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sh006\Desktop\"/>
    </mc:Choice>
  </mc:AlternateContent>
  <xr:revisionPtr revIDLastSave="0" documentId="13_ncr:1_{20491A6B-5C84-411D-9B5E-F0E9BFF1AC5C}" xr6:coauthVersionLast="47" xr6:coauthVersionMax="47" xr10:uidLastSave="{00000000-0000-0000-0000-000000000000}"/>
  <bookViews>
    <workbookView xWindow="-108" yWindow="-108" windowWidth="23256" windowHeight="13896" firstSheet="7" activeTab="9" xr2:uid="{E8E79223-47E4-4E7E-B8CC-0CD1904695E1}"/>
  </bookViews>
  <sheets>
    <sheet name="Results Summary" sheetId="5" r:id="rId1"/>
    <sheet name="Percent Difference " sheetId="6" r:id="rId2"/>
    <sheet name="Future Adjustments" sheetId="11" r:id="rId3"/>
    <sheet name="Manual Data" sheetId="12" r:id="rId4"/>
    <sheet name="Vision Data" sheetId="14" r:id="rId5"/>
    <sheet name="Kens example" sheetId="16" r:id="rId6"/>
    <sheet name="GEH" sheetId="15" r:id="rId7"/>
    <sheet name="Baseline" sheetId="30" r:id="rId8"/>
    <sheet name="Template" sheetId="31" r:id="rId9"/>
    <sheet name="1st Calibration" sheetId="32" r:id="rId10"/>
    <sheet name="4th Calibration" sheetId="35" r:id="rId11"/>
    <sheet name="3rd Calibration" sheetId="34" r:id="rId12"/>
    <sheet name="2nd Calibration" sheetId="33" r:id="rId13"/>
    <sheet name="CONSULTANT" sheetId="36" r:id="rId14"/>
  </sheets>
  <definedNames>
    <definedName name="_xlnm._FilterDatabase" localSheetId="9" hidden="1">'1st Calibration'!$A$1:$V$942</definedName>
    <definedName name="_xlnm._FilterDatabase" localSheetId="6" hidden="1">GEH!$A$1:$V$1</definedName>
    <definedName name="_xlnm._FilterDatabase" localSheetId="5" hidden="1">'Kens example'!$A$1:$V$1</definedName>
    <definedName name="_xlnm._FilterDatabase" localSheetId="3" hidden="1">'Manual Data'!$A$1:$V$1</definedName>
    <definedName name="_xlnm._FilterDatabase" localSheetId="1" hidden="1">'Percent Difference '!$A$1:$V$153</definedName>
    <definedName name="_xlnm._FilterDatabase" localSheetId="4" hidden="1">'Vision Data'!$A$1:$V$1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59" i="32" l="1"/>
  <c r="U359" i="32"/>
  <c r="T359" i="32"/>
  <c r="R359" i="32"/>
  <c r="P359" i="32"/>
  <c r="K359" i="32"/>
  <c r="V358" i="32"/>
  <c r="U358" i="32"/>
  <c r="T358" i="32"/>
  <c r="R358" i="32"/>
  <c r="P358" i="32"/>
  <c r="K358" i="32"/>
  <c r="Q355" i="32"/>
  <c r="L355" i="32"/>
  <c r="V407" i="36"/>
  <c r="S407" i="36"/>
  <c r="L406" i="36"/>
  <c r="V941" i="36"/>
  <c r="U941" i="36"/>
  <c r="T941" i="36"/>
  <c r="S941" i="36"/>
  <c r="R941" i="36"/>
  <c r="Q941" i="36"/>
  <c r="P941" i="36"/>
  <c r="O941" i="36"/>
  <c r="N941" i="36"/>
  <c r="M941" i="36"/>
  <c r="L941" i="36"/>
  <c r="K941" i="36"/>
  <c r="J941" i="36"/>
  <c r="I941" i="36"/>
  <c r="H941" i="36"/>
  <c r="G941" i="36"/>
  <c r="F941" i="36"/>
  <c r="V940" i="36"/>
  <c r="U940" i="36"/>
  <c r="T940" i="36"/>
  <c r="S940" i="36"/>
  <c r="R940" i="36"/>
  <c r="Q940" i="36"/>
  <c r="P940" i="36"/>
  <c r="O940" i="36"/>
  <c r="N940" i="36"/>
  <c r="M940" i="36"/>
  <c r="L940" i="36"/>
  <c r="K940" i="36"/>
  <c r="J940" i="36"/>
  <c r="I940" i="36"/>
  <c r="H940" i="36"/>
  <c r="G940" i="36"/>
  <c r="F940" i="36"/>
  <c r="V937" i="36"/>
  <c r="U937" i="36"/>
  <c r="T937" i="36"/>
  <c r="S937" i="36"/>
  <c r="R937" i="36"/>
  <c r="Q937" i="36"/>
  <c r="P937" i="36"/>
  <c r="O937" i="36"/>
  <c r="N937" i="36"/>
  <c r="M937" i="36"/>
  <c r="L937" i="36"/>
  <c r="K937" i="36"/>
  <c r="J937" i="36"/>
  <c r="I937" i="36"/>
  <c r="H937" i="36"/>
  <c r="G937" i="36"/>
  <c r="F937" i="36"/>
  <c r="V936" i="36"/>
  <c r="U936" i="36"/>
  <c r="T936" i="36"/>
  <c r="S936" i="36"/>
  <c r="R936" i="36"/>
  <c r="Q936" i="36"/>
  <c r="P936" i="36"/>
  <c r="O936" i="36"/>
  <c r="N936" i="36"/>
  <c r="M936" i="36"/>
  <c r="L936" i="36"/>
  <c r="K936" i="36"/>
  <c r="J936" i="36"/>
  <c r="I936" i="36"/>
  <c r="H936" i="36"/>
  <c r="G936" i="36"/>
  <c r="F936" i="36"/>
  <c r="V933" i="36"/>
  <c r="U933" i="36"/>
  <c r="T933" i="36"/>
  <c r="S933" i="36"/>
  <c r="R933" i="36"/>
  <c r="Q933" i="36"/>
  <c r="P933" i="36"/>
  <c r="O933" i="36"/>
  <c r="N933" i="36"/>
  <c r="M933" i="36"/>
  <c r="L933" i="36"/>
  <c r="K933" i="36"/>
  <c r="J933" i="36"/>
  <c r="I933" i="36"/>
  <c r="H933" i="36"/>
  <c r="G933" i="36"/>
  <c r="F933" i="36"/>
  <c r="V932" i="36"/>
  <c r="U932" i="36"/>
  <c r="T932" i="36"/>
  <c r="S932" i="36"/>
  <c r="R932" i="36"/>
  <c r="Q932" i="36"/>
  <c r="P932" i="36"/>
  <c r="O932" i="36"/>
  <c r="N932" i="36"/>
  <c r="M932" i="36"/>
  <c r="L932" i="36"/>
  <c r="K932" i="36"/>
  <c r="J932" i="36"/>
  <c r="I932" i="36"/>
  <c r="H932" i="36"/>
  <c r="G932" i="36"/>
  <c r="F932" i="36"/>
  <c r="V929" i="36"/>
  <c r="U929" i="36"/>
  <c r="T929" i="36"/>
  <c r="S929" i="36"/>
  <c r="R929" i="36"/>
  <c r="Q929" i="36"/>
  <c r="P929" i="36"/>
  <c r="O929" i="36"/>
  <c r="N929" i="36"/>
  <c r="M929" i="36"/>
  <c r="L929" i="36"/>
  <c r="K929" i="36"/>
  <c r="J929" i="36"/>
  <c r="I929" i="36"/>
  <c r="H929" i="36"/>
  <c r="G929" i="36"/>
  <c r="F929" i="36"/>
  <c r="V928" i="36"/>
  <c r="U928" i="36"/>
  <c r="T928" i="36"/>
  <c r="S928" i="36"/>
  <c r="R928" i="36"/>
  <c r="Q928" i="36"/>
  <c r="P928" i="36"/>
  <c r="O928" i="36"/>
  <c r="N928" i="36"/>
  <c r="M928" i="36"/>
  <c r="L928" i="36"/>
  <c r="K928" i="36"/>
  <c r="J928" i="36"/>
  <c r="I928" i="36"/>
  <c r="H928" i="36"/>
  <c r="G928" i="36"/>
  <c r="F928" i="36"/>
  <c r="V925" i="36"/>
  <c r="U925" i="36"/>
  <c r="T925" i="36"/>
  <c r="S925" i="36"/>
  <c r="R925" i="36"/>
  <c r="Q925" i="36"/>
  <c r="P925" i="36"/>
  <c r="O925" i="36"/>
  <c r="N925" i="36"/>
  <c r="M925" i="36"/>
  <c r="L925" i="36"/>
  <c r="K925" i="36"/>
  <c r="J925" i="36"/>
  <c r="I925" i="36"/>
  <c r="H925" i="36"/>
  <c r="G925" i="36"/>
  <c r="F925" i="36"/>
  <c r="V924" i="36"/>
  <c r="U924" i="36"/>
  <c r="T924" i="36"/>
  <c r="S924" i="36"/>
  <c r="R924" i="36"/>
  <c r="Q924" i="36"/>
  <c r="P924" i="36"/>
  <c r="O924" i="36"/>
  <c r="N924" i="36"/>
  <c r="M924" i="36"/>
  <c r="L924" i="36"/>
  <c r="K924" i="36"/>
  <c r="J924" i="36"/>
  <c r="I924" i="36"/>
  <c r="H924" i="36"/>
  <c r="G924" i="36"/>
  <c r="F924" i="36"/>
  <c r="V921" i="36"/>
  <c r="U921" i="36"/>
  <c r="T921" i="36"/>
  <c r="S921" i="36"/>
  <c r="R921" i="36"/>
  <c r="Q921" i="36"/>
  <c r="P921" i="36"/>
  <c r="O921" i="36"/>
  <c r="N921" i="36"/>
  <c r="M921" i="36"/>
  <c r="L921" i="36"/>
  <c r="K921" i="36"/>
  <c r="J921" i="36"/>
  <c r="I921" i="36"/>
  <c r="H921" i="36"/>
  <c r="G921" i="36"/>
  <c r="F921" i="36"/>
  <c r="V920" i="36"/>
  <c r="U920" i="36"/>
  <c r="T920" i="36"/>
  <c r="S920" i="36"/>
  <c r="R920" i="36"/>
  <c r="Q920" i="36"/>
  <c r="P920" i="36"/>
  <c r="O920" i="36"/>
  <c r="N920" i="36"/>
  <c r="M920" i="36"/>
  <c r="L920" i="36"/>
  <c r="K920" i="36"/>
  <c r="J920" i="36"/>
  <c r="I920" i="36"/>
  <c r="H920" i="36"/>
  <c r="G920" i="36"/>
  <c r="F920" i="36"/>
  <c r="V917" i="36"/>
  <c r="U917" i="36"/>
  <c r="T917" i="36"/>
  <c r="S917" i="36"/>
  <c r="R917" i="36"/>
  <c r="Q917" i="36"/>
  <c r="P917" i="36"/>
  <c r="O917" i="36"/>
  <c r="N917" i="36"/>
  <c r="M917" i="36"/>
  <c r="L917" i="36"/>
  <c r="K917" i="36"/>
  <c r="J917" i="36"/>
  <c r="I917" i="36"/>
  <c r="H917" i="36"/>
  <c r="G917" i="36"/>
  <c r="F917" i="36"/>
  <c r="V916" i="36"/>
  <c r="U916" i="36"/>
  <c r="T916" i="36"/>
  <c r="S916" i="36"/>
  <c r="R916" i="36"/>
  <c r="Q916" i="36"/>
  <c r="P916" i="36"/>
  <c r="O916" i="36"/>
  <c r="N916" i="36"/>
  <c r="M916" i="36"/>
  <c r="L916" i="36"/>
  <c r="K916" i="36"/>
  <c r="J916" i="36"/>
  <c r="I916" i="36"/>
  <c r="H916" i="36"/>
  <c r="G916" i="36"/>
  <c r="F916" i="36"/>
  <c r="V913" i="36"/>
  <c r="U913" i="36"/>
  <c r="T913" i="36"/>
  <c r="S913" i="36"/>
  <c r="R913" i="36"/>
  <c r="Q913" i="36"/>
  <c r="P913" i="36"/>
  <c r="O913" i="36"/>
  <c r="N913" i="36"/>
  <c r="M913" i="36"/>
  <c r="L913" i="36"/>
  <c r="K913" i="36"/>
  <c r="J913" i="36"/>
  <c r="I913" i="36"/>
  <c r="H913" i="36"/>
  <c r="G913" i="36"/>
  <c r="F913" i="36"/>
  <c r="V912" i="36"/>
  <c r="U912" i="36"/>
  <c r="T912" i="36"/>
  <c r="S912" i="36"/>
  <c r="R912" i="36"/>
  <c r="Q912" i="36"/>
  <c r="P912" i="36"/>
  <c r="O912" i="36"/>
  <c r="N912" i="36"/>
  <c r="M912" i="36"/>
  <c r="L912" i="36"/>
  <c r="K912" i="36"/>
  <c r="J912" i="36"/>
  <c r="I912" i="36"/>
  <c r="H912" i="36"/>
  <c r="G912" i="36"/>
  <c r="F912" i="36"/>
  <c r="V909" i="36"/>
  <c r="U909" i="36"/>
  <c r="T909" i="36"/>
  <c r="S909" i="36"/>
  <c r="R909" i="36"/>
  <c r="Q909" i="36"/>
  <c r="P909" i="36"/>
  <c r="O909" i="36"/>
  <c r="N909" i="36"/>
  <c r="M909" i="36"/>
  <c r="L909" i="36"/>
  <c r="K909" i="36"/>
  <c r="J909" i="36"/>
  <c r="I909" i="36"/>
  <c r="H909" i="36"/>
  <c r="G909" i="36"/>
  <c r="F909" i="36"/>
  <c r="V908" i="36"/>
  <c r="U908" i="36"/>
  <c r="T908" i="36"/>
  <c r="S908" i="36"/>
  <c r="R908" i="36"/>
  <c r="Q908" i="36"/>
  <c r="P908" i="36"/>
  <c r="O908" i="36"/>
  <c r="N908" i="36"/>
  <c r="M908" i="36"/>
  <c r="L908" i="36"/>
  <c r="K908" i="36"/>
  <c r="J908" i="36"/>
  <c r="I908" i="36"/>
  <c r="H908" i="36"/>
  <c r="G908" i="36"/>
  <c r="F908" i="36"/>
  <c r="V905" i="36"/>
  <c r="U905" i="36"/>
  <c r="T905" i="36"/>
  <c r="S905" i="36"/>
  <c r="R905" i="36"/>
  <c r="Q905" i="36"/>
  <c r="P905" i="36"/>
  <c r="O905" i="36"/>
  <c r="N905" i="36"/>
  <c r="M905" i="36"/>
  <c r="L905" i="36"/>
  <c r="K905" i="36"/>
  <c r="J905" i="36"/>
  <c r="I905" i="36"/>
  <c r="H905" i="36"/>
  <c r="G905" i="36"/>
  <c r="F905" i="36"/>
  <c r="V904" i="36"/>
  <c r="U904" i="36"/>
  <c r="T904" i="36"/>
  <c r="S904" i="36"/>
  <c r="R904" i="36"/>
  <c r="Q904" i="36"/>
  <c r="P904" i="36"/>
  <c r="O904" i="36"/>
  <c r="N904" i="36"/>
  <c r="M904" i="36"/>
  <c r="L904" i="36"/>
  <c r="K904" i="36"/>
  <c r="J904" i="36"/>
  <c r="I904" i="36"/>
  <c r="H904" i="36"/>
  <c r="G904" i="36"/>
  <c r="F904" i="36"/>
  <c r="V901" i="36"/>
  <c r="U901" i="36"/>
  <c r="T901" i="36"/>
  <c r="S901" i="36"/>
  <c r="R901" i="36"/>
  <c r="Q901" i="36"/>
  <c r="P901" i="36"/>
  <c r="O901" i="36"/>
  <c r="N901" i="36"/>
  <c r="M901" i="36"/>
  <c r="L901" i="36"/>
  <c r="K901" i="36"/>
  <c r="J901" i="36"/>
  <c r="I901" i="36"/>
  <c r="H901" i="36"/>
  <c r="G901" i="36"/>
  <c r="F901" i="36"/>
  <c r="V900" i="36"/>
  <c r="U900" i="36"/>
  <c r="T900" i="36"/>
  <c r="S900" i="36"/>
  <c r="R900" i="36"/>
  <c r="Q900" i="36"/>
  <c r="P900" i="36"/>
  <c r="O900" i="36"/>
  <c r="N900" i="36"/>
  <c r="M900" i="36"/>
  <c r="L900" i="36"/>
  <c r="K900" i="36"/>
  <c r="J900" i="36"/>
  <c r="I900" i="36"/>
  <c r="H900" i="36"/>
  <c r="G900" i="36"/>
  <c r="F900" i="36"/>
  <c r="V897" i="36"/>
  <c r="U897" i="36"/>
  <c r="T897" i="36"/>
  <c r="S897" i="36"/>
  <c r="R897" i="36"/>
  <c r="Q897" i="36"/>
  <c r="P897" i="36"/>
  <c r="O897" i="36"/>
  <c r="N897" i="36"/>
  <c r="M897" i="36"/>
  <c r="L897" i="36"/>
  <c r="K897" i="36"/>
  <c r="J897" i="36"/>
  <c r="I897" i="36"/>
  <c r="H897" i="36"/>
  <c r="G897" i="36"/>
  <c r="F897" i="36"/>
  <c r="V896" i="36"/>
  <c r="U896" i="36"/>
  <c r="T896" i="36"/>
  <c r="S896" i="36"/>
  <c r="R896" i="36"/>
  <c r="Q896" i="36"/>
  <c r="P896" i="36"/>
  <c r="O896" i="36"/>
  <c r="N896" i="36"/>
  <c r="M896" i="36"/>
  <c r="L896" i="36"/>
  <c r="K896" i="36"/>
  <c r="J896" i="36"/>
  <c r="I896" i="36"/>
  <c r="H896" i="36"/>
  <c r="G896" i="36"/>
  <c r="F896" i="36"/>
  <c r="V893" i="36"/>
  <c r="U893" i="36"/>
  <c r="T893" i="36"/>
  <c r="S893" i="36"/>
  <c r="R893" i="36"/>
  <c r="Q893" i="36"/>
  <c r="P893" i="36"/>
  <c r="O893" i="36"/>
  <c r="N893" i="36"/>
  <c r="M893" i="36"/>
  <c r="L893" i="36"/>
  <c r="K893" i="36"/>
  <c r="J893" i="36"/>
  <c r="I893" i="36"/>
  <c r="H893" i="36"/>
  <c r="G893" i="36"/>
  <c r="F893" i="36"/>
  <c r="V892" i="36"/>
  <c r="U892" i="36"/>
  <c r="T892" i="36"/>
  <c r="S892" i="36"/>
  <c r="R892" i="36"/>
  <c r="Q892" i="36"/>
  <c r="P892" i="36"/>
  <c r="O892" i="36"/>
  <c r="N892" i="36"/>
  <c r="M892" i="36"/>
  <c r="L892" i="36"/>
  <c r="K892" i="36"/>
  <c r="J892" i="36"/>
  <c r="I892" i="36"/>
  <c r="H892" i="36"/>
  <c r="G892" i="36"/>
  <c r="F892" i="36"/>
  <c r="V889" i="36"/>
  <c r="U889" i="36"/>
  <c r="T889" i="36"/>
  <c r="S889" i="36"/>
  <c r="R889" i="36"/>
  <c r="Q889" i="36"/>
  <c r="P889" i="36"/>
  <c r="O889" i="36"/>
  <c r="N889" i="36"/>
  <c r="M889" i="36"/>
  <c r="L889" i="36"/>
  <c r="K889" i="36"/>
  <c r="J889" i="36"/>
  <c r="I889" i="36"/>
  <c r="H889" i="36"/>
  <c r="G889" i="36"/>
  <c r="F889" i="36"/>
  <c r="V888" i="36"/>
  <c r="U888" i="36"/>
  <c r="T888" i="36"/>
  <c r="S888" i="36"/>
  <c r="R888" i="36"/>
  <c r="Q888" i="36"/>
  <c r="P888" i="36"/>
  <c r="O888" i="36"/>
  <c r="N888" i="36"/>
  <c r="M888" i="36"/>
  <c r="L888" i="36"/>
  <c r="K888" i="36"/>
  <c r="J888" i="36"/>
  <c r="I888" i="36"/>
  <c r="H888" i="36"/>
  <c r="G888" i="36"/>
  <c r="F888" i="36"/>
  <c r="V885" i="36"/>
  <c r="U885" i="36"/>
  <c r="T885" i="36"/>
  <c r="S885" i="36"/>
  <c r="R885" i="36"/>
  <c r="Q885" i="36"/>
  <c r="P885" i="36"/>
  <c r="O885" i="36"/>
  <c r="N885" i="36"/>
  <c r="M885" i="36"/>
  <c r="L885" i="36"/>
  <c r="K885" i="36"/>
  <c r="J885" i="36"/>
  <c r="I885" i="36"/>
  <c r="H885" i="36"/>
  <c r="G885" i="36"/>
  <c r="F885" i="36"/>
  <c r="V884" i="36"/>
  <c r="U884" i="36"/>
  <c r="T884" i="36"/>
  <c r="S884" i="36"/>
  <c r="R884" i="36"/>
  <c r="Q884" i="36"/>
  <c r="P884" i="36"/>
  <c r="O884" i="36"/>
  <c r="N884" i="36"/>
  <c r="M884" i="36"/>
  <c r="L884" i="36"/>
  <c r="K884" i="36"/>
  <c r="J884" i="36"/>
  <c r="I884" i="36"/>
  <c r="H884" i="36"/>
  <c r="G884" i="36"/>
  <c r="F884" i="36"/>
  <c r="V881" i="36"/>
  <c r="U881" i="36"/>
  <c r="T881" i="36"/>
  <c r="S881" i="36"/>
  <c r="R881" i="36"/>
  <c r="Q881" i="36"/>
  <c r="P881" i="36"/>
  <c r="O881" i="36"/>
  <c r="N881" i="36"/>
  <c r="M881" i="36"/>
  <c r="L881" i="36"/>
  <c r="K881" i="36"/>
  <c r="J881" i="36"/>
  <c r="I881" i="36"/>
  <c r="H881" i="36"/>
  <c r="G881" i="36"/>
  <c r="F881" i="36"/>
  <c r="V880" i="36"/>
  <c r="U880" i="36"/>
  <c r="T880" i="36"/>
  <c r="S880" i="36"/>
  <c r="R880" i="36"/>
  <c r="Q880" i="36"/>
  <c r="P880" i="36"/>
  <c r="O880" i="36"/>
  <c r="N880" i="36"/>
  <c r="M880" i="36"/>
  <c r="L880" i="36"/>
  <c r="K880" i="36"/>
  <c r="J880" i="36"/>
  <c r="I880" i="36"/>
  <c r="H880" i="36"/>
  <c r="G880" i="36"/>
  <c r="F880" i="36"/>
  <c r="V877" i="36"/>
  <c r="U877" i="36"/>
  <c r="T877" i="36"/>
  <c r="S877" i="36"/>
  <c r="R877" i="36"/>
  <c r="Q877" i="36"/>
  <c r="P877" i="36"/>
  <c r="O877" i="36"/>
  <c r="N877" i="36"/>
  <c r="M877" i="36"/>
  <c r="L877" i="36"/>
  <c r="K877" i="36"/>
  <c r="J877" i="36"/>
  <c r="I877" i="36"/>
  <c r="H877" i="36"/>
  <c r="G877" i="36"/>
  <c r="F877" i="36"/>
  <c r="V876" i="36"/>
  <c r="U876" i="36"/>
  <c r="T876" i="36"/>
  <c r="S876" i="36"/>
  <c r="R876" i="36"/>
  <c r="Q876" i="36"/>
  <c r="P876" i="36"/>
  <c r="O876" i="36"/>
  <c r="N876" i="36"/>
  <c r="M876" i="36"/>
  <c r="L876" i="36"/>
  <c r="K876" i="36"/>
  <c r="J876" i="36"/>
  <c r="I876" i="36"/>
  <c r="H876" i="36"/>
  <c r="G876" i="36"/>
  <c r="F876" i="36"/>
  <c r="V873" i="36"/>
  <c r="U873" i="36"/>
  <c r="T873" i="36"/>
  <c r="S873" i="36"/>
  <c r="R873" i="36"/>
  <c r="Q873" i="36"/>
  <c r="P873" i="36"/>
  <c r="O873" i="36"/>
  <c r="N873" i="36"/>
  <c r="M873" i="36"/>
  <c r="L873" i="36"/>
  <c r="K873" i="36"/>
  <c r="J873" i="36"/>
  <c r="I873" i="36"/>
  <c r="H873" i="36"/>
  <c r="G873" i="36"/>
  <c r="F873" i="36"/>
  <c r="V872" i="36"/>
  <c r="U872" i="36"/>
  <c r="T872" i="36"/>
  <c r="S872" i="36"/>
  <c r="R872" i="36"/>
  <c r="Q872" i="36"/>
  <c r="P872" i="36"/>
  <c r="O872" i="36"/>
  <c r="N872" i="36"/>
  <c r="M872" i="36"/>
  <c r="L872" i="36"/>
  <c r="K872" i="36"/>
  <c r="J872" i="36"/>
  <c r="I872" i="36"/>
  <c r="H872" i="36"/>
  <c r="G872" i="36"/>
  <c r="F872" i="36"/>
  <c r="V869" i="36"/>
  <c r="U869" i="36"/>
  <c r="T869" i="36"/>
  <c r="S869" i="36"/>
  <c r="R869" i="36"/>
  <c r="Q869" i="36"/>
  <c r="P869" i="36"/>
  <c r="O869" i="36"/>
  <c r="N869" i="36"/>
  <c r="M869" i="36"/>
  <c r="L869" i="36"/>
  <c r="K869" i="36"/>
  <c r="J869" i="36"/>
  <c r="I869" i="36"/>
  <c r="H869" i="36"/>
  <c r="G869" i="36"/>
  <c r="F869" i="36"/>
  <c r="V868" i="36"/>
  <c r="U868" i="36"/>
  <c r="T868" i="36"/>
  <c r="S868" i="36"/>
  <c r="R868" i="36"/>
  <c r="Q868" i="36"/>
  <c r="P868" i="36"/>
  <c r="O868" i="36"/>
  <c r="N868" i="36"/>
  <c r="M868" i="36"/>
  <c r="L868" i="36"/>
  <c r="K868" i="36"/>
  <c r="J868" i="36"/>
  <c r="I868" i="36"/>
  <c r="H868" i="36"/>
  <c r="G868" i="36"/>
  <c r="F868" i="36"/>
  <c r="V865" i="36"/>
  <c r="U865" i="36"/>
  <c r="T865" i="36"/>
  <c r="S865" i="36"/>
  <c r="R865" i="36"/>
  <c r="Q865" i="36"/>
  <c r="P865" i="36"/>
  <c r="O865" i="36"/>
  <c r="N865" i="36"/>
  <c r="M865" i="36"/>
  <c r="L865" i="36"/>
  <c r="K865" i="36"/>
  <c r="J865" i="36"/>
  <c r="I865" i="36"/>
  <c r="H865" i="36"/>
  <c r="G865" i="36"/>
  <c r="F865" i="36"/>
  <c r="V864" i="36"/>
  <c r="U864" i="36"/>
  <c r="T864" i="36"/>
  <c r="S864" i="36"/>
  <c r="R864" i="36"/>
  <c r="Q864" i="36"/>
  <c r="P864" i="36"/>
  <c r="O864" i="36"/>
  <c r="N864" i="36"/>
  <c r="M864" i="36"/>
  <c r="L864" i="36"/>
  <c r="K864" i="36"/>
  <c r="J864" i="36"/>
  <c r="I864" i="36"/>
  <c r="H864" i="36"/>
  <c r="G864" i="36"/>
  <c r="F864" i="36"/>
  <c r="V861" i="36"/>
  <c r="U861" i="36"/>
  <c r="T861" i="36"/>
  <c r="S861" i="36"/>
  <c r="R861" i="36"/>
  <c r="Q861" i="36"/>
  <c r="P861" i="36"/>
  <c r="O861" i="36"/>
  <c r="N861" i="36"/>
  <c r="M861" i="36"/>
  <c r="L861" i="36"/>
  <c r="K861" i="36"/>
  <c r="J861" i="36"/>
  <c r="I861" i="36"/>
  <c r="H861" i="36"/>
  <c r="G861" i="36"/>
  <c r="F861" i="36"/>
  <c r="V860" i="36"/>
  <c r="U860" i="36"/>
  <c r="T860" i="36"/>
  <c r="S860" i="36"/>
  <c r="R860" i="36"/>
  <c r="Q860" i="36"/>
  <c r="P860" i="36"/>
  <c r="O860" i="36"/>
  <c r="N860" i="36"/>
  <c r="M860" i="36"/>
  <c r="L860" i="36"/>
  <c r="K860" i="36"/>
  <c r="J860" i="36"/>
  <c r="I860" i="36"/>
  <c r="H860" i="36"/>
  <c r="G860" i="36"/>
  <c r="F860" i="36"/>
  <c r="V857" i="36"/>
  <c r="U857" i="36"/>
  <c r="T857" i="36"/>
  <c r="S857" i="36"/>
  <c r="R857" i="36"/>
  <c r="Q857" i="36"/>
  <c r="P857" i="36"/>
  <c r="O857" i="36"/>
  <c r="N857" i="36"/>
  <c r="M857" i="36"/>
  <c r="L857" i="36"/>
  <c r="K857" i="36"/>
  <c r="J857" i="36"/>
  <c r="I857" i="36"/>
  <c r="H857" i="36"/>
  <c r="G857" i="36"/>
  <c r="F857" i="36"/>
  <c r="V856" i="36"/>
  <c r="U856" i="36"/>
  <c r="T856" i="36"/>
  <c r="S856" i="36"/>
  <c r="R856" i="36"/>
  <c r="Q856" i="36"/>
  <c r="P856" i="36"/>
  <c r="O856" i="36"/>
  <c r="N856" i="36"/>
  <c r="M856" i="36"/>
  <c r="L856" i="36"/>
  <c r="K856" i="36"/>
  <c r="J856" i="36"/>
  <c r="I856" i="36"/>
  <c r="H856" i="36"/>
  <c r="G856" i="36"/>
  <c r="F856" i="36"/>
  <c r="V853" i="36"/>
  <c r="U853" i="36"/>
  <c r="T853" i="36"/>
  <c r="S853" i="36"/>
  <c r="R853" i="36"/>
  <c r="Q853" i="36"/>
  <c r="P853" i="36"/>
  <c r="O853" i="36"/>
  <c r="N853" i="36"/>
  <c r="M853" i="36"/>
  <c r="L853" i="36"/>
  <c r="K853" i="36"/>
  <c r="J853" i="36"/>
  <c r="I853" i="36"/>
  <c r="H853" i="36"/>
  <c r="G853" i="36"/>
  <c r="F853" i="36"/>
  <c r="V852" i="36"/>
  <c r="U852" i="36"/>
  <c r="T852" i="36"/>
  <c r="S852" i="36"/>
  <c r="R852" i="36"/>
  <c r="Q852" i="36"/>
  <c r="P852" i="36"/>
  <c r="O852" i="36"/>
  <c r="N852" i="36"/>
  <c r="M852" i="36"/>
  <c r="L852" i="36"/>
  <c r="K852" i="36"/>
  <c r="J852" i="36"/>
  <c r="I852" i="36"/>
  <c r="H852" i="36"/>
  <c r="G852" i="36"/>
  <c r="F852" i="36"/>
  <c r="V849" i="36"/>
  <c r="U849" i="36"/>
  <c r="T849" i="36"/>
  <c r="S849" i="36"/>
  <c r="R849" i="36"/>
  <c r="Q849" i="36"/>
  <c r="P849" i="36"/>
  <c r="O849" i="36"/>
  <c r="N849" i="36"/>
  <c r="M849" i="36"/>
  <c r="L849" i="36"/>
  <c r="K849" i="36"/>
  <c r="J849" i="36"/>
  <c r="I849" i="36"/>
  <c r="H849" i="36"/>
  <c r="G849" i="36"/>
  <c r="F849" i="36"/>
  <c r="V848" i="36"/>
  <c r="U848" i="36"/>
  <c r="T848" i="36"/>
  <c r="S848" i="36"/>
  <c r="R848" i="36"/>
  <c r="Q848" i="36"/>
  <c r="P848" i="36"/>
  <c r="O848" i="36"/>
  <c r="N848" i="36"/>
  <c r="M848" i="36"/>
  <c r="L848" i="36"/>
  <c r="K848" i="36"/>
  <c r="J848" i="36"/>
  <c r="I848" i="36"/>
  <c r="H848" i="36"/>
  <c r="G848" i="36"/>
  <c r="F848" i="36"/>
  <c r="V845" i="36"/>
  <c r="U845" i="36"/>
  <c r="T845" i="36"/>
  <c r="S845" i="36"/>
  <c r="R845" i="36"/>
  <c r="Q845" i="36"/>
  <c r="P845" i="36"/>
  <c r="O845" i="36"/>
  <c r="N845" i="36"/>
  <c r="M845" i="36"/>
  <c r="L845" i="36"/>
  <c r="K845" i="36"/>
  <c r="J845" i="36"/>
  <c r="I845" i="36"/>
  <c r="H845" i="36"/>
  <c r="G845" i="36"/>
  <c r="F845" i="36"/>
  <c r="V844" i="36"/>
  <c r="U844" i="36"/>
  <c r="T844" i="36"/>
  <c r="S844" i="36"/>
  <c r="R844" i="36"/>
  <c r="Q844" i="36"/>
  <c r="P844" i="36"/>
  <c r="O844" i="36"/>
  <c r="N844" i="36"/>
  <c r="M844" i="36"/>
  <c r="L844" i="36"/>
  <c r="K844" i="36"/>
  <c r="J844" i="36"/>
  <c r="I844" i="36"/>
  <c r="H844" i="36"/>
  <c r="G844" i="36"/>
  <c r="F844" i="36"/>
  <c r="V841" i="36"/>
  <c r="U841" i="36"/>
  <c r="T841" i="36"/>
  <c r="S841" i="36"/>
  <c r="R841" i="36"/>
  <c r="Q841" i="36"/>
  <c r="P841" i="36"/>
  <c r="O841" i="36"/>
  <c r="N841" i="36"/>
  <c r="M841" i="36"/>
  <c r="L841" i="36"/>
  <c r="K841" i="36"/>
  <c r="J841" i="36"/>
  <c r="I841" i="36"/>
  <c r="H841" i="36"/>
  <c r="G841" i="36"/>
  <c r="F841" i="36"/>
  <c r="V840" i="36"/>
  <c r="U840" i="36"/>
  <c r="T840" i="36"/>
  <c r="S840" i="36"/>
  <c r="R840" i="36"/>
  <c r="Q840" i="36"/>
  <c r="P840" i="36"/>
  <c r="O840" i="36"/>
  <c r="N840" i="36"/>
  <c r="M840" i="36"/>
  <c r="L840" i="36"/>
  <c r="K840" i="36"/>
  <c r="J840" i="36"/>
  <c r="I840" i="36"/>
  <c r="H840" i="36"/>
  <c r="G840" i="36"/>
  <c r="F840" i="36"/>
  <c r="V837" i="36"/>
  <c r="U837" i="36"/>
  <c r="T837" i="36"/>
  <c r="S837" i="36"/>
  <c r="R837" i="36"/>
  <c r="Q837" i="36"/>
  <c r="P837" i="36"/>
  <c r="O837" i="36"/>
  <c r="N837" i="36"/>
  <c r="M837" i="36"/>
  <c r="L837" i="36"/>
  <c r="K837" i="36"/>
  <c r="J837" i="36"/>
  <c r="I837" i="36"/>
  <c r="H837" i="36"/>
  <c r="G837" i="36"/>
  <c r="F837" i="36"/>
  <c r="V836" i="36"/>
  <c r="U836" i="36"/>
  <c r="T836" i="36"/>
  <c r="S836" i="36"/>
  <c r="R836" i="36"/>
  <c r="Q836" i="36"/>
  <c r="P836" i="36"/>
  <c r="O836" i="36"/>
  <c r="N836" i="36"/>
  <c r="M836" i="36"/>
  <c r="L836" i="36"/>
  <c r="K836" i="36"/>
  <c r="J836" i="36"/>
  <c r="I836" i="36"/>
  <c r="H836" i="36"/>
  <c r="G836" i="36"/>
  <c r="F836" i="36"/>
  <c r="V833" i="36"/>
  <c r="U833" i="36"/>
  <c r="T833" i="36"/>
  <c r="S833" i="36"/>
  <c r="R833" i="36"/>
  <c r="Q833" i="36"/>
  <c r="P833" i="36"/>
  <c r="O833" i="36"/>
  <c r="N833" i="36"/>
  <c r="M833" i="36"/>
  <c r="L833" i="36"/>
  <c r="K833" i="36"/>
  <c r="J833" i="36"/>
  <c r="I833" i="36"/>
  <c r="H833" i="36"/>
  <c r="G833" i="36"/>
  <c r="F833" i="36"/>
  <c r="V832" i="36"/>
  <c r="U832" i="36"/>
  <c r="T832" i="36"/>
  <c r="S832" i="36"/>
  <c r="R832" i="36"/>
  <c r="Q832" i="36"/>
  <c r="P832" i="36"/>
  <c r="O832" i="36"/>
  <c r="N832" i="36"/>
  <c r="M832" i="36"/>
  <c r="L832" i="36"/>
  <c r="K832" i="36"/>
  <c r="J832" i="36"/>
  <c r="I832" i="36"/>
  <c r="H832" i="36"/>
  <c r="G832" i="36"/>
  <c r="F832" i="36"/>
  <c r="V829" i="36"/>
  <c r="U829" i="36"/>
  <c r="T829" i="36"/>
  <c r="S829" i="36"/>
  <c r="R829" i="36"/>
  <c r="Q829" i="36"/>
  <c r="P829" i="36"/>
  <c r="O829" i="36"/>
  <c r="N829" i="36"/>
  <c r="M829" i="36"/>
  <c r="L829" i="36"/>
  <c r="K829" i="36"/>
  <c r="J829" i="36"/>
  <c r="I829" i="36"/>
  <c r="H829" i="36"/>
  <c r="G829" i="36"/>
  <c r="F829" i="36"/>
  <c r="V828" i="36"/>
  <c r="U828" i="36"/>
  <c r="T828" i="36"/>
  <c r="S828" i="36"/>
  <c r="R828" i="36"/>
  <c r="Q828" i="36"/>
  <c r="P828" i="36"/>
  <c r="O828" i="36"/>
  <c r="N828" i="36"/>
  <c r="M828" i="36"/>
  <c r="L828" i="36"/>
  <c r="K828" i="36"/>
  <c r="J828" i="36"/>
  <c r="I828" i="36"/>
  <c r="H828" i="36"/>
  <c r="G828" i="36"/>
  <c r="F828" i="36"/>
  <c r="V825" i="36"/>
  <c r="U825" i="36"/>
  <c r="T825" i="36"/>
  <c r="S825" i="36"/>
  <c r="R825" i="36"/>
  <c r="Q825" i="36"/>
  <c r="P825" i="36"/>
  <c r="O825" i="36"/>
  <c r="N825" i="36"/>
  <c r="M825" i="36"/>
  <c r="L825" i="36"/>
  <c r="K825" i="36"/>
  <c r="J825" i="36"/>
  <c r="I825" i="36"/>
  <c r="H825" i="36"/>
  <c r="G825" i="36"/>
  <c r="F825" i="36"/>
  <c r="V824" i="36"/>
  <c r="U824" i="36"/>
  <c r="T824" i="36"/>
  <c r="S824" i="36"/>
  <c r="R824" i="36"/>
  <c r="Q824" i="36"/>
  <c r="P824" i="36"/>
  <c r="O824" i="36"/>
  <c r="N824" i="36"/>
  <c r="M824" i="36"/>
  <c r="L824" i="36"/>
  <c r="K824" i="36"/>
  <c r="J824" i="36"/>
  <c r="I824" i="36"/>
  <c r="H824" i="36"/>
  <c r="G824" i="36"/>
  <c r="F824" i="36"/>
  <c r="V821" i="36"/>
  <c r="U821" i="36"/>
  <c r="T821" i="36"/>
  <c r="S821" i="36"/>
  <c r="R821" i="36"/>
  <c r="Q821" i="36"/>
  <c r="P821" i="36"/>
  <c r="O821" i="36"/>
  <c r="N821" i="36"/>
  <c r="M821" i="36"/>
  <c r="L821" i="36"/>
  <c r="K821" i="36"/>
  <c r="J821" i="36"/>
  <c r="I821" i="36"/>
  <c r="H821" i="36"/>
  <c r="G821" i="36"/>
  <c r="F821" i="36"/>
  <c r="V820" i="36"/>
  <c r="U820" i="36"/>
  <c r="T820" i="36"/>
  <c r="S820" i="36"/>
  <c r="R820" i="36"/>
  <c r="Q820" i="36"/>
  <c r="P820" i="36"/>
  <c r="O820" i="36"/>
  <c r="N820" i="36"/>
  <c r="M820" i="36"/>
  <c r="L820" i="36"/>
  <c r="K820" i="36"/>
  <c r="J820" i="36"/>
  <c r="I820" i="36"/>
  <c r="H820" i="36"/>
  <c r="G820" i="36"/>
  <c r="F820" i="36"/>
  <c r="V817" i="36"/>
  <c r="U817" i="36"/>
  <c r="T817" i="36"/>
  <c r="S817" i="36"/>
  <c r="R817" i="36"/>
  <c r="Q817" i="36"/>
  <c r="P817" i="36"/>
  <c r="O817" i="36"/>
  <c r="N817" i="36"/>
  <c r="M817" i="36"/>
  <c r="L817" i="36"/>
  <c r="K817" i="36"/>
  <c r="J817" i="36"/>
  <c r="I817" i="36"/>
  <c r="H817" i="36"/>
  <c r="G817" i="36"/>
  <c r="F817" i="36"/>
  <c r="V816" i="36"/>
  <c r="U816" i="36"/>
  <c r="T816" i="36"/>
  <c r="S816" i="36"/>
  <c r="R816" i="36"/>
  <c r="Q816" i="36"/>
  <c r="P816" i="36"/>
  <c r="O816" i="36"/>
  <c r="N816" i="36"/>
  <c r="M816" i="36"/>
  <c r="L816" i="36"/>
  <c r="K816" i="36"/>
  <c r="J816" i="36"/>
  <c r="I816" i="36"/>
  <c r="H816" i="36"/>
  <c r="G816" i="36"/>
  <c r="F816" i="36"/>
  <c r="V813" i="36"/>
  <c r="U813" i="36"/>
  <c r="T813" i="36"/>
  <c r="S813" i="36"/>
  <c r="R813" i="36"/>
  <c r="Q813" i="36"/>
  <c r="P813" i="36"/>
  <c r="O813" i="36"/>
  <c r="N813" i="36"/>
  <c r="M813" i="36"/>
  <c r="L813" i="36"/>
  <c r="K813" i="36"/>
  <c r="J813" i="36"/>
  <c r="I813" i="36"/>
  <c r="H813" i="36"/>
  <c r="G813" i="36"/>
  <c r="F813" i="36"/>
  <c r="V812" i="36"/>
  <c r="U812" i="36"/>
  <c r="T812" i="36"/>
  <c r="S812" i="36"/>
  <c r="R812" i="36"/>
  <c r="Q812" i="36"/>
  <c r="P812" i="36"/>
  <c r="O812" i="36"/>
  <c r="N812" i="36"/>
  <c r="M812" i="36"/>
  <c r="L812" i="36"/>
  <c r="K812" i="36"/>
  <c r="J812" i="36"/>
  <c r="I812" i="36"/>
  <c r="H812" i="36"/>
  <c r="G812" i="36"/>
  <c r="F812" i="36"/>
  <c r="V809" i="36"/>
  <c r="U809" i="36"/>
  <c r="T809" i="36"/>
  <c r="S809" i="36"/>
  <c r="R809" i="36"/>
  <c r="Q809" i="36"/>
  <c r="P809" i="36"/>
  <c r="O809" i="36"/>
  <c r="N809" i="36"/>
  <c r="M809" i="36"/>
  <c r="L809" i="36"/>
  <c r="K809" i="36"/>
  <c r="J809" i="36"/>
  <c r="I809" i="36"/>
  <c r="H809" i="36"/>
  <c r="G809" i="36"/>
  <c r="F809" i="36"/>
  <c r="V808" i="36"/>
  <c r="U808" i="36"/>
  <c r="T808" i="36"/>
  <c r="S808" i="36"/>
  <c r="R808" i="36"/>
  <c r="Q808" i="36"/>
  <c r="P808" i="36"/>
  <c r="O808" i="36"/>
  <c r="N808" i="36"/>
  <c r="M808" i="36"/>
  <c r="L808" i="36"/>
  <c r="K808" i="36"/>
  <c r="J808" i="36"/>
  <c r="I808" i="36"/>
  <c r="H808" i="36"/>
  <c r="G808" i="36"/>
  <c r="F808" i="36"/>
  <c r="V805" i="36"/>
  <c r="U805" i="36"/>
  <c r="T805" i="36"/>
  <c r="S805" i="36"/>
  <c r="R805" i="36"/>
  <c r="Q805" i="36"/>
  <c r="P805" i="36"/>
  <c r="O805" i="36"/>
  <c r="N805" i="36"/>
  <c r="M805" i="36"/>
  <c r="L805" i="36"/>
  <c r="K805" i="36"/>
  <c r="J805" i="36"/>
  <c r="I805" i="36"/>
  <c r="H805" i="36"/>
  <c r="G805" i="36"/>
  <c r="F805" i="36"/>
  <c r="V804" i="36"/>
  <c r="U804" i="36"/>
  <c r="T804" i="36"/>
  <c r="S804" i="36"/>
  <c r="R804" i="36"/>
  <c r="Q804" i="36"/>
  <c r="P804" i="36"/>
  <c r="O804" i="36"/>
  <c r="N804" i="36"/>
  <c r="M804" i="36"/>
  <c r="L804" i="36"/>
  <c r="K804" i="36"/>
  <c r="J804" i="36"/>
  <c r="I804" i="36"/>
  <c r="H804" i="36"/>
  <c r="G804" i="36"/>
  <c r="F804" i="36"/>
  <c r="V801" i="36"/>
  <c r="U801" i="36"/>
  <c r="T801" i="36"/>
  <c r="S801" i="36"/>
  <c r="R801" i="36"/>
  <c r="Q801" i="36"/>
  <c r="P801" i="36"/>
  <c r="O801" i="36"/>
  <c r="N801" i="36"/>
  <c r="M801" i="36"/>
  <c r="L801" i="36"/>
  <c r="K801" i="36"/>
  <c r="J801" i="36"/>
  <c r="I801" i="36"/>
  <c r="H801" i="36"/>
  <c r="G801" i="36"/>
  <c r="F801" i="36"/>
  <c r="V800" i="36"/>
  <c r="U800" i="36"/>
  <c r="T800" i="36"/>
  <c r="S800" i="36"/>
  <c r="R800" i="36"/>
  <c r="Q800" i="36"/>
  <c r="P800" i="36"/>
  <c r="O800" i="36"/>
  <c r="N800" i="36"/>
  <c r="M800" i="36"/>
  <c r="L800" i="36"/>
  <c r="K800" i="36"/>
  <c r="J800" i="36"/>
  <c r="I800" i="36"/>
  <c r="H800" i="36"/>
  <c r="G800" i="36"/>
  <c r="F800" i="36"/>
  <c r="V797" i="36"/>
  <c r="U797" i="36"/>
  <c r="T797" i="36"/>
  <c r="S797" i="36"/>
  <c r="R797" i="36"/>
  <c r="Q797" i="36"/>
  <c r="P797" i="36"/>
  <c r="O797" i="36"/>
  <c r="N797" i="36"/>
  <c r="M797" i="36"/>
  <c r="L797" i="36"/>
  <c r="K797" i="36"/>
  <c r="J797" i="36"/>
  <c r="I797" i="36"/>
  <c r="H797" i="36"/>
  <c r="G797" i="36"/>
  <c r="F797" i="36"/>
  <c r="V796" i="36"/>
  <c r="U796" i="36"/>
  <c r="T796" i="36"/>
  <c r="S796" i="36"/>
  <c r="R796" i="36"/>
  <c r="Q796" i="36"/>
  <c r="P796" i="36"/>
  <c r="O796" i="36"/>
  <c r="N796" i="36"/>
  <c r="M796" i="36"/>
  <c r="L796" i="36"/>
  <c r="K796" i="36"/>
  <c r="J796" i="36"/>
  <c r="I796" i="36"/>
  <c r="H796" i="36"/>
  <c r="G796" i="36"/>
  <c r="F796" i="36"/>
  <c r="V793" i="36"/>
  <c r="U793" i="36"/>
  <c r="T793" i="36"/>
  <c r="S793" i="36"/>
  <c r="R793" i="36"/>
  <c r="Q793" i="36"/>
  <c r="P793" i="36"/>
  <c r="O793" i="36"/>
  <c r="N793" i="36"/>
  <c r="M793" i="36"/>
  <c r="L793" i="36"/>
  <c r="K793" i="36"/>
  <c r="J793" i="36"/>
  <c r="I793" i="36"/>
  <c r="H793" i="36"/>
  <c r="G793" i="36"/>
  <c r="F793" i="36"/>
  <c r="V792" i="36"/>
  <c r="U792" i="36"/>
  <c r="T792" i="36"/>
  <c r="S792" i="36"/>
  <c r="R792" i="36"/>
  <c r="Q792" i="36"/>
  <c r="P792" i="36"/>
  <c r="O792" i="36"/>
  <c r="N792" i="36"/>
  <c r="M792" i="36"/>
  <c r="L792" i="36"/>
  <c r="K792" i="36"/>
  <c r="J792" i="36"/>
  <c r="I792" i="36"/>
  <c r="H792" i="36"/>
  <c r="G792" i="36"/>
  <c r="F792" i="36"/>
  <c r="V789" i="36"/>
  <c r="U789" i="36"/>
  <c r="T789" i="36"/>
  <c r="S789" i="36"/>
  <c r="R789" i="36"/>
  <c r="Q789" i="36"/>
  <c r="P789" i="36"/>
  <c r="O789" i="36"/>
  <c r="N789" i="36"/>
  <c r="M789" i="36"/>
  <c r="L789" i="36"/>
  <c r="K789" i="36"/>
  <c r="J789" i="36"/>
  <c r="I789" i="36"/>
  <c r="H789" i="36"/>
  <c r="G789" i="36"/>
  <c r="F789" i="36"/>
  <c r="V788" i="36"/>
  <c r="U788" i="36"/>
  <c r="T788" i="36"/>
  <c r="S788" i="36"/>
  <c r="R788" i="36"/>
  <c r="Q788" i="36"/>
  <c r="P788" i="36"/>
  <c r="O788" i="36"/>
  <c r="N788" i="36"/>
  <c r="M788" i="36"/>
  <c r="L788" i="36"/>
  <c r="K788" i="36"/>
  <c r="J788" i="36"/>
  <c r="I788" i="36"/>
  <c r="H788" i="36"/>
  <c r="G788" i="36"/>
  <c r="F788" i="36"/>
  <c r="V785" i="36"/>
  <c r="U785" i="36"/>
  <c r="T785" i="36"/>
  <c r="S785" i="36"/>
  <c r="R785" i="36"/>
  <c r="Q785" i="36"/>
  <c r="P785" i="36"/>
  <c r="O785" i="36"/>
  <c r="N785" i="36"/>
  <c r="M785" i="36"/>
  <c r="L785" i="36"/>
  <c r="K785" i="36"/>
  <c r="J785" i="36"/>
  <c r="I785" i="36"/>
  <c r="H785" i="36"/>
  <c r="G785" i="36"/>
  <c r="F785" i="36"/>
  <c r="V784" i="36"/>
  <c r="U784" i="36"/>
  <c r="T784" i="36"/>
  <c r="S784" i="36"/>
  <c r="R784" i="36"/>
  <c r="Q784" i="36"/>
  <c r="P784" i="36"/>
  <c r="O784" i="36"/>
  <c r="N784" i="36"/>
  <c r="M784" i="36"/>
  <c r="L784" i="36"/>
  <c r="K784" i="36"/>
  <c r="J784" i="36"/>
  <c r="I784" i="36"/>
  <c r="H784" i="36"/>
  <c r="G784" i="36"/>
  <c r="F784" i="36"/>
  <c r="V781" i="36"/>
  <c r="U781" i="36"/>
  <c r="T781" i="36"/>
  <c r="S781" i="36"/>
  <c r="R781" i="36"/>
  <c r="Q781" i="36"/>
  <c r="P781" i="36"/>
  <c r="O781" i="36"/>
  <c r="N781" i="36"/>
  <c r="M781" i="36"/>
  <c r="L781" i="36"/>
  <c r="K781" i="36"/>
  <c r="J781" i="36"/>
  <c r="I781" i="36"/>
  <c r="H781" i="36"/>
  <c r="G781" i="36"/>
  <c r="F781" i="36"/>
  <c r="V780" i="36"/>
  <c r="U780" i="36"/>
  <c r="T780" i="36"/>
  <c r="S780" i="36"/>
  <c r="R780" i="36"/>
  <c r="Q780" i="36"/>
  <c r="P780" i="36"/>
  <c r="O780" i="36"/>
  <c r="N780" i="36"/>
  <c r="M780" i="36"/>
  <c r="L780" i="36"/>
  <c r="K780" i="36"/>
  <c r="J780" i="36"/>
  <c r="I780" i="36"/>
  <c r="H780" i="36"/>
  <c r="G780" i="36"/>
  <c r="F780" i="36"/>
  <c r="V777" i="36"/>
  <c r="U777" i="36"/>
  <c r="T777" i="36"/>
  <c r="S777" i="36"/>
  <c r="R777" i="36"/>
  <c r="Q777" i="36"/>
  <c r="P777" i="36"/>
  <c r="O777" i="36"/>
  <c r="N777" i="36"/>
  <c r="M777" i="36"/>
  <c r="L777" i="36"/>
  <c r="K777" i="36"/>
  <c r="J777" i="36"/>
  <c r="I777" i="36"/>
  <c r="H777" i="36"/>
  <c r="G777" i="36"/>
  <c r="F777" i="36"/>
  <c r="V776" i="36"/>
  <c r="U776" i="36"/>
  <c r="T776" i="36"/>
  <c r="S776" i="36"/>
  <c r="R776" i="36"/>
  <c r="Q776" i="36"/>
  <c r="P776" i="36"/>
  <c r="O776" i="36"/>
  <c r="N776" i="36"/>
  <c r="M776" i="36"/>
  <c r="L776" i="36"/>
  <c r="K776" i="36"/>
  <c r="J776" i="36"/>
  <c r="I776" i="36"/>
  <c r="H776" i="36"/>
  <c r="G776" i="36"/>
  <c r="F776" i="36"/>
  <c r="V773" i="36"/>
  <c r="U773" i="36"/>
  <c r="T773" i="36"/>
  <c r="S773" i="36"/>
  <c r="R773" i="36"/>
  <c r="Q773" i="36"/>
  <c r="P773" i="36"/>
  <c r="O773" i="36"/>
  <c r="N773" i="36"/>
  <c r="M773" i="36"/>
  <c r="L773" i="36"/>
  <c r="K773" i="36"/>
  <c r="J773" i="36"/>
  <c r="I773" i="36"/>
  <c r="H773" i="36"/>
  <c r="G773" i="36"/>
  <c r="F773" i="36"/>
  <c r="V772" i="36"/>
  <c r="U772" i="36"/>
  <c r="T772" i="36"/>
  <c r="S772" i="36"/>
  <c r="R772" i="36"/>
  <c r="Q772" i="36"/>
  <c r="P772" i="36"/>
  <c r="O772" i="36"/>
  <c r="N772" i="36"/>
  <c r="M772" i="36"/>
  <c r="L772" i="36"/>
  <c r="K772" i="36"/>
  <c r="J772" i="36"/>
  <c r="I772" i="36"/>
  <c r="H772" i="36"/>
  <c r="G772" i="36"/>
  <c r="F772" i="36"/>
  <c r="V769" i="36"/>
  <c r="U769" i="36"/>
  <c r="T769" i="36"/>
  <c r="R769" i="36"/>
  <c r="Q769" i="36"/>
  <c r="P769" i="36"/>
  <c r="O769" i="36"/>
  <c r="N769" i="36"/>
  <c r="M769" i="36"/>
  <c r="L769" i="36"/>
  <c r="K769" i="36"/>
  <c r="J769" i="36"/>
  <c r="I769" i="36"/>
  <c r="H769" i="36"/>
  <c r="G769" i="36"/>
  <c r="F769" i="36"/>
  <c r="V768" i="36"/>
  <c r="U768" i="36"/>
  <c r="T768" i="36"/>
  <c r="S768" i="36"/>
  <c r="R768" i="36"/>
  <c r="Q768" i="36"/>
  <c r="P768" i="36"/>
  <c r="O768" i="36"/>
  <c r="N768" i="36"/>
  <c r="M768" i="36"/>
  <c r="L768" i="36"/>
  <c r="K768" i="36"/>
  <c r="J768" i="36"/>
  <c r="I768" i="36"/>
  <c r="H768" i="36"/>
  <c r="G768" i="36"/>
  <c r="F768" i="36"/>
  <c r="V765" i="36"/>
  <c r="U765" i="36"/>
  <c r="T765" i="36"/>
  <c r="S765" i="36"/>
  <c r="R765" i="36"/>
  <c r="Q765" i="36"/>
  <c r="P765" i="36"/>
  <c r="O765" i="36"/>
  <c r="N765" i="36"/>
  <c r="M765" i="36"/>
  <c r="L765" i="36"/>
  <c r="K765" i="36"/>
  <c r="J765" i="36"/>
  <c r="I765" i="36"/>
  <c r="H765" i="36"/>
  <c r="G765" i="36"/>
  <c r="F765" i="36"/>
  <c r="V764" i="36"/>
  <c r="U764" i="36"/>
  <c r="T764" i="36"/>
  <c r="S764" i="36"/>
  <c r="R764" i="36"/>
  <c r="Q764" i="36"/>
  <c r="P764" i="36"/>
  <c r="O764" i="36"/>
  <c r="N764" i="36"/>
  <c r="M764" i="36"/>
  <c r="L764" i="36"/>
  <c r="K764" i="36"/>
  <c r="J764" i="36"/>
  <c r="I764" i="36"/>
  <c r="H764" i="36"/>
  <c r="G764" i="36"/>
  <c r="F764" i="36"/>
  <c r="V761" i="36"/>
  <c r="U761" i="36"/>
  <c r="T761" i="36"/>
  <c r="S761" i="36"/>
  <c r="R761" i="36"/>
  <c r="Q761" i="36"/>
  <c r="P761" i="36"/>
  <c r="O761" i="36"/>
  <c r="N761" i="36"/>
  <c r="M761" i="36"/>
  <c r="L761" i="36"/>
  <c r="K761" i="36"/>
  <c r="J761" i="36"/>
  <c r="I761" i="36"/>
  <c r="H761" i="36"/>
  <c r="G761" i="36"/>
  <c r="F761" i="36"/>
  <c r="V760" i="36"/>
  <c r="U760" i="36"/>
  <c r="T760" i="36"/>
  <c r="S760" i="36"/>
  <c r="R760" i="36"/>
  <c r="Q760" i="36"/>
  <c r="P760" i="36"/>
  <c r="O760" i="36"/>
  <c r="N760" i="36"/>
  <c r="M760" i="36"/>
  <c r="L760" i="36"/>
  <c r="K760" i="36"/>
  <c r="J760" i="36"/>
  <c r="I760" i="36"/>
  <c r="H760" i="36"/>
  <c r="G760" i="36"/>
  <c r="F760" i="36"/>
  <c r="V757" i="36"/>
  <c r="U757" i="36"/>
  <c r="T757" i="36"/>
  <c r="S757" i="36"/>
  <c r="R757" i="36"/>
  <c r="Q757" i="36"/>
  <c r="P757" i="36"/>
  <c r="O757" i="36"/>
  <c r="N757" i="36"/>
  <c r="M757" i="36"/>
  <c r="L757" i="36"/>
  <c r="K757" i="36"/>
  <c r="J757" i="36"/>
  <c r="I757" i="36"/>
  <c r="H757" i="36"/>
  <c r="G757" i="36"/>
  <c r="F757" i="36"/>
  <c r="V756" i="36"/>
  <c r="U756" i="36"/>
  <c r="T756" i="36"/>
  <c r="S756" i="36"/>
  <c r="R756" i="36"/>
  <c r="Q756" i="36"/>
  <c r="P756" i="36"/>
  <c r="O756" i="36"/>
  <c r="N756" i="36"/>
  <c r="M756" i="36"/>
  <c r="L756" i="36"/>
  <c r="K756" i="36"/>
  <c r="J756" i="36"/>
  <c r="I756" i="36"/>
  <c r="H756" i="36"/>
  <c r="G756" i="36"/>
  <c r="F756" i="36"/>
  <c r="V753" i="36"/>
  <c r="U753" i="36"/>
  <c r="T753" i="36"/>
  <c r="S753" i="36"/>
  <c r="R753" i="36"/>
  <c r="Q753" i="36"/>
  <c r="P753" i="36"/>
  <c r="O753" i="36"/>
  <c r="N753" i="36"/>
  <c r="M753" i="36"/>
  <c r="L753" i="36"/>
  <c r="K753" i="36"/>
  <c r="J753" i="36"/>
  <c r="I753" i="36"/>
  <c r="H753" i="36"/>
  <c r="G753" i="36"/>
  <c r="F753" i="36"/>
  <c r="V752" i="36"/>
  <c r="U752" i="36"/>
  <c r="T752" i="36"/>
  <c r="S752" i="36"/>
  <c r="R752" i="36"/>
  <c r="Q752" i="36"/>
  <c r="P752" i="36"/>
  <c r="O752" i="36"/>
  <c r="N752" i="36"/>
  <c r="M752" i="36"/>
  <c r="L752" i="36"/>
  <c r="K752" i="36"/>
  <c r="J752" i="36"/>
  <c r="I752" i="36"/>
  <c r="H752" i="36"/>
  <c r="G752" i="36"/>
  <c r="F752" i="36"/>
  <c r="V749" i="36"/>
  <c r="U749" i="36"/>
  <c r="T749" i="36"/>
  <c r="S749" i="36"/>
  <c r="R749" i="36"/>
  <c r="Q749" i="36"/>
  <c r="P749" i="36"/>
  <c r="O749" i="36"/>
  <c r="N749" i="36"/>
  <c r="M749" i="36"/>
  <c r="L749" i="36"/>
  <c r="K749" i="36"/>
  <c r="J749" i="36"/>
  <c r="I749" i="36"/>
  <c r="H749" i="36"/>
  <c r="G749" i="36"/>
  <c r="F749" i="36"/>
  <c r="V748" i="36"/>
  <c r="U748" i="36"/>
  <c r="T748" i="36"/>
  <c r="S748" i="36"/>
  <c r="R748" i="36"/>
  <c r="Q748" i="36"/>
  <c r="P748" i="36"/>
  <c r="O748" i="36"/>
  <c r="N748" i="36"/>
  <c r="M748" i="36"/>
  <c r="L748" i="36"/>
  <c r="K748" i="36"/>
  <c r="J748" i="36"/>
  <c r="I748" i="36"/>
  <c r="H748" i="36"/>
  <c r="G748" i="36"/>
  <c r="F748" i="36"/>
  <c r="V745" i="36"/>
  <c r="U745" i="36"/>
  <c r="T745" i="36"/>
  <c r="S745" i="36"/>
  <c r="R745" i="36"/>
  <c r="Q745" i="36"/>
  <c r="P745" i="36"/>
  <c r="O745" i="36"/>
  <c r="N745" i="36"/>
  <c r="M745" i="36"/>
  <c r="L745" i="36"/>
  <c r="K745" i="36"/>
  <c r="J745" i="36"/>
  <c r="I745" i="36"/>
  <c r="H745" i="36"/>
  <c r="G745" i="36"/>
  <c r="F745" i="36"/>
  <c r="V744" i="36"/>
  <c r="U744" i="36"/>
  <c r="T744" i="36"/>
  <c r="S744" i="36"/>
  <c r="R744" i="36"/>
  <c r="Q744" i="36"/>
  <c r="P744" i="36"/>
  <c r="O744" i="36"/>
  <c r="N744" i="36"/>
  <c r="M744" i="36"/>
  <c r="L744" i="36"/>
  <c r="K744" i="36"/>
  <c r="J744" i="36"/>
  <c r="I744" i="36"/>
  <c r="H744" i="36"/>
  <c r="G744" i="36"/>
  <c r="F744" i="36"/>
  <c r="V741" i="36"/>
  <c r="U741" i="36"/>
  <c r="T741" i="36"/>
  <c r="S741" i="36"/>
  <c r="R741" i="36"/>
  <c r="Q741" i="36"/>
  <c r="P741" i="36"/>
  <c r="O741" i="36"/>
  <c r="N741" i="36"/>
  <c r="M741" i="36"/>
  <c r="L741" i="36"/>
  <c r="K741" i="36"/>
  <c r="J741" i="36"/>
  <c r="I741" i="36"/>
  <c r="H741" i="36"/>
  <c r="G741" i="36"/>
  <c r="F741" i="36"/>
  <c r="V740" i="36"/>
  <c r="U740" i="36"/>
  <c r="T740" i="36"/>
  <c r="S740" i="36"/>
  <c r="R740" i="36"/>
  <c r="Q740" i="36"/>
  <c r="P740" i="36"/>
  <c r="O740" i="36"/>
  <c r="N740" i="36"/>
  <c r="M740" i="36"/>
  <c r="L740" i="36"/>
  <c r="K740" i="36"/>
  <c r="J740" i="36"/>
  <c r="I740" i="36"/>
  <c r="H740" i="36"/>
  <c r="G740" i="36"/>
  <c r="F740" i="36"/>
  <c r="V737" i="36"/>
  <c r="U737" i="36"/>
  <c r="T737" i="36"/>
  <c r="S737" i="36"/>
  <c r="R737" i="36"/>
  <c r="Q737" i="36"/>
  <c r="P737" i="36"/>
  <c r="O737" i="36"/>
  <c r="N737" i="36"/>
  <c r="M737" i="36"/>
  <c r="L737" i="36"/>
  <c r="K737" i="36"/>
  <c r="J737" i="36"/>
  <c r="I737" i="36"/>
  <c r="H737" i="36"/>
  <c r="G737" i="36"/>
  <c r="F737" i="36"/>
  <c r="V736" i="36"/>
  <c r="U736" i="36"/>
  <c r="T736" i="36"/>
  <c r="S736" i="36"/>
  <c r="R736" i="36"/>
  <c r="Q736" i="36"/>
  <c r="P736" i="36"/>
  <c r="O736" i="36"/>
  <c r="N736" i="36"/>
  <c r="M736" i="36"/>
  <c r="L736" i="36"/>
  <c r="K736" i="36"/>
  <c r="J736" i="36"/>
  <c r="I736" i="36"/>
  <c r="H736" i="36"/>
  <c r="G736" i="36"/>
  <c r="F736" i="36"/>
  <c r="V733" i="36"/>
  <c r="U733" i="36"/>
  <c r="T733" i="36"/>
  <c r="S733" i="36"/>
  <c r="R733" i="36"/>
  <c r="Q733" i="36"/>
  <c r="P733" i="36"/>
  <c r="O733" i="36"/>
  <c r="N733" i="36"/>
  <c r="M733" i="36"/>
  <c r="L733" i="36"/>
  <c r="K733" i="36"/>
  <c r="J733" i="36"/>
  <c r="I733" i="36"/>
  <c r="H733" i="36"/>
  <c r="G733" i="36"/>
  <c r="F733" i="36"/>
  <c r="V732" i="36"/>
  <c r="U732" i="36"/>
  <c r="T732" i="36"/>
  <c r="S732" i="36"/>
  <c r="R732" i="36"/>
  <c r="Q732" i="36"/>
  <c r="P732" i="36"/>
  <c r="O732" i="36"/>
  <c r="N732" i="36"/>
  <c r="M732" i="36"/>
  <c r="L732" i="36"/>
  <c r="K732" i="36"/>
  <c r="J732" i="36"/>
  <c r="I732" i="36"/>
  <c r="H732" i="36"/>
  <c r="G732" i="36"/>
  <c r="F732" i="36"/>
  <c r="V729" i="36"/>
  <c r="U729" i="36"/>
  <c r="T729" i="36"/>
  <c r="S729" i="36"/>
  <c r="R729" i="36"/>
  <c r="Q729" i="36"/>
  <c r="P729" i="36"/>
  <c r="O729" i="36"/>
  <c r="N729" i="36"/>
  <c r="M729" i="36"/>
  <c r="L729" i="36"/>
  <c r="K729" i="36"/>
  <c r="J729" i="36"/>
  <c r="I729" i="36"/>
  <c r="H729" i="36"/>
  <c r="G729" i="36"/>
  <c r="F729" i="36"/>
  <c r="V728" i="36"/>
  <c r="U728" i="36"/>
  <c r="T728" i="36"/>
  <c r="S728" i="36"/>
  <c r="R728" i="36"/>
  <c r="Q728" i="36"/>
  <c r="P728" i="36"/>
  <c r="O728" i="36"/>
  <c r="N728" i="36"/>
  <c r="M728" i="36"/>
  <c r="L728" i="36"/>
  <c r="K728" i="36"/>
  <c r="J728" i="36"/>
  <c r="I728" i="36"/>
  <c r="H728" i="36"/>
  <c r="G728" i="36"/>
  <c r="F728" i="36"/>
  <c r="V725" i="36"/>
  <c r="U725" i="36"/>
  <c r="T725" i="36"/>
  <c r="S725" i="36"/>
  <c r="R725" i="36"/>
  <c r="Q725" i="36"/>
  <c r="P725" i="36"/>
  <c r="O725" i="36"/>
  <c r="N725" i="36"/>
  <c r="M725" i="36"/>
  <c r="L725" i="36"/>
  <c r="K725" i="36"/>
  <c r="J725" i="36"/>
  <c r="I725" i="36"/>
  <c r="H725" i="36"/>
  <c r="G725" i="36"/>
  <c r="F725" i="36"/>
  <c r="V724" i="36"/>
  <c r="U724" i="36"/>
  <c r="T724" i="36"/>
  <c r="S724" i="36"/>
  <c r="R724" i="36"/>
  <c r="Q724" i="36"/>
  <c r="P724" i="36"/>
  <c r="O724" i="36"/>
  <c r="N724" i="36"/>
  <c r="M724" i="36"/>
  <c r="L724" i="36"/>
  <c r="K724" i="36"/>
  <c r="J724" i="36"/>
  <c r="I724" i="36"/>
  <c r="H724" i="36"/>
  <c r="G724" i="36"/>
  <c r="F724" i="36"/>
  <c r="V721" i="36"/>
  <c r="U721" i="36"/>
  <c r="T721" i="36"/>
  <c r="S721" i="36"/>
  <c r="R721" i="36"/>
  <c r="Q721" i="36"/>
  <c r="P721" i="36"/>
  <c r="O721" i="36"/>
  <c r="N721" i="36"/>
  <c r="M721" i="36"/>
  <c r="L721" i="36"/>
  <c r="K721" i="36"/>
  <c r="J721" i="36"/>
  <c r="I721" i="36"/>
  <c r="H721" i="36"/>
  <c r="G721" i="36"/>
  <c r="F721" i="36"/>
  <c r="V720" i="36"/>
  <c r="U720" i="36"/>
  <c r="T720" i="36"/>
  <c r="S720" i="36"/>
  <c r="R720" i="36"/>
  <c r="Q720" i="36"/>
  <c r="P720" i="36"/>
  <c r="O720" i="36"/>
  <c r="N720" i="36"/>
  <c r="M720" i="36"/>
  <c r="L720" i="36"/>
  <c r="K720" i="36"/>
  <c r="J720" i="36"/>
  <c r="I720" i="36"/>
  <c r="H720" i="36"/>
  <c r="G720" i="36"/>
  <c r="F720" i="36"/>
  <c r="V717" i="36"/>
  <c r="U717" i="36"/>
  <c r="T717" i="36"/>
  <c r="S717" i="36"/>
  <c r="R717" i="36"/>
  <c r="Q717" i="36"/>
  <c r="P717" i="36"/>
  <c r="O717" i="36"/>
  <c r="N717" i="36"/>
  <c r="M717" i="36"/>
  <c r="L717" i="36"/>
  <c r="K717" i="36"/>
  <c r="J717" i="36"/>
  <c r="I717" i="36"/>
  <c r="H717" i="36"/>
  <c r="G717" i="36"/>
  <c r="F717" i="36"/>
  <c r="V716" i="36"/>
  <c r="U716" i="36"/>
  <c r="T716" i="36"/>
  <c r="S716" i="36"/>
  <c r="R716" i="36"/>
  <c r="Q716" i="36"/>
  <c r="P716" i="36"/>
  <c r="O716" i="36"/>
  <c r="N716" i="36"/>
  <c r="M716" i="36"/>
  <c r="L716" i="36"/>
  <c r="K716" i="36"/>
  <c r="J716" i="36"/>
  <c r="I716" i="36"/>
  <c r="H716" i="36"/>
  <c r="G716" i="36"/>
  <c r="F716" i="36"/>
  <c r="V713" i="36"/>
  <c r="U713" i="36"/>
  <c r="T713" i="36"/>
  <c r="S713" i="36"/>
  <c r="R713" i="36"/>
  <c r="Q713" i="36"/>
  <c r="P713" i="36"/>
  <c r="O713" i="36"/>
  <c r="N713" i="36"/>
  <c r="M713" i="36"/>
  <c r="L713" i="36"/>
  <c r="K713" i="36"/>
  <c r="J713" i="36"/>
  <c r="I713" i="36"/>
  <c r="H713" i="36"/>
  <c r="G713" i="36"/>
  <c r="F713" i="36"/>
  <c r="V712" i="36"/>
  <c r="U712" i="36"/>
  <c r="T712" i="36"/>
  <c r="S712" i="36"/>
  <c r="R712" i="36"/>
  <c r="Q712" i="36"/>
  <c r="P712" i="36"/>
  <c r="O712" i="36"/>
  <c r="N712" i="36"/>
  <c r="M712" i="36"/>
  <c r="L712" i="36"/>
  <c r="K712" i="36"/>
  <c r="J712" i="36"/>
  <c r="I712" i="36"/>
  <c r="H712" i="36"/>
  <c r="G712" i="36"/>
  <c r="F712" i="36"/>
  <c r="V709" i="36"/>
  <c r="U709" i="36"/>
  <c r="T709" i="36"/>
  <c r="S709" i="36"/>
  <c r="R709" i="36"/>
  <c r="Q709" i="36"/>
  <c r="P709" i="36"/>
  <c r="O709" i="36"/>
  <c r="N709" i="36"/>
  <c r="M709" i="36"/>
  <c r="L709" i="36"/>
  <c r="K709" i="36"/>
  <c r="J709" i="36"/>
  <c r="I709" i="36"/>
  <c r="H709" i="36"/>
  <c r="G709" i="36"/>
  <c r="F709" i="36"/>
  <c r="V708" i="36"/>
  <c r="U708" i="36"/>
  <c r="T708" i="36"/>
  <c r="S708" i="36"/>
  <c r="R708" i="36"/>
  <c r="Q708" i="36"/>
  <c r="P708" i="36"/>
  <c r="O708" i="36"/>
  <c r="N708" i="36"/>
  <c r="M708" i="36"/>
  <c r="L708" i="36"/>
  <c r="K708" i="36"/>
  <c r="J708" i="36"/>
  <c r="I708" i="36"/>
  <c r="H708" i="36"/>
  <c r="G708" i="36"/>
  <c r="F708" i="36"/>
  <c r="V705" i="36"/>
  <c r="U705" i="36"/>
  <c r="T705" i="36"/>
  <c r="S705" i="36"/>
  <c r="R705" i="36"/>
  <c r="Q705" i="36"/>
  <c r="P705" i="36"/>
  <c r="O705" i="36"/>
  <c r="N705" i="36"/>
  <c r="M705" i="36"/>
  <c r="L705" i="36"/>
  <c r="K705" i="36"/>
  <c r="J705" i="36"/>
  <c r="I705" i="36"/>
  <c r="H705" i="36"/>
  <c r="G705" i="36"/>
  <c r="F705" i="36"/>
  <c r="V704" i="36"/>
  <c r="U704" i="36"/>
  <c r="T704" i="36"/>
  <c r="S704" i="36"/>
  <c r="R704" i="36"/>
  <c r="Q704" i="36"/>
  <c r="P704" i="36"/>
  <c r="O704" i="36"/>
  <c r="N704" i="36"/>
  <c r="M704" i="36"/>
  <c r="L704" i="36"/>
  <c r="K704" i="36"/>
  <c r="J704" i="36"/>
  <c r="I704" i="36"/>
  <c r="H704" i="36"/>
  <c r="G704" i="36"/>
  <c r="F704" i="36"/>
  <c r="V701" i="36"/>
  <c r="U701" i="36"/>
  <c r="T701" i="36"/>
  <c r="S701" i="36"/>
  <c r="R701" i="36"/>
  <c r="Q701" i="36"/>
  <c r="P701" i="36"/>
  <c r="O701" i="36"/>
  <c r="N701" i="36"/>
  <c r="M701" i="36"/>
  <c r="L701" i="36"/>
  <c r="K701" i="36"/>
  <c r="J701" i="36"/>
  <c r="I701" i="36"/>
  <c r="H701" i="36"/>
  <c r="G701" i="36"/>
  <c r="F701" i="36"/>
  <c r="V700" i="36"/>
  <c r="U700" i="36"/>
  <c r="T700" i="36"/>
  <c r="S700" i="36"/>
  <c r="R700" i="36"/>
  <c r="Q700" i="36"/>
  <c r="P700" i="36"/>
  <c r="O700" i="36"/>
  <c r="N700" i="36"/>
  <c r="M700" i="36"/>
  <c r="L700" i="36"/>
  <c r="K700" i="36"/>
  <c r="J700" i="36"/>
  <c r="I700" i="36"/>
  <c r="H700" i="36"/>
  <c r="G700" i="36"/>
  <c r="F700" i="36"/>
  <c r="V697" i="36"/>
  <c r="U697" i="36"/>
  <c r="T697" i="36"/>
  <c r="S697" i="36"/>
  <c r="R697" i="36"/>
  <c r="Q697" i="36"/>
  <c r="P697" i="36"/>
  <c r="O697" i="36"/>
  <c r="N697" i="36"/>
  <c r="M697" i="36"/>
  <c r="L697" i="36"/>
  <c r="K697" i="36"/>
  <c r="J697" i="36"/>
  <c r="I697" i="36"/>
  <c r="H697" i="36"/>
  <c r="G697" i="36"/>
  <c r="F697" i="36"/>
  <c r="V696" i="36"/>
  <c r="U696" i="36"/>
  <c r="T696" i="36"/>
  <c r="S696" i="36"/>
  <c r="R696" i="36"/>
  <c r="Q696" i="36"/>
  <c r="P696" i="36"/>
  <c r="O696" i="36"/>
  <c r="N696" i="36"/>
  <c r="M696" i="36"/>
  <c r="L696" i="36"/>
  <c r="K696" i="36"/>
  <c r="J696" i="36"/>
  <c r="I696" i="36"/>
  <c r="H696" i="36"/>
  <c r="G696" i="36"/>
  <c r="F696" i="36"/>
  <c r="V693" i="36"/>
  <c r="U693" i="36"/>
  <c r="T693" i="36"/>
  <c r="S693" i="36"/>
  <c r="R693" i="36"/>
  <c r="Q693" i="36"/>
  <c r="P693" i="36"/>
  <c r="O693" i="36"/>
  <c r="N693" i="36"/>
  <c r="M693" i="36"/>
  <c r="L693" i="36"/>
  <c r="K693" i="36"/>
  <c r="J693" i="36"/>
  <c r="I693" i="36"/>
  <c r="H693" i="36"/>
  <c r="G693" i="36"/>
  <c r="F693" i="36"/>
  <c r="V692" i="36"/>
  <c r="U692" i="36"/>
  <c r="T692" i="36"/>
  <c r="S692" i="36"/>
  <c r="R692" i="36"/>
  <c r="Q692" i="36"/>
  <c r="P692" i="36"/>
  <c r="O692" i="36"/>
  <c r="N692" i="36"/>
  <c r="M692" i="36"/>
  <c r="L692" i="36"/>
  <c r="K692" i="36"/>
  <c r="J692" i="36"/>
  <c r="I692" i="36"/>
  <c r="H692" i="36"/>
  <c r="G692" i="36"/>
  <c r="F692" i="36"/>
  <c r="V689" i="36"/>
  <c r="U689" i="36"/>
  <c r="T689" i="36"/>
  <c r="S689" i="36"/>
  <c r="R689" i="36"/>
  <c r="Q689" i="36"/>
  <c r="P689" i="36"/>
  <c r="O689" i="36"/>
  <c r="N689" i="36"/>
  <c r="M689" i="36"/>
  <c r="L689" i="36"/>
  <c r="K689" i="36"/>
  <c r="J689" i="36"/>
  <c r="I689" i="36"/>
  <c r="H689" i="36"/>
  <c r="G689" i="36"/>
  <c r="F689" i="36"/>
  <c r="V688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F688" i="36"/>
  <c r="V685" i="36"/>
  <c r="U685" i="36"/>
  <c r="T685" i="36"/>
  <c r="S685" i="36"/>
  <c r="R685" i="36"/>
  <c r="Q685" i="36"/>
  <c r="P685" i="36"/>
  <c r="O685" i="36"/>
  <c r="N685" i="36"/>
  <c r="M685" i="36"/>
  <c r="L685" i="36"/>
  <c r="K685" i="36"/>
  <c r="J685" i="36"/>
  <c r="I685" i="36"/>
  <c r="H685" i="36"/>
  <c r="G685" i="36"/>
  <c r="F685" i="36"/>
  <c r="V684" i="36"/>
  <c r="U684" i="36"/>
  <c r="T684" i="36"/>
  <c r="S684" i="36"/>
  <c r="R684" i="36"/>
  <c r="Q684" i="36"/>
  <c r="P684" i="36"/>
  <c r="O684" i="36"/>
  <c r="N684" i="36"/>
  <c r="M684" i="36"/>
  <c r="L684" i="36"/>
  <c r="K684" i="36"/>
  <c r="J684" i="36"/>
  <c r="I684" i="36"/>
  <c r="H684" i="36"/>
  <c r="G684" i="36"/>
  <c r="F684" i="36"/>
  <c r="V681" i="36"/>
  <c r="U681" i="36"/>
  <c r="T681" i="36"/>
  <c r="S681" i="36"/>
  <c r="R681" i="36"/>
  <c r="Q681" i="36"/>
  <c r="P681" i="36"/>
  <c r="O681" i="36"/>
  <c r="N681" i="36"/>
  <c r="M681" i="36"/>
  <c r="L681" i="36"/>
  <c r="K681" i="36"/>
  <c r="J681" i="36"/>
  <c r="I681" i="36"/>
  <c r="H681" i="36"/>
  <c r="G681" i="36"/>
  <c r="F681" i="36"/>
  <c r="V680" i="36"/>
  <c r="U680" i="36"/>
  <c r="T680" i="36"/>
  <c r="S680" i="36"/>
  <c r="R680" i="36"/>
  <c r="Q680" i="36"/>
  <c r="P680" i="36"/>
  <c r="O680" i="36"/>
  <c r="N680" i="36"/>
  <c r="M680" i="36"/>
  <c r="L680" i="36"/>
  <c r="K680" i="36"/>
  <c r="J680" i="36"/>
  <c r="I680" i="36"/>
  <c r="H680" i="36"/>
  <c r="G680" i="36"/>
  <c r="F680" i="36"/>
  <c r="V677" i="36"/>
  <c r="U677" i="36"/>
  <c r="T677" i="36"/>
  <c r="S677" i="36"/>
  <c r="R677" i="36"/>
  <c r="Q677" i="36"/>
  <c r="P677" i="36"/>
  <c r="O677" i="36"/>
  <c r="N677" i="36"/>
  <c r="M677" i="36"/>
  <c r="L677" i="36"/>
  <c r="K677" i="36"/>
  <c r="J677" i="36"/>
  <c r="I677" i="36"/>
  <c r="H677" i="36"/>
  <c r="G677" i="36"/>
  <c r="F677" i="36"/>
  <c r="V676" i="36"/>
  <c r="U676" i="36"/>
  <c r="T676" i="36"/>
  <c r="S676" i="36"/>
  <c r="R676" i="36"/>
  <c r="Q676" i="36"/>
  <c r="P676" i="36"/>
  <c r="O676" i="36"/>
  <c r="N676" i="36"/>
  <c r="M676" i="36"/>
  <c r="L676" i="36"/>
  <c r="K676" i="36"/>
  <c r="J676" i="36"/>
  <c r="I676" i="36"/>
  <c r="H676" i="36"/>
  <c r="G676" i="36"/>
  <c r="F676" i="36"/>
  <c r="V673" i="36"/>
  <c r="U673" i="36"/>
  <c r="T673" i="36"/>
  <c r="S673" i="36"/>
  <c r="R673" i="36"/>
  <c r="Q673" i="36"/>
  <c r="P673" i="36"/>
  <c r="O673" i="36"/>
  <c r="N673" i="36"/>
  <c r="M673" i="36"/>
  <c r="L673" i="36"/>
  <c r="K673" i="36"/>
  <c r="J673" i="36"/>
  <c r="I673" i="36"/>
  <c r="H673" i="36"/>
  <c r="G673" i="36"/>
  <c r="F673" i="36"/>
  <c r="V672" i="36"/>
  <c r="U672" i="36"/>
  <c r="T672" i="36"/>
  <c r="S672" i="36"/>
  <c r="R672" i="36"/>
  <c r="Q672" i="36"/>
  <c r="P672" i="36"/>
  <c r="O672" i="36"/>
  <c r="N672" i="36"/>
  <c r="M672" i="36"/>
  <c r="L672" i="36"/>
  <c r="K672" i="36"/>
  <c r="J672" i="36"/>
  <c r="I672" i="36"/>
  <c r="H672" i="36"/>
  <c r="G672" i="36"/>
  <c r="F672" i="36"/>
  <c r="V669" i="36"/>
  <c r="U669" i="36"/>
  <c r="T669" i="36"/>
  <c r="S669" i="36"/>
  <c r="R669" i="36"/>
  <c r="Q669" i="36"/>
  <c r="P669" i="36"/>
  <c r="O669" i="36"/>
  <c r="N669" i="36"/>
  <c r="M669" i="36"/>
  <c r="L669" i="36"/>
  <c r="K669" i="36"/>
  <c r="J669" i="36"/>
  <c r="I669" i="36"/>
  <c r="H669" i="36"/>
  <c r="G669" i="36"/>
  <c r="F669" i="36"/>
  <c r="V668" i="36"/>
  <c r="U668" i="36"/>
  <c r="T668" i="36"/>
  <c r="S668" i="36"/>
  <c r="R668" i="36"/>
  <c r="Q668" i="36"/>
  <c r="P668" i="36"/>
  <c r="O668" i="36"/>
  <c r="N668" i="36"/>
  <c r="M668" i="36"/>
  <c r="L668" i="36"/>
  <c r="K668" i="36"/>
  <c r="J668" i="36"/>
  <c r="I668" i="36"/>
  <c r="H668" i="36"/>
  <c r="G668" i="36"/>
  <c r="F668" i="36"/>
  <c r="V665" i="36"/>
  <c r="U665" i="36"/>
  <c r="T665" i="36"/>
  <c r="S665" i="36"/>
  <c r="R665" i="36"/>
  <c r="Q665" i="36"/>
  <c r="P665" i="36"/>
  <c r="O665" i="36"/>
  <c r="N665" i="36"/>
  <c r="M665" i="36"/>
  <c r="L665" i="36"/>
  <c r="K665" i="36"/>
  <c r="J665" i="36"/>
  <c r="I665" i="36"/>
  <c r="H665" i="36"/>
  <c r="G665" i="36"/>
  <c r="F665" i="36"/>
  <c r="V664" i="36"/>
  <c r="U664" i="36"/>
  <c r="T664" i="36"/>
  <c r="S664" i="36"/>
  <c r="R664" i="36"/>
  <c r="Q664" i="36"/>
  <c r="P664" i="36"/>
  <c r="O664" i="36"/>
  <c r="N664" i="36"/>
  <c r="M664" i="36"/>
  <c r="L664" i="36"/>
  <c r="K664" i="36"/>
  <c r="J664" i="36"/>
  <c r="I664" i="36"/>
  <c r="H664" i="36"/>
  <c r="G664" i="36"/>
  <c r="F664" i="36"/>
  <c r="V661" i="36"/>
  <c r="U661" i="36"/>
  <c r="T661" i="36"/>
  <c r="S661" i="36"/>
  <c r="R661" i="36"/>
  <c r="Q661" i="36"/>
  <c r="P661" i="36"/>
  <c r="O661" i="36"/>
  <c r="N661" i="36"/>
  <c r="M661" i="36"/>
  <c r="L661" i="36"/>
  <c r="K661" i="36"/>
  <c r="J661" i="36"/>
  <c r="I661" i="36"/>
  <c r="H661" i="36"/>
  <c r="G661" i="36"/>
  <c r="F661" i="36"/>
  <c r="V660" i="36"/>
  <c r="U660" i="36"/>
  <c r="T660" i="36"/>
  <c r="S660" i="36"/>
  <c r="R660" i="36"/>
  <c r="Q660" i="36"/>
  <c r="P660" i="36"/>
  <c r="O660" i="36"/>
  <c r="N660" i="36"/>
  <c r="M660" i="36"/>
  <c r="L660" i="36"/>
  <c r="K660" i="36"/>
  <c r="J660" i="36"/>
  <c r="I660" i="36"/>
  <c r="H660" i="36"/>
  <c r="G660" i="36"/>
  <c r="F660" i="36"/>
  <c r="V657" i="36"/>
  <c r="U657" i="36"/>
  <c r="T657" i="36"/>
  <c r="S657" i="36"/>
  <c r="R657" i="36"/>
  <c r="Q657" i="36"/>
  <c r="P657" i="36"/>
  <c r="O657" i="36"/>
  <c r="N657" i="36"/>
  <c r="M657" i="36"/>
  <c r="L657" i="36"/>
  <c r="K657" i="36"/>
  <c r="J657" i="36"/>
  <c r="I657" i="36"/>
  <c r="H657" i="36"/>
  <c r="G657" i="36"/>
  <c r="F657" i="36"/>
  <c r="V656" i="36"/>
  <c r="U656" i="36"/>
  <c r="T656" i="36"/>
  <c r="S656" i="36"/>
  <c r="R656" i="36"/>
  <c r="Q656" i="36"/>
  <c r="P656" i="36"/>
  <c r="O656" i="36"/>
  <c r="N656" i="36"/>
  <c r="M656" i="36"/>
  <c r="L656" i="36"/>
  <c r="K656" i="36"/>
  <c r="J656" i="36"/>
  <c r="I656" i="36"/>
  <c r="H656" i="36"/>
  <c r="G656" i="36"/>
  <c r="F656" i="36"/>
  <c r="V653" i="36"/>
  <c r="U653" i="36"/>
  <c r="T653" i="36"/>
  <c r="S653" i="36"/>
  <c r="R653" i="36"/>
  <c r="Q653" i="36"/>
  <c r="P653" i="36"/>
  <c r="O653" i="36"/>
  <c r="N653" i="36"/>
  <c r="M653" i="36"/>
  <c r="L653" i="36"/>
  <c r="K653" i="36"/>
  <c r="J653" i="36"/>
  <c r="I653" i="36"/>
  <c r="H653" i="36"/>
  <c r="G653" i="36"/>
  <c r="F653" i="36"/>
  <c r="V652" i="36"/>
  <c r="U652" i="36"/>
  <c r="T652" i="36"/>
  <c r="S652" i="36"/>
  <c r="R652" i="36"/>
  <c r="Q652" i="36"/>
  <c r="P652" i="36"/>
  <c r="O652" i="36"/>
  <c r="N652" i="36"/>
  <c r="M652" i="36"/>
  <c r="L652" i="36"/>
  <c r="K652" i="36"/>
  <c r="J652" i="36"/>
  <c r="I652" i="36"/>
  <c r="H652" i="36"/>
  <c r="G652" i="36"/>
  <c r="F652" i="36"/>
  <c r="V649" i="36"/>
  <c r="U649" i="36"/>
  <c r="T649" i="36"/>
  <c r="S649" i="36"/>
  <c r="R649" i="36"/>
  <c r="Q649" i="36"/>
  <c r="P649" i="36"/>
  <c r="O649" i="36"/>
  <c r="N649" i="36"/>
  <c r="M649" i="36"/>
  <c r="L649" i="36"/>
  <c r="K649" i="36"/>
  <c r="J649" i="36"/>
  <c r="I649" i="36"/>
  <c r="H649" i="36"/>
  <c r="G649" i="36"/>
  <c r="F649" i="36"/>
  <c r="V648" i="36"/>
  <c r="U648" i="36"/>
  <c r="T648" i="36"/>
  <c r="S648" i="36"/>
  <c r="R648" i="36"/>
  <c r="Q648" i="36"/>
  <c r="P648" i="36"/>
  <c r="O648" i="36"/>
  <c r="N648" i="36"/>
  <c r="M648" i="36"/>
  <c r="L648" i="36"/>
  <c r="K648" i="36"/>
  <c r="J648" i="36"/>
  <c r="I648" i="36"/>
  <c r="H648" i="36"/>
  <c r="G648" i="36"/>
  <c r="F648" i="36"/>
  <c r="V645" i="36"/>
  <c r="U645" i="36"/>
  <c r="T645" i="36"/>
  <c r="S645" i="36"/>
  <c r="R645" i="36"/>
  <c r="Q645" i="36"/>
  <c r="P645" i="36"/>
  <c r="O645" i="36"/>
  <c r="N645" i="36"/>
  <c r="M645" i="36"/>
  <c r="L645" i="36"/>
  <c r="K645" i="36"/>
  <c r="J645" i="36"/>
  <c r="I645" i="36"/>
  <c r="H645" i="36"/>
  <c r="G645" i="36"/>
  <c r="F645" i="36"/>
  <c r="V644" i="36"/>
  <c r="U644" i="36"/>
  <c r="T644" i="36"/>
  <c r="S644" i="36"/>
  <c r="R644" i="36"/>
  <c r="Q644" i="36"/>
  <c r="P644" i="36"/>
  <c r="O644" i="36"/>
  <c r="N644" i="36"/>
  <c r="M644" i="36"/>
  <c r="L644" i="36"/>
  <c r="K644" i="36"/>
  <c r="J644" i="36"/>
  <c r="I644" i="36"/>
  <c r="H644" i="36"/>
  <c r="G644" i="36"/>
  <c r="F644" i="36"/>
  <c r="V641" i="36"/>
  <c r="U641" i="36"/>
  <c r="T641" i="36"/>
  <c r="S641" i="36"/>
  <c r="R641" i="36"/>
  <c r="Q641" i="36"/>
  <c r="P641" i="36"/>
  <c r="O641" i="36"/>
  <c r="N641" i="36"/>
  <c r="M641" i="36"/>
  <c r="L641" i="36"/>
  <c r="K641" i="36"/>
  <c r="J641" i="36"/>
  <c r="I641" i="36"/>
  <c r="H641" i="36"/>
  <c r="G641" i="36"/>
  <c r="F641" i="36"/>
  <c r="V640" i="36"/>
  <c r="U640" i="36"/>
  <c r="T640" i="36"/>
  <c r="S640" i="36"/>
  <c r="R640" i="36"/>
  <c r="Q640" i="36"/>
  <c r="P640" i="36"/>
  <c r="O640" i="36"/>
  <c r="N640" i="36"/>
  <c r="M640" i="36"/>
  <c r="L640" i="36"/>
  <c r="K640" i="36"/>
  <c r="J640" i="36"/>
  <c r="I640" i="36"/>
  <c r="H640" i="36"/>
  <c r="G640" i="36"/>
  <c r="F640" i="36"/>
  <c r="V637" i="36"/>
  <c r="U637" i="36"/>
  <c r="T637" i="36"/>
  <c r="S637" i="36"/>
  <c r="R637" i="36"/>
  <c r="Q637" i="36"/>
  <c r="P637" i="36"/>
  <c r="O637" i="36"/>
  <c r="N637" i="36"/>
  <c r="M637" i="36"/>
  <c r="L637" i="36"/>
  <c r="K637" i="36"/>
  <c r="J637" i="36"/>
  <c r="I637" i="36"/>
  <c r="H637" i="36"/>
  <c r="G637" i="36"/>
  <c r="F637" i="36"/>
  <c r="V636" i="36"/>
  <c r="U636" i="36"/>
  <c r="T636" i="36"/>
  <c r="S636" i="36"/>
  <c r="R636" i="36"/>
  <c r="Q636" i="36"/>
  <c r="P636" i="36"/>
  <c r="O636" i="36"/>
  <c r="N636" i="36"/>
  <c r="M636" i="36"/>
  <c r="L636" i="36"/>
  <c r="K636" i="36"/>
  <c r="J636" i="36"/>
  <c r="I636" i="36"/>
  <c r="H636" i="36"/>
  <c r="G636" i="36"/>
  <c r="F636" i="36"/>
  <c r="V633" i="36"/>
  <c r="U633" i="36"/>
  <c r="T633" i="36"/>
  <c r="S633" i="36"/>
  <c r="R633" i="36"/>
  <c r="Q633" i="36"/>
  <c r="P633" i="36"/>
  <c r="O633" i="36"/>
  <c r="N633" i="36"/>
  <c r="M633" i="36"/>
  <c r="L633" i="36"/>
  <c r="K633" i="36"/>
  <c r="J633" i="36"/>
  <c r="I633" i="36"/>
  <c r="H633" i="36"/>
  <c r="G633" i="36"/>
  <c r="F633" i="36"/>
  <c r="V632" i="36"/>
  <c r="U632" i="36"/>
  <c r="T632" i="36"/>
  <c r="S632" i="36"/>
  <c r="R632" i="36"/>
  <c r="Q632" i="36"/>
  <c r="P632" i="36"/>
  <c r="O632" i="36"/>
  <c r="N632" i="36"/>
  <c r="M632" i="36"/>
  <c r="L632" i="36"/>
  <c r="K632" i="36"/>
  <c r="J632" i="36"/>
  <c r="I632" i="36"/>
  <c r="H632" i="36"/>
  <c r="G632" i="36"/>
  <c r="F632" i="36"/>
  <c r="V629" i="36"/>
  <c r="U629" i="36"/>
  <c r="T629" i="36"/>
  <c r="S629" i="36"/>
  <c r="R629" i="36"/>
  <c r="Q629" i="36"/>
  <c r="P629" i="36"/>
  <c r="O629" i="36"/>
  <c r="N629" i="36"/>
  <c r="M629" i="36"/>
  <c r="L629" i="36"/>
  <c r="K629" i="36"/>
  <c r="J629" i="36"/>
  <c r="I629" i="36"/>
  <c r="H629" i="36"/>
  <c r="G629" i="36"/>
  <c r="F629" i="36"/>
  <c r="V628" i="36"/>
  <c r="U628" i="36"/>
  <c r="T628" i="36"/>
  <c r="S628" i="36"/>
  <c r="R628" i="36"/>
  <c r="Q628" i="36"/>
  <c r="P628" i="36"/>
  <c r="O628" i="36"/>
  <c r="N628" i="36"/>
  <c r="M628" i="36"/>
  <c r="L628" i="36"/>
  <c r="K628" i="36"/>
  <c r="J628" i="36"/>
  <c r="I628" i="36"/>
  <c r="H628" i="36"/>
  <c r="G628" i="36"/>
  <c r="F628" i="36"/>
  <c r="V625" i="36"/>
  <c r="U625" i="36"/>
  <c r="T625" i="36"/>
  <c r="S625" i="36"/>
  <c r="R625" i="36"/>
  <c r="Q625" i="36"/>
  <c r="P625" i="36"/>
  <c r="O625" i="36"/>
  <c r="N625" i="36"/>
  <c r="M625" i="36"/>
  <c r="L625" i="36"/>
  <c r="K625" i="36"/>
  <c r="J625" i="36"/>
  <c r="I625" i="36"/>
  <c r="H625" i="36"/>
  <c r="G625" i="36"/>
  <c r="F625" i="36"/>
  <c r="V624" i="36"/>
  <c r="U624" i="36"/>
  <c r="T624" i="36"/>
  <c r="S624" i="36"/>
  <c r="R624" i="36"/>
  <c r="Q624" i="36"/>
  <c r="P624" i="36"/>
  <c r="O624" i="36"/>
  <c r="N624" i="36"/>
  <c r="M624" i="36"/>
  <c r="L624" i="36"/>
  <c r="K624" i="36"/>
  <c r="J624" i="36"/>
  <c r="I624" i="36"/>
  <c r="H624" i="36"/>
  <c r="G624" i="36"/>
  <c r="F624" i="36"/>
  <c r="V621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F621" i="36"/>
  <c r="V620" i="36"/>
  <c r="U620" i="36"/>
  <c r="T620" i="36"/>
  <c r="S620" i="36"/>
  <c r="R620" i="36"/>
  <c r="Q620" i="36"/>
  <c r="P620" i="36"/>
  <c r="O620" i="36"/>
  <c r="N620" i="36"/>
  <c r="M620" i="36"/>
  <c r="L620" i="36"/>
  <c r="K620" i="36"/>
  <c r="J620" i="36"/>
  <c r="I620" i="36"/>
  <c r="H620" i="36"/>
  <c r="G620" i="36"/>
  <c r="F620" i="36"/>
  <c r="V617" i="36"/>
  <c r="U617" i="36"/>
  <c r="T617" i="36"/>
  <c r="S617" i="36"/>
  <c r="R617" i="36"/>
  <c r="Q617" i="36"/>
  <c r="P617" i="36"/>
  <c r="O617" i="36"/>
  <c r="N617" i="36"/>
  <c r="M617" i="36"/>
  <c r="L617" i="36"/>
  <c r="K617" i="36"/>
  <c r="J617" i="36"/>
  <c r="I617" i="36"/>
  <c r="H617" i="36"/>
  <c r="G617" i="36"/>
  <c r="F617" i="36"/>
  <c r="V616" i="36"/>
  <c r="U616" i="36"/>
  <c r="T616" i="36"/>
  <c r="S616" i="36"/>
  <c r="R616" i="36"/>
  <c r="Q616" i="36"/>
  <c r="P616" i="36"/>
  <c r="O616" i="36"/>
  <c r="N616" i="36"/>
  <c r="M616" i="36"/>
  <c r="L616" i="36"/>
  <c r="K616" i="36"/>
  <c r="J616" i="36"/>
  <c r="I616" i="36"/>
  <c r="H616" i="36"/>
  <c r="G616" i="36"/>
  <c r="F616" i="36"/>
  <c r="V613" i="36"/>
  <c r="U613" i="36"/>
  <c r="T613" i="36"/>
  <c r="S613" i="36"/>
  <c r="R613" i="36"/>
  <c r="Q613" i="36"/>
  <c r="P613" i="36"/>
  <c r="O613" i="36"/>
  <c r="N613" i="36"/>
  <c r="M613" i="36"/>
  <c r="L613" i="36"/>
  <c r="K613" i="36"/>
  <c r="J613" i="36"/>
  <c r="I613" i="36"/>
  <c r="H613" i="36"/>
  <c r="G613" i="36"/>
  <c r="F613" i="36"/>
  <c r="V612" i="36"/>
  <c r="U612" i="36"/>
  <c r="T612" i="36"/>
  <c r="S612" i="36"/>
  <c r="R612" i="36"/>
  <c r="Q612" i="36"/>
  <c r="P612" i="36"/>
  <c r="O612" i="36"/>
  <c r="N612" i="36"/>
  <c r="M612" i="36"/>
  <c r="L612" i="36"/>
  <c r="K612" i="36"/>
  <c r="J612" i="36"/>
  <c r="I612" i="36"/>
  <c r="H612" i="36"/>
  <c r="G612" i="36"/>
  <c r="F612" i="36"/>
  <c r="V609" i="36"/>
  <c r="U609" i="36"/>
  <c r="T609" i="36"/>
  <c r="S609" i="36"/>
  <c r="R609" i="36"/>
  <c r="Q609" i="36"/>
  <c r="P609" i="36"/>
  <c r="O609" i="36"/>
  <c r="N609" i="36"/>
  <c r="M609" i="36"/>
  <c r="L609" i="36"/>
  <c r="K609" i="36"/>
  <c r="J609" i="36"/>
  <c r="I609" i="36"/>
  <c r="H609" i="36"/>
  <c r="G609" i="36"/>
  <c r="F609" i="36"/>
  <c r="V608" i="36"/>
  <c r="U608" i="36"/>
  <c r="T608" i="36"/>
  <c r="S608" i="36"/>
  <c r="R608" i="36"/>
  <c r="Q608" i="36"/>
  <c r="P608" i="36"/>
  <c r="O608" i="36"/>
  <c r="N608" i="36"/>
  <c r="M608" i="36"/>
  <c r="L608" i="36"/>
  <c r="K608" i="36"/>
  <c r="J608" i="36"/>
  <c r="I608" i="36"/>
  <c r="H608" i="36"/>
  <c r="G608" i="36"/>
  <c r="F608" i="36"/>
  <c r="V605" i="36"/>
  <c r="U605" i="36"/>
  <c r="T605" i="36"/>
  <c r="S605" i="36"/>
  <c r="R605" i="36"/>
  <c r="Q605" i="36"/>
  <c r="P605" i="36"/>
  <c r="O605" i="36"/>
  <c r="N605" i="36"/>
  <c r="M605" i="36"/>
  <c r="L605" i="36"/>
  <c r="K605" i="36"/>
  <c r="J605" i="36"/>
  <c r="I605" i="36"/>
  <c r="H605" i="36"/>
  <c r="G605" i="36"/>
  <c r="F605" i="36"/>
  <c r="V604" i="36"/>
  <c r="U604" i="36"/>
  <c r="T604" i="36"/>
  <c r="S604" i="36"/>
  <c r="R604" i="36"/>
  <c r="Q604" i="36"/>
  <c r="P604" i="36"/>
  <c r="O604" i="36"/>
  <c r="N604" i="36"/>
  <c r="M604" i="36"/>
  <c r="L604" i="36"/>
  <c r="K604" i="36"/>
  <c r="J604" i="36"/>
  <c r="I604" i="36"/>
  <c r="H604" i="36"/>
  <c r="G604" i="36"/>
  <c r="F604" i="36"/>
  <c r="V601" i="36"/>
  <c r="U601" i="36"/>
  <c r="T601" i="36"/>
  <c r="S601" i="36"/>
  <c r="R601" i="36"/>
  <c r="Q601" i="36"/>
  <c r="P601" i="36"/>
  <c r="O601" i="36"/>
  <c r="N601" i="36"/>
  <c r="M601" i="36"/>
  <c r="L601" i="36"/>
  <c r="K601" i="36"/>
  <c r="J601" i="36"/>
  <c r="I601" i="36"/>
  <c r="H601" i="36"/>
  <c r="G601" i="36"/>
  <c r="F601" i="36"/>
  <c r="V600" i="36"/>
  <c r="U600" i="36"/>
  <c r="T600" i="36"/>
  <c r="S600" i="36"/>
  <c r="R600" i="36"/>
  <c r="Q600" i="36"/>
  <c r="P600" i="36"/>
  <c r="O600" i="36"/>
  <c r="N600" i="36"/>
  <c r="M600" i="36"/>
  <c r="L600" i="36"/>
  <c r="K600" i="36"/>
  <c r="J600" i="36"/>
  <c r="I600" i="36"/>
  <c r="H600" i="36"/>
  <c r="G600" i="36"/>
  <c r="F600" i="36"/>
  <c r="V597" i="36"/>
  <c r="U597" i="36"/>
  <c r="T597" i="36"/>
  <c r="S597" i="36"/>
  <c r="R597" i="36"/>
  <c r="Q597" i="36"/>
  <c r="P597" i="36"/>
  <c r="O597" i="36"/>
  <c r="N597" i="36"/>
  <c r="M597" i="36"/>
  <c r="L597" i="36"/>
  <c r="K597" i="36"/>
  <c r="J597" i="36"/>
  <c r="I597" i="36"/>
  <c r="H597" i="36"/>
  <c r="G597" i="36"/>
  <c r="F597" i="36"/>
  <c r="V596" i="36"/>
  <c r="U596" i="36"/>
  <c r="T596" i="36"/>
  <c r="S596" i="36"/>
  <c r="R596" i="36"/>
  <c r="Q596" i="36"/>
  <c r="P596" i="36"/>
  <c r="O596" i="36"/>
  <c r="N596" i="36"/>
  <c r="M596" i="36"/>
  <c r="L596" i="36"/>
  <c r="K596" i="36"/>
  <c r="J596" i="36"/>
  <c r="I596" i="36"/>
  <c r="H596" i="36"/>
  <c r="G596" i="36"/>
  <c r="F596" i="36"/>
  <c r="V593" i="36"/>
  <c r="U593" i="36"/>
  <c r="T593" i="36"/>
  <c r="S593" i="36"/>
  <c r="R593" i="36"/>
  <c r="Q593" i="36"/>
  <c r="P593" i="36"/>
  <c r="O593" i="36"/>
  <c r="N593" i="36"/>
  <c r="M593" i="36"/>
  <c r="L593" i="36"/>
  <c r="K593" i="36"/>
  <c r="J593" i="36"/>
  <c r="I593" i="36"/>
  <c r="H593" i="36"/>
  <c r="G593" i="36"/>
  <c r="F593" i="36"/>
  <c r="V592" i="36"/>
  <c r="U592" i="36"/>
  <c r="T592" i="36"/>
  <c r="S592" i="36"/>
  <c r="R592" i="36"/>
  <c r="Q592" i="36"/>
  <c r="P592" i="36"/>
  <c r="O592" i="36"/>
  <c r="N592" i="36"/>
  <c r="M592" i="36"/>
  <c r="L592" i="36"/>
  <c r="K592" i="36"/>
  <c r="J592" i="36"/>
  <c r="I592" i="36"/>
  <c r="H592" i="36"/>
  <c r="G592" i="36"/>
  <c r="F592" i="36"/>
  <c r="V589" i="36"/>
  <c r="U589" i="36"/>
  <c r="T589" i="36"/>
  <c r="S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F589" i="36"/>
  <c r="V588" i="36"/>
  <c r="U588" i="36"/>
  <c r="T588" i="36"/>
  <c r="S588" i="36"/>
  <c r="R588" i="36"/>
  <c r="Q588" i="36"/>
  <c r="P588" i="36"/>
  <c r="O588" i="36"/>
  <c r="N588" i="36"/>
  <c r="M588" i="36"/>
  <c r="L588" i="36"/>
  <c r="K588" i="36"/>
  <c r="J588" i="36"/>
  <c r="I588" i="36"/>
  <c r="H588" i="36"/>
  <c r="G588" i="36"/>
  <c r="F588" i="36"/>
  <c r="V585" i="36"/>
  <c r="U585" i="36"/>
  <c r="T585" i="36"/>
  <c r="S585" i="36"/>
  <c r="R585" i="36"/>
  <c r="Q585" i="36"/>
  <c r="P585" i="36"/>
  <c r="O585" i="36"/>
  <c r="N585" i="36"/>
  <c r="M585" i="36"/>
  <c r="L585" i="36"/>
  <c r="K585" i="36"/>
  <c r="J585" i="36"/>
  <c r="I585" i="36"/>
  <c r="H585" i="36"/>
  <c r="G585" i="36"/>
  <c r="F585" i="36"/>
  <c r="V584" i="36"/>
  <c r="U584" i="36"/>
  <c r="T584" i="36"/>
  <c r="S584" i="36"/>
  <c r="R584" i="36"/>
  <c r="Q584" i="36"/>
  <c r="P584" i="36"/>
  <c r="O584" i="36"/>
  <c r="N584" i="36"/>
  <c r="M584" i="36"/>
  <c r="L584" i="36"/>
  <c r="K584" i="36"/>
  <c r="J584" i="36"/>
  <c r="I584" i="36"/>
  <c r="H584" i="36"/>
  <c r="G584" i="36"/>
  <c r="F584" i="36"/>
  <c r="V581" i="36"/>
  <c r="U581" i="36"/>
  <c r="T581" i="36"/>
  <c r="S581" i="36"/>
  <c r="R581" i="36"/>
  <c r="Q581" i="36"/>
  <c r="P581" i="36"/>
  <c r="O581" i="36"/>
  <c r="N581" i="36"/>
  <c r="M581" i="36"/>
  <c r="L581" i="36"/>
  <c r="K581" i="36"/>
  <c r="J581" i="36"/>
  <c r="I581" i="36"/>
  <c r="H581" i="36"/>
  <c r="G581" i="36"/>
  <c r="F581" i="36"/>
  <c r="V580" i="36"/>
  <c r="U580" i="36"/>
  <c r="T580" i="36"/>
  <c r="S580" i="36"/>
  <c r="R580" i="36"/>
  <c r="Q580" i="36"/>
  <c r="P580" i="36"/>
  <c r="O580" i="36"/>
  <c r="N580" i="36"/>
  <c r="M580" i="36"/>
  <c r="L580" i="36"/>
  <c r="K580" i="36"/>
  <c r="J580" i="36"/>
  <c r="I580" i="36"/>
  <c r="H580" i="36"/>
  <c r="G580" i="36"/>
  <c r="F580" i="36"/>
  <c r="V577" i="36"/>
  <c r="U577" i="36"/>
  <c r="T577" i="36"/>
  <c r="S577" i="36"/>
  <c r="R577" i="36"/>
  <c r="Q577" i="36"/>
  <c r="P577" i="36"/>
  <c r="O577" i="36"/>
  <c r="N577" i="36"/>
  <c r="M577" i="36"/>
  <c r="L577" i="36"/>
  <c r="K577" i="36"/>
  <c r="J577" i="36"/>
  <c r="I577" i="36"/>
  <c r="H577" i="36"/>
  <c r="G577" i="36"/>
  <c r="F577" i="36"/>
  <c r="V576" i="36"/>
  <c r="U576" i="36"/>
  <c r="T576" i="36"/>
  <c r="S576" i="36"/>
  <c r="R576" i="36"/>
  <c r="Q576" i="36"/>
  <c r="P576" i="36"/>
  <c r="O576" i="36"/>
  <c r="N576" i="36"/>
  <c r="M576" i="36"/>
  <c r="L576" i="36"/>
  <c r="K576" i="36"/>
  <c r="J576" i="36"/>
  <c r="I576" i="36"/>
  <c r="H576" i="36"/>
  <c r="G576" i="36"/>
  <c r="F576" i="36"/>
  <c r="V573" i="36"/>
  <c r="U573" i="36"/>
  <c r="T573" i="36"/>
  <c r="S573" i="36"/>
  <c r="R573" i="36"/>
  <c r="Q573" i="36"/>
  <c r="P573" i="36"/>
  <c r="O573" i="36"/>
  <c r="N573" i="36"/>
  <c r="M573" i="36"/>
  <c r="L573" i="36"/>
  <c r="K573" i="36"/>
  <c r="J573" i="36"/>
  <c r="I573" i="36"/>
  <c r="H573" i="36"/>
  <c r="G573" i="36"/>
  <c r="F573" i="36"/>
  <c r="V572" i="36"/>
  <c r="U572" i="36"/>
  <c r="T572" i="36"/>
  <c r="S572" i="36"/>
  <c r="R572" i="36"/>
  <c r="Q572" i="36"/>
  <c r="P572" i="36"/>
  <c r="O572" i="36"/>
  <c r="N572" i="36"/>
  <c r="M572" i="36"/>
  <c r="L572" i="36"/>
  <c r="K572" i="36"/>
  <c r="J572" i="36"/>
  <c r="I572" i="36"/>
  <c r="H572" i="36"/>
  <c r="G572" i="36"/>
  <c r="F572" i="36"/>
  <c r="V569" i="36"/>
  <c r="U569" i="36"/>
  <c r="T569" i="36"/>
  <c r="S569" i="36"/>
  <c r="R569" i="36"/>
  <c r="Q569" i="36"/>
  <c r="P569" i="36"/>
  <c r="O569" i="36"/>
  <c r="N569" i="36"/>
  <c r="M569" i="36"/>
  <c r="L569" i="36"/>
  <c r="K569" i="36"/>
  <c r="J569" i="36"/>
  <c r="I569" i="36"/>
  <c r="H569" i="36"/>
  <c r="G569" i="36"/>
  <c r="F569" i="36"/>
  <c r="V568" i="36"/>
  <c r="U568" i="36"/>
  <c r="T568" i="36"/>
  <c r="S568" i="36"/>
  <c r="R568" i="36"/>
  <c r="Q568" i="36"/>
  <c r="P568" i="36"/>
  <c r="O568" i="36"/>
  <c r="N568" i="36"/>
  <c r="M568" i="36"/>
  <c r="L568" i="36"/>
  <c r="K568" i="36"/>
  <c r="J568" i="36"/>
  <c r="I568" i="36"/>
  <c r="H568" i="36"/>
  <c r="G568" i="36"/>
  <c r="F568" i="36"/>
  <c r="V565" i="36"/>
  <c r="U565" i="36"/>
  <c r="T565" i="36"/>
  <c r="S565" i="36"/>
  <c r="R565" i="36"/>
  <c r="Q565" i="36"/>
  <c r="P565" i="36"/>
  <c r="O565" i="36"/>
  <c r="N565" i="36"/>
  <c r="M565" i="36"/>
  <c r="L565" i="36"/>
  <c r="K565" i="36"/>
  <c r="J565" i="36"/>
  <c r="I565" i="36"/>
  <c r="H565" i="36"/>
  <c r="G565" i="36"/>
  <c r="F565" i="36"/>
  <c r="V564" i="36"/>
  <c r="U564" i="36"/>
  <c r="T564" i="36"/>
  <c r="S564" i="36"/>
  <c r="R564" i="36"/>
  <c r="Q564" i="36"/>
  <c r="P564" i="36"/>
  <c r="O564" i="36"/>
  <c r="N564" i="36"/>
  <c r="M564" i="36"/>
  <c r="L564" i="36"/>
  <c r="K564" i="36"/>
  <c r="J564" i="36"/>
  <c r="I564" i="36"/>
  <c r="H564" i="36"/>
  <c r="G564" i="36"/>
  <c r="F564" i="36"/>
  <c r="V561" i="36"/>
  <c r="U561" i="36"/>
  <c r="T561" i="36"/>
  <c r="S561" i="36"/>
  <c r="R561" i="36"/>
  <c r="Q561" i="36"/>
  <c r="P561" i="36"/>
  <c r="O561" i="36"/>
  <c r="N561" i="36"/>
  <c r="M561" i="36"/>
  <c r="L561" i="36"/>
  <c r="K561" i="36"/>
  <c r="J561" i="36"/>
  <c r="I561" i="36"/>
  <c r="H561" i="36"/>
  <c r="G561" i="36"/>
  <c r="F561" i="36"/>
  <c r="V560" i="36"/>
  <c r="U560" i="36"/>
  <c r="T560" i="36"/>
  <c r="S560" i="36"/>
  <c r="R560" i="36"/>
  <c r="Q560" i="36"/>
  <c r="P560" i="36"/>
  <c r="O560" i="36"/>
  <c r="N560" i="36"/>
  <c r="M560" i="36"/>
  <c r="L560" i="36"/>
  <c r="K560" i="36"/>
  <c r="J560" i="36"/>
  <c r="I560" i="36"/>
  <c r="H560" i="36"/>
  <c r="G560" i="36"/>
  <c r="F560" i="36"/>
  <c r="V557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F557" i="36"/>
  <c r="V556" i="36"/>
  <c r="U556" i="36"/>
  <c r="T556" i="36"/>
  <c r="S556" i="36"/>
  <c r="R556" i="36"/>
  <c r="Q556" i="36"/>
  <c r="P556" i="36"/>
  <c r="O556" i="36"/>
  <c r="N556" i="36"/>
  <c r="M556" i="36"/>
  <c r="L556" i="36"/>
  <c r="K556" i="36"/>
  <c r="J556" i="36"/>
  <c r="I556" i="36"/>
  <c r="H556" i="36"/>
  <c r="G556" i="36"/>
  <c r="F556" i="36"/>
  <c r="V553" i="36"/>
  <c r="U553" i="36"/>
  <c r="T553" i="36"/>
  <c r="S553" i="36"/>
  <c r="R553" i="36"/>
  <c r="Q553" i="36"/>
  <c r="P553" i="36"/>
  <c r="O553" i="36"/>
  <c r="N553" i="36"/>
  <c r="M553" i="36"/>
  <c r="L553" i="36"/>
  <c r="K553" i="36"/>
  <c r="J553" i="36"/>
  <c r="I553" i="36"/>
  <c r="H553" i="36"/>
  <c r="G553" i="36"/>
  <c r="F553" i="36"/>
  <c r="V552" i="36"/>
  <c r="U552" i="36"/>
  <c r="T552" i="36"/>
  <c r="S552" i="36"/>
  <c r="R552" i="36"/>
  <c r="Q552" i="36"/>
  <c r="P552" i="36"/>
  <c r="O552" i="36"/>
  <c r="N552" i="36"/>
  <c r="M552" i="36"/>
  <c r="L552" i="36"/>
  <c r="K552" i="36"/>
  <c r="J552" i="36"/>
  <c r="I552" i="36"/>
  <c r="H552" i="36"/>
  <c r="G552" i="36"/>
  <c r="F552" i="36"/>
  <c r="V549" i="36"/>
  <c r="U549" i="36"/>
  <c r="T549" i="36"/>
  <c r="S549" i="36"/>
  <c r="R549" i="36"/>
  <c r="Q549" i="36"/>
  <c r="P549" i="36"/>
  <c r="O549" i="36"/>
  <c r="N549" i="36"/>
  <c r="M549" i="36"/>
  <c r="L549" i="36"/>
  <c r="K549" i="36"/>
  <c r="J549" i="36"/>
  <c r="I549" i="36"/>
  <c r="H549" i="36"/>
  <c r="G549" i="36"/>
  <c r="F549" i="36"/>
  <c r="V548" i="36"/>
  <c r="U548" i="36"/>
  <c r="T548" i="36"/>
  <c r="S548" i="36"/>
  <c r="R548" i="36"/>
  <c r="Q548" i="36"/>
  <c r="P548" i="36"/>
  <c r="O548" i="36"/>
  <c r="N548" i="36"/>
  <c r="M548" i="36"/>
  <c r="L548" i="36"/>
  <c r="K548" i="36"/>
  <c r="J548" i="36"/>
  <c r="I548" i="36"/>
  <c r="H548" i="36"/>
  <c r="G548" i="36"/>
  <c r="F548" i="36"/>
  <c r="V545" i="36"/>
  <c r="U545" i="36"/>
  <c r="T545" i="36"/>
  <c r="S545" i="36"/>
  <c r="R545" i="36"/>
  <c r="Q545" i="36"/>
  <c r="P545" i="36"/>
  <c r="O545" i="36"/>
  <c r="N545" i="36"/>
  <c r="M545" i="36"/>
  <c r="L545" i="36"/>
  <c r="K545" i="36"/>
  <c r="J545" i="36"/>
  <c r="I545" i="36"/>
  <c r="H545" i="36"/>
  <c r="G545" i="36"/>
  <c r="F545" i="36"/>
  <c r="V544" i="36"/>
  <c r="U544" i="36"/>
  <c r="T544" i="36"/>
  <c r="S544" i="36"/>
  <c r="R544" i="36"/>
  <c r="Q544" i="36"/>
  <c r="P544" i="36"/>
  <c r="O544" i="36"/>
  <c r="N544" i="36"/>
  <c r="M544" i="36"/>
  <c r="L544" i="36"/>
  <c r="K544" i="36"/>
  <c r="J544" i="36"/>
  <c r="I544" i="36"/>
  <c r="H544" i="36"/>
  <c r="G544" i="36"/>
  <c r="F544" i="36"/>
  <c r="V541" i="36"/>
  <c r="U541" i="36"/>
  <c r="T541" i="36"/>
  <c r="S541" i="36"/>
  <c r="R541" i="36"/>
  <c r="Q541" i="36"/>
  <c r="P541" i="36"/>
  <c r="O541" i="36"/>
  <c r="N541" i="36"/>
  <c r="M541" i="36"/>
  <c r="L541" i="36"/>
  <c r="K541" i="36"/>
  <c r="J541" i="36"/>
  <c r="I541" i="36"/>
  <c r="H541" i="36"/>
  <c r="G541" i="36"/>
  <c r="F541" i="36"/>
  <c r="V540" i="36"/>
  <c r="U540" i="36"/>
  <c r="T540" i="36"/>
  <c r="S540" i="36"/>
  <c r="R540" i="36"/>
  <c r="Q540" i="36"/>
  <c r="P540" i="36"/>
  <c r="O540" i="36"/>
  <c r="N540" i="36"/>
  <c r="M540" i="36"/>
  <c r="L540" i="36"/>
  <c r="K540" i="36"/>
  <c r="J540" i="36"/>
  <c r="I540" i="36"/>
  <c r="H540" i="36"/>
  <c r="G540" i="36"/>
  <c r="F540" i="36"/>
  <c r="V537" i="36"/>
  <c r="U537" i="36"/>
  <c r="T537" i="36"/>
  <c r="S537" i="36"/>
  <c r="R537" i="36"/>
  <c r="Q537" i="36"/>
  <c r="P537" i="36"/>
  <c r="O537" i="36"/>
  <c r="N537" i="36"/>
  <c r="M537" i="36"/>
  <c r="L537" i="36"/>
  <c r="K537" i="36"/>
  <c r="J537" i="36"/>
  <c r="I537" i="36"/>
  <c r="H537" i="36"/>
  <c r="G537" i="36"/>
  <c r="F537" i="36"/>
  <c r="V536" i="36"/>
  <c r="U536" i="36"/>
  <c r="T536" i="36"/>
  <c r="S536" i="36"/>
  <c r="R536" i="36"/>
  <c r="Q536" i="36"/>
  <c r="P536" i="36"/>
  <c r="O536" i="36"/>
  <c r="N536" i="36"/>
  <c r="M536" i="36"/>
  <c r="L536" i="36"/>
  <c r="K536" i="36"/>
  <c r="J536" i="36"/>
  <c r="I536" i="36"/>
  <c r="H536" i="36"/>
  <c r="G536" i="36"/>
  <c r="F536" i="36"/>
  <c r="V533" i="36"/>
  <c r="U533" i="36"/>
  <c r="T533" i="36"/>
  <c r="S533" i="36"/>
  <c r="R533" i="36"/>
  <c r="Q533" i="36"/>
  <c r="P533" i="36"/>
  <c r="O533" i="36"/>
  <c r="N533" i="36"/>
  <c r="M533" i="36"/>
  <c r="L533" i="36"/>
  <c r="K533" i="36"/>
  <c r="J533" i="36"/>
  <c r="I533" i="36"/>
  <c r="H533" i="36"/>
  <c r="G533" i="36"/>
  <c r="F533" i="36"/>
  <c r="V532" i="36"/>
  <c r="U532" i="36"/>
  <c r="T532" i="36"/>
  <c r="S532" i="36"/>
  <c r="R532" i="36"/>
  <c r="Q532" i="36"/>
  <c r="P532" i="36"/>
  <c r="O532" i="36"/>
  <c r="N532" i="36"/>
  <c r="M532" i="36"/>
  <c r="L532" i="36"/>
  <c r="K532" i="36"/>
  <c r="J532" i="36"/>
  <c r="I532" i="36"/>
  <c r="H532" i="36"/>
  <c r="G532" i="36"/>
  <c r="F532" i="36"/>
  <c r="V529" i="36"/>
  <c r="U529" i="36"/>
  <c r="T529" i="36"/>
  <c r="S529" i="36"/>
  <c r="R529" i="36"/>
  <c r="Q529" i="36"/>
  <c r="P529" i="36"/>
  <c r="O529" i="36"/>
  <c r="N529" i="36"/>
  <c r="M529" i="36"/>
  <c r="L529" i="36"/>
  <c r="K529" i="36"/>
  <c r="J529" i="36"/>
  <c r="I529" i="36"/>
  <c r="H529" i="36"/>
  <c r="G529" i="36"/>
  <c r="F529" i="36"/>
  <c r="V528" i="36"/>
  <c r="U528" i="36"/>
  <c r="T528" i="36"/>
  <c r="S528" i="36"/>
  <c r="R528" i="36"/>
  <c r="Q528" i="36"/>
  <c r="P528" i="36"/>
  <c r="O528" i="36"/>
  <c r="N528" i="36"/>
  <c r="M528" i="36"/>
  <c r="L528" i="36"/>
  <c r="K528" i="36"/>
  <c r="J528" i="36"/>
  <c r="I528" i="36"/>
  <c r="H528" i="36"/>
  <c r="G528" i="36"/>
  <c r="F528" i="36"/>
  <c r="V525" i="36"/>
  <c r="U525" i="36"/>
  <c r="T525" i="36"/>
  <c r="S525" i="36"/>
  <c r="R525" i="36"/>
  <c r="Q525" i="36"/>
  <c r="P525" i="36"/>
  <c r="O525" i="36"/>
  <c r="N525" i="36"/>
  <c r="M525" i="36"/>
  <c r="L525" i="36"/>
  <c r="K525" i="36"/>
  <c r="J525" i="36"/>
  <c r="I525" i="36"/>
  <c r="H525" i="36"/>
  <c r="G525" i="36"/>
  <c r="F525" i="36"/>
  <c r="V524" i="36"/>
  <c r="U524" i="36"/>
  <c r="T524" i="36"/>
  <c r="S524" i="36"/>
  <c r="R524" i="36"/>
  <c r="Q524" i="36"/>
  <c r="P524" i="36"/>
  <c r="O524" i="36"/>
  <c r="N524" i="36"/>
  <c r="M524" i="36"/>
  <c r="L524" i="36"/>
  <c r="K524" i="36"/>
  <c r="J524" i="36"/>
  <c r="I524" i="36"/>
  <c r="H524" i="36"/>
  <c r="G524" i="36"/>
  <c r="F524" i="36"/>
  <c r="V521" i="36"/>
  <c r="U521" i="36"/>
  <c r="T521" i="36"/>
  <c r="S521" i="36"/>
  <c r="R521" i="36"/>
  <c r="Q521" i="36"/>
  <c r="P521" i="36"/>
  <c r="O521" i="36"/>
  <c r="N521" i="36"/>
  <c r="M521" i="36"/>
  <c r="L521" i="36"/>
  <c r="K521" i="36"/>
  <c r="J521" i="36"/>
  <c r="I521" i="36"/>
  <c r="H521" i="36"/>
  <c r="G521" i="36"/>
  <c r="F521" i="36"/>
  <c r="V520" i="36"/>
  <c r="U520" i="36"/>
  <c r="T520" i="36"/>
  <c r="S520" i="36"/>
  <c r="R520" i="36"/>
  <c r="Q520" i="36"/>
  <c r="P520" i="36"/>
  <c r="O520" i="36"/>
  <c r="N520" i="36"/>
  <c r="M520" i="36"/>
  <c r="L520" i="36"/>
  <c r="K520" i="36"/>
  <c r="J520" i="36"/>
  <c r="I520" i="36"/>
  <c r="H520" i="36"/>
  <c r="G520" i="36"/>
  <c r="F520" i="36"/>
  <c r="V517" i="36"/>
  <c r="U517" i="36"/>
  <c r="T517" i="36"/>
  <c r="S517" i="36"/>
  <c r="R517" i="36"/>
  <c r="Q517" i="36"/>
  <c r="P517" i="36"/>
  <c r="O517" i="36"/>
  <c r="N517" i="36"/>
  <c r="M517" i="36"/>
  <c r="L517" i="36"/>
  <c r="K517" i="36"/>
  <c r="J517" i="36"/>
  <c r="I517" i="36"/>
  <c r="H517" i="36"/>
  <c r="G517" i="36"/>
  <c r="F517" i="36"/>
  <c r="V516" i="36"/>
  <c r="U516" i="36"/>
  <c r="T516" i="36"/>
  <c r="S516" i="36"/>
  <c r="R516" i="36"/>
  <c r="Q516" i="36"/>
  <c r="P516" i="36"/>
  <c r="O516" i="36"/>
  <c r="N516" i="36"/>
  <c r="M516" i="36"/>
  <c r="L516" i="36"/>
  <c r="K516" i="36"/>
  <c r="J516" i="36"/>
  <c r="I516" i="36"/>
  <c r="H516" i="36"/>
  <c r="G516" i="36"/>
  <c r="F516" i="36"/>
  <c r="V513" i="36"/>
  <c r="U513" i="36"/>
  <c r="T513" i="36"/>
  <c r="S513" i="36"/>
  <c r="R513" i="36"/>
  <c r="Q513" i="36"/>
  <c r="P513" i="36"/>
  <c r="O513" i="36"/>
  <c r="N513" i="36"/>
  <c r="M513" i="36"/>
  <c r="L513" i="36"/>
  <c r="K513" i="36"/>
  <c r="J513" i="36"/>
  <c r="I513" i="36"/>
  <c r="H513" i="36"/>
  <c r="G513" i="36"/>
  <c r="F513" i="36"/>
  <c r="V512" i="36"/>
  <c r="U512" i="36"/>
  <c r="T512" i="36"/>
  <c r="S512" i="36"/>
  <c r="R512" i="36"/>
  <c r="Q512" i="36"/>
  <c r="P512" i="36"/>
  <c r="O512" i="36"/>
  <c r="N512" i="36"/>
  <c r="M512" i="36"/>
  <c r="L512" i="36"/>
  <c r="K512" i="36"/>
  <c r="J512" i="36"/>
  <c r="I512" i="36"/>
  <c r="H512" i="36"/>
  <c r="G512" i="36"/>
  <c r="F512" i="36"/>
  <c r="V509" i="36"/>
  <c r="U509" i="36"/>
  <c r="T509" i="36"/>
  <c r="S509" i="36"/>
  <c r="R509" i="36"/>
  <c r="Q509" i="36"/>
  <c r="P509" i="36"/>
  <c r="O509" i="36"/>
  <c r="N509" i="36"/>
  <c r="M509" i="36"/>
  <c r="L509" i="36"/>
  <c r="K509" i="36"/>
  <c r="J509" i="36"/>
  <c r="I509" i="36"/>
  <c r="H509" i="36"/>
  <c r="G509" i="36"/>
  <c r="F509" i="36"/>
  <c r="V508" i="36"/>
  <c r="U508" i="36"/>
  <c r="T508" i="36"/>
  <c r="S508" i="36"/>
  <c r="R508" i="36"/>
  <c r="Q508" i="36"/>
  <c r="P508" i="36"/>
  <c r="O508" i="36"/>
  <c r="N508" i="36"/>
  <c r="M508" i="36"/>
  <c r="L508" i="36"/>
  <c r="K508" i="36"/>
  <c r="J508" i="36"/>
  <c r="I508" i="36"/>
  <c r="H508" i="36"/>
  <c r="G508" i="36"/>
  <c r="F508" i="36"/>
  <c r="V505" i="36"/>
  <c r="U505" i="36"/>
  <c r="T505" i="36"/>
  <c r="S505" i="36"/>
  <c r="R505" i="36"/>
  <c r="Q505" i="36"/>
  <c r="P505" i="36"/>
  <c r="O505" i="36"/>
  <c r="N505" i="36"/>
  <c r="M505" i="36"/>
  <c r="L505" i="36"/>
  <c r="K505" i="36"/>
  <c r="J505" i="36"/>
  <c r="I505" i="36"/>
  <c r="H505" i="36"/>
  <c r="G505" i="36"/>
  <c r="F505" i="36"/>
  <c r="V504" i="36"/>
  <c r="U504" i="36"/>
  <c r="T504" i="36"/>
  <c r="S504" i="36"/>
  <c r="R504" i="36"/>
  <c r="Q504" i="36"/>
  <c r="P504" i="36"/>
  <c r="O504" i="36"/>
  <c r="N504" i="36"/>
  <c r="M504" i="36"/>
  <c r="L504" i="36"/>
  <c r="K504" i="36"/>
  <c r="J504" i="36"/>
  <c r="I504" i="36"/>
  <c r="H504" i="36"/>
  <c r="G504" i="36"/>
  <c r="F504" i="36"/>
  <c r="V501" i="36"/>
  <c r="U501" i="36"/>
  <c r="T501" i="36"/>
  <c r="S501" i="36"/>
  <c r="R501" i="36"/>
  <c r="Q501" i="36"/>
  <c r="P501" i="36"/>
  <c r="O501" i="36"/>
  <c r="N501" i="36"/>
  <c r="M501" i="36"/>
  <c r="L501" i="36"/>
  <c r="K501" i="36"/>
  <c r="J501" i="36"/>
  <c r="I501" i="36"/>
  <c r="H501" i="36"/>
  <c r="G501" i="36"/>
  <c r="F501" i="36"/>
  <c r="V500" i="36"/>
  <c r="U500" i="36"/>
  <c r="T500" i="36"/>
  <c r="S500" i="36"/>
  <c r="R500" i="36"/>
  <c r="Q500" i="36"/>
  <c r="P500" i="36"/>
  <c r="O500" i="36"/>
  <c r="N500" i="36"/>
  <c r="M500" i="36"/>
  <c r="L500" i="36"/>
  <c r="K500" i="36"/>
  <c r="J500" i="36"/>
  <c r="I500" i="36"/>
  <c r="H500" i="36"/>
  <c r="G500" i="36"/>
  <c r="F500" i="36"/>
  <c r="V497" i="36"/>
  <c r="U497" i="36"/>
  <c r="T497" i="36"/>
  <c r="S497" i="36"/>
  <c r="R497" i="36"/>
  <c r="Q497" i="36"/>
  <c r="P497" i="36"/>
  <c r="O497" i="36"/>
  <c r="N497" i="36"/>
  <c r="M497" i="36"/>
  <c r="L497" i="36"/>
  <c r="K497" i="36"/>
  <c r="J497" i="36"/>
  <c r="I497" i="36"/>
  <c r="H497" i="36"/>
  <c r="G497" i="36"/>
  <c r="F497" i="36"/>
  <c r="V496" i="36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F496" i="36"/>
  <c r="V493" i="36"/>
  <c r="U493" i="36"/>
  <c r="T493" i="36"/>
  <c r="S493" i="36"/>
  <c r="R493" i="36"/>
  <c r="Q493" i="36"/>
  <c r="P493" i="36"/>
  <c r="O493" i="36"/>
  <c r="N493" i="36"/>
  <c r="M493" i="36"/>
  <c r="L493" i="36"/>
  <c r="K493" i="36"/>
  <c r="J493" i="36"/>
  <c r="I493" i="36"/>
  <c r="H493" i="36"/>
  <c r="G493" i="36"/>
  <c r="F493" i="36"/>
  <c r="V492" i="36"/>
  <c r="U492" i="36"/>
  <c r="T492" i="36"/>
  <c r="S492" i="36"/>
  <c r="R492" i="36"/>
  <c r="Q492" i="36"/>
  <c r="P492" i="36"/>
  <c r="O492" i="36"/>
  <c r="N492" i="36"/>
  <c r="M492" i="36"/>
  <c r="L492" i="36"/>
  <c r="K492" i="36"/>
  <c r="J492" i="36"/>
  <c r="I492" i="36"/>
  <c r="H492" i="36"/>
  <c r="G492" i="36"/>
  <c r="F492" i="36"/>
  <c r="V489" i="36"/>
  <c r="U489" i="36"/>
  <c r="T489" i="36"/>
  <c r="S489" i="36"/>
  <c r="R489" i="36"/>
  <c r="Q489" i="36"/>
  <c r="P489" i="36"/>
  <c r="O489" i="36"/>
  <c r="N489" i="36"/>
  <c r="M489" i="36"/>
  <c r="L489" i="36"/>
  <c r="K489" i="36"/>
  <c r="J489" i="36"/>
  <c r="I489" i="36"/>
  <c r="H489" i="36"/>
  <c r="G489" i="36"/>
  <c r="F489" i="36"/>
  <c r="V488" i="36"/>
  <c r="U488" i="36"/>
  <c r="T488" i="36"/>
  <c r="S488" i="36"/>
  <c r="R488" i="36"/>
  <c r="Q488" i="36"/>
  <c r="P488" i="36"/>
  <c r="O488" i="36"/>
  <c r="N488" i="36"/>
  <c r="M488" i="36"/>
  <c r="L488" i="36"/>
  <c r="K488" i="36"/>
  <c r="J488" i="36"/>
  <c r="I488" i="36"/>
  <c r="H488" i="36"/>
  <c r="G488" i="36"/>
  <c r="F488" i="36"/>
  <c r="V485" i="36"/>
  <c r="U485" i="36"/>
  <c r="T485" i="36"/>
  <c r="S485" i="36"/>
  <c r="R485" i="36"/>
  <c r="Q485" i="36"/>
  <c r="P485" i="36"/>
  <c r="O485" i="36"/>
  <c r="N485" i="36"/>
  <c r="M485" i="36"/>
  <c r="L485" i="36"/>
  <c r="K485" i="36"/>
  <c r="J485" i="36"/>
  <c r="I485" i="36"/>
  <c r="H485" i="36"/>
  <c r="G485" i="36"/>
  <c r="F485" i="36"/>
  <c r="V484" i="36"/>
  <c r="U484" i="36"/>
  <c r="T484" i="36"/>
  <c r="S484" i="36"/>
  <c r="R484" i="36"/>
  <c r="Q484" i="36"/>
  <c r="P484" i="36"/>
  <c r="O484" i="36"/>
  <c r="N484" i="36"/>
  <c r="M484" i="36"/>
  <c r="L484" i="36"/>
  <c r="K484" i="36"/>
  <c r="J484" i="36"/>
  <c r="I484" i="36"/>
  <c r="H484" i="36"/>
  <c r="G484" i="36"/>
  <c r="F484" i="36"/>
  <c r="V481" i="36"/>
  <c r="U481" i="36"/>
  <c r="T481" i="36"/>
  <c r="S481" i="36"/>
  <c r="R481" i="36"/>
  <c r="Q481" i="36"/>
  <c r="P481" i="36"/>
  <c r="O481" i="36"/>
  <c r="N481" i="36"/>
  <c r="M481" i="36"/>
  <c r="L481" i="36"/>
  <c r="K481" i="36"/>
  <c r="J481" i="36"/>
  <c r="I481" i="36"/>
  <c r="H481" i="36"/>
  <c r="G481" i="36"/>
  <c r="F481" i="36"/>
  <c r="V480" i="36"/>
  <c r="U480" i="36"/>
  <c r="T480" i="36"/>
  <c r="S480" i="36"/>
  <c r="R480" i="36"/>
  <c r="Q480" i="36"/>
  <c r="P480" i="36"/>
  <c r="O480" i="36"/>
  <c r="N480" i="36"/>
  <c r="M480" i="36"/>
  <c r="L480" i="36"/>
  <c r="K480" i="36"/>
  <c r="J480" i="36"/>
  <c r="I480" i="36"/>
  <c r="H480" i="36"/>
  <c r="G480" i="36"/>
  <c r="F480" i="36"/>
  <c r="V477" i="36"/>
  <c r="U477" i="36"/>
  <c r="T477" i="36"/>
  <c r="S477" i="36"/>
  <c r="R477" i="36"/>
  <c r="Q477" i="36"/>
  <c r="P477" i="36"/>
  <c r="O477" i="36"/>
  <c r="N477" i="36"/>
  <c r="M477" i="36"/>
  <c r="L477" i="36"/>
  <c r="K477" i="36"/>
  <c r="J477" i="36"/>
  <c r="I477" i="36"/>
  <c r="H477" i="36"/>
  <c r="G477" i="36"/>
  <c r="F477" i="36"/>
  <c r="V476" i="36"/>
  <c r="U476" i="36"/>
  <c r="T476" i="36"/>
  <c r="S476" i="36"/>
  <c r="R476" i="36"/>
  <c r="Q476" i="36"/>
  <c r="P476" i="36"/>
  <c r="O476" i="36"/>
  <c r="N476" i="36"/>
  <c r="M476" i="36"/>
  <c r="L476" i="36"/>
  <c r="K476" i="36"/>
  <c r="J476" i="36"/>
  <c r="I476" i="36"/>
  <c r="H476" i="36"/>
  <c r="G476" i="36"/>
  <c r="F476" i="36"/>
  <c r="V473" i="36"/>
  <c r="U473" i="36"/>
  <c r="T473" i="36"/>
  <c r="S473" i="36"/>
  <c r="R473" i="36"/>
  <c r="Q473" i="36"/>
  <c r="P473" i="36"/>
  <c r="O473" i="36"/>
  <c r="N473" i="36"/>
  <c r="M473" i="36"/>
  <c r="L473" i="36"/>
  <c r="K473" i="36"/>
  <c r="J473" i="36"/>
  <c r="I473" i="36"/>
  <c r="H473" i="36"/>
  <c r="G473" i="36"/>
  <c r="F473" i="36"/>
  <c r="V472" i="36"/>
  <c r="U472" i="36"/>
  <c r="T472" i="36"/>
  <c r="S472" i="36"/>
  <c r="R472" i="36"/>
  <c r="Q472" i="36"/>
  <c r="P472" i="36"/>
  <c r="O472" i="36"/>
  <c r="N472" i="36"/>
  <c r="M472" i="36"/>
  <c r="L472" i="36"/>
  <c r="K472" i="36"/>
  <c r="J472" i="36"/>
  <c r="I472" i="36"/>
  <c r="H472" i="36"/>
  <c r="G472" i="36"/>
  <c r="F472" i="36"/>
  <c r="V469" i="36"/>
  <c r="U469" i="36"/>
  <c r="T469" i="36"/>
  <c r="S469" i="36"/>
  <c r="R469" i="36"/>
  <c r="Q469" i="36"/>
  <c r="P469" i="36"/>
  <c r="O469" i="36"/>
  <c r="N469" i="36"/>
  <c r="M469" i="36"/>
  <c r="L469" i="36"/>
  <c r="K469" i="36"/>
  <c r="J469" i="36"/>
  <c r="I469" i="36"/>
  <c r="H469" i="36"/>
  <c r="G469" i="36"/>
  <c r="F469" i="36"/>
  <c r="V468" i="36"/>
  <c r="U468" i="36"/>
  <c r="T468" i="36"/>
  <c r="S468" i="36"/>
  <c r="R468" i="36"/>
  <c r="Q468" i="36"/>
  <c r="P468" i="36"/>
  <c r="O468" i="36"/>
  <c r="N468" i="36"/>
  <c r="M468" i="36"/>
  <c r="L468" i="36"/>
  <c r="K468" i="36"/>
  <c r="J468" i="36"/>
  <c r="I468" i="36"/>
  <c r="H468" i="36"/>
  <c r="G468" i="36"/>
  <c r="F468" i="36"/>
  <c r="V465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F465" i="36"/>
  <c r="V464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F464" i="36"/>
  <c r="V461" i="36"/>
  <c r="U461" i="36"/>
  <c r="T461" i="36"/>
  <c r="S461" i="36"/>
  <c r="R461" i="36"/>
  <c r="Q461" i="36"/>
  <c r="P461" i="36"/>
  <c r="O461" i="36"/>
  <c r="N461" i="36"/>
  <c r="M461" i="36"/>
  <c r="L461" i="36"/>
  <c r="K461" i="36"/>
  <c r="J461" i="36"/>
  <c r="I461" i="36"/>
  <c r="H461" i="36"/>
  <c r="G461" i="36"/>
  <c r="F461" i="36"/>
  <c r="V460" i="36"/>
  <c r="U460" i="36"/>
  <c r="T460" i="36"/>
  <c r="S460" i="36"/>
  <c r="R460" i="36"/>
  <c r="Q460" i="36"/>
  <c r="P460" i="36"/>
  <c r="O460" i="36"/>
  <c r="N460" i="36"/>
  <c r="M460" i="36"/>
  <c r="L460" i="36"/>
  <c r="K460" i="36"/>
  <c r="J460" i="36"/>
  <c r="I460" i="36"/>
  <c r="H460" i="36"/>
  <c r="G460" i="36"/>
  <c r="F460" i="36"/>
  <c r="V457" i="36"/>
  <c r="U457" i="36"/>
  <c r="T457" i="36"/>
  <c r="S457" i="36"/>
  <c r="R457" i="36"/>
  <c r="Q457" i="36"/>
  <c r="P457" i="36"/>
  <c r="O457" i="36"/>
  <c r="N457" i="36"/>
  <c r="M457" i="36"/>
  <c r="L457" i="36"/>
  <c r="K457" i="36"/>
  <c r="J457" i="36"/>
  <c r="I457" i="36"/>
  <c r="H457" i="36"/>
  <c r="G457" i="36"/>
  <c r="F457" i="36"/>
  <c r="V456" i="36"/>
  <c r="U456" i="36"/>
  <c r="T456" i="36"/>
  <c r="S456" i="36"/>
  <c r="R456" i="36"/>
  <c r="Q456" i="36"/>
  <c r="P456" i="36"/>
  <c r="O456" i="36"/>
  <c r="N456" i="36"/>
  <c r="M456" i="36"/>
  <c r="L456" i="36"/>
  <c r="K456" i="36"/>
  <c r="J456" i="36"/>
  <c r="I456" i="36"/>
  <c r="H456" i="36"/>
  <c r="G456" i="36"/>
  <c r="F456" i="36"/>
  <c r="V453" i="36"/>
  <c r="U453" i="36"/>
  <c r="T453" i="36"/>
  <c r="S453" i="36"/>
  <c r="R453" i="36"/>
  <c r="Q453" i="36"/>
  <c r="P453" i="36"/>
  <c r="O453" i="36"/>
  <c r="N453" i="36"/>
  <c r="M453" i="36"/>
  <c r="L453" i="36"/>
  <c r="K453" i="36"/>
  <c r="J453" i="36"/>
  <c r="I453" i="36"/>
  <c r="H453" i="36"/>
  <c r="G453" i="36"/>
  <c r="F453" i="36"/>
  <c r="V452" i="36"/>
  <c r="U452" i="36"/>
  <c r="T452" i="36"/>
  <c r="S452" i="36"/>
  <c r="R452" i="36"/>
  <c r="Q452" i="36"/>
  <c r="P452" i="36"/>
  <c r="O452" i="36"/>
  <c r="N452" i="36"/>
  <c r="M452" i="36"/>
  <c r="L452" i="36"/>
  <c r="K452" i="36"/>
  <c r="J452" i="36"/>
  <c r="I452" i="36"/>
  <c r="H452" i="36"/>
  <c r="G452" i="36"/>
  <c r="F452" i="36"/>
  <c r="V449" i="36"/>
  <c r="U449" i="36"/>
  <c r="T449" i="36"/>
  <c r="S449" i="36"/>
  <c r="R449" i="36"/>
  <c r="Q449" i="36"/>
  <c r="P449" i="36"/>
  <c r="O449" i="36"/>
  <c r="N449" i="36"/>
  <c r="M449" i="36"/>
  <c r="L449" i="36"/>
  <c r="K449" i="36"/>
  <c r="J449" i="36"/>
  <c r="I449" i="36"/>
  <c r="H449" i="36"/>
  <c r="G449" i="36"/>
  <c r="F449" i="36"/>
  <c r="V448" i="36"/>
  <c r="U448" i="36"/>
  <c r="T448" i="36"/>
  <c r="S448" i="36"/>
  <c r="R448" i="36"/>
  <c r="Q448" i="36"/>
  <c r="P448" i="36"/>
  <c r="O448" i="36"/>
  <c r="N448" i="36"/>
  <c r="M448" i="36"/>
  <c r="L448" i="36"/>
  <c r="K448" i="36"/>
  <c r="J448" i="36"/>
  <c r="I448" i="36"/>
  <c r="H448" i="36"/>
  <c r="G448" i="36"/>
  <c r="F448" i="36"/>
  <c r="V445" i="36"/>
  <c r="U445" i="36"/>
  <c r="T445" i="36"/>
  <c r="S445" i="36"/>
  <c r="R445" i="36"/>
  <c r="Q445" i="36"/>
  <c r="P445" i="36"/>
  <c r="O445" i="36"/>
  <c r="N445" i="36"/>
  <c r="M445" i="36"/>
  <c r="L445" i="36"/>
  <c r="K445" i="36"/>
  <c r="J445" i="36"/>
  <c r="I445" i="36"/>
  <c r="H445" i="36"/>
  <c r="G445" i="36"/>
  <c r="F445" i="36"/>
  <c r="V444" i="36"/>
  <c r="U444" i="36"/>
  <c r="T444" i="36"/>
  <c r="S444" i="36"/>
  <c r="R444" i="36"/>
  <c r="Q444" i="36"/>
  <c r="P444" i="36"/>
  <c r="O444" i="36"/>
  <c r="N444" i="36"/>
  <c r="M444" i="36"/>
  <c r="L444" i="36"/>
  <c r="K444" i="36"/>
  <c r="J444" i="36"/>
  <c r="I444" i="36"/>
  <c r="H444" i="36"/>
  <c r="G444" i="36"/>
  <c r="F444" i="36"/>
  <c r="V441" i="36"/>
  <c r="U441" i="36"/>
  <c r="T441" i="36"/>
  <c r="S441" i="36"/>
  <c r="R441" i="36"/>
  <c r="Q441" i="36"/>
  <c r="P441" i="36"/>
  <c r="O441" i="36"/>
  <c r="N441" i="36"/>
  <c r="M441" i="36"/>
  <c r="L441" i="36"/>
  <c r="K441" i="36"/>
  <c r="J441" i="36"/>
  <c r="I441" i="36"/>
  <c r="H441" i="36"/>
  <c r="G441" i="36"/>
  <c r="F441" i="36"/>
  <c r="V440" i="36"/>
  <c r="U440" i="36"/>
  <c r="T440" i="36"/>
  <c r="S440" i="36"/>
  <c r="R440" i="36"/>
  <c r="Q440" i="36"/>
  <c r="P440" i="36"/>
  <c r="O440" i="36"/>
  <c r="N440" i="36"/>
  <c r="M440" i="36"/>
  <c r="L440" i="36"/>
  <c r="K440" i="36"/>
  <c r="J440" i="36"/>
  <c r="I440" i="36"/>
  <c r="H440" i="36"/>
  <c r="G440" i="36"/>
  <c r="F440" i="36"/>
  <c r="V437" i="36"/>
  <c r="U437" i="36"/>
  <c r="T437" i="36"/>
  <c r="S437" i="36"/>
  <c r="R437" i="36"/>
  <c r="Q437" i="36"/>
  <c r="P437" i="36"/>
  <c r="O437" i="36"/>
  <c r="N437" i="36"/>
  <c r="M437" i="36"/>
  <c r="L437" i="36"/>
  <c r="K437" i="36"/>
  <c r="J437" i="36"/>
  <c r="I437" i="36"/>
  <c r="H437" i="36"/>
  <c r="G437" i="36"/>
  <c r="F437" i="36"/>
  <c r="V436" i="36"/>
  <c r="U436" i="36"/>
  <c r="T436" i="36"/>
  <c r="S436" i="36"/>
  <c r="R436" i="36"/>
  <c r="Q436" i="36"/>
  <c r="P436" i="36"/>
  <c r="O436" i="36"/>
  <c r="N436" i="36"/>
  <c r="M436" i="36"/>
  <c r="L436" i="36"/>
  <c r="K436" i="36"/>
  <c r="J436" i="36"/>
  <c r="I436" i="36"/>
  <c r="H436" i="36"/>
  <c r="G436" i="36"/>
  <c r="F436" i="36"/>
  <c r="V433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F433" i="36"/>
  <c r="V432" i="36"/>
  <c r="U432" i="36"/>
  <c r="T432" i="36"/>
  <c r="S432" i="36"/>
  <c r="R432" i="36"/>
  <c r="Q432" i="36"/>
  <c r="P432" i="36"/>
  <c r="O432" i="36"/>
  <c r="N432" i="36"/>
  <c r="M432" i="36"/>
  <c r="L432" i="36"/>
  <c r="K432" i="36"/>
  <c r="J432" i="36"/>
  <c r="I432" i="36"/>
  <c r="H432" i="36"/>
  <c r="G432" i="36"/>
  <c r="F432" i="36"/>
  <c r="V429" i="36"/>
  <c r="U429" i="36"/>
  <c r="T429" i="36"/>
  <c r="S429" i="36"/>
  <c r="R429" i="36"/>
  <c r="Q429" i="36"/>
  <c r="P429" i="36"/>
  <c r="O429" i="36"/>
  <c r="N429" i="36"/>
  <c r="M429" i="36"/>
  <c r="L429" i="36"/>
  <c r="K429" i="36"/>
  <c r="J429" i="36"/>
  <c r="I429" i="36"/>
  <c r="H429" i="36"/>
  <c r="G429" i="36"/>
  <c r="F429" i="36"/>
  <c r="V428" i="36"/>
  <c r="U428" i="36"/>
  <c r="T428" i="36"/>
  <c r="S428" i="36"/>
  <c r="R428" i="36"/>
  <c r="Q428" i="36"/>
  <c r="P428" i="36"/>
  <c r="O428" i="36"/>
  <c r="N428" i="36"/>
  <c r="M428" i="36"/>
  <c r="L428" i="36"/>
  <c r="K428" i="36"/>
  <c r="J428" i="36"/>
  <c r="I428" i="36"/>
  <c r="H428" i="36"/>
  <c r="G428" i="36"/>
  <c r="F428" i="36"/>
  <c r="V425" i="36"/>
  <c r="U425" i="36"/>
  <c r="T425" i="36"/>
  <c r="S425" i="36"/>
  <c r="R425" i="36"/>
  <c r="Q425" i="36"/>
  <c r="P425" i="36"/>
  <c r="O425" i="36"/>
  <c r="N425" i="36"/>
  <c r="M425" i="36"/>
  <c r="L425" i="36"/>
  <c r="K425" i="36"/>
  <c r="J425" i="36"/>
  <c r="I425" i="36"/>
  <c r="H425" i="36"/>
  <c r="G425" i="36"/>
  <c r="F425" i="36"/>
  <c r="V424" i="36"/>
  <c r="U424" i="36"/>
  <c r="T424" i="36"/>
  <c r="S424" i="36"/>
  <c r="R424" i="36"/>
  <c r="Q424" i="36"/>
  <c r="P424" i="36"/>
  <c r="O424" i="36"/>
  <c r="N424" i="36"/>
  <c r="M424" i="36"/>
  <c r="L424" i="36"/>
  <c r="K424" i="36"/>
  <c r="J424" i="36"/>
  <c r="I424" i="36"/>
  <c r="H424" i="36"/>
  <c r="G424" i="36"/>
  <c r="F424" i="36"/>
  <c r="V421" i="36"/>
  <c r="U421" i="36"/>
  <c r="T421" i="36"/>
  <c r="S421" i="36"/>
  <c r="R421" i="36"/>
  <c r="Q421" i="36"/>
  <c r="P421" i="36"/>
  <c r="O421" i="36"/>
  <c r="N421" i="36"/>
  <c r="M421" i="36"/>
  <c r="L421" i="36"/>
  <c r="K421" i="36"/>
  <c r="J421" i="36"/>
  <c r="I421" i="36"/>
  <c r="H421" i="36"/>
  <c r="G421" i="36"/>
  <c r="F421" i="36"/>
  <c r="V420" i="36"/>
  <c r="U420" i="36"/>
  <c r="T420" i="36"/>
  <c r="S420" i="36"/>
  <c r="R420" i="36"/>
  <c r="Q420" i="36"/>
  <c r="P420" i="36"/>
  <c r="O420" i="36"/>
  <c r="N420" i="36"/>
  <c r="M420" i="36"/>
  <c r="L420" i="36"/>
  <c r="K420" i="36"/>
  <c r="J420" i="36"/>
  <c r="I420" i="36"/>
  <c r="H420" i="36"/>
  <c r="G420" i="36"/>
  <c r="F420" i="36"/>
  <c r="V417" i="36"/>
  <c r="U417" i="36"/>
  <c r="T417" i="36"/>
  <c r="S417" i="36"/>
  <c r="R417" i="36"/>
  <c r="Q417" i="36"/>
  <c r="P417" i="36"/>
  <c r="O417" i="36"/>
  <c r="N417" i="36"/>
  <c r="M417" i="36"/>
  <c r="L417" i="36"/>
  <c r="K417" i="36"/>
  <c r="J417" i="36"/>
  <c r="I417" i="36"/>
  <c r="H417" i="36"/>
  <c r="G417" i="36"/>
  <c r="F417" i="36"/>
  <c r="V416" i="36"/>
  <c r="U416" i="36"/>
  <c r="T416" i="36"/>
  <c r="S416" i="36"/>
  <c r="R416" i="36"/>
  <c r="Q416" i="36"/>
  <c r="P416" i="36"/>
  <c r="O416" i="36"/>
  <c r="N416" i="36"/>
  <c r="M416" i="36"/>
  <c r="L416" i="36"/>
  <c r="K416" i="36"/>
  <c r="J416" i="36"/>
  <c r="I416" i="36"/>
  <c r="H416" i="36"/>
  <c r="G416" i="36"/>
  <c r="F416" i="36"/>
  <c r="V413" i="36"/>
  <c r="U413" i="36"/>
  <c r="T413" i="36"/>
  <c r="S413" i="36"/>
  <c r="R413" i="36"/>
  <c r="Q413" i="36"/>
  <c r="P413" i="36"/>
  <c r="O413" i="36"/>
  <c r="N413" i="36"/>
  <c r="M413" i="36"/>
  <c r="L413" i="36"/>
  <c r="K413" i="36"/>
  <c r="J413" i="36"/>
  <c r="I413" i="36"/>
  <c r="H413" i="36"/>
  <c r="G413" i="36"/>
  <c r="F413" i="36"/>
  <c r="V412" i="36"/>
  <c r="U412" i="36"/>
  <c r="T412" i="36"/>
  <c r="S412" i="36"/>
  <c r="R412" i="36"/>
  <c r="Q412" i="36"/>
  <c r="P412" i="36"/>
  <c r="O412" i="36"/>
  <c r="N412" i="36"/>
  <c r="M412" i="36"/>
  <c r="L412" i="36"/>
  <c r="K412" i="36"/>
  <c r="J412" i="36"/>
  <c r="I412" i="36"/>
  <c r="H412" i="36"/>
  <c r="G412" i="36"/>
  <c r="F412" i="36"/>
  <c r="U409" i="36"/>
  <c r="T409" i="36"/>
  <c r="R409" i="36"/>
  <c r="Q409" i="36"/>
  <c r="P409" i="36"/>
  <c r="O409" i="36"/>
  <c r="N409" i="36"/>
  <c r="M409" i="36"/>
  <c r="L409" i="36"/>
  <c r="K409" i="36"/>
  <c r="J409" i="36"/>
  <c r="I409" i="36"/>
  <c r="H409" i="36"/>
  <c r="G409" i="36"/>
  <c r="F409" i="36"/>
  <c r="U408" i="36"/>
  <c r="T408" i="36"/>
  <c r="R408" i="36"/>
  <c r="Q408" i="36"/>
  <c r="P408" i="36"/>
  <c r="O408" i="36"/>
  <c r="N408" i="36"/>
  <c r="M408" i="36"/>
  <c r="L408" i="36"/>
  <c r="K408" i="36"/>
  <c r="J408" i="36"/>
  <c r="I408" i="36"/>
  <c r="H408" i="36"/>
  <c r="G408" i="36"/>
  <c r="F408" i="36"/>
  <c r="V405" i="36"/>
  <c r="U405" i="36"/>
  <c r="T405" i="36"/>
  <c r="S405" i="36"/>
  <c r="R405" i="36"/>
  <c r="Q405" i="36"/>
  <c r="P405" i="36"/>
  <c r="O405" i="36"/>
  <c r="N405" i="36"/>
  <c r="M405" i="36"/>
  <c r="L405" i="36"/>
  <c r="K405" i="36"/>
  <c r="J405" i="36"/>
  <c r="I405" i="36"/>
  <c r="H405" i="36"/>
  <c r="G405" i="36"/>
  <c r="F405" i="36"/>
  <c r="V404" i="36"/>
  <c r="U404" i="36"/>
  <c r="T404" i="36"/>
  <c r="S404" i="36"/>
  <c r="R404" i="36"/>
  <c r="Q404" i="36"/>
  <c r="P404" i="36"/>
  <c r="O404" i="36"/>
  <c r="N404" i="36"/>
  <c r="M404" i="36"/>
  <c r="L404" i="36"/>
  <c r="K404" i="36"/>
  <c r="J404" i="36"/>
  <c r="I404" i="36"/>
  <c r="H404" i="36"/>
  <c r="G404" i="36"/>
  <c r="F404" i="36"/>
  <c r="V401" i="36"/>
  <c r="U401" i="36"/>
  <c r="T401" i="36"/>
  <c r="S401" i="36"/>
  <c r="R401" i="36"/>
  <c r="Q401" i="36"/>
  <c r="P401" i="36"/>
  <c r="O401" i="36"/>
  <c r="N401" i="36"/>
  <c r="M401" i="36"/>
  <c r="L401" i="36"/>
  <c r="K401" i="36"/>
  <c r="J401" i="36"/>
  <c r="I401" i="36"/>
  <c r="H401" i="36"/>
  <c r="G401" i="36"/>
  <c r="F401" i="36"/>
  <c r="V400" i="36"/>
  <c r="U400" i="36"/>
  <c r="T400" i="36"/>
  <c r="S400" i="36"/>
  <c r="R400" i="36"/>
  <c r="Q400" i="36"/>
  <c r="P400" i="36"/>
  <c r="O400" i="36"/>
  <c r="N400" i="36"/>
  <c r="M400" i="36"/>
  <c r="L400" i="36"/>
  <c r="K400" i="36"/>
  <c r="J400" i="36"/>
  <c r="I400" i="36"/>
  <c r="H400" i="36"/>
  <c r="G400" i="36"/>
  <c r="F400" i="36"/>
  <c r="V397" i="36"/>
  <c r="U397" i="36"/>
  <c r="T397" i="36"/>
  <c r="S397" i="36"/>
  <c r="R397" i="36"/>
  <c r="Q397" i="36"/>
  <c r="P397" i="36"/>
  <c r="O397" i="36"/>
  <c r="N397" i="36"/>
  <c r="M397" i="36"/>
  <c r="L397" i="36"/>
  <c r="K397" i="36"/>
  <c r="J397" i="36"/>
  <c r="I397" i="36"/>
  <c r="H397" i="36"/>
  <c r="G397" i="36"/>
  <c r="F397" i="36"/>
  <c r="V396" i="36"/>
  <c r="U396" i="36"/>
  <c r="T396" i="36"/>
  <c r="S396" i="36"/>
  <c r="R396" i="36"/>
  <c r="Q396" i="36"/>
  <c r="P396" i="36"/>
  <c r="O396" i="36"/>
  <c r="N396" i="36"/>
  <c r="M396" i="36"/>
  <c r="L396" i="36"/>
  <c r="K396" i="36"/>
  <c r="J396" i="36"/>
  <c r="I396" i="36"/>
  <c r="H396" i="36"/>
  <c r="G396" i="36"/>
  <c r="F396" i="36"/>
  <c r="V393" i="36"/>
  <c r="U393" i="36"/>
  <c r="T393" i="36"/>
  <c r="S393" i="36"/>
  <c r="R393" i="36"/>
  <c r="Q393" i="36"/>
  <c r="P393" i="36"/>
  <c r="O393" i="36"/>
  <c r="N393" i="36"/>
  <c r="M393" i="36"/>
  <c r="L393" i="36"/>
  <c r="K393" i="36"/>
  <c r="J393" i="36"/>
  <c r="I393" i="36"/>
  <c r="H393" i="36"/>
  <c r="G393" i="36"/>
  <c r="F393" i="36"/>
  <c r="V392" i="36"/>
  <c r="U392" i="36"/>
  <c r="T392" i="36"/>
  <c r="S392" i="36"/>
  <c r="R392" i="36"/>
  <c r="Q392" i="36"/>
  <c r="P392" i="36"/>
  <c r="O392" i="36"/>
  <c r="N392" i="36"/>
  <c r="M392" i="36"/>
  <c r="L392" i="36"/>
  <c r="K392" i="36"/>
  <c r="J392" i="36"/>
  <c r="I392" i="36"/>
  <c r="H392" i="36"/>
  <c r="G392" i="36"/>
  <c r="F392" i="36"/>
  <c r="V389" i="36"/>
  <c r="U389" i="36"/>
  <c r="T389" i="36"/>
  <c r="S389" i="36"/>
  <c r="R389" i="36"/>
  <c r="Q389" i="36"/>
  <c r="P389" i="36"/>
  <c r="O389" i="36"/>
  <c r="N389" i="36"/>
  <c r="M389" i="36"/>
  <c r="L389" i="36"/>
  <c r="K389" i="36"/>
  <c r="J389" i="36"/>
  <c r="I389" i="36"/>
  <c r="H389" i="36"/>
  <c r="G389" i="36"/>
  <c r="F389" i="36"/>
  <c r="V388" i="36"/>
  <c r="U388" i="36"/>
  <c r="T388" i="36"/>
  <c r="S388" i="36"/>
  <c r="R388" i="36"/>
  <c r="Q388" i="36"/>
  <c r="P388" i="36"/>
  <c r="O388" i="36"/>
  <c r="N388" i="36"/>
  <c r="M388" i="36"/>
  <c r="L388" i="36"/>
  <c r="K388" i="36"/>
  <c r="J388" i="36"/>
  <c r="I388" i="36"/>
  <c r="H388" i="36"/>
  <c r="G388" i="36"/>
  <c r="F388" i="36"/>
  <c r="V385" i="36"/>
  <c r="U385" i="36"/>
  <c r="T385" i="36"/>
  <c r="S385" i="36"/>
  <c r="R385" i="36"/>
  <c r="Q385" i="36"/>
  <c r="P385" i="36"/>
  <c r="O385" i="36"/>
  <c r="N385" i="36"/>
  <c r="M385" i="36"/>
  <c r="L385" i="36"/>
  <c r="K385" i="36"/>
  <c r="J385" i="36"/>
  <c r="I385" i="36"/>
  <c r="H385" i="36"/>
  <c r="G385" i="36"/>
  <c r="F385" i="36"/>
  <c r="V384" i="36"/>
  <c r="U384" i="36"/>
  <c r="T384" i="36"/>
  <c r="S384" i="36"/>
  <c r="R384" i="36"/>
  <c r="Q384" i="36"/>
  <c r="P384" i="36"/>
  <c r="O384" i="36"/>
  <c r="N384" i="36"/>
  <c r="M384" i="36"/>
  <c r="L384" i="36"/>
  <c r="K384" i="36"/>
  <c r="J384" i="36"/>
  <c r="I384" i="36"/>
  <c r="H384" i="36"/>
  <c r="G384" i="36"/>
  <c r="F384" i="36"/>
  <c r="V381" i="36"/>
  <c r="U381" i="36"/>
  <c r="T381" i="36"/>
  <c r="S381" i="36"/>
  <c r="R381" i="36"/>
  <c r="Q381" i="36"/>
  <c r="P381" i="36"/>
  <c r="O381" i="36"/>
  <c r="N381" i="36"/>
  <c r="M381" i="36"/>
  <c r="L381" i="36"/>
  <c r="K381" i="36"/>
  <c r="J381" i="36"/>
  <c r="I381" i="36"/>
  <c r="H381" i="36"/>
  <c r="G381" i="36"/>
  <c r="F381" i="36"/>
  <c r="V380" i="36"/>
  <c r="U380" i="36"/>
  <c r="T380" i="36"/>
  <c r="S380" i="36"/>
  <c r="R380" i="36"/>
  <c r="Q380" i="36"/>
  <c r="P380" i="36"/>
  <c r="O380" i="36"/>
  <c r="N380" i="36"/>
  <c r="M380" i="36"/>
  <c r="L380" i="36"/>
  <c r="K380" i="36"/>
  <c r="J380" i="36"/>
  <c r="I380" i="36"/>
  <c r="H380" i="36"/>
  <c r="G380" i="36"/>
  <c r="F380" i="36"/>
  <c r="V377" i="36"/>
  <c r="U377" i="36"/>
  <c r="T377" i="36"/>
  <c r="S377" i="36"/>
  <c r="R377" i="36"/>
  <c r="Q377" i="36"/>
  <c r="P377" i="36"/>
  <c r="O377" i="36"/>
  <c r="N377" i="36"/>
  <c r="M377" i="36"/>
  <c r="L377" i="36"/>
  <c r="K377" i="36"/>
  <c r="J377" i="36"/>
  <c r="I377" i="36"/>
  <c r="H377" i="36"/>
  <c r="G377" i="36"/>
  <c r="F377" i="36"/>
  <c r="V376" i="36"/>
  <c r="U376" i="36"/>
  <c r="T376" i="36"/>
  <c r="S376" i="36"/>
  <c r="R376" i="36"/>
  <c r="Q376" i="36"/>
  <c r="P376" i="36"/>
  <c r="O376" i="36"/>
  <c r="N376" i="36"/>
  <c r="M376" i="36"/>
  <c r="L376" i="36"/>
  <c r="K376" i="36"/>
  <c r="J376" i="36"/>
  <c r="I376" i="36"/>
  <c r="H376" i="36"/>
  <c r="G376" i="36"/>
  <c r="F376" i="36"/>
  <c r="V373" i="36"/>
  <c r="U373" i="36"/>
  <c r="T373" i="36"/>
  <c r="S373" i="36"/>
  <c r="R373" i="36"/>
  <c r="Q373" i="36"/>
  <c r="P373" i="36"/>
  <c r="O373" i="36"/>
  <c r="N373" i="36"/>
  <c r="M373" i="36"/>
  <c r="L373" i="36"/>
  <c r="K373" i="36"/>
  <c r="J373" i="36"/>
  <c r="I373" i="36"/>
  <c r="H373" i="36"/>
  <c r="G373" i="36"/>
  <c r="F373" i="36"/>
  <c r="V372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F372" i="36"/>
  <c r="V369" i="36"/>
  <c r="U369" i="36"/>
  <c r="T369" i="36"/>
  <c r="S369" i="36"/>
  <c r="R369" i="36"/>
  <c r="Q369" i="36"/>
  <c r="P369" i="36"/>
  <c r="O369" i="36"/>
  <c r="N369" i="36"/>
  <c r="M369" i="36"/>
  <c r="L369" i="36"/>
  <c r="K369" i="36"/>
  <c r="J369" i="36"/>
  <c r="I369" i="36"/>
  <c r="H369" i="36"/>
  <c r="G369" i="36"/>
  <c r="F369" i="36"/>
  <c r="V368" i="36"/>
  <c r="U368" i="36"/>
  <c r="T368" i="36"/>
  <c r="S368" i="36"/>
  <c r="R368" i="36"/>
  <c r="Q368" i="36"/>
  <c r="P368" i="36"/>
  <c r="O368" i="36"/>
  <c r="N368" i="36"/>
  <c r="M368" i="36"/>
  <c r="L368" i="36"/>
  <c r="K368" i="36"/>
  <c r="J368" i="36"/>
  <c r="I368" i="36"/>
  <c r="H368" i="36"/>
  <c r="G368" i="36"/>
  <c r="F368" i="36"/>
  <c r="V365" i="36"/>
  <c r="U365" i="36"/>
  <c r="T365" i="36"/>
  <c r="S365" i="36"/>
  <c r="R365" i="36"/>
  <c r="Q365" i="36"/>
  <c r="P365" i="36"/>
  <c r="O365" i="36"/>
  <c r="N365" i="36"/>
  <c r="M365" i="36"/>
  <c r="L365" i="36"/>
  <c r="K365" i="36"/>
  <c r="J365" i="36"/>
  <c r="I365" i="36"/>
  <c r="H365" i="36"/>
  <c r="G365" i="36"/>
  <c r="F365" i="36"/>
  <c r="V364" i="36"/>
  <c r="U364" i="36"/>
  <c r="T364" i="36"/>
  <c r="S364" i="36"/>
  <c r="R364" i="36"/>
  <c r="Q364" i="36"/>
  <c r="P364" i="36"/>
  <c r="O364" i="36"/>
  <c r="N364" i="36"/>
  <c r="M364" i="36"/>
  <c r="L364" i="36"/>
  <c r="K364" i="36"/>
  <c r="J364" i="36"/>
  <c r="I364" i="36"/>
  <c r="H364" i="36"/>
  <c r="G364" i="36"/>
  <c r="F364" i="36"/>
  <c r="V361" i="36"/>
  <c r="U361" i="36"/>
  <c r="T361" i="36"/>
  <c r="S361" i="36"/>
  <c r="R361" i="36"/>
  <c r="Q361" i="36"/>
  <c r="P361" i="36"/>
  <c r="O361" i="36"/>
  <c r="N361" i="36"/>
  <c r="M361" i="36"/>
  <c r="L361" i="36"/>
  <c r="K361" i="36"/>
  <c r="J361" i="36"/>
  <c r="I361" i="36"/>
  <c r="H361" i="36"/>
  <c r="G361" i="36"/>
  <c r="F361" i="36"/>
  <c r="V360" i="36"/>
  <c r="U360" i="36"/>
  <c r="T360" i="36"/>
  <c r="S360" i="36"/>
  <c r="R360" i="36"/>
  <c r="Q360" i="36"/>
  <c r="P360" i="36"/>
  <c r="O360" i="36"/>
  <c r="N360" i="36"/>
  <c r="M360" i="36"/>
  <c r="L360" i="36"/>
  <c r="K360" i="36"/>
  <c r="J360" i="36"/>
  <c r="I360" i="36"/>
  <c r="H360" i="36"/>
  <c r="G360" i="36"/>
  <c r="F360" i="36"/>
  <c r="V357" i="36"/>
  <c r="U357" i="36"/>
  <c r="T357" i="36"/>
  <c r="S357" i="36"/>
  <c r="R357" i="36"/>
  <c r="Q357" i="36"/>
  <c r="P357" i="36"/>
  <c r="O357" i="36"/>
  <c r="N357" i="36"/>
  <c r="M357" i="36"/>
  <c r="L357" i="36"/>
  <c r="K357" i="36"/>
  <c r="J357" i="36"/>
  <c r="I357" i="36"/>
  <c r="H357" i="36"/>
  <c r="G357" i="36"/>
  <c r="F357" i="36"/>
  <c r="V356" i="36"/>
  <c r="U356" i="36"/>
  <c r="T356" i="36"/>
  <c r="S356" i="36"/>
  <c r="R356" i="36"/>
  <c r="Q356" i="36"/>
  <c r="P356" i="36"/>
  <c r="O356" i="36"/>
  <c r="N356" i="36"/>
  <c r="M356" i="36"/>
  <c r="L356" i="36"/>
  <c r="K356" i="36"/>
  <c r="J356" i="36"/>
  <c r="I356" i="36"/>
  <c r="H356" i="36"/>
  <c r="G356" i="36"/>
  <c r="F356" i="36"/>
  <c r="V353" i="36"/>
  <c r="U353" i="36"/>
  <c r="T353" i="36"/>
  <c r="S353" i="36"/>
  <c r="R353" i="36"/>
  <c r="Q353" i="36"/>
  <c r="P353" i="36"/>
  <c r="O353" i="36"/>
  <c r="N353" i="36"/>
  <c r="M353" i="36"/>
  <c r="L353" i="36"/>
  <c r="K353" i="36"/>
  <c r="J353" i="36"/>
  <c r="I353" i="36"/>
  <c r="H353" i="36"/>
  <c r="G353" i="36"/>
  <c r="F353" i="36"/>
  <c r="V352" i="36"/>
  <c r="U352" i="36"/>
  <c r="T352" i="36"/>
  <c r="S352" i="36"/>
  <c r="R352" i="36"/>
  <c r="Q352" i="36"/>
  <c r="P352" i="36"/>
  <c r="O352" i="36"/>
  <c r="N352" i="36"/>
  <c r="M352" i="36"/>
  <c r="L352" i="36"/>
  <c r="K352" i="36"/>
  <c r="J352" i="36"/>
  <c r="I352" i="36"/>
  <c r="H352" i="36"/>
  <c r="G352" i="36"/>
  <c r="F352" i="36"/>
  <c r="V349" i="36"/>
  <c r="U349" i="36"/>
  <c r="T349" i="36"/>
  <c r="S349" i="36"/>
  <c r="R349" i="36"/>
  <c r="Q349" i="36"/>
  <c r="P349" i="36"/>
  <c r="O349" i="36"/>
  <c r="N349" i="36"/>
  <c r="M349" i="36"/>
  <c r="L349" i="36"/>
  <c r="K349" i="36"/>
  <c r="J349" i="36"/>
  <c r="I349" i="36"/>
  <c r="H349" i="36"/>
  <c r="G349" i="36"/>
  <c r="F349" i="36"/>
  <c r="V348" i="36"/>
  <c r="U348" i="36"/>
  <c r="T348" i="36"/>
  <c r="S348" i="36"/>
  <c r="R348" i="36"/>
  <c r="Q348" i="36"/>
  <c r="P348" i="36"/>
  <c r="O348" i="36"/>
  <c r="N348" i="36"/>
  <c r="M348" i="36"/>
  <c r="L348" i="36"/>
  <c r="K348" i="36"/>
  <c r="J348" i="36"/>
  <c r="I348" i="36"/>
  <c r="H348" i="36"/>
  <c r="G348" i="36"/>
  <c r="F348" i="36"/>
  <c r="V345" i="36"/>
  <c r="U345" i="36"/>
  <c r="T345" i="36"/>
  <c r="S345" i="36"/>
  <c r="R345" i="36"/>
  <c r="Q345" i="36"/>
  <c r="P345" i="36"/>
  <c r="O345" i="36"/>
  <c r="N345" i="36"/>
  <c r="M345" i="36"/>
  <c r="L345" i="36"/>
  <c r="K345" i="36"/>
  <c r="J345" i="36"/>
  <c r="I345" i="36"/>
  <c r="H345" i="36"/>
  <c r="G345" i="36"/>
  <c r="F345" i="36"/>
  <c r="V344" i="36"/>
  <c r="U344" i="36"/>
  <c r="T344" i="36"/>
  <c r="S344" i="36"/>
  <c r="R344" i="36"/>
  <c r="Q344" i="36"/>
  <c r="P344" i="36"/>
  <c r="O344" i="36"/>
  <c r="N344" i="36"/>
  <c r="M344" i="36"/>
  <c r="L344" i="36"/>
  <c r="K344" i="36"/>
  <c r="J344" i="36"/>
  <c r="I344" i="36"/>
  <c r="H344" i="36"/>
  <c r="G344" i="36"/>
  <c r="F344" i="36"/>
  <c r="V341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F341" i="36"/>
  <c r="V340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F340" i="36"/>
  <c r="V337" i="36"/>
  <c r="U337" i="36"/>
  <c r="T337" i="36"/>
  <c r="S337" i="36"/>
  <c r="R337" i="36"/>
  <c r="Q337" i="36"/>
  <c r="P337" i="36"/>
  <c r="O337" i="36"/>
  <c r="N337" i="36"/>
  <c r="M337" i="36"/>
  <c r="L337" i="36"/>
  <c r="K337" i="36"/>
  <c r="J337" i="36"/>
  <c r="I337" i="36"/>
  <c r="H337" i="36"/>
  <c r="G337" i="36"/>
  <c r="F337" i="36"/>
  <c r="V336" i="36"/>
  <c r="U336" i="36"/>
  <c r="T336" i="36"/>
  <c r="S336" i="36"/>
  <c r="R336" i="36"/>
  <c r="Q336" i="36"/>
  <c r="P336" i="36"/>
  <c r="O336" i="36"/>
  <c r="N336" i="36"/>
  <c r="M336" i="36"/>
  <c r="L336" i="36"/>
  <c r="K336" i="36"/>
  <c r="J336" i="36"/>
  <c r="I336" i="36"/>
  <c r="H336" i="36"/>
  <c r="G336" i="36"/>
  <c r="F336" i="36"/>
  <c r="V333" i="36"/>
  <c r="U333" i="36"/>
  <c r="T333" i="36"/>
  <c r="S333" i="36"/>
  <c r="R333" i="36"/>
  <c r="Q333" i="36"/>
  <c r="P333" i="36"/>
  <c r="O333" i="36"/>
  <c r="N333" i="36"/>
  <c r="M333" i="36"/>
  <c r="L333" i="36"/>
  <c r="K333" i="36"/>
  <c r="J333" i="36"/>
  <c r="I333" i="36"/>
  <c r="H333" i="36"/>
  <c r="G333" i="36"/>
  <c r="F333" i="36"/>
  <c r="V332" i="36"/>
  <c r="U332" i="36"/>
  <c r="T332" i="36"/>
  <c r="S332" i="36"/>
  <c r="R332" i="36"/>
  <c r="Q332" i="36"/>
  <c r="P332" i="36"/>
  <c r="O332" i="36"/>
  <c r="N332" i="36"/>
  <c r="M332" i="36"/>
  <c r="L332" i="36"/>
  <c r="K332" i="36"/>
  <c r="J332" i="36"/>
  <c r="I332" i="36"/>
  <c r="H332" i="36"/>
  <c r="G332" i="36"/>
  <c r="F332" i="36"/>
  <c r="V329" i="36"/>
  <c r="U329" i="36"/>
  <c r="T329" i="36"/>
  <c r="S329" i="36"/>
  <c r="R329" i="36"/>
  <c r="Q329" i="36"/>
  <c r="P329" i="36"/>
  <c r="O329" i="36"/>
  <c r="N329" i="36"/>
  <c r="M329" i="36"/>
  <c r="L329" i="36"/>
  <c r="K329" i="36"/>
  <c r="J329" i="36"/>
  <c r="I329" i="36"/>
  <c r="H329" i="36"/>
  <c r="G329" i="36"/>
  <c r="F329" i="36"/>
  <c r="V328" i="36"/>
  <c r="U328" i="36"/>
  <c r="T328" i="36"/>
  <c r="S328" i="36"/>
  <c r="R328" i="36"/>
  <c r="Q328" i="36"/>
  <c r="P328" i="36"/>
  <c r="O328" i="36"/>
  <c r="N328" i="36"/>
  <c r="M328" i="36"/>
  <c r="L328" i="36"/>
  <c r="K328" i="36"/>
  <c r="J328" i="36"/>
  <c r="I328" i="36"/>
  <c r="H328" i="36"/>
  <c r="G328" i="36"/>
  <c r="F328" i="36"/>
  <c r="V325" i="36"/>
  <c r="U325" i="36"/>
  <c r="T325" i="36"/>
  <c r="S325" i="36"/>
  <c r="R325" i="36"/>
  <c r="Q325" i="36"/>
  <c r="P325" i="36"/>
  <c r="O325" i="36"/>
  <c r="N325" i="36"/>
  <c r="M325" i="36"/>
  <c r="L325" i="36"/>
  <c r="K325" i="36"/>
  <c r="J325" i="36"/>
  <c r="I325" i="36"/>
  <c r="H325" i="36"/>
  <c r="G325" i="36"/>
  <c r="F325" i="36"/>
  <c r="V324" i="36"/>
  <c r="U324" i="36"/>
  <c r="T324" i="36"/>
  <c r="S324" i="36"/>
  <c r="R324" i="36"/>
  <c r="Q324" i="36"/>
  <c r="P324" i="36"/>
  <c r="O324" i="36"/>
  <c r="N324" i="36"/>
  <c r="M324" i="36"/>
  <c r="L324" i="36"/>
  <c r="K324" i="36"/>
  <c r="J324" i="36"/>
  <c r="I324" i="36"/>
  <c r="H324" i="36"/>
  <c r="G324" i="36"/>
  <c r="F324" i="36"/>
  <c r="V321" i="36"/>
  <c r="U321" i="36"/>
  <c r="T321" i="36"/>
  <c r="S321" i="36"/>
  <c r="R321" i="36"/>
  <c r="Q321" i="36"/>
  <c r="P321" i="36"/>
  <c r="O321" i="36"/>
  <c r="N321" i="36"/>
  <c r="M321" i="36"/>
  <c r="L321" i="36"/>
  <c r="K321" i="36"/>
  <c r="J321" i="36"/>
  <c r="I321" i="36"/>
  <c r="H321" i="36"/>
  <c r="G321" i="36"/>
  <c r="F321" i="36"/>
  <c r="V320" i="36"/>
  <c r="U320" i="36"/>
  <c r="T320" i="36"/>
  <c r="S320" i="36"/>
  <c r="R320" i="36"/>
  <c r="Q320" i="36"/>
  <c r="P320" i="36"/>
  <c r="O320" i="36"/>
  <c r="N320" i="36"/>
  <c r="M320" i="36"/>
  <c r="L320" i="36"/>
  <c r="K320" i="36"/>
  <c r="J320" i="36"/>
  <c r="I320" i="36"/>
  <c r="H320" i="36"/>
  <c r="G320" i="36"/>
  <c r="F320" i="36"/>
  <c r="V317" i="36"/>
  <c r="U317" i="36"/>
  <c r="T317" i="36"/>
  <c r="S317" i="36"/>
  <c r="R317" i="36"/>
  <c r="Q317" i="36"/>
  <c r="P317" i="36"/>
  <c r="O317" i="36"/>
  <c r="N317" i="36"/>
  <c r="M317" i="36"/>
  <c r="L317" i="36"/>
  <c r="K317" i="36"/>
  <c r="J317" i="36"/>
  <c r="I317" i="36"/>
  <c r="H317" i="36"/>
  <c r="G317" i="36"/>
  <c r="F317" i="36"/>
  <c r="V316" i="36"/>
  <c r="U316" i="36"/>
  <c r="T316" i="36"/>
  <c r="S316" i="36"/>
  <c r="R316" i="36"/>
  <c r="Q316" i="36"/>
  <c r="P316" i="36"/>
  <c r="O316" i="36"/>
  <c r="N316" i="36"/>
  <c r="M316" i="36"/>
  <c r="L316" i="36"/>
  <c r="K316" i="36"/>
  <c r="J316" i="36"/>
  <c r="I316" i="36"/>
  <c r="H316" i="36"/>
  <c r="G316" i="36"/>
  <c r="F316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I313" i="36"/>
  <c r="H313" i="36"/>
  <c r="G313" i="36"/>
  <c r="F313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I312" i="36"/>
  <c r="H312" i="36"/>
  <c r="G312" i="36"/>
  <c r="F312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F309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I308" i="36"/>
  <c r="H308" i="36"/>
  <c r="G308" i="36"/>
  <c r="F308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I305" i="36"/>
  <c r="H305" i="36"/>
  <c r="G305" i="36"/>
  <c r="F305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I304" i="36"/>
  <c r="H304" i="36"/>
  <c r="G304" i="36"/>
  <c r="F304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I301" i="36"/>
  <c r="H301" i="36"/>
  <c r="G301" i="36"/>
  <c r="F301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I300" i="36"/>
  <c r="H300" i="36"/>
  <c r="G300" i="36"/>
  <c r="F300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I297" i="36"/>
  <c r="H297" i="36"/>
  <c r="G297" i="36"/>
  <c r="F297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I296" i="36"/>
  <c r="H296" i="36"/>
  <c r="G296" i="36"/>
  <c r="F296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I293" i="36"/>
  <c r="H293" i="36"/>
  <c r="G293" i="36"/>
  <c r="F293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I292" i="36"/>
  <c r="H292" i="36"/>
  <c r="G292" i="36"/>
  <c r="F292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I289" i="36"/>
  <c r="H289" i="36"/>
  <c r="G289" i="36"/>
  <c r="F289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I288" i="36"/>
  <c r="H288" i="36"/>
  <c r="G288" i="36"/>
  <c r="F288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I285" i="36"/>
  <c r="H285" i="36"/>
  <c r="G285" i="36"/>
  <c r="F285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I284" i="36"/>
  <c r="H284" i="36"/>
  <c r="G284" i="36"/>
  <c r="F284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I281" i="36"/>
  <c r="H281" i="36"/>
  <c r="G281" i="36"/>
  <c r="F281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I280" i="36"/>
  <c r="H280" i="36"/>
  <c r="G280" i="36"/>
  <c r="F280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I277" i="36"/>
  <c r="H277" i="36"/>
  <c r="G277" i="36"/>
  <c r="F277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I276" i="36"/>
  <c r="H276" i="36"/>
  <c r="G276" i="36"/>
  <c r="F276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I269" i="36"/>
  <c r="H269" i="36"/>
  <c r="G269" i="36"/>
  <c r="F269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I268" i="36"/>
  <c r="H268" i="36"/>
  <c r="G268" i="36"/>
  <c r="F268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I265" i="36"/>
  <c r="H265" i="36"/>
  <c r="G265" i="36"/>
  <c r="F265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I264" i="36"/>
  <c r="H264" i="36"/>
  <c r="G264" i="36"/>
  <c r="F264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I261" i="36"/>
  <c r="H261" i="36"/>
  <c r="G261" i="36"/>
  <c r="F261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I260" i="36"/>
  <c r="H260" i="36"/>
  <c r="G260" i="36"/>
  <c r="F260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I257" i="36"/>
  <c r="H257" i="36"/>
  <c r="G257" i="36"/>
  <c r="F257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I256" i="36"/>
  <c r="H256" i="36"/>
  <c r="G256" i="36"/>
  <c r="F256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I253" i="36"/>
  <c r="H253" i="36"/>
  <c r="G253" i="36"/>
  <c r="F253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I252" i="36"/>
  <c r="H252" i="36"/>
  <c r="G252" i="36"/>
  <c r="F252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I249" i="36"/>
  <c r="H249" i="36"/>
  <c r="G249" i="36"/>
  <c r="F249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F248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I245" i="36"/>
  <c r="H245" i="36"/>
  <c r="G245" i="36"/>
  <c r="F245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I244" i="36"/>
  <c r="H244" i="36"/>
  <c r="G244" i="36"/>
  <c r="F244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I241" i="36"/>
  <c r="H241" i="36"/>
  <c r="G241" i="36"/>
  <c r="F241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I240" i="36"/>
  <c r="H240" i="36"/>
  <c r="G240" i="36"/>
  <c r="F240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I237" i="36"/>
  <c r="H237" i="36"/>
  <c r="G237" i="36"/>
  <c r="F237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I236" i="36"/>
  <c r="H236" i="36"/>
  <c r="G236" i="36"/>
  <c r="F236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I233" i="36"/>
  <c r="H233" i="36"/>
  <c r="G233" i="36"/>
  <c r="F233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I232" i="36"/>
  <c r="H232" i="36"/>
  <c r="G232" i="36"/>
  <c r="F232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I229" i="36"/>
  <c r="H229" i="36"/>
  <c r="G229" i="36"/>
  <c r="F229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I228" i="36"/>
  <c r="H228" i="36"/>
  <c r="G228" i="36"/>
  <c r="F228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I225" i="36"/>
  <c r="H225" i="36"/>
  <c r="G225" i="36"/>
  <c r="F225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I224" i="36"/>
  <c r="H224" i="36"/>
  <c r="G224" i="36"/>
  <c r="F224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I221" i="36"/>
  <c r="H221" i="36"/>
  <c r="G221" i="36"/>
  <c r="F221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I220" i="36"/>
  <c r="H220" i="36"/>
  <c r="G220" i="36"/>
  <c r="F220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F217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F216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I213" i="36"/>
  <c r="H213" i="36"/>
  <c r="G213" i="36"/>
  <c r="F213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I212" i="36"/>
  <c r="H212" i="36"/>
  <c r="G212" i="36"/>
  <c r="F212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I209" i="36"/>
  <c r="H209" i="36"/>
  <c r="G209" i="36"/>
  <c r="F209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I208" i="36"/>
  <c r="H208" i="36"/>
  <c r="G208" i="36"/>
  <c r="F208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I205" i="36"/>
  <c r="H205" i="36"/>
  <c r="G205" i="36"/>
  <c r="F205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I204" i="36"/>
  <c r="H204" i="36"/>
  <c r="G204" i="36"/>
  <c r="F204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I201" i="36"/>
  <c r="H201" i="36"/>
  <c r="G201" i="36"/>
  <c r="F201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I200" i="36"/>
  <c r="H200" i="36"/>
  <c r="G200" i="36"/>
  <c r="F200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I197" i="36"/>
  <c r="H197" i="36"/>
  <c r="G197" i="36"/>
  <c r="F197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I196" i="36"/>
  <c r="H196" i="36"/>
  <c r="G196" i="36"/>
  <c r="F196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I193" i="36"/>
  <c r="H193" i="36"/>
  <c r="G193" i="36"/>
  <c r="F193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I192" i="36"/>
  <c r="H192" i="36"/>
  <c r="G192" i="36"/>
  <c r="F192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I189" i="36"/>
  <c r="H189" i="36"/>
  <c r="G189" i="36"/>
  <c r="F189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I188" i="36"/>
  <c r="H188" i="36"/>
  <c r="G188" i="36"/>
  <c r="F188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I185" i="36"/>
  <c r="H185" i="36"/>
  <c r="G185" i="36"/>
  <c r="F185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I184" i="36"/>
  <c r="H184" i="36"/>
  <c r="G184" i="36"/>
  <c r="F184" i="36"/>
  <c r="V181" i="36"/>
  <c r="U181" i="36"/>
  <c r="T181" i="36"/>
  <c r="S181" i="36"/>
  <c r="R181" i="36"/>
  <c r="Q181" i="36"/>
  <c r="P181" i="36"/>
  <c r="O181" i="36"/>
  <c r="N181" i="36"/>
  <c r="M181" i="36"/>
  <c r="L181" i="36"/>
  <c r="K181" i="36"/>
  <c r="J181" i="36"/>
  <c r="I181" i="36"/>
  <c r="H181" i="36"/>
  <c r="G181" i="36"/>
  <c r="F181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F180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G177" i="36"/>
  <c r="F177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I176" i="36"/>
  <c r="H176" i="36"/>
  <c r="G176" i="36"/>
  <c r="F176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I173" i="36"/>
  <c r="H173" i="36"/>
  <c r="G173" i="36"/>
  <c r="F173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I172" i="36"/>
  <c r="H172" i="36"/>
  <c r="G172" i="36"/>
  <c r="F172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I169" i="36"/>
  <c r="H169" i="36"/>
  <c r="G169" i="36"/>
  <c r="F169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I168" i="36"/>
  <c r="H168" i="36"/>
  <c r="G168" i="36"/>
  <c r="F168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I165" i="36"/>
  <c r="H165" i="36"/>
  <c r="G165" i="36"/>
  <c r="F165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I164" i="36"/>
  <c r="H164" i="36"/>
  <c r="G164" i="36"/>
  <c r="F164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I161" i="36"/>
  <c r="H161" i="36"/>
  <c r="G161" i="36"/>
  <c r="F161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I160" i="36"/>
  <c r="H160" i="36"/>
  <c r="G160" i="36"/>
  <c r="F160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I157" i="36"/>
  <c r="H157" i="36"/>
  <c r="G157" i="36"/>
  <c r="F157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I156" i="36"/>
  <c r="H156" i="36"/>
  <c r="G156" i="36"/>
  <c r="F156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I153" i="36"/>
  <c r="H153" i="36"/>
  <c r="G153" i="36"/>
  <c r="F153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I152" i="36"/>
  <c r="H152" i="36"/>
  <c r="G152" i="36"/>
  <c r="F152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F149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F148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I145" i="36"/>
  <c r="H145" i="36"/>
  <c r="G145" i="36"/>
  <c r="F145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I121" i="36"/>
  <c r="H121" i="36"/>
  <c r="G121" i="36"/>
  <c r="F121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G97" i="36"/>
  <c r="F97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G96" i="36"/>
  <c r="F96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V407" i="30" l="1"/>
  <c r="T407" i="30"/>
  <c r="S407" i="30"/>
  <c r="L407" i="30"/>
  <c r="T406" i="30"/>
  <c r="L406" i="30"/>
  <c r="T891" i="30"/>
  <c r="S891" i="30"/>
  <c r="P891" i="30"/>
  <c r="O891" i="30"/>
  <c r="N891" i="30"/>
  <c r="L891" i="30"/>
  <c r="T890" i="30"/>
  <c r="P890" i="30"/>
  <c r="O890" i="30"/>
  <c r="N890" i="30"/>
  <c r="T903" i="30"/>
  <c r="O903" i="30"/>
  <c r="T902" i="30"/>
  <c r="T827" i="30"/>
  <c r="S827" i="30"/>
  <c r="T826" i="30"/>
  <c r="S795" i="30" l="1"/>
  <c r="V755" i="30" l="1"/>
  <c r="Q755" i="30"/>
  <c r="O755" i="30"/>
  <c r="M755" i="30"/>
  <c r="L755" i="30"/>
  <c r="K755" i="30"/>
  <c r="V754" i="30"/>
  <c r="Q754" i="30"/>
  <c r="M754" i="30"/>
  <c r="L754" i="30"/>
  <c r="K754" i="30"/>
  <c r="G693" i="30"/>
  <c r="V718" i="30"/>
  <c r="T718" i="30"/>
  <c r="U691" i="30"/>
  <c r="S691" i="30"/>
  <c r="R691" i="30"/>
  <c r="Q691" i="30"/>
  <c r="N691" i="30"/>
  <c r="M691" i="30"/>
  <c r="U690" i="30"/>
  <c r="S690" i="30"/>
  <c r="R690" i="30"/>
  <c r="Q690" i="30"/>
  <c r="N690" i="30"/>
  <c r="V941" i="35"/>
  <c r="U941" i="35"/>
  <c r="T941" i="35"/>
  <c r="S941" i="35"/>
  <c r="R941" i="35"/>
  <c r="Q941" i="35"/>
  <c r="P941" i="35"/>
  <c r="O941" i="35"/>
  <c r="N941" i="35"/>
  <c r="M941" i="35"/>
  <c r="L941" i="35"/>
  <c r="K941" i="35"/>
  <c r="J941" i="35"/>
  <c r="I941" i="35"/>
  <c r="H941" i="35"/>
  <c r="G941" i="35"/>
  <c r="F941" i="35"/>
  <c r="V940" i="35"/>
  <c r="U940" i="35"/>
  <c r="T940" i="35"/>
  <c r="S940" i="35"/>
  <c r="R940" i="35"/>
  <c r="Q940" i="35"/>
  <c r="P940" i="35"/>
  <c r="O940" i="35"/>
  <c r="N940" i="35"/>
  <c r="M940" i="35"/>
  <c r="L940" i="35"/>
  <c r="K940" i="35"/>
  <c r="J940" i="35"/>
  <c r="I940" i="35"/>
  <c r="H940" i="35"/>
  <c r="G940" i="35"/>
  <c r="F940" i="35"/>
  <c r="V937" i="35"/>
  <c r="U937" i="35"/>
  <c r="T937" i="35"/>
  <c r="S937" i="35"/>
  <c r="R937" i="35"/>
  <c r="Q937" i="35"/>
  <c r="P937" i="35"/>
  <c r="O937" i="35"/>
  <c r="N937" i="35"/>
  <c r="M937" i="35"/>
  <c r="L937" i="35"/>
  <c r="K937" i="35"/>
  <c r="J937" i="35"/>
  <c r="I937" i="35"/>
  <c r="H937" i="35"/>
  <c r="G937" i="35"/>
  <c r="F937" i="35"/>
  <c r="V936" i="35"/>
  <c r="U936" i="35"/>
  <c r="T936" i="35"/>
  <c r="S936" i="35"/>
  <c r="R936" i="35"/>
  <c r="Q936" i="35"/>
  <c r="P936" i="35"/>
  <c r="O936" i="35"/>
  <c r="N936" i="35"/>
  <c r="M936" i="35"/>
  <c r="L936" i="35"/>
  <c r="K936" i="35"/>
  <c r="J936" i="35"/>
  <c r="I936" i="35"/>
  <c r="H936" i="35"/>
  <c r="G936" i="35"/>
  <c r="F936" i="35"/>
  <c r="V933" i="35"/>
  <c r="U933" i="35"/>
  <c r="T933" i="35"/>
  <c r="S933" i="35"/>
  <c r="R933" i="35"/>
  <c r="Q933" i="35"/>
  <c r="P933" i="35"/>
  <c r="O933" i="35"/>
  <c r="N933" i="35"/>
  <c r="M933" i="35"/>
  <c r="L933" i="35"/>
  <c r="K933" i="35"/>
  <c r="J933" i="35"/>
  <c r="I933" i="35"/>
  <c r="H933" i="35"/>
  <c r="G933" i="35"/>
  <c r="F933" i="35"/>
  <c r="V932" i="35"/>
  <c r="U932" i="35"/>
  <c r="T932" i="35"/>
  <c r="S932" i="35"/>
  <c r="R932" i="35"/>
  <c r="Q932" i="35"/>
  <c r="P932" i="35"/>
  <c r="O932" i="35"/>
  <c r="N932" i="35"/>
  <c r="M932" i="35"/>
  <c r="L932" i="35"/>
  <c r="K932" i="35"/>
  <c r="J932" i="35"/>
  <c r="I932" i="35"/>
  <c r="H932" i="35"/>
  <c r="G932" i="35"/>
  <c r="F932" i="35"/>
  <c r="V929" i="35"/>
  <c r="U929" i="35"/>
  <c r="T929" i="35"/>
  <c r="S929" i="35"/>
  <c r="R929" i="35"/>
  <c r="Q929" i="35"/>
  <c r="P929" i="35"/>
  <c r="O929" i="35"/>
  <c r="N929" i="35"/>
  <c r="M929" i="35"/>
  <c r="L929" i="35"/>
  <c r="K929" i="35"/>
  <c r="J929" i="35"/>
  <c r="I929" i="35"/>
  <c r="H929" i="35"/>
  <c r="G929" i="35"/>
  <c r="F929" i="35"/>
  <c r="V928" i="35"/>
  <c r="U928" i="35"/>
  <c r="T928" i="35"/>
  <c r="S928" i="35"/>
  <c r="R928" i="35"/>
  <c r="Q928" i="35"/>
  <c r="P928" i="35"/>
  <c r="O928" i="35"/>
  <c r="N928" i="35"/>
  <c r="M928" i="35"/>
  <c r="L928" i="35"/>
  <c r="K928" i="35"/>
  <c r="J928" i="35"/>
  <c r="I928" i="35"/>
  <c r="H928" i="35"/>
  <c r="G928" i="35"/>
  <c r="F928" i="35"/>
  <c r="V925" i="35"/>
  <c r="U925" i="35"/>
  <c r="T925" i="35"/>
  <c r="S925" i="35"/>
  <c r="R925" i="35"/>
  <c r="Q925" i="35"/>
  <c r="P925" i="35"/>
  <c r="O925" i="35"/>
  <c r="N925" i="35"/>
  <c r="M925" i="35"/>
  <c r="L925" i="35"/>
  <c r="K925" i="35"/>
  <c r="J925" i="35"/>
  <c r="I925" i="35"/>
  <c r="H925" i="35"/>
  <c r="G925" i="35"/>
  <c r="F925" i="35"/>
  <c r="V924" i="35"/>
  <c r="U924" i="35"/>
  <c r="T924" i="35"/>
  <c r="S924" i="35"/>
  <c r="R924" i="35"/>
  <c r="Q924" i="35"/>
  <c r="P924" i="35"/>
  <c r="O924" i="35"/>
  <c r="N924" i="35"/>
  <c r="M924" i="35"/>
  <c r="L924" i="35"/>
  <c r="K924" i="35"/>
  <c r="J924" i="35"/>
  <c r="I924" i="35"/>
  <c r="H924" i="35"/>
  <c r="G924" i="35"/>
  <c r="F924" i="35"/>
  <c r="V921" i="35"/>
  <c r="U921" i="35"/>
  <c r="T921" i="35"/>
  <c r="S921" i="35"/>
  <c r="R921" i="35"/>
  <c r="Q921" i="35"/>
  <c r="P921" i="35"/>
  <c r="O921" i="35"/>
  <c r="N921" i="35"/>
  <c r="M921" i="35"/>
  <c r="L921" i="35"/>
  <c r="K921" i="35"/>
  <c r="J921" i="35"/>
  <c r="I921" i="35"/>
  <c r="H921" i="35"/>
  <c r="G921" i="35"/>
  <c r="F921" i="35"/>
  <c r="V920" i="35"/>
  <c r="U920" i="35"/>
  <c r="T920" i="35"/>
  <c r="S920" i="35"/>
  <c r="R920" i="35"/>
  <c r="Q920" i="35"/>
  <c r="P920" i="35"/>
  <c r="O920" i="35"/>
  <c r="N920" i="35"/>
  <c r="M920" i="35"/>
  <c r="L920" i="35"/>
  <c r="K920" i="35"/>
  <c r="J920" i="35"/>
  <c r="I920" i="35"/>
  <c r="H920" i="35"/>
  <c r="G920" i="35"/>
  <c r="F920" i="35"/>
  <c r="V917" i="35"/>
  <c r="U917" i="35"/>
  <c r="T917" i="35"/>
  <c r="S917" i="35"/>
  <c r="R917" i="35"/>
  <c r="Q917" i="35"/>
  <c r="P917" i="35"/>
  <c r="O917" i="35"/>
  <c r="N917" i="35"/>
  <c r="M917" i="35"/>
  <c r="L917" i="35"/>
  <c r="K917" i="35"/>
  <c r="J917" i="35"/>
  <c r="I917" i="35"/>
  <c r="H917" i="35"/>
  <c r="G917" i="35"/>
  <c r="F917" i="35"/>
  <c r="V916" i="35"/>
  <c r="U916" i="35"/>
  <c r="T916" i="35"/>
  <c r="S916" i="35"/>
  <c r="R916" i="35"/>
  <c r="Q916" i="35"/>
  <c r="P916" i="35"/>
  <c r="O916" i="35"/>
  <c r="N916" i="35"/>
  <c r="M916" i="35"/>
  <c r="L916" i="35"/>
  <c r="K916" i="35"/>
  <c r="J916" i="35"/>
  <c r="I916" i="35"/>
  <c r="H916" i="35"/>
  <c r="G916" i="35"/>
  <c r="F916" i="35"/>
  <c r="V913" i="35"/>
  <c r="U913" i="35"/>
  <c r="T913" i="35"/>
  <c r="S913" i="35"/>
  <c r="R913" i="35"/>
  <c r="Q913" i="35"/>
  <c r="P913" i="35"/>
  <c r="O913" i="35"/>
  <c r="N913" i="35"/>
  <c r="M913" i="35"/>
  <c r="L913" i="35"/>
  <c r="K913" i="35"/>
  <c r="J913" i="35"/>
  <c r="I913" i="35"/>
  <c r="H913" i="35"/>
  <c r="G913" i="35"/>
  <c r="F913" i="35"/>
  <c r="V912" i="35"/>
  <c r="U912" i="35"/>
  <c r="T912" i="35"/>
  <c r="S912" i="35"/>
  <c r="R912" i="35"/>
  <c r="Q912" i="35"/>
  <c r="P912" i="35"/>
  <c r="O912" i="35"/>
  <c r="N912" i="35"/>
  <c r="M912" i="35"/>
  <c r="L912" i="35"/>
  <c r="K912" i="35"/>
  <c r="J912" i="35"/>
  <c r="I912" i="35"/>
  <c r="H912" i="35"/>
  <c r="G912" i="35"/>
  <c r="F912" i="35"/>
  <c r="V909" i="35"/>
  <c r="U909" i="35"/>
  <c r="T909" i="35"/>
  <c r="S909" i="35"/>
  <c r="R909" i="35"/>
  <c r="Q909" i="35"/>
  <c r="P909" i="35"/>
  <c r="O909" i="35"/>
  <c r="N909" i="35"/>
  <c r="M909" i="35"/>
  <c r="L909" i="35"/>
  <c r="K909" i="35"/>
  <c r="J909" i="35"/>
  <c r="I909" i="35"/>
  <c r="H909" i="35"/>
  <c r="G909" i="35"/>
  <c r="F909" i="35"/>
  <c r="V908" i="35"/>
  <c r="U908" i="35"/>
  <c r="T908" i="35"/>
  <c r="S908" i="35"/>
  <c r="R908" i="35"/>
  <c r="Q908" i="35"/>
  <c r="P908" i="35"/>
  <c r="O908" i="35"/>
  <c r="N908" i="35"/>
  <c r="M908" i="35"/>
  <c r="L908" i="35"/>
  <c r="K908" i="35"/>
  <c r="J908" i="35"/>
  <c r="I908" i="35"/>
  <c r="H908" i="35"/>
  <c r="G908" i="35"/>
  <c r="F908" i="35"/>
  <c r="V905" i="35"/>
  <c r="U905" i="35"/>
  <c r="T905" i="35"/>
  <c r="S905" i="35"/>
  <c r="R905" i="35"/>
  <c r="Q905" i="35"/>
  <c r="P905" i="35"/>
  <c r="O905" i="35"/>
  <c r="N905" i="35"/>
  <c r="M905" i="35"/>
  <c r="L905" i="35"/>
  <c r="K905" i="35"/>
  <c r="J905" i="35"/>
  <c r="I905" i="35"/>
  <c r="H905" i="35"/>
  <c r="G905" i="35"/>
  <c r="F905" i="35"/>
  <c r="V904" i="35"/>
  <c r="U904" i="35"/>
  <c r="T904" i="35"/>
  <c r="S904" i="35"/>
  <c r="R904" i="35"/>
  <c r="Q904" i="35"/>
  <c r="P904" i="35"/>
  <c r="O904" i="35"/>
  <c r="N904" i="35"/>
  <c r="M904" i="35"/>
  <c r="L904" i="35"/>
  <c r="K904" i="35"/>
  <c r="J904" i="35"/>
  <c r="I904" i="35"/>
  <c r="H904" i="35"/>
  <c r="G904" i="35"/>
  <c r="F904" i="35"/>
  <c r="V901" i="35"/>
  <c r="U901" i="35"/>
  <c r="T901" i="35"/>
  <c r="S901" i="35"/>
  <c r="R901" i="35"/>
  <c r="Q901" i="35"/>
  <c r="P901" i="35"/>
  <c r="O901" i="35"/>
  <c r="N901" i="35"/>
  <c r="M901" i="35"/>
  <c r="L901" i="35"/>
  <c r="K901" i="35"/>
  <c r="J901" i="35"/>
  <c r="I901" i="35"/>
  <c r="H901" i="35"/>
  <c r="G901" i="35"/>
  <c r="F901" i="35"/>
  <c r="V900" i="35"/>
  <c r="U900" i="35"/>
  <c r="T900" i="35"/>
  <c r="S900" i="35"/>
  <c r="R900" i="35"/>
  <c r="Q900" i="35"/>
  <c r="P900" i="35"/>
  <c r="O900" i="35"/>
  <c r="N900" i="35"/>
  <c r="M900" i="35"/>
  <c r="L900" i="35"/>
  <c r="K900" i="35"/>
  <c r="J900" i="35"/>
  <c r="I900" i="35"/>
  <c r="H900" i="35"/>
  <c r="G900" i="35"/>
  <c r="F900" i="35"/>
  <c r="V897" i="35"/>
  <c r="U897" i="35"/>
  <c r="T897" i="35"/>
  <c r="S897" i="35"/>
  <c r="R897" i="35"/>
  <c r="Q897" i="35"/>
  <c r="P897" i="35"/>
  <c r="O897" i="35"/>
  <c r="N897" i="35"/>
  <c r="M897" i="35"/>
  <c r="L897" i="35"/>
  <c r="K897" i="35"/>
  <c r="J897" i="35"/>
  <c r="I897" i="35"/>
  <c r="H897" i="35"/>
  <c r="G897" i="35"/>
  <c r="F897" i="35"/>
  <c r="V896" i="35"/>
  <c r="U896" i="35"/>
  <c r="T896" i="35"/>
  <c r="S896" i="35"/>
  <c r="R896" i="35"/>
  <c r="Q896" i="35"/>
  <c r="P896" i="35"/>
  <c r="O896" i="35"/>
  <c r="N896" i="35"/>
  <c r="M896" i="35"/>
  <c r="L896" i="35"/>
  <c r="K896" i="35"/>
  <c r="J896" i="35"/>
  <c r="I896" i="35"/>
  <c r="H896" i="35"/>
  <c r="G896" i="35"/>
  <c r="F896" i="35"/>
  <c r="V893" i="35"/>
  <c r="U893" i="35"/>
  <c r="T893" i="35"/>
  <c r="S893" i="35"/>
  <c r="R893" i="35"/>
  <c r="Q893" i="35"/>
  <c r="P893" i="35"/>
  <c r="O893" i="35"/>
  <c r="N893" i="35"/>
  <c r="M893" i="35"/>
  <c r="L893" i="35"/>
  <c r="K893" i="35"/>
  <c r="J893" i="35"/>
  <c r="I893" i="35"/>
  <c r="H893" i="35"/>
  <c r="G893" i="35"/>
  <c r="F893" i="35"/>
  <c r="V892" i="35"/>
  <c r="U892" i="35"/>
  <c r="T892" i="35"/>
  <c r="S892" i="35"/>
  <c r="R892" i="35"/>
  <c r="Q892" i="35"/>
  <c r="P892" i="35"/>
  <c r="O892" i="35"/>
  <c r="N892" i="35"/>
  <c r="M892" i="35"/>
  <c r="L892" i="35"/>
  <c r="K892" i="35"/>
  <c r="J892" i="35"/>
  <c r="I892" i="35"/>
  <c r="H892" i="35"/>
  <c r="G892" i="35"/>
  <c r="F892" i="35"/>
  <c r="V889" i="35"/>
  <c r="U889" i="35"/>
  <c r="T889" i="35"/>
  <c r="S889" i="35"/>
  <c r="R889" i="35"/>
  <c r="Q889" i="35"/>
  <c r="P889" i="35"/>
  <c r="O889" i="35"/>
  <c r="N889" i="35"/>
  <c r="M889" i="35"/>
  <c r="L889" i="35"/>
  <c r="K889" i="35"/>
  <c r="J889" i="35"/>
  <c r="I889" i="35"/>
  <c r="H889" i="35"/>
  <c r="G889" i="35"/>
  <c r="F889" i="35"/>
  <c r="V888" i="35"/>
  <c r="U888" i="35"/>
  <c r="T888" i="35"/>
  <c r="S888" i="35"/>
  <c r="R888" i="35"/>
  <c r="Q888" i="35"/>
  <c r="P888" i="35"/>
  <c r="O888" i="35"/>
  <c r="N888" i="35"/>
  <c r="M888" i="35"/>
  <c r="L888" i="35"/>
  <c r="K888" i="35"/>
  <c r="J888" i="35"/>
  <c r="I888" i="35"/>
  <c r="H888" i="35"/>
  <c r="G888" i="35"/>
  <c r="F888" i="35"/>
  <c r="V885" i="35"/>
  <c r="U885" i="35"/>
  <c r="T885" i="35"/>
  <c r="S885" i="35"/>
  <c r="R885" i="35"/>
  <c r="Q885" i="35"/>
  <c r="P885" i="35"/>
  <c r="O885" i="35"/>
  <c r="N885" i="35"/>
  <c r="M885" i="35"/>
  <c r="L885" i="35"/>
  <c r="K885" i="35"/>
  <c r="J885" i="35"/>
  <c r="I885" i="35"/>
  <c r="H885" i="35"/>
  <c r="G885" i="35"/>
  <c r="F885" i="35"/>
  <c r="V884" i="35"/>
  <c r="U884" i="35"/>
  <c r="T884" i="35"/>
  <c r="S884" i="35"/>
  <c r="R884" i="35"/>
  <c r="Q884" i="35"/>
  <c r="P884" i="35"/>
  <c r="O884" i="35"/>
  <c r="N884" i="35"/>
  <c r="M884" i="35"/>
  <c r="L884" i="35"/>
  <c r="K884" i="35"/>
  <c r="J884" i="35"/>
  <c r="I884" i="35"/>
  <c r="H884" i="35"/>
  <c r="G884" i="35"/>
  <c r="F884" i="35"/>
  <c r="V881" i="35"/>
  <c r="U881" i="35"/>
  <c r="T881" i="35"/>
  <c r="S881" i="35"/>
  <c r="R881" i="35"/>
  <c r="Q881" i="35"/>
  <c r="P881" i="35"/>
  <c r="O881" i="35"/>
  <c r="N881" i="35"/>
  <c r="M881" i="35"/>
  <c r="L881" i="35"/>
  <c r="K881" i="35"/>
  <c r="J881" i="35"/>
  <c r="I881" i="35"/>
  <c r="H881" i="35"/>
  <c r="G881" i="35"/>
  <c r="F881" i="35"/>
  <c r="V880" i="35"/>
  <c r="U880" i="35"/>
  <c r="T880" i="35"/>
  <c r="S880" i="35"/>
  <c r="R880" i="35"/>
  <c r="Q880" i="35"/>
  <c r="P880" i="35"/>
  <c r="O880" i="35"/>
  <c r="N880" i="35"/>
  <c r="M880" i="35"/>
  <c r="L880" i="35"/>
  <c r="K880" i="35"/>
  <c r="J880" i="35"/>
  <c r="I880" i="35"/>
  <c r="H880" i="35"/>
  <c r="G880" i="35"/>
  <c r="F880" i="35"/>
  <c r="V877" i="35"/>
  <c r="U877" i="35"/>
  <c r="T877" i="35"/>
  <c r="S877" i="35"/>
  <c r="R877" i="35"/>
  <c r="Q877" i="35"/>
  <c r="P877" i="35"/>
  <c r="O877" i="35"/>
  <c r="N877" i="35"/>
  <c r="M877" i="35"/>
  <c r="L877" i="35"/>
  <c r="K877" i="35"/>
  <c r="J877" i="35"/>
  <c r="I877" i="35"/>
  <c r="H877" i="35"/>
  <c r="G877" i="35"/>
  <c r="F877" i="35"/>
  <c r="V876" i="35"/>
  <c r="U876" i="35"/>
  <c r="T876" i="35"/>
  <c r="S876" i="35"/>
  <c r="R876" i="35"/>
  <c r="Q876" i="35"/>
  <c r="P876" i="35"/>
  <c r="O876" i="35"/>
  <c r="N876" i="35"/>
  <c r="M876" i="35"/>
  <c r="L876" i="35"/>
  <c r="K876" i="35"/>
  <c r="J876" i="35"/>
  <c r="I876" i="35"/>
  <c r="H876" i="35"/>
  <c r="G876" i="35"/>
  <c r="F876" i="35"/>
  <c r="V873" i="35"/>
  <c r="U873" i="35"/>
  <c r="T873" i="35"/>
  <c r="S873" i="35"/>
  <c r="R873" i="35"/>
  <c r="Q873" i="35"/>
  <c r="P873" i="35"/>
  <c r="O873" i="35"/>
  <c r="N873" i="35"/>
  <c r="M873" i="35"/>
  <c r="L873" i="35"/>
  <c r="K873" i="35"/>
  <c r="J873" i="35"/>
  <c r="I873" i="35"/>
  <c r="H873" i="35"/>
  <c r="G873" i="35"/>
  <c r="F873" i="35"/>
  <c r="V872" i="35"/>
  <c r="U872" i="35"/>
  <c r="T872" i="35"/>
  <c r="S872" i="35"/>
  <c r="R872" i="35"/>
  <c r="Q872" i="35"/>
  <c r="P872" i="35"/>
  <c r="O872" i="35"/>
  <c r="N872" i="35"/>
  <c r="M872" i="35"/>
  <c r="L872" i="35"/>
  <c r="K872" i="35"/>
  <c r="J872" i="35"/>
  <c r="I872" i="35"/>
  <c r="H872" i="35"/>
  <c r="G872" i="35"/>
  <c r="F872" i="35"/>
  <c r="V869" i="35"/>
  <c r="U869" i="35"/>
  <c r="T869" i="35"/>
  <c r="S869" i="35"/>
  <c r="R869" i="35"/>
  <c r="Q869" i="35"/>
  <c r="P869" i="35"/>
  <c r="O869" i="35"/>
  <c r="N869" i="35"/>
  <c r="M869" i="35"/>
  <c r="L869" i="35"/>
  <c r="K869" i="35"/>
  <c r="J869" i="35"/>
  <c r="I869" i="35"/>
  <c r="H869" i="35"/>
  <c r="G869" i="35"/>
  <c r="F869" i="35"/>
  <c r="V868" i="35"/>
  <c r="U868" i="35"/>
  <c r="T868" i="35"/>
  <c r="S868" i="35"/>
  <c r="R868" i="35"/>
  <c r="Q868" i="35"/>
  <c r="P868" i="35"/>
  <c r="O868" i="35"/>
  <c r="N868" i="35"/>
  <c r="M868" i="35"/>
  <c r="L868" i="35"/>
  <c r="K868" i="35"/>
  <c r="J868" i="35"/>
  <c r="I868" i="35"/>
  <c r="H868" i="35"/>
  <c r="G868" i="35"/>
  <c r="F868" i="35"/>
  <c r="V865" i="35"/>
  <c r="U865" i="35"/>
  <c r="T865" i="35"/>
  <c r="S865" i="35"/>
  <c r="R865" i="35"/>
  <c r="Q865" i="35"/>
  <c r="P865" i="35"/>
  <c r="O865" i="35"/>
  <c r="N865" i="35"/>
  <c r="M865" i="35"/>
  <c r="L865" i="35"/>
  <c r="K865" i="35"/>
  <c r="J865" i="35"/>
  <c r="I865" i="35"/>
  <c r="H865" i="35"/>
  <c r="G865" i="35"/>
  <c r="F865" i="35"/>
  <c r="V864" i="35"/>
  <c r="U864" i="35"/>
  <c r="T864" i="35"/>
  <c r="S864" i="35"/>
  <c r="R864" i="35"/>
  <c r="Q864" i="35"/>
  <c r="P864" i="35"/>
  <c r="O864" i="35"/>
  <c r="N864" i="35"/>
  <c r="M864" i="35"/>
  <c r="L864" i="35"/>
  <c r="K864" i="35"/>
  <c r="J864" i="35"/>
  <c r="I864" i="35"/>
  <c r="H864" i="35"/>
  <c r="G864" i="35"/>
  <c r="F864" i="35"/>
  <c r="V861" i="35"/>
  <c r="U861" i="35"/>
  <c r="T861" i="35"/>
  <c r="S861" i="35"/>
  <c r="R861" i="35"/>
  <c r="Q861" i="35"/>
  <c r="P861" i="35"/>
  <c r="O861" i="35"/>
  <c r="N861" i="35"/>
  <c r="M861" i="35"/>
  <c r="L861" i="35"/>
  <c r="K861" i="35"/>
  <c r="J861" i="35"/>
  <c r="I861" i="35"/>
  <c r="H861" i="35"/>
  <c r="G861" i="35"/>
  <c r="F861" i="35"/>
  <c r="V860" i="35"/>
  <c r="U860" i="35"/>
  <c r="T860" i="35"/>
  <c r="S860" i="35"/>
  <c r="R860" i="35"/>
  <c r="Q860" i="35"/>
  <c r="P860" i="35"/>
  <c r="O860" i="35"/>
  <c r="N860" i="35"/>
  <c r="M860" i="35"/>
  <c r="L860" i="35"/>
  <c r="K860" i="35"/>
  <c r="J860" i="35"/>
  <c r="I860" i="35"/>
  <c r="H860" i="35"/>
  <c r="G860" i="35"/>
  <c r="F860" i="35"/>
  <c r="V857" i="35"/>
  <c r="U857" i="35"/>
  <c r="T857" i="35"/>
  <c r="S857" i="35"/>
  <c r="R857" i="35"/>
  <c r="Q857" i="35"/>
  <c r="P857" i="35"/>
  <c r="O857" i="35"/>
  <c r="N857" i="35"/>
  <c r="M857" i="35"/>
  <c r="L857" i="35"/>
  <c r="K857" i="35"/>
  <c r="J857" i="35"/>
  <c r="I857" i="35"/>
  <c r="H857" i="35"/>
  <c r="G857" i="35"/>
  <c r="F857" i="35"/>
  <c r="V856" i="35"/>
  <c r="U856" i="35"/>
  <c r="T856" i="35"/>
  <c r="S856" i="35"/>
  <c r="R856" i="35"/>
  <c r="Q856" i="35"/>
  <c r="P856" i="35"/>
  <c r="O856" i="35"/>
  <c r="N856" i="35"/>
  <c r="M856" i="35"/>
  <c r="L856" i="35"/>
  <c r="K856" i="35"/>
  <c r="J856" i="35"/>
  <c r="I856" i="35"/>
  <c r="H856" i="35"/>
  <c r="G856" i="35"/>
  <c r="F856" i="35"/>
  <c r="V853" i="35"/>
  <c r="U853" i="35"/>
  <c r="T853" i="35"/>
  <c r="S853" i="35"/>
  <c r="R853" i="35"/>
  <c r="Q853" i="35"/>
  <c r="P853" i="35"/>
  <c r="O853" i="35"/>
  <c r="N853" i="35"/>
  <c r="M853" i="35"/>
  <c r="L853" i="35"/>
  <c r="K853" i="35"/>
  <c r="J853" i="35"/>
  <c r="I853" i="35"/>
  <c r="H853" i="35"/>
  <c r="G853" i="35"/>
  <c r="F853" i="35"/>
  <c r="V852" i="35"/>
  <c r="U852" i="35"/>
  <c r="T852" i="35"/>
  <c r="S852" i="35"/>
  <c r="R852" i="35"/>
  <c r="Q852" i="35"/>
  <c r="P852" i="35"/>
  <c r="O852" i="35"/>
  <c r="N852" i="35"/>
  <c r="M852" i="35"/>
  <c r="L852" i="35"/>
  <c r="K852" i="35"/>
  <c r="J852" i="35"/>
  <c r="I852" i="35"/>
  <c r="H852" i="35"/>
  <c r="G852" i="35"/>
  <c r="F852" i="35"/>
  <c r="V849" i="35"/>
  <c r="U849" i="35"/>
  <c r="T849" i="35"/>
  <c r="S849" i="35"/>
  <c r="R849" i="35"/>
  <c r="Q849" i="35"/>
  <c r="P849" i="35"/>
  <c r="O849" i="35"/>
  <c r="N849" i="35"/>
  <c r="M849" i="35"/>
  <c r="L849" i="35"/>
  <c r="K849" i="35"/>
  <c r="J849" i="35"/>
  <c r="I849" i="35"/>
  <c r="H849" i="35"/>
  <c r="G849" i="35"/>
  <c r="F849" i="35"/>
  <c r="V848" i="35"/>
  <c r="U848" i="35"/>
  <c r="T848" i="35"/>
  <c r="S848" i="35"/>
  <c r="R848" i="35"/>
  <c r="Q848" i="35"/>
  <c r="P848" i="35"/>
  <c r="O848" i="35"/>
  <c r="N848" i="35"/>
  <c r="M848" i="35"/>
  <c r="L848" i="35"/>
  <c r="K848" i="35"/>
  <c r="J848" i="35"/>
  <c r="I848" i="35"/>
  <c r="H848" i="35"/>
  <c r="G848" i="35"/>
  <c r="F848" i="35"/>
  <c r="V845" i="35"/>
  <c r="U845" i="35"/>
  <c r="T845" i="35"/>
  <c r="S845" i="35"/>
  <c r="R845" i="35"/>
  <c r="Q845" i="35"/>
  <c r="P845" i="35"/>
  <c r="O845" i="35"/>
  <c r="N845" i="35"/>
  <c r="M845" i="35"/>
  <c r="L845" i="35"/>
  <c r="K845" i="35"/>
  <c r="J845" i="35"/>
  <c r="I845" i="35"/>
  <c r="H845" i="35"/>
  <c r="G845" i="35"/>
  <c r="F845" i="35"/>
  <c r="V844" i="35"/>
  <c r="U844" i="35"/>
  <c r="T844" i="35"/>
  <c r="S844" i="35"/>
  <c r="R844" i="35"/>
  <c r="Q844" i="35"/>
  <c r="P844" i="35"/>
  <c r="O844" i="35"/>
  <c r="N844" i="35"/>
  <c r="M844" i="35"/>
  <c r="L844" i="35"/>
  <c r="K844" i="35"/>
  <c r="J844" i="35"/>
  <c r="I844" i="35"/>
  <c r="H844" i="35"/>
  <c r="G844" i="35"/>
  <c r="F844" i="35"/>
  <c r="V841" i="35"/>
  <c r="U841" i="35"/>
  <c r="T841" i="35"/>
  <c r="S841" i="35"/>
  <c r="R841" i="35"/>
  <c r="Q841" i="35"/>
  <c r="P841" i="35"/>
  <c r="O841" i="35"/>
  <c r="N841" i="35"/>
  <c r="M841" i="35"/>
  <c r="L841" i="35"/>
  <c r="K841" i="35"/>
  <c r="J841" i="35"/>
  <c r="I841" i="35"/>
  <c r="H841" i="35"/>
  <c r="G841" i="35"/>
  <c r="F841" i="35"/>
  <c r="V840" i="35"/>
  <c r="U840" i="35"/>
  <c r="T840" i="35"/>
  <c r="S840" i="35"/>
  <c r="R840" i="35"/>
  <c r="Q840" i="35"/>
  <c r="P840" i="35"/>
  <c r="O840" i="35"/>
  <c r="N840" i="35"/>
  <c r="M840" i="35"/>
  <c r="L840" i="35"/>
  <c r="K840" i="35"/>
  <c r="J840" i="35"/>
  <c r="I840" i="35"/>
  <c r="H840" i="35"/>
  <c r="G840" i="35"/>
  <c r="F840" i="35"/>
  <c r="V837" i="35"/>
  <c r="U837" i="35"/>
  <c r="T837" i="35"/>
  <c r="S837" i="35"/>
  <c r="R837" i="35"/>
  <c r="Q837" i="35"/>
  <c r="P837" i="35"/>
  <c r="O837" i="35"/>
  <c r="N837" i="35"/>
  <c r="M837" i="35"/>
  <c r="L837" i="35"/>
  <c r="K837" i="35"/>
  <c r="J837" i="35"/>
  <c r="I837" i="35"/>
  <c r="H837" i="35"/>
  <c r="G837" i="35"/>
  <c r="F837" i="35"/>
  <c r="V836" i="35"/>
  <c r="U836" i="35"/>
  <c r="T836" i="35"/>
  <c r="S836" i="35"/>
  <c r="R836" i="35"/>
  <c r="Q836" i="35"/>
  <c r="P836" i="35"/>
  <c r="O836" i="35"/>
  <c r="N836" i="35"/>
  <c r="M836" i="35"/>
  <c r="L836" i="35"/>
  <c r="K836" i="35"/>
  <c r="J836" i="35"/>
  <c r="I836" i="35"/>
  <c r="H836" i="35"/>
  <c r="G836" i="35"/>
  <c r="F836" i="35"/>
  <c r="V833" i="35"/>
  <c r="U833" i="35"/>
  <c r="T833" i="35"/>
  <c r="S833" i="35"/>
  <c r="R833" i="35"/>
  <c r="Q833" i="35"/>
  <c r="P833" i="35"/>
  <c r="O833" i="35"/>
  <c r="N833" i="35"/>
  <c r="M833" i="35"/>
  <c r="L833" i="35"/>
  <c r="K833" i="35"/>
  <c r="J833" i="35"/>
  <c r="I833" i="35"/>
  <c r="H833" i="35"/>
  <c r="G833" i="35"/>
  <c r="F833" i="35"/>
  <c r="V832" i="35"/>
  <c r="U832" i="35"/>
  <c r="T832" i="35"/>
  <c r="S832" i="35"/>
  <c r="R832" i="35"/>
  <c r="Q832" i="35"/>
  <c r="P832" i="35"/>
  <c r="O832" i="35"/>
  <c r="N832" i="35"/>
  <c r="M832" i="35"/>
  <c r="L832" i="35"/>
  <c r="K832" i="35"/>
  <c r="J832" i="35"/>
  <c r="I832" i="35"/>
  <c r="H832" i="35"/>
  <c r="G832" i="35"/>
  <c r="F832" i="35"/>
  <c r="V829" i="35"/>
  <c r="U829" i="35"/>
  <c r="T829" i="35"/>
  <c r="S829" i="35"/>
  <c r="R829" i="35"/>
  <c r="Q829" i="35"/>
  <c r="P829" i="35"/>
  <c r="O829" i="35"/>
  <c r="N829" i="35"/>
  <c r="M829" i="35"/>
  <c r="L829" i="35"/>
  <c r="K829" i="35"/>
  <c r="J829" i="35"/>
  <c r="I829" i="35"/>
  <c r="H829" i="35"/>
  <c r="G829" i="35"/>
  <c r="F829" i="35"/>
  <c r="V828" i="35"/>
  <c r="U828" i="35"/>
  <c r="T828" i="35"/>
  <c r="S828" i="35"/>
  <c r="R828" i="35"/>
  <c r="Q828" i="35"/>
  <c r="P828" i="35"/>
  <c r="O828" i="35"/>
  <c r="N828" i="35"/>
  <c r="M828" i="35"/>
  <c r="L828" i="35"/>
  <c r="K828" i="35"/>
  <c r="J828" i="35"/>
  <c r="I828" i="35"/>
  <c r="H828" i="35"/>
  <c r="G828" i="35"/>
  <c r="F828" i="35"/>
  <c r="V825" i="35"/>
  <c r="U825" i="35"/>
  <c r="T825" i="35"/>
  <c r="S825" i="35"/>
  <c r="R825" i="35"/>
  <c r="Q825" i="35"/>
  <c r="P825" i="35"/>
  <c r="O825" i="35"/>
  <c r="N825" i="35"/>
  <c r="M825" i="35"/>
  <c r="L825" i="35"/>
  <c r="K825" i="35"/>
  <c r="J825" i="35"/>
  <c r="I825" i="35"/>
  <c r="H825" i="35"/>
  <c r="G825" i="35"/>
  <c r="F825" i="35"/>
  <c r="V824" i="35"/>
  <c r="U824" i="35"/>
  <c r="T824" i="35"/>
  <c r="S824" i="35"/>
  <c r="R824" i="35"/>
  <c r="Q824" i="35"/>
  <c r="P824" i="35"/>
  <c r="O824" i="35"/>
  <c r="N824" i="35"/>
  <c r="M824" i="35"/>
  <c r="L824" i="35"/>
  <c r="K824" i="35"/>
  <c r="J824" i="35"/>
  <c r="I824" i="35"/>
  <c r="H824" i="35"/>
  <c r="G824" i="35"/>
  <c r="F824" i="35"/>
  <c r="V821" i="35"/>
  <c r="U821" i="35"/>
  <c r="T821" i="35"/>
  <c r="S821" i="35"/>
  <c r="R821" i="35"/>
  <c r="Q821" i="35"/>
  <c r="P821" i="35"/>
  <c r="O821" i="35"/>
  <c r="N821" i="35"/>
  <c r="M821" i="35"/>
  <c r="L821" i="35"/>
  <c r="K821" i="35"/>
  <c r="J821" i="35"/>
  <c r="I821" i="35"/>
  <c r="H821" i="35"/>
  <c r="G821" i="35"/>
  <c r="F821" i="35"/>
  <c r="V820" i="35"/>
  <c r="U820" i="35"/>
  <c r="T820" i="35"/>
  <c r="S820" i="35"/>
  <c r="R820" i="35"/>
  <c r="Q820" i="35"/>
  <c r="P820" i="35"/>
  <c r="O820" i="35"/>
  <c r="N820" i="35"/>
  <c r="M820" i="35"/>
  <c r="L820" i="35"/>
  <c r="K820" i="35"/>
  <c r="J820" i="35"/>
  <c r="I820" i="35"/>
  <c r="H820" i="35"/>
  <c r="G820" i="35"/>
  <c r="F820" i="35"/>
  <c r="V817" i="35"/>
  <c r="U817" i="35"/>
  <c r="T817" i="35"/>
  <c r="S817" i="35"/>
  <c r="R817" i="35"/>
  <c r="Q817" i="35"/>
  <c r="P817" i="35"/>
  <c r="O817" i="35"/>
  <c r="N817" i="35"/>
  <c r="M817" i="35"/>
  <c r="L817" i="35"/>
  <c r="K817" i="35"/>
  <c r="J817" i="35"/>
  <c r="I817" i="35"/>
  <c r="H817" i="35"/>
  <c r="G817" i="35"/>
  <c r="F817" i="35"/>
  <c r="V816" i="35"/>
  <c r="U816" i="35"/>
  <c r="T816" i="35"/>
  <c r="S816" i="35"/>
  <c r="R816" i="35"/>
  <c r="Q816" i="35"/>
  <c r="P816" i="35"/>
  <c r="O816" i="35"/>
  <c r="N816" i="35"/>
  <c r="M816" i="35"/>
  <c r="L816" i="35"/>
  <c r="K816" i="35"/>
  <c r="J816" i="35"/>
  <c r="I816" i="35"/>
  <c r="H816" i="35"/>
  <c r="G816" i="35"/>
  <c r="F816" i="35"/>
  <c r="V813" i="35"/>
  <c r="U813" i="35"/>
  <c r="T813" i="35"/>
  <c r="S813" i="35"/>
  <c r="R813" i="35"/>
  <c r="Q813" i="35"/>
  <c r="P813" i="35"/>
  <c r="O813" i="35"/>
  <c r="N813" i="35"/>
  <c r="M813" i="35"/>
  <c r="L813" i="35"/>
  <c r="K813" i="35"/>
  <c r="J813" i="35"/>
  <c r="I813" i="35"/>
  <c r="H813" i="35"/>
  <c r="G813" i="35"/>
  <c r="F813" i="35"/>
  <c r="V812" i="35"/>
  <c r="U812" i="35"/>
  <c r="T812" i="35"/>
  <c r="S812" i="35"/>
  <c r="R812" i="35"/>
  <c r="Q812" i="35"/>
  <c r="P812" i="35"/>
  <c r="O812" i="35"/>
  <c r="N812" i="35"/>
  <c r="M812" i="35"/>
  <c r="L812" i="35"/>
  <c r="K812" i="35"/>
  <c r="J812" i="35"/>
  <c r="I812" i="35"/>
  <c r="H812" i="35"/>
  <c r="G812" i="35"/>
  <c r="F812" i="35"/>
  <c r="V809" i="35"/>
  <c r="U809" i="35"/>
  <c r="T809" i="35"/>
  <c r="S809" i="35"/>
  <c r="R809" i="35"/>
  <c r="Q809" i="35"/>
  <c r="P809" i="35"/>
  <c r="O809" i="35"/>
  <c r="N809" i="35"/>
  <c r="M809" i="35"/>
  <c r="L809" i="35"/>
  <c r="K809" i="35"/>
  <c r="J809" i="35"/>
  <c r="I809" i="35"/>
  <c r="H809" i="35"/>
  <c r="G809" i="35"/>
  <c r="F809" i="35"/>
  <c r="V808" i="35"/>
  <c r="U808" i="35"/>
  <c r="T808" i="35"/>
  <c r="S808" i="35"/>
  <c r="R808" i="35"/>
  <c r="Q808" i="35"/>
  <c r="P808" i="35"/>
  <c r="O808" i="35"/>
  <c r="N808" i="35"/>
  <c r="M808" i="35"/>
  <c r="L808" i="35"/>
  <c r="K808" i="35"/>
  <c r="J808" i="35"/>
  <c r="I808" i="35"/>
  <c r="H808" i="35"/>
  <c r="G808" i="35"/>
  <c r="F808" i="35"/>
  <c r="V805" i="35"/>
  <c r="U805" i="35"/>
  <c r="T805" i="35"/>
  <c r="S805" i="35"/>
  <c r="R805" i="35"/>
  <c r="Q805" i="35"/>
  <c r="P805" i="35"/>
  <c r="O805" i="35"/>
  <c r="N805" i="35"/>
  <c r="M805" i="35"/>
  <c r="L805" i="35"/>
  <c r="K805" i="35"/>
  <c r="J805" i="35"/>
  <c r="I805" i="35"/>
  <c r="H805" i="35"/>
  <c r="G805" i="35"/>
  <c r="F805" i="35"/>
  <c r="V804" i="35"/>
  <c r="U804" i="35"/>
  <c r="T804" i="35"/>
  <c r="S804" i="35"/>
  <c r="R804" i="35"/>
  <c r="Q804" i="35"/>
  <c r="P804" i="35"/>
  <c r="O804" i="35"/>
  <c r="N804" i="35"/>
  <c r="M804" i="35"/>
  <c r="L804" i="35"/>
  <c r="K804" i="35"/>
  <c r="J804" i="35"/>
  <c r="I804" i="35"/>
  <c r="H804" i="35"/>
  <c r="G804" i="35"/>
  <c r="F804" i="35"/>
  <c r="V801" i="35"/>
  <c r="U801" i="35"/>
  <c r="T801" i="35"/>
  <c r="S801" i="35"/>
  <c r="R801" i="35"/>
  <c r="Q801" i="35"/>
  <c r="P801" i="35"/>
  <c r="O801" i="35"/>
  <c r="N801" i="35"/>
  <c r="M801" i="35"/>
  <c r="L801" i="35"/>
  <c r="K801" i="35"/>
  <c r="J801" i="35"/>
  <c r="I801" i="35"/>
  <c r="H801" i="35"/>
  <c r="G801" i="35"/>
  <c r="F801" i="35"/>
  <c r="V800" i="35"/>
  <c r="U800" i="35"/>
  <c r="T800" i="35"/>
  <c r="S800" i="35"/>
  <c r="R800" i="35"/>
  <c r="Q800" i="35"/>
  <c r="P800" i="35"/>
  <c r="O800" i="35"/>
  <c r="N800" i="35"/>
  <c r="M800" i="35"/>
  <c r="L800" i="35"/>
  <c r="K800" i="35"/>
  <c r="J800" i="35"/>
  <c r="I800" i="35"/>
  <c r="H800" i="35"/>
  <c r="G800" i="35"/>
  <c r="F800" i="35"/>
  <c r="V797" i="35"/>
  <c r="U797" i="35"/>
  <c r="T797" i="35"/>
  <c r="S797" i="35"/>
  <c r="R797" i="35"/>
  <c r="Q797" i="35"/>
  <c r="P797" i="35"/>
  <c r="O797" i="35"/>
  <c r="N797" i="35"/>
  <c r="M797" i="35"/>
  <c r="L797" i="35"/>
  <c r="K797" i="35"/>
  <c r="J797" i="35"/>
  <c r="I797" i="35"/>
  <c r="H797" i="35"/>
  <c r="G797" i="35"/>
  <c r="F797" i="35"/>
  <c r="V796" i="35"/>
  <c r="U796" i="35"/>
  <c r="T796" i="35"/>
  <c r="S796" i="35"/>
  <c r="R796" i="35"/>
  <c r="Q796" i="35"/>
  <c r="P796" i="35"/>
  <c r="O796" i="35"/>
  <c r="N796" i="35"/>
  <c r="M796" i="35"/>
  <c r="L796" i="35"/>
  <c r="K796" i="35"/>
  <c r="J796" i="35"/>
  <c r="I796" i="35"/>
  <c r="H796" i="35"/>
  <c r="G796" i="35"/>
  <c r="F796" i="35"/>
  <c r="V793" i="35"/>
  <c r="U793" i="35"/>
  <c r="T793" i="35"/>
  <c r="S793" i="35"/>
  <c r="R793" i="35"/>
  <c r="Q793" i="35"/>
  <c r="P793" i="35"/>
  <c r="O793" i="35"/>
  <c r="N793" i="35"/>
  <c r="M793" i="35"/>
  <c r="L793" i="35"/>
  <c r="K793" i="35"/>
  <c r="J793" i="35"/>
  <c r="I793" i="35"/>
  <c r="H793" i="35"/>
  <c r="G793" i="35"/>
  <c r="F793" i="35"/>
  <c r="V792" i="35"/>
  <c r="U792" i="35"/>
  <c r="T792" i="35"/>
  <c r="S792" i="35"/>
  <c r="R792" i="35"/>
  <c r="Q792" i="35"/>
  <c r="P792" i="35"/>
  <c r="O792" i="35"/>
  <c r="N792" i="35"/>
  <c r="M792" i="35"/>
  <c r="L792" i="35"/>
  <c r="K792" i="35"/>
  <c r="J792" i="35"/>
  <c r="I792" i="35"/>
  <c r="H792" i="35"/>
  <c r="G792" i="35"/>
  <c r="F792" i="35"/>
  <c r="V789" i="35"/>
  <c r="U789" i="35"/>
  <c r="T789" i="35"/>
  <c r="S789" i="35"/>
  <c r="R789" i="35"/>
  <c r="Q789" i="35"/>
  <c r="P789" i="35"/>
  <c r="O789" i="35"/>
  <c r="N789" i="35"/>
  <c r="M789" i="35"/>
  <c r="L789" i="35"/>
  <c r="K789" i="35"/>
  <c r="J789" i="35"/>
  <c r="I789" i="35"/>
  <c r="H789" i="35"/>
  <c r="G789" i="35"/>
  <c r="F789" i="35"/>
  <c r="V788" i="35"/>
  <c r="U788" i="35"/>
  <c r="T788" i="35"/>
  <c r="S788" i="35"/>
  <c r="R788" i="35"/>
  <c r="Q788" i="35"/>
  <c r="P788" i="35"/>
  <c r="O788" i="35"/>
  <c r="N788" i="35"/>
  <c r="M788" i="35"/>
  <c r="L788" i="35"/>
  <c r="K788" i="35"/>
  <c r="J788" i="35"/>
  <c r="I788" i="35"/>
  <c r="H788" i="35"/>
  <c r="G788" i="35"/>
  <c r="F788" i="35"/>
  <c r="V785" i="35"/>
  <c r="U785" i="35"/>
  <c r="T785" i="35"/>
  <c r="S785" i="35"/>
  <c r="R785" i="35"/>
  <c r="Q785" i="35"/>
  <c r="P785" i="35"/>
  <c r="O785" i="35"/>
  <c r="N785" i="35"/>
  <c r="M785" i="35"/>
  <c r="L785" i="35"/>
  <c r="K785" i="35"/>
  <c r="J785" i="35"/>
  <c r="I785" i="35"/>
  <c r="H785" i="35"/>
  <c r="G785" i="35"/>
  <c r="F785" i="35"/>
  <c r="V784" i="35"/>
  <c r="U784" i="35"/>
  <c r="T784" i="35"/>
  <c r="S784" i="35"/>
  <c r="R784" i="35"/>
  <c r="Q784" i="35"/>
  <c r="P784" i="35"/>
  <c r="O784" i="35"/>
  <c r="N784" i="35"/>
  <c r="M784" i="35"/>
  <c r="L784" i="35"/>
  <c r="K784" i="35"/>
  <c r="J784" i="35"/>
  <c r="I784" i="35"/>
  <c r="H784" i="35"/>
  <c r="G784" i="35"/>
  <c r="F784" i="35"/>
  <c r="V781" i="35"/>
  <c r="U781" i="35"/>
  <c r="T781" i="35"/>
  <c r="S781" i="35"/>
  <c r="R781" i="35"/>
  <c r="Q781" i="35"/>
  <c r="P781" i="35"/>
  <c r="O781" i="35"/>
  <c r="N781" i="35"/>
  <c r="M781" i="35"/>
  <c r="L781" i="35"/>
  <c r="K781" i="35"/>
  <c r="J781" i="35"/>
  <c r="I781" i="35"/>
  <c r="H781" i="35"/>
  <c r="G781" i="35"/>
  <c r="F781" i="35"/>
  <c r="V780" i="35"/>
  <c r="U780" i="35"/>
  <c r="T780" i="35"/>
  <c r="S780" i="35"/>
  <c r="R780" i="35"/>
  <c r="Q780" i="35"/>
  <c r="P780" i="35"/>
  <c r="O780" i="35"/>
  <c r="N780" i="35"/>
  <c r="M780" i="35"/>
  <c r="L780" i="35"/>
  <c r="K780" i="35"/>
  <c r="J780" i="35"/>
  <c r="I780" i="35"/>
  <c r="H780" i="35"/>
  <c r="G780" i="35"/>
  <c r="F780" i="35"/>
  <c r="V777" i="35"/>
  <c r="U777" i="35"/>
  <c r="T777" i="35"/>
  <c r="S777" i="35"/>
  <c r="R777" i="35"/>
  <c r="Q777" i="35"/>
  <c r="P777" i="35"/>
  <c r="O777" i="35"/>
  <c r="N777" i="35"/>
  <c r="M777" i="35"/>
  <c r="L777" i="35"/>
  <c r="K777" i="35"/>
  <c r="J777" i="35"/>
  <c r="I777" i="35"/>
  <c r="H777" i="35"/>
  <c r="G777" i="35"/>
  <c r="F777" i="35"/>
  <c r="V776" i="35"/>
  <c r="U776" i="35"/>
  <c r="T776" i="35"/>
  <c r="S776" i="35"/>
  <c r="R776" i="35"/>
  <c r="Q776" i="35"/>
  <c r="P776" i="35"/>
  <c r="O776" i="35"/>
  <c r="N776" i="35"/>
  <c r="M776" i="35"/>
  <c r="L776" i="35"/>
  <c r="K776" i="35"/>
  <c r="J776" i="35"/>
  <c r="I776" i="35"/>
  <c r="H776" i="35"/>
  <c r="G776" i="35"/>
  <c r="F776" i="35"/>
  <c r="V773" i="35"/>
  <c r="U773" i="35"/>
  <c r="T773" i="35"/>
  <c r="S773" i="35"/>
  <c r="R773" i="35"/>
  <c r="Q773" i="35"/>
  <c r="P773" i="35"/>
  <c r="O773" i="35"/>
  <c r="N773" i="35"/>
  <c r="M773" i="35"/>
  <c r="L773" i="35"/>
  <c r="K773" i="35"/>
  <c r="J773" i="35"/>
  <c r="I773" i="35"/>
  <c r="H773" i="35"/>
  <c r="G773" i="35"/>
  <c r="F773" i="35"/>
  <c r="V772" i="35"/>
  <c r="U772" i="35"/>
  <c r="T772" i="35"/>
  <c r="S772" i="35"/>
  <c r="R772" i="35"/>
  <c r="Q772" i="35"/>
  <c r="P772" i="35"/>
  <c r="O772" i="35"/>
  <c r="N772" i="35"/>
  <c r="M772" i="35"/>
  <c r="L772" i="35"/>
  <c r="K772" i="35"/>
  <c r="J772" i="35"/>
  <c r="I772" i="35"/>
  <c r="H772" i="35"/>
  <c r="G772" i="35"/>
  <c r="F772" i="35"/>
  <c r="V769" i="35"/>
  <c r="U769" i="35"/>
  <c r="T769" i="35"/>
  <c r="S769" i="35"/>
  <c r="R769" i="35"/>
  <c r="Q769" i="35"/>
  <c r="P769" i="35"/>
  <c r="O769" i="35"/>
  <c r="N769" i="35"/>
  <c r="M769" i="35"/>
  <c r="L769" i="35"/>
  <c r="K769" i="35"/>
  <c r="J769" i="35"/>
  <c r="I769" i="35"/>
  <c r="H769" i="35"/>
  <c r="G769" i="35"/>
  <c r="F769" i="35"/>
  <c r="V768" i="35"/>
  <c r="U768" i="35"/>
  <c r="T768" i="35"/>
  <c r="S768" i="35"/>
  <c r="R768" i="35"/>
  <c r="Q768" i="35"/>
  <c r="P768" i="35"/>
  <c r="O768" i="35"/>
  <c r="N768" i="35"/>
  <c r="M768" i="35"/>
  <c r="L768" i="35"/>
  <c r="K768" i="35"/>
  <c r="J768" i="35"/>
  <c r="I768" i="35"/>
  <c r="H768" i="35"/>
  <c r="G768" i="35"/>
  <c r="F768" i="35"/>
  <c r="V765" i="35"/>
  <c r="U765" i="35"/>
  <c r="T765" i="35"/>
  <c r="S765" i="35"/>
  <c r="R765" i="35"/>
  <c r="Q765" i="35"/>
  <c r="P765" i="35"/>
  <c r="O765" i="35"/>
  <c r="N765" i="35"/>
  <c r="M765" i="35"/>
  <c r="L765" i="35"/>
  <c r="K765" i="35"/>
  <c r="J765" i="35"/>
  <c r="I765" i="35"/>
  <c r="H765" i="35"/>
  <c r="G765" i="35"/>
  <c r="F765" i="35"/>
  <c r="V764" i="35"/>
  <c r="U764" i="35"/>
  <c r="T764" i="35"/>
  <c r="S764" i="35"/>
  <c r="R764" i="35"/>
  <c r="Q764" i="35"/>
  <c r="P764" i="35"/>
  <c r="O764" i="35"/>
  <c r="N764" i="35"/>
  <c r="M764" i="35"/>
  <c r="L764" i="35"/>
  <c r="K764" i="35"/>
  <c r="J764" i="35"/>
  <c r="I764" i="35"/>
  <c r="H764" i="35"/>
  <c r="G764" i="35"/>
  <c r="F764" i="35"/>
  <c r="V761" i="35"/>
  <c r="U761" i="35"/>
  <c r="T761" i="35"/>
  <c r="S761" i="35"/>
  <c r="R761" i="35"/>
  <c r="Q761" i="35"/>
  <c r="P761" i="35"/>
  <c r="O761" i="35"/>
  <c r="N761" i="35"/>
  <c r="M761" i="35"/>
  <c r="L761" i="35"/>
  <c r="K761" i="35"/>
  <c r="J761" i="35"/>
  <c r="I761" i="35"/>
  <c r="H761" i="35"/>
  <c r="G761" i="35"/>
  <c r="F761" i="35"/>
  <c r="V760" i="35"/>
  <c r="U760" i="35"/>
  <c r="T760" i="35"/>
  <c r="S760" i="35"/>
  <c r="R760" i="35"/>
  <c r="Q760" i="35"/>
  <c r="P760" i="35"/>
  <c r="O760" i="35"/>
  <c r="N760" i="35"/>
  <c r="M760" i="35"/>
  <c r="L760" i="35"/>
  <c r="K760" i="35"/>
  <c r="J760" i="35"/>
  <c r="I760" i="35"/>
  <c r="H760" i="35"/>
  <c r="G760" i="35"/>
  <c r="F760" i="35"/>
  <c r="V757" i="35"/>
  <c r="U757" i="35"/>
  <c r="T757" i="35"/>
  <c r="S757" i="35"/>
  <c r="R757" i="35"/>
  <c r="Q757" i="35"/>
  <c r="P757" i="35"/>
  <c r="O757" i="35"/>
  <c r="N757" i="35"/>
  <c r="M757" i="35"/>
  <c r="L757" i="35"/>
  <c r="K757" i="35"/>
  <c r="J757" i="35"/>
  <c r="I757" i="35"/>
  <c r="H757" i="35"/>
  <c r="G757" i="35"/>
  <c r="F757" i="35"/>
  <c r="V756" i="35"/>
  <c r="U756" i="35"/>
  <c r="T756" i="35"/>
  <c r="S756" i="35"/>
  <c r="R756" i="35"/>
  <c r="Q756" i="35"/>
  <c r="P756" i="35"/>
  <c r="O756" i="35"/>
  <c r="N756" i="35"/>
  <c r="M756" i="35"/>
  <c r="L756" i="35"/>
  <c r="K756" i="35"/>
  <c r="J756" i="35"/>
  <c r="I756" i="35"/>
  <c r="H756" i="35"/>
  <c r="G756" i="35"/>
  <c r="F756" i="35"/>
  <c r="V753" i="35"/>
  <c r="U753" i="35"/>
  <c r="T753" i="35"/>
  <c r="S753" i="35"/>
  <c r="R753" i="35"/>
  <c r="Q753" i="35"/>
  <c r="P753" i="35"/>
  <c r="O753" i="35"/>
  <c r="N753" i="35"/>
  <c r="M753" i="35"/>
  <c r="L753" i="35"/>
  <c r="K753" i="35"/>
  <c r="J753" i="35"/>
  <c r="I753" i="35"/>
  <c r="H753" i="35"/>
  <c r="G753" i="35"/>
  <c r="F753" i="35"/>
  <c r="V752" i="35"/>
  <c r="U752" i="35"/>
  <c r="T752" i="35"/>
  <c r="S752" i="35"/>
  <c r="R752" i="35"/>
  <c r="Q752" i="35"/>
  <c r="P752" i="35"/>
  <c r="O752" i="35"/>
  <c r="N752" i="35"/>
  <c r="M752" i="35"/>
  <c r="L752" i="35"/>
  <c r="K752" i="35"/>
  <c r="J752" i="35"/>
  <c r="I752" i="35"/>
  <c r="H752" i="35"/>
  <c r="G752" i="35"/>
  <c r="F752" i="35"/>
  <c r="V749" i="35"/>
  <c r="U749" i="35"/>
  <c r="T749" i="35"/>
  <c r="S749" i="35"/>
  <c r="R749" i="35"/>
  <c r="Q749" i="35"/>
  <c r="P749" i="35"/>
  <c r="O749" i="35"/>
  <c r="N749" i="35"/>
  <c r="M749" i="35"/>
  <c r="L749" i="35"/>
  <c r="K749" i="35"/>
  <c r="J749" i="35"/>
  <c r="I749" i="35"/>
  <c r="H749" i="35"/>
  <c r="G749" i="35"/>
  <c r="F749" i="35"/>
  <c r="V748" i="35"/>
  <c r="U748" i="35"/>
  <c r="T748" i="35"/>
  <c r="S748" i="35"/>
  <c r="R748" i="35"/>
  <c r="Q748" i="35"/>
  <c r="P748" i="35"/>
  <c r="O748" i="35"/>
  <c r="N748" i="35"/>
  <c r="M748" i="35"/>
  <c r="L748" i="35"/>
  <c r="K748" i="35"/>
  <c r="J748" i="35"/>
  <c r="I748" i="35"/>
  <c r="H748" i="35"/>
  <c r="G748" i="35"/>
  <c r="F748" i="35"/>
  <c r="V745" i="35"/>
  <c r="U745" i="35"/>
  <c r="T745" i="35"/>
  <c r="S745" i="35"/>
  <c r="R745" i="35"/>
  <c r="Q745" i="35"/>
  <c r="P745" i="35"/>
  <c r="O745" i="35"/>
  <c r="N745" i="35"/>
  <c r="M745" i="35"/>
  <c r="L745" i="35"/>
  <c r="K745" i="35"/>
  <c r="J745" i="35"/>
  <c r="I745" i="35"/>
  <c r="H745" i="35"/>
  <c r="G745" i="35"/>
  <c r="F745" i="35"/>
  <c r="V744" i="35"/>
  <c r="U744" i="35"/>
  <c r="T744" i="35"/>
  <c r="S744" i="35"/>
  <c r="R744" i="35"/>
  <c r="Q744" i="35"/>
  <c r="P744" i="35"/>
  <c r="O744" i="35"/>
  <c r="N744" i="35"/>
  <c r="M744" i="35"/>
  <c r="L744" i="35"/>
  <c r="K744" i="35"/>
  <c r="J744" i="35"/>
  <c r="I744" i="35"/>
  <c r="H744" i="35"/>
  <c r="G744" i="35"/>
  <c r="F744" i="35"/>
  <c r="V741" i="35"/>
  <c r="U741" i="35"/>
  <c r="T741" i="35"/>
  <c r="S741" i="35"/>
  <c r="R741" i="35"/>
  <c r="Q741" i="35"/>
  <c r="P741" i="35"/>
  <c r="O741" i="35"/>
  <c r="N741" i="35"/>
  <c r="M741" i="35"/>
  <c r="L741" i="35"/>
  <c r="K741" i="35"/>
  <c r="J741" i="35"/>
  <c r="I741" i="35"/>
  <c r="H741" i="35"/>
  <c r="G741" i="35"/>
  <c r="F741" i="35"/>
  <c r="V740" i="35"/>
  <c r="U740" i="35"/>
  <c r="T740" i="35"/>
  <c r="S740" i="35"/>
  <c r="R740" i="35"/>
  <c r="Q740" i="35"/>
  <c r="P740" i="35"/>
  <c r="O740" i="35"/>
  <c r="N740" i="35"/>
  <c r="M740" i="35"/>
  <c r="L740" i="35"/>
  <c r="K740" i="35"/>
  <c r="J740" i="35"/>
  <c r="I740" i="35"/>
  <c r="H740" i="35"/>
  <c r="G740" i="35"/>
  <c r="F740" i="35"/>
  <c r="V737" i="35"/>
  <c r="U737" i="35"/>
  <c r="T737" i="35"/>
  <c r="S737" i="35"/>
  <c r="R737" i="35"/>
  <c r="Q737" i="35"/>
  <c r="P737" i="35"/>
  <c r="O737" i="35"/>
  <c r="N737" i="35"/>
  <c r="M737" i="35"/>
  <c r="L737" i="35"/>
  <c r="K737" i="35"/>
  <c r="J737" i="35"/>
  <c r="I737" i="35"/>
  <c r="H737" i="35"/>
  <c r="G737" i="35"/>
  <c r="F737" i="35"/>
  <c r="V736" i="35"/>
  <c r="U736" i="35"/>
  <c r="T736" i="35"/>
  <c r="S736" i="35"/>
  <c r="R736" i="35"/>
  <c r="Q736" i="35"/>
  <c r="P736" i="35"/>
  <c r="O736" i="35"/>
  <c r="N736" i="35"/>
  <c r="M736" i="35"/>
  <c r="L736" i="35"/>
  <c r="K736" i="35"/>
  <c r="J736" i="35"/>
  <c r="I736" i="35"/>
  <c r="H736" i="35"/>
  <c r="G736" i="35"/>
  <c r="F736" i="35"/>
  <c r="V733" i="35"/>
  <c r="U733" i="35"/>
  <c r="T733" i="35"/>
  <c r="S733" i="35"/>
  <c r="R733" i="35"/>
  <c r="Q733" i="35"/>
  <c r="P733" i="35"/>
  <c r="O733" i="35"/>
  <c r="N733" i="35"/>
  <c r="M733" i="35"/>
  <c r="L733" i="35"/>
  <c r="K733" i="35"/>
  <c r="J733" i="35"/>
  <c r="I733" i="35"/>
  <c r="H733" i="35"/>
  <c r="G733" i="35"/>
  <c r="F733" i="35"/>
  <c r="V732" i="35"/>
  <c r="U732" i="35"/>
  <c r="T732" i="35"/>
  <c r="S732" i="35"/>
  <c r="R732" i="35"/>
  <c r="Q732" i="35"/>
  <c r="P732" i="35"/>
  <c r="O732" i="35"/>
  <c r="N732" i="35"/>
  <c r="M732" i="35"/>
  <c r="L732" i="35"/>
  <c r="K732" i="35"/>
  <c r="J732" i="35"/>
  <c r="I732" i="35"/>
  <c r="H732" i="35"/>
  <c r="G732" i="35"/>
  <c r="F732" i="35"/>
  <c r="V729" i="35"/>
  <c r="U729" i="35"/>
  <c r="T729" i="35"/>
  <c r="S729" i="35"/>
  <c r="R729" i="35"/>
  <c r="Q729" i="35"/>
  <c r="P729" i="35"/>
  <c r="O729" i="35"/>
  <c r="N729" i="35"/>
  <c r="M729" i="35"/>
  <c r="L729" i="35"/>
  <c r="K729" i="35"/>
  <c r="J729" i="35"/>
  <c r="I729" i="35"/>
  <c r="H729" i="35"/>
  <c r="G729" i="35"/>
  <c r="F729" i="35"/>
  <c r="V728" i="35"/>
  <c r="U728" i="35"/>
  <c r="T728" i="35"/>
  <c r="S728" i="35"/>
  <c r="R728" i="35"/>
  <c r="Q728" i="35"/>
  <c r="P728" i="35"/>
  <c r="O728" i="35"/>
  <c r="N728" i="35"/>
  <c r="M728" i="35"/>
  <c r="L728" i="35"/>
  <c r="K728" i="35"/>
  <c r="J728" i="35"/>
  <c r="I728" i="35"/>
  <c r="H728" i="35"/>
  <c r="G728" i="35"/>
  <c r="F728" i="35"/>
  <c r="V725" i="35"/>
  <c r="U725" i="35"/>
  <c r="T725" i="35"/>
  <c r="S725" i="35"/>
  <c r="R725" i="35"/>
  <c r="Q725" i="35"/>
  <c r="P725" i="35"/>
  <c r="O725" i="35"/>
  <c r="N725" i="35"/>
  <c r="M725" i="35"/>
  <c r="L725" i="35"/>
  <c r="K725" i="35"/>
  <c r="J725" i="35"/>
  <c r="I725" i="35"/>
  <c r="H725" i="35"/>
  <c r="G725" i="35"/>
  <c r="F725" i="35"/>
  <c r="V724" i="35"/>
  <c r="U724" i="35"/>
  <c r="T724" i="35"/>
  <c r="S724" i="35"/>
  <c r="R724" i="35"/>
  <c r="Q724" i="35"/>
  <c r="P724" i="35"/>
  <c r="O724" i="35"/>
  <c r="N724" i="35"/>
  <c r="M724" i="35"/>
  <c r="L724" i="35"/>
  <c r="K724" i="35"/>
  <c r="J724" i="35"/>
  <c r="I724" i="35"/>
  <c r="H724" i="35"/>
  <c r="G724" i="35"/>
  <c r="F724" i="35"/>
  <c r="V721" i="35"/>
  <c r="U721" i="35"/>
  <c r="T721" i="35"/>
  <c r="S721" i="35"/>
  <c r="R721" i="35"/>
  <c r="Q721" i="35"/>
  <c r="P721" i="35"/>
  <c r="O721" i="35"/>
  <c r="N721" i="35"/>
  <c r="M721" i="35"/>
  <c r="L721" i="35"/>
  <c r="K721" i="35"/>
  <c r="J721" i="35"/>
  <c r="I721" i="35"/>
  <c r="H721" i="35"/>
  <c r="G721" i="35"/>
  <c r="F721" i="35"/>
  <c r="V720" i="35"/>
  <c r="U720" i="35"/>
  <c r="T720" i="35"/>
  <c r="S720" i="35"/>
  <c r="R720" i="35"/>
  <c r="Q720" i="35"/>
  <c r="P720" i="35"/>
  <c r="O720" i="35"/>
  <c r="N720" i="35"/>
  <c r="M720" i="35"/>
  <c r="L720" i="35"/>
  <c r="K720" i="35"/>
  <c r="J720" i="35"/>
  <c r="I720" i="35"/>
  <c r="H720" i="35"/>
  <c r="G720" i="35"/>
  <c r="F720" i="35"/>
  <c r="V717" i="35"/>
  <c r="U717" i="35"/>
  <c r="T717" i="35"/>
  <c r="S717" i="35"/>
  <c r="R717" i="35"/>
  <c r="Q717" i="35"/>
  <c r="P717" i="35"/>
  <c r="O717" i="35"/>
  <c r="N717" i="35"/>
  <c r="M717" i="35"/>
  <c r="L717" i="35"/>
  <c r="K717" i="35"/>
  <c r="J717" i="35"/>
  <c r="I717" i="35"/>
  <c r="H717" i="35"/>
  <c r="G717" i="35"/>
  <c r="F717" i="35"/>
  <c r="V716" i="35"/>
  <c r="U716" i="35"/>
  <c r="T716" i="35"/>
  <c r="S716" i="35"/>
  <c r="R716" i="35"/>
  <c r="Q716" i="35"/>
  <c r="P716" i="35"/>
  <c r="O716" i="35"/>
  <c r="N716" i="35"/>
  <c r="M716" i="35"/>
  <c r="L716" i="35"/>
  <c r="K716" i="35"/>
  <c r="J716" i="35"/>
  <c r="I716" i="35"/>
  <c r="H716" i="35"/>
  <c r="G716" i="35"/>
  <c r="F716" i="35"/>
  <c r="V713" i="35"/>
  <c r="U713" i="35"/>
  <c r="T713" i="35"/>
  <c r="S713" i="35"/>
  <c r="R713" i="35"/>
  <c r="Q713" i="35"/>
  <c r="P713" i="35"/>
  <c r="O713" i="35"/>
  <c r="N713" i="35"/>
  <c r="M713" i="35"/>
  <c r="L713" i="35"/>
  <c r="K713" i="35"/>
  <c r="J713" i="35"/>
  <c r="I713" i="35"/>
  <c r="H713" i="35"/>
  <c r="G713" i="35"/>
  <c r="F713" i="35"/>
  <c r="V712" i="35"/>
  <c r="U712" i="35"/>
  <c r="T712" i="35"/>
  <c r="S712" i="35"/>
  <c r="R712" i="35"/>
  <c r="Q712" i="35"/>
  <c r="P712" i="35"/>
  <c r="O712" i="35"/>
  <c r="N712" i="35"/>
  <c r="M712" i="35"/>
  <c r="L712" i="35"/>
  <c r="K712" i="35"/>
  <c r="J712" i="35"/>
  <c r="I712" i="35"/>
  <c r="H712" i="35"/>
  <c r="G712" i="35"/>
  <c r="F712" i="35"/>
  <c r="V709" i="35"/>
  <c r="U709" i="35"/>
  <c r="T709" i="35"/>
  <c r="S709" i="35"/>
  <c r="R709" i="35"/>
  <c r="Q709" i="35"/>
  <c r="P709" i="35"/>
  <c r="O709" i="35"/>
  <c r="N709" i="35"/>
  <c r="M709" i="35"/>
  <c r="L709" i="35"/>
  <c r="K709" i="35"/>
  <c r="J709" i="35"/>
  <c r="I709" i="35"/>
  <c r="H709" i="35"/>
  <c r="G709" i="35"/>
  <c r="F709" i="35"/>
  <c r="V708" i="35"/>
  <c r="U708" i="35"/>
  <c r="T708" i="35"/>
  <c r="S708" i="35"/>
  <c r="R708" i="35"/>
  <c r="Q708" i="35"/>
  <c r="P708" i="35"/>
  <c r="O708" i="35"/>
  <c r="N708" i="35"/>
  <c r="M708" i="35"/>
  <c r="L708" i="35"/>
  <c r="K708" i="35"/>
  <c r="J708" i="35"/>
  <c r="I708" i="35"/>
  <c r="H708" i="35"/>
  <c r="G708" i="35"/>
  <c r="F708" i="35"/>
  <c r="V705" i="35"/>
  <c r="U705" i="35"/>
  <c r="T705" i="35"/>
  <c r="S705" i="35"/>
  <c r="R705" i="35"/>
  <c r="Q705" i="35"/>
  <c r="P705" i="35"/>
  <c r="O705" i="35"/>
  <c r="N705" i="35"/>
  <c r="M705" i="35"/>
  <c r="L705" i="35"/>
  <c r="K705" i="35"/>
  <c r="J705" i="35"/>
  <c r="I705" i="35"/>
  <c r="H705" i="35"/>
  <c r="G705" i="35"/>
  <c r="F705" i="35"/>
  <c r="V704" i="35"/>
  <c r="U704" i="35"/>
  <c r="T704" i="35"/>
  <c r="S704" i="35"/>
  <c r="R704" i="35"/>
  <c r="Q704" i="35"/>
  <c r="P704" i="35"/>
  <c r="O704" i="35"/>
  <c r="N704" i="35"/>
  <c r="M704" i="35"/>
  <c r="L704" i="35"/>
  <c r="K704" i="35"/>
  <c r="J704" i="35"/>
  <c r="I704" i="35"/>
  <c r="H704" i="35"/>
  <c r="G704" i="35"/>
  <c r="F704" i="35"/>
  <c r="V701" i="35"/>
  <c r="U701" i="35"/>
  <c r="T701" i="35"/>
  <c r="S701" i="35"/>
  <c r="R701" i="35"/>
  <c r="Q701" i="35"/>
  <c r="P701" i="35"/>
  <c r="O701" i="35"/>
  <c r="N701" i="35"/>
  <c r="M701" i="35"/>
  <c r="L701" i="35"/>
  <c r="K701" i="35"/>
  <c r="J701" i="35"/>
  <c r="I701" i="35"/>
  <c r="H701" i="35"/>
  <c r="G701" i="35"/>
  <c r="F701" i="35"/>
  <c r="V700" i="35"/>
  <c r="U700" i="35"/>
  <c r="T700" i="35"/>
  <c r="S700" i="35"/>
  <c r="R700" i="35"/>
  <c r="Q700" i="35"/>
  <c r="P700" i="35"/>
  <c r="O700" i="35"/>
  <c r="N700" i="35"/>
  <c r="M700" i="35"/>
  <c r="L700" i="35"/>
  <c r="K700" i="35"/>
  <c r="J700" i="35"/>
  <c r="I700" i="35"/>
  <c r="H700" i="35"/>
  <c r="G700" i="35"/>
  <c r="F700" i="35"/>
  <c r="V697" i="35"/>
  <c r="U697" i="35"/>
  <c r="T697" i="35"/>
  <c r="S697" i="35"/>
  <c r="R697" i="35"/>
  <c r="Q697" i="35"/>
  <c r="P697" i="35"/>
  <c r="O697" i="35"/>
  <c r="N697" i="35"/>
  <c r="M697" i="35"/>
  <c r="L697" i="35"/>
  <c r="K697" i="35"/>
  <c r="J697" i="35"/>
  <c r="I697" i="35"/>
  <c r="H697" i="35"/>
  <c r="G697" i="35"/>
  <c r="F697" i="35"/>
  <c r="V696" i="35"/>
  <c r="U696" i="35"/>
  <c r="T696" i="35"/>
  <c r="S696" i="35"/>
  <c r="R696" i="35"/>
  <c r="Q696" i="35"/>
  <c r="P696" i="35"/>
  <c r="O696" i="35"/>
  <c r="N696" i="35"/>
  <c r="M696" i="35"/>
  <c r="L696" i="35"/>
  <c r="K696" i="35"/>
  <c r="J696" i="35"/>
  <c r="I696" i="35"/>
  <c r="H696" i="35"/>
  <c r="G696" i="35"/>
  <c r="F696" i="35"/>
  <c r="V693" i="35"/>
  <c r="U693" i="35"/>
  <c r="T693" i="35"/>
  <c r="S693" i="35"/>
  <c r="R693" i="35"/>
  <c r="Q693" i="35"/>
  <c r="P693" i="35"/>
  <c r="O693" i="35"/>
  <c r="N693" i="35"/>
  <c r="M693" i="35"/>
  <c r="L693" i="35"/>
  <c r="K693" i="35"/>
  <c r="J693" i="35"/>
  <c r="I693" i="35"/>
  <c r="H693" i="35"/>
  <c r="G693" i="35"/>
  <c r="F693" i="35"/>
  <c r="V692" i="35"/>
  <c r="U692" i="35"/>
  <c r="T692" i="35"/>
  <c r="S692" i="35"/>
  <c r="R692" i="35"/>
  <c r="Q692" i="35"/>
  <c r="P692" i="35"/>
  <c r="O692" i="35"/>
  <c r="N692" i="35"/>
  <c r="M692" i="35"/>
  <c r="L692" i="35"/>
  <c r="K692" i="35"/>
  <c r="J692" i="35"/>
  <c r="I692" i="35"/>
  <c r="H692" i="35"/>
  <c r="G692" i="35"/>
  <c r="F692" i="35"/>
  <c r="V689" i="35"/>
  <c r="U689" i="35"/>
  <c r="T689" i="35"/>
  <c r="S689" i="35"/>
  <c r="R689" i="35"/>
  <c r="Q689" i="35"/>
  <c r="P689" i="35"/>
  <c r="O689" i="35"/>
  <c r="N689" i="35"/>
  <c r="M689" i="35"/>
  <c r="L689" i="35"/>
  <c r="K689" i="35"/>
  <c r="J689" i="35"/>
  <c r="I689" i="35"/>
  <c r="H689" i="35"/>
  <c r="G689" i="35"/>
  <c r="F689" i="35"/>
  <c r="V688" i="35"/>
  <c r="U688" i="35"/>
  <c r="T688" i="35"/>
  <c r="S688" i="35"/>
  <c r="R688" i="35"/>
  <c r="Q688" i="35"/>
  <c r="P688" i="35"/>
  <c r="O688" i="35"/>
  <c r="N688" i="35"/>
  <c r="M688" i="35"/>
  <c r="L688" i="35"/>
  <c r="K688" i="35"/>
  <c r="J688" i="35"/>
  <c r="I688" i="35"/>
  <c r="H688" i="35"/>
  <c r="G688" i="35"/>
  <c r="F688" i="35"/>
  <c r="V685" i="35"/>
  <c r="U685" i="35"/>
  <c r="T685" i="35"/>
  <c r="S685" i="35"/>
  <c r="R685" i="35"/>
  <c r="Q685" i="35"/>
  <c r="P685" i="35"/>
  <c r="O685" i="35"/>
  <c r="N685" i="35"/>
  <c r="M685" i="35"/>
  <c r="L685" i="35"/>
  <c r="K685" i="35"/>
  <c r="J685" i="35"/>
  <c r="I685" i="35"/>
  <c r="H685" i="35"/>
  <c r="G685" i="35"/>
  <c r="F685" i="35"/>
  <c r="V684" i="35"/>
  <c r="U684" i="35"/>
  <c r="T684" i="35"/>
  <c r="S684" i="35"/>
  <c r="R684" i="35"/>
  <c r="Q684" i="35"/>
  <c r="P684" i="35"/>
  <c r="O684" i="35"/>
  <c r="N684" i="35"/>
  <c r="M684" i="35"/>
  <c r="L684" i="35"/>
  <c r="K684" i="35"/>
  <c r="J684" i="35"/>
  <c r="I684" i="35"/>
  <c r="H684" i="35"/>
  <c r="G684" i="35"/>
  <c r="F684" i="35"/>
  <c r="V681" i="35"/>
  <c r="U681" i="35"/>
  <c r="T681" i="35"/>
  <c r="S681" i="35"/>
  <c r="R681" i="35"/>
  <c r="Q681" i="35"/>
  <c r="P681" i="35"/>
  <c r="O681" i="35"/>
  <c r="N681" i="35"/>
  <c r="M681" i="35"/>
  <c r="L681" i="35"/>
  <c r="K681" i="35"/>
  <c r="J681" i="35"/>
  <c r="I681" i="35"/>
  <c r="H681" i="35"/>
  <c r="G681" i="35"/>
  <c r="F681" i="35"/>
  <c r="V680" i="35"/>
  <c r="U680" i="35"/>
  <c r="T680" i="35"/>
  <c r="S680" i="35"/>
  <c r="R680" i="35"/>
  <c r="Q680" i="35"/>
  <c r="P680" i="35"/>
  <c r="O680" i="35"/>
  <c r="N680" i="35"/>
  <c r="M680" i="35"/>
  <c r="L680" i="35"/>
  <c r="K680" i="35"/>
  <c r="J680" i="35"/>
  <c r="I680" i="35"/>
  <c r="H680" i="35"/>
  <c r="G680" i="35"/>
  <c r="F680" i="35"/>
  <c r="V677" i="35"/>
  <c r="U677" i="35"/>
  <c r="T677" i="35"/>
  <c r="S677" i="35"/>
  <c r="R677" i="35"/>
  <c r="Q677" i="35"/>
  <c r="P677" i="35"/>
  <c r="O677" i="35"/>
  <c r="N677" i="35"/>
  <c r="M677" i="35"/>
  <c r="L677" i="35"/>
  <c r="K677" i="35"/>
  <c r="J677" i="35"/>
  <c r="I677" i="35"/>
  <c r="H677" i="35"/>
  <c r="G677" i="35"/>
  <c r="F677" i="35"/>
  <c r="V676" i="35"/>
  <c r="U676" i="35"/>
  <c r="T676" i="35"/>
  <c r="S676" i="35"/>
  <c r="R676" i="35"/>
  <c r="Q676" i="35"/>
  <c r="P676" i="35"/>
  <c r="O676" i="35"/>
  <c r="N676" i="35"/>
  <c r="M676" i="35"/>
  <c r="L676" i="35"/>
  <c r="K676" i="35"/>
  <c r="J676" i="35"/>
  <c r="I676" i="35"/>
  <c r="H676" i="35"/>
  <c r="G676" i="35"/>
  <c r="F676" i="35"/>
  <c r="V673" i="35"/>
  <c r="U673" i="35"/>
  <c r="T673" i="35"/>
  <c r="S673" i="35"/>
  <c r="R673" i="35"/>
  <c r="Q673" i="35"/>
  <c r="P673" i="35"/>
  <c r="O673" i="35"/>
  <c r="N673" i="35"/>
  <c r="M673" i="35"/>
  <c r="L673" i="35"/>
  <c r="K673" i="35"/>
  <c r="J673" i="35"/>
  <c r="I673" i="35"/>
  <c r="H673" i="35"/>
  <c r="G673" i="35"/>
  <c r="F673" i="35"/>
  <c r="V672" i="35"/>
  <c r="U672" i="35"/>
  <c r="T672" i="35"/>
  <c r="S672" i="35"/>
  <c r="R672" i="35"/>
  <c r="Q672" i="35"/>
  <c r="P672" i="35"/>
  <c r="O672" i="35"/>
  <c r="N672" i="35"/>
  <c r="M672" i="35"/>
  <c r="L672" i="35"/>
  <c r="K672" i="35"/>
  <c r="J672" i="35"/>
  <c r="I672" i="35"/>
  <c r="H672" i="35"/>
  <c r="G672" i="35"/>
  <c r="F672" i="35"/>
  <c r="V669" i="35"/>
  <c r="U669" i="35"/>
  <c r="T669" i="35"/>
  <c r="S669" i="35"/>
  <c r="R669" i="35"/>
  <c r="Q669" i="35"/>
  <c r="P669" i="35"/>
  <c r="O669" i="35"/>
  <c r="N669" i="35"/>
  <c r="M669" i="35"/>
  <c r="L669" i="35"/>
  <c r="K669" i="35"/>
  <c r="J669" i="35"/>
  <c r="I669" i="35"/>
  <c r="H669" i="35"/>
  <c r="G669" i="35"/>
  <c r="F669" i="35"/>
  <c r="V668" i="35"/>
  <c r="U668" i="35"/>
  <c r="T668" i="35"/>
  <c r="S668" i="35"/>
  <c r="R668" i="35"/>
  <c r="Q668" i="35"/>
  <c r="P668" i="35"/>
  <c r="O668" i="35"/>
  <c r="N668" i="35"/>
  <c r="M668" i="35"/>
  <c r="L668" i="35"/>
  <c r="K668" i="35"/>
  <c r="J668" i="35"/>
  <c r="I668" i="35"/>
  <c r="H668" i="35"/>
  <c r="G668" i="35"/>
  <c r="F668" i="35"/>
  <c r="V665" i="35"/>
  <c r="U665" i="35"/>
  <c r="T665" i="35"/>
  <c r="S665" i="35"/>
  <c r="R665" i="35"/>
  <c r="Q665" i="35"/>
  <c r="P665" i="35"/>
  <c r="O665" i="35"/>
  <c r="N665" i="35"/>
  <c r="M665" i="35"/>
  <c r="L665" i="35"/>
  <c r="K665" i="35"/>
  <c r="J665" i="35"/>
  <c r="I665" i="35"/>
  <c r="H665" i="35"/>
  <c r="G665" i="35"/>
  <c r="F665" i="35"/>
  <c r="V664" i="35"/>
  <c r="U664" i="35"/>
  <c r="T664" i="35"/>
  <c r="S664" i="35"/>
  <c r="R664" i="35"/>
  <c r="Q664" i="35"/>
  <c r="P664" i="35"/>
  <c r="O664" i="35"/>
  <c r="N664" i="35"/>
  <c r="M664" i="35"/>
  <c r="L664" i="35"/>
  <c r="K664" i="35"/>
  <c r="J664" i="35"/>
  <c r="I664" i="35"/>
  <c r="H664" i="35"/>
  <c r="G664" i="35"/>
  <c r="F664" i="35"/>
  <c r="V661" i="35"/>
  <c r="U661" i="35"/>
  <c r="T661" i="35"/>
  <c r="S661" i="35"/>
  <c r="R661" i="35"/>
  <c r="Q661" i="35"/>
  <c r="P661" i="35"/>
  <c r="O661" i="35"/>
  <c r="N661" i="35"/>
  <c r="M661" i="35"/>
  <c r="L661" i="35"/>
  <c r="K661" i="35"/>
  <c r="J661" i="35"/>
  <c r="I661" i="35"/>
  <c r="H661" i="35"/>
  <c r="G661" i="35"/>
  <c r="F661" i="35"/>
  <c r="V660" i="35"/>
  <c r="U660" i="35"/>
  <c r="T660" i="35"/>
  <c r="S660" i="35"/>
  <c r="R660" i="35"/>
  <c r="Q660" i="35"/>
  <c r="P660" i="35"/>
  <c r="O660" i="35"/>
  <c r="N660" i="35"/>
  <c r="M660" i="35"/>
  <c r="L660" i="35"/>
  <c r="K660" i="35"/>
  <c r="J660" i="35"/>
  <c r="I660" i="35"/>
  <c r="H660" i="35"/>
  <c r="G660" i="35"/>
  <c r="F660" i="35"/>
  <c r="V657" i="35"/>
  <c r="U657" i="35"/>
  <c r="T657" i="35"/>
  <c r="S657" i="35"/>
  <c r="R657" i="35"/>
  <c r="Q657" i="35"/>
  <c r="P657" i="35"/>
  <c r="O657" i="35"/>
  <c r="N657" i="35"/>
  <c r="M657" i="35"/>
  <c r="L657" i="35"/>
  <c r="K657" i="35"/>
  <c r="J657" i="35"/>
  <c r="I657" i="35"/>
  <c r="H657" i="35"/>
  <c r="G657" i="35"/>
  <c r="F657" i="35"/>
  <c r="V656" i="35"/>
  <c r="U656" i="35"/>
  <c r="T656" i="35"/>
  <c r="S656" i="35"/>
  <c r="R656" i="35"/>
  <c r="Q656" i="35"/>
  <c r="P656" i="35"/>
  <c r="O656" i="35"/>
  <c r="N656" i="35"/>
  <c r="M656" i="35"/>
  <c r="L656" i="35"/>
  <c r="K656" i="35"/>
  <c r="J656" i="35"/>
  <c r="I656" i="35"/>
  <c r="H656" i="35"/>
  <c r="G656" i="35"/>
  <c r="F656" i="35"/>
  <c r="V653" i="35"/>
  <c r="U653" i="35"/>
  <c r="T653" i="35"/>
  <c r="S653" i="35"/>
  <c r="R653" i="35"/>
  <c r="Q653" i="35"/>
  <c r="P653" i="35"/>
  <c r="O653" i="35"/>
  <c r="N653" i="35"/>
  <c r="M653" i="35"/>
  <c r="L653" i="35"/>
  <c r="K653" i="35"/>
  <c r="J653" i="35"/>
  <c r="I653" i="35"/>
  <c r="H653" i="35"/>
  <c r="G653" i="35"/>
  <c r="F653" i="35"/>
  <c r="V652" i="35"/>
  <c r="U652" i="35"/>
  <c r="T652" i="35"/>
  <c r="S652" i="35"/>
  <c r="R652" i="35"/>
  <c r="Q652" i="35"/>
  <c r="P652" i="35"/>
  <c r="O652" i="35"/>
  <c r="N652" i="35"/>
  <c r="M652" i="35"/>
  <c r="L652" i="35"/>
  <c r="K652" i="35"/>
  <c r="J652" i="35"/>
  <c r="I652" i="35"/>
  <c r="H652" i="35"/>
  <c r="G652" i="35"/>
  <c r="F652" i="35"/>
  <c r="V649" i="35"/>
  <c r="U649" i="35"/>
  <c r="T649" i="35"/>
  <c r="S649" i="35"/>
  <c r="R649" i="35"/>
  <c r="Q649" i="35"/>
  <c r="P649" i="35"/>
  <c r="O649" i="35"/>
  <c r="N649" i="35"/>
  <c r="M649" i="35"/>
  <c r="L649" i="35"/>
  <c r="K649" i="35"/>
  <c r="J649" i="35"/>
  <c r="I649" i="35"/>
  <c r="H649" i="35"/>
  <c r="G649" i="35"/>
  <c r="F649" i="35"/>
  <c r="V648" i="35"/>
  <c r="U648" i="35"/>
  <c r="T648" i="35"/>
  <c r="S648" i="35"/>
  <c r="R648" i="35"/>
  <c r="Q648" i="35"/>
  <c r="P648" i="35"/>
  <c r="O648" i="35"/>
  <c r="N648" i="35"/>
  <c r="M648" i="35"/>
  <c r="L648" i="35"/>
  <c r="K648" i="35"/>
  <c r="J648" i="35"/>
  <c r="I648" i="35"/>
  <c r="H648" i="35"/>
  <c r="G648" i="35"/>
  <c r="F648" i="35"/>
  <c r="V645" i="35"/>
  <c r="U645" i="35"/>
  <c r="T645" i="35"/>
  <c r="S645" i="35"/>
  <c r="R645" i="35"/>
  <c r="Q645" i="35"/>
  <c r="P645" i="35"/>
  <c r="O645" i="35"/>
  <c r="N645" i="35"/>
  <c r="M645" i="35"/>
  <c r="L645" i="35"/>
  <c r="K645" i="35"/>
  <c r="J645" i="35"/>
  <c r="I645" i="35"/>
  <c r="H645" i="35"/>
  <c r="G645" i="35"/>
  <c r="F645" i="35"/>
  <c r="V644" i="35"/>
  <c r="U644" i="35"/>
  <c r="T644" i="35"/>
  <c r="S644" i="35"/>
  <c r="R644" i="35"/>
  <c r="Q644" i="35"/>
  <c r="P644" i="35"/>
  <c r="O644" i="35"/>
  <c r="N644" i="35"/>
  <c r="M644" i="35"/>
  <c r="L644" i="35"/>
  <c r="K644" i="35"/>
  <c r="J644" i="35"/>
  <c r="I644" i="35"/>
  <c r="H644" i="35"/>
  <c r="G644" i="35"/>
  <c r="F644" i="35"/>
  <c r="V641" i="35"/>
  <c r="U641" i="35"/>
  <c r="T641" i="35"/>
  <c r="S641" i="35"/>
  <c r="R641" i="35"/>
  <c r="Q641" i="35"/>
  <c r="P641" i="35"/>
  <c r="O641" i="35"/>
  <c r="N641" i="35"/>
  <c r="M641" i="35"/>
  <c r="L641" i="35"/>
  <c r="K641" i="35"/>
  <c r="J641" i="35"/>
  <c r="I641" i="35"/>
  <c r="H641" i="35"/>
  <c r="G641" i="35"/>
  <c r="F641" i="35"/>
  <c r="V640" i="35"/>
  <c r="U640" i="35"/>
  <c r="T640" i="35"/>
  <c r="S640" i="35"/>
  <c r="R640" i="35"/>
  <c r="Q640" i="35"/>
  <c r="P640" i="35"/>
  <c r="O640" i="35"/>
  <c r="N640" i="35"/>
  <c r="M640" i="35"/>
  <c r="L640" i="35"/>
  <c r="K640" i="35"/>
  <c r="J640" i="35"/>
  <c r="I640" i="35"/>
  <c r="H640" i="35"/>
  <c r="G640" i="35"/>
  <c r="F640" i="35"/>
  <c r="V637" i="35"/>
  <c r="U637" i="35"/>
  <c r="T637" i="35"/>
  <c r="S637" i="35"/>
  <c r="R637" i="35"/>
  <c r="Q637" i="35"/>
  <c r="P637" i="35"/>
  <c r="O637" i="35"/>
  <c r="N637" i="35"/>
  <c r="M637" i="35"/>
  <c r="L637" i="35"/>
  <c r="K637" i="35"/>
  <c r="J637" i="35"/>
  <c r="I637" i="35"/>
  <c r="H637" i="35"/>
  <c r="G637" i="35"/>
  <c r="F637" i="35"/>
  <c r="V636" i="35"/>
  <c r="U636" i="35"/>
  <c r="T636" i="35"/>
  <c r="S636" i="35"/>
  <c r="R636" i="35"/>
  <c r="Q636" i="35"/>
  <c r="P636" i="35"/>
  <c r="O636" i="35"/>
  <c r="N636" i="35"/>
  <c r="M636" i="35"/>
  <c r="L636" i="35"/>
  <c r="K636" i="35"/>
  <c r="J636" i="35"/>
  <c r="I636" i="35"/>
  <c r="H636" i="35"/>
  <c r="G636" i="35"/>
  <c r="F636" i="35"/>
  <c r="V633" i="35"/>
  <c r="U633" i="35"/>
  <c r="T633" i="35"/>
  <c r="S633" i="35"/>
  <c r="R633" i="35"/>
  <c r="Q633" i="35"/>
  <c r="P633" i="35"/>
  <c r="O633" i="35"/>
  <c r="N633" i="35"/>
  <c r="M633" i="35"/>
  <c r="L633" i="35"/>
  <c r="K633" i="35"/>
  <c r="J633" i="35"/>
  <c r="I633" i="35"/>
  <c r="H633" i="35"/>
  <c r="G633" i="35"/>
  <c r="F633" i="35"/>
  <c r="V632" i="35"/>
  <c r="U632" i="35"/>
  <c r="T632" i="35"/>
  <c r="S632" i="35"/>
  <c r="R632" i="35"/>
  <c r="Q632" i="35"/>
  <c r="P632" i="35"/>
  <c r="O632" i="35"/>
  <c r="N632" i="35"/>
  <c r="M632" i="35"/>
  <c r="L632" i="35"/>
  <c r="K632" i="35"/>
  <c r="J632" i="35"/>
  <c r="I632" i="35"/>
  <c r="H632" i="35"/>
  <c r="G632" i="35"/>
  <c r="F632" i="35"/>
  <c r="V629" i="35"/>
  <c r="U629" i="35"/>
  <c r="T629" i="35"/>
  <c r="S629" i="35"/>
  <c r="R629" i="35"/>
  <c r="Q629" i="35"/>
  <c r="P629" i="35"/>
  <c r="O629" i="35"/>
  <c r="N629" i="35"/>
  <c r="M629" i="35"/>
  <c r="L629" i="35"/>
  <c r="K629" i="35"/>
  <c r="J629" i="35"/>
  <c r="I629" i="35"/>
  <c r="H629" i="35"/>
  <c r="G629" i="35"/>
  <c r="F629" i="35"/>
  <c r="V628" i="35"/>
  <c r="U628" i="35"/>
  <c r="T628" i="35"/>
  <c r="S628" i="35"/>
  <c r="R628" i="35"/>
  <c r="Q628" i="35"/>
  <c r="P628" i="35"/>
  <c r="O628" i="35"/>
  <c r="N628" i="35"/>
  <c r="M628" i="35"/>
  <c r="L628" i="35"/>
  <c r="K628" i="35"/>
  <c r="J628" i="35"/>
  <c r="I628" i="35"/>
  <c r="H628" i="35"/>
  <c r="G628" i="35"/>
  <c r="F628" i="35"/>
  <c r="V625" i="35"/>
  <c r="U625" i="35"/>
  <c r="T625" i="35"/>
  <c r="S625" i="35"/>
  <c r="R625" i="35"/>
  <c r="Q625" i="35"/>
  <c r="P625" i="35"/>
  <c r="O625" i="35"/>
  <c r="N625" i="35"/>
  <c r="M625" i="35"/>
  <c r="L625" i="35"/>
  <c r="K625" i="35"/>
  <c r="J625" i="35"/>
  <c r="I625" i="35"/>
  <c r="H625" i="35"/>
  <c r="G625" i="35"/>
  <c r="F625" i="35"/>
  <c r="V624" i="35"/>
  <c r="U624" i="35"/>
  <c r="T624" i="35"/>
  <c r="S624" i="35"/>
  <c r="R624" i="35"/>
  <c r="Q624" i="35"/>
  <c r="P624" i="35"/>
  <c r="O624" i="35"/>
  <c r="N624" i="35"/>
  <c r="M624" i="35"/>
  <c r="L624" i="35"/>
  <c r="K624" i="35"/>
  <c r="J624" i="35"/>
  <c r="I624" i="35"/>
  <c r="H624" i="35"/>
  <c r="G624" i="35"/>
  <c r="F624" i="35"/>
  <c r="V621" i="35"/>
  <c r="U621" i="35"/>
  <c r="T621" i="35"/>
  <c r="S621" i="35"/>
  <c r="R621" i="35"/>
  <c r="Q621" i="35"/>
  <c r="P621" i="35"/>
  <c r="O621" i="35"/>
  <c r="N621" i="35"/>
  <c r="M621" i="35"/>
  <c r="L621" i="35"/>
  <c r="K621" i="35"/>
  <c r="J621" i="35"/>
  <c r="I621" i="35"/>
  <c r="H621" i="35"/>
  <c r="G621" i="35"/>
  <c r="F621" i="35"/>
  <c r="V620" i="35"/>
  <c r="U620" i="35"/>
  <c r="T620" i="35"/>
  <c r="S620" i="35"/>
  <c r="R620" i="35"/>
  <c r="Q620" i="35"/>
  <c r="P620" i="35"/>
  <c r="O620" i="35"/>
  <c r="N620" i="35"/>
  <c r="M620" i="35"/>
  <c r="L620" i="35"/>
  <c r="K620" i="35"/>
  <c r="J620" i="35"/>
  <c r="I620" i="35"/>
  <c r="H620" i="35"/>
  <c r="G620" i="35"/>
  <c r="F620" i="35"/>
  <c r="V617" i="35"/>
  <c r="U617" i="35"/>
  <c r="T617" i="35"/>
  <c r="S617" i="35"/>
  <c r="R617" i="35"/>
  <c r="Q617" i="35"/>
  <c r="P617" i="35"/>
  <c r="O617" i="35"/>
  <c r="N617" i="35"/>
  <c r="M617" i="35"/>
  <c r="L617" i="35"/>
  <c r="K617" i="35"/>
  <c r="J617" i="35"/>
  <c r="I617" i="35"/>
  <c r="H617" i="35"/>
  <c r="G617" i="35"/>
  <c r="F617" i="35"/>
  <c r="V616" i="35"/>
  <c r="U616" i="35"/>
  <c r="T616" i="35"/>
  <c r="S616" i="35"/>
  <c r="R616" i="35"/>
  <c r="Q616" i="35"/>
  <c r="P616" i="35"/>
  <c r="O616" i="35"/>
  <c r="N616" i="35"/>
  <c r="M616" i="35"/>
  <c r="L616" i="35"/>
  <c r="K616" i="35"/>
  <c r="J616" i="35"/>
  <c r="I616" i="35"/>
  <c r="H616" i="35"/>
  <c r="G616" i="35"/>
  <c r="F616" i="35"/>
  <c r="V613" i="35"/>
  <c r="U613" i="35"/>
  <c r="T613" i="35"/>
  <c r="S613" i="35"/>
  <c r="R613" i="35"/>
  <c r="Q613" i="35"/>
  <c r="P613" i="35"/>
  <c r="O613" i="35"/>
  <c r="N613" i="35"/>
  <c r="M613" i="35"/>
  <c r="L613" i="35"/>
  <c r="K613" i="35"/>
  <c r="J613" i="35"/>
  <c r="I613" i="35"/>
  <c r="H613" i="35"/>
  <c r="G613" i="35"/>
  <c r="F613" i="35"/>
  <c r="V612" i="35"/>
  <c r="U612" i="35"/>
  <c r="T612" i="35"/>
  <c r="S612" i="35"/>
  <c r="R612" i="35"/>
  <c r="Q612" i="35"/>
  <c r="P612" i="35"/>
  <c r="O612" i="35"/>
  <c r="N612" i="35"/>
  <c r="M612" i="35"/>
  <c r="L612" i="35"/>
  <c r="K612" i="35"/>
  <c r="J612" i="35"/>
  <c r="I612" i="35"/>
  <c r="H612" i="35"/>
  <c r="G612" i="35"/>
  <c r="F612" i="35"/>
  <c r="V609" i="35"/>
  <c r="U609" i="35"/>
  <c r="T609" i="35"/>
  <c r="S609" i="35"/>
  <c r="R609" i="35"/>
  <c r="Q609" i="35"/>
  <c r="P609" i="35"/>
  <c r="O609" i="35"/>
  <c r="N609" i="35"/>
  <c r="M609" i="35"/>
  <c r="L609" i="35"/>
  <c r="K609" i="35"/>
  <c r="J609" i="35"/>
  <c r="I609" i="35"/>
  <c r="H609" i="35"/>
  <c r="G609" i="35"/>
  <c r="F609" i="35"/>
  <c r="V608" i="35"/>
  <c r="U608" i="35"/>
  <c r="T608" i="35"/>
  <c r="S608" i="35"/>
  <c r="R608" i="35"/>
  <c r="Q608" i="35"/>
  <c r="P608" i="35"/>
  <c r="O608" i="35"/>
  <c r="N608" i="35"/>
  <c r="M608" i="35"/>
  <c r="L608" i="35"/>
  <c r="K608" i="35"/>
  <c r="J608" i="35"/>
  <c r="I608" i="35"/>
  <c r="H608" i="35"/>
  <c r="G608" i="35"/>
  <c r="F608" i="35"/>
  <c r="V605" i="35"/>
  <c r="U605" i="35"/>
  <c r="T605" i="35"/>
  <c r="S605" i="35"/>
  <c r="R605" i="35"/>
  <c r="Q605" i="35"/>
  <c r="P605" i="35"/>
  <c r="O605" i="35"/>
  <c r="N605" i="35"/>
  <c r="M605" i="35"/>
  <c r="L605" i="35"/>
  <c r="K605" i="35"/>
  <c r="J605" i="35"/>
  <c r="I605" i="35"/>
  <c r="H605" i="35"/>
  <c r="G605" i="35"/>
  <c r="F605" i="35"/>
  <c r="V604" i="35"/>
  <c r="U604" i="35"/>
  <c r="T604" i="35"/>
  <c r="S604" i="35"/>
  <c r="R604" i="35"/>
  <c r="Q604" i="35"/>
  <c r="P604" i="35"/>
  <c r="O604" i="35"/>
  <c r="N604" i="35"/>
  <c r="M604" i="35"/>
  <c r="L604" i="35"/>
  <c r="K604" i="35"/>
  <c r="J604" i="35"/>
  <c r="I604" i="35"/>
  <c r="H604" i="35"/>
  <c r="G604" i="35"/>
  <c r="F604" i="35"/>
  <c r="V601" i="35"/>
  <c r="U601" i="35"/>
  <c r="T601" i="35"/>
  <c r="S601" i="35"/>
  <c r="R601" i="35"/>
  <c r="Q601" i="35"/>
  <c r="P601" i="35"/>
  <c r="O601" i="35"/>
  <c r="N601" i="35"/>
  <c r="M601" i="35"/>
  <c r="L601" i="35"/>
  <c r="K601" i="35"/>
  <c r="J601" i="35"/>
  <c r="I601" i="35"/>
  <c r="H601" i="35"/>
  <c r="G601" i="35"/>
  <c r="F601" i="35"/>
  <c r="V600" i="35"/>
  <c r="U600" i="35"/>
  <c r="T600" i="35"/>
  <c r="S600" i="35"/>
  <c r="R600" i="35"/>
  <c r="Q600" i="35"/>
  <c r="P600" i="35"/>
  <c r="O600" i="35"/>
  <c r="N600" i="35"/>
  <c r="M600" i="35"/>
  <c r="L600" i="35"/>
  <c r="K600" i="35"/>
  <c r="J600" i="35"/>
  <c r="I600" i="35"/>
  <c r="H600" i="35"/>
  <c r="G600" i="35"/>
  <c r="F600" i="35"/>
  <c r="V597" i="35"/>
  <c r="U597" i="35"/>
  <c r="T597" i="35"/>
  <c r="S597" i="35"/>
  <c r="R597" i="35"/>
  <c r="Q597" i="35"/>
  <c r="P597" i="35"/>
  <c r="O597" i="35"/>
  <c r="N597" i="35"/>
  <c r="M597" i="35"/>
  <c r="L597" i="35"/>
  <c r="K597" i="35"/>
  <c r="J597" i="35"/>
  <c r="I597" i="35"/>
  <c r="H597" i="35"/>
  <c r="G597" i="35"/>
  <c r="F597" i="35"/>
  <c r="V596" i="35"/>
  <c r="U596" i="35"/>
  <c r="T596" i="35"/>
  <c r="S596" i="35"/>
  <c r="R596" i="35"/>
  <c r="Q596" i="35"/>
  <c r="P596" i="35"/>
  <c r="O596" i="35"/>
  <c r="N596" i="35"/>
  <c r="M596" i="35"/>
  <c r="L596" i="35"/>
  <c r="K596" i="35"/>
  <c r="J596" i="35"/>
  <c r="I596" i="35"/>
  <c r="H596" i="35"/>
  <c r="G596" i="35"/>
  <c r="F596" i="35"/>
  <c r="V593" i="35"/>
  <c r="U593" i="35"/>
  <c r="T593" i="35"/>
  <c r="S593" i="35"/>
  <c r="R593" i="35"/>
  <c r="Q593" i="35"/>
  <c r="P593" i="35"/>
  <c r="O593" i="35"/>
  <c r="N593" i="35"/>
  <c r="M593" i="35"/>
  <c r="L593" i="35"/>
  <c r="K593" i="35"/>
  <c r="J593" i="35"/>
  <c r="I593" i="35"/>
  <c r="H593" i="35"/>
  <c r="G593" i="35"/>
  <c r="F593" i="35"/>
  <c r="V592" i="35"/>
  <c r="U592" i="35"/>
  <c r="T592" i="35"/>
  <c r="S592" i="35"/>
  <c r="R592" i="35"/>
  <c r="Q592" i="35"/>
  <c r="P592" i="35"/>
  <c r="O592" i="35"/>
  <c r="N592" i="35"/>
  <c r="M592" i="35"/>
  <c r="L592" i="35"/>
  <c r="K592" i="35"/>
  <c r="J592" i="35"/>
  <c r="I592" i="35"/>
  <c r="H592" i="35"/>
  <c r="G592" i="35"/>
  <c r="F592" i="35"/>
  <c r="V589" i="35"/>
  <c r="U589" i="35"/>
  <c r="T589" i="35"/>
  <c r="S589" i="35"/>
  <c r="R589" i="35"/>
  <c r="Q589" i="35"/>
  <c r="P589" i="35"/>
  <c r="O589" i="35"/>
  <c r="N589" i="35"/>
  <c r="M589" i="35"/>
  <c r="L589" i="35"/>
  <c r="K589" i="35"/>
  <c r="J589" i="35"/>
  <c r="I589" i="35"/>
  <c r="H589" i="35"/>
  <c r="G589" i="35"/>
  <c r="F589" i="35"/>
  <c r="V588" i="35"/>
  <c r="U588" i="35"/>
  <c r="T588" i="35"/>
  <c r="S588" i="35"/>
  <c r="R588" i="35"/>
  <c r="Q588" i="35"/>
  <c r="P588" i="35"/>
  <c r="O588" i="35"/>
  <c r="N588" i="35"/>
  <c r="M588" i="35"/>
  <c r="L588" i="35"/>
  <c r="K588" i="35"/>
  <c r="J588" i="35"/>
  <c r="I588" i="35"/>
  <c r="H588" i="35"/>
  <c r="G588" i="35"/>
  <c r="F588" i="35"/>
  <c r="V585" i="35"/>
  <c r="U585" i="35"/>
  <c r="T585" i="35"/>
  <c r="S585" i="35"/>
  <c r="R585" i="35"/>
  <c r="Q585" i="35"/>
  <c r="P585" i="35"/>
  <c r="O585" i="35"/>
  <c r="N585" i="35"/>
  <c r="M585" i="35"/>
  <c r="L585" i="35"/>
  <c r="K585" i="35"/>
  <c r="J585" i="35"/>
  <c r="I585" i="35"/>
  <c r="H585" i="35"/>
  <c r="G585" i="35"/>
  <c r="F585" i="35"/>
  <c r="V584" i="35"/>
  <c r="U584" i="35"/>
  <c r="T584" i="35"/>
  <c r="S584" i="35"/>
  <c r="R584" i="35"/>
  <c r="Q584" i="35"/>
  <c r="P584" i="35"/>
  <c r="O584" i="35"/>
  <c r="N584" i="35"/>
  <c r="M584" i="35"/>
  <c r="L584" i="35"/>
  <c r="K584" i="35"/>
  <c r="J584" i="35"/>
  <c r="I584" i="35"/>
  <c r="H584" i="35"/>
  <c r="G584" i="35"/>
  <c r="F584" i="35"/>
  <c r="V581" i="35"/>
  <c r="U581" i="35"/>
  <c r="T581" i="35"/>
  <c r="S581" i="35"/>
  <c r="R581" i="35"/>
  <c r="Q581" i="35"/>
  <c r="P581" i="35"/>
  <c r="O581" i="35"/>
  <c r="N581" i="35"/>
  <c r="M581" i="35"/>
  <c r="L581" i="35"/>
  <c r="K581" i="35"/>
  <c r="J581" i="35"/>
  <c r="I581" i="35"/>
  <c r="H581" i="35"/>
  <c r="G581" i="35"/>
  <c r="F581" i="35"/>
  <c r="V580" i="35"/>
  <c r="U580" i="35"/>
  <c r="T580" i="35"/>
  <c r="S580" i="35"/>
  <c r="R580" i="35"/>
  <c r="Q580" i="35"/>
  <c r="P580" i="35"/>
  <c r="O580" i="35"/>
  <c r="N580" i="35"/>
  <c r="M580" i="35"/>
  <c r="L580" i="35"/>
  <c r="K580" i="35"/>
  <c r="J580" i="35"/>
  <c r="I580" i="35"/>
  <c r="H580" i="35"/>
  <c r="G580" i="35"/>
  <c r="F580" i="35"/>
  <c r="V577" i="35"/>
  <c r="U577" i="35"/>
  <c r="T577" i="35"/>
  <c r="S577" i="35"/>
  <c r="R577" i="35"/>
  <c r="Q577" i="35"/>
  <c r="P577" i="35"/>
  <c r="O577" i="35"/>
  <c r="N577" i="35"/>
  <c r="M577" i="35"/>
  <c r="L577" i="35"/>
  <c r="K577" i="35"/>
  <c r="J577" i="35"/>
  <c r="I577" i="35"/>
  <c r="H577" i="35"/>
  <c r="G577" i="35"/>
  <c r="F577" i="35"/>
  <c r="V576" i="35"/>
  <c r="U576" i="35"/>
  <c r="T576" i="35"/>
  <c r="S576" i="35"/>
  <c r="R576" i="35"/>
  <c r="Q576" i="35"/>
  <c r="P576" i="35"/>
  <c r="O576" i="35"/>
  <c r="N576" i="35"/>
  <c r="M576" i="35"/>
  <c r="L576" i="35"/>
  <c r="K576" i="35"/>
  <c r="J576" i="35"/>
  <c r="I576" i="35"/>
  <c r="H576" i="35"/>
  <c r="G576" i="35"/>
  <c r="F576" i="35"/>
  <c r="V573" i="35"/>
  <c r="U573" i="35"/>
  <c r="T573" i="35"/>
  <c r="S573" i="35"/>
  <c r="R573" i="35"/>
  <c r="Q573" i="35"/>
  <c r="P573" i="35"/>
  <c r="O573" i="35"/>
  <c r="N573" i="35"/>
  <c r="M573" i="35"/>
  <c r="L573" i="35"/>
  <c r="K573" i="35"/>
  <c r="J573" i="35"/>
  <c r="I573" i="35"/>
  <c r="H573" i="35"/>
  <c r="G573" i="35"/>
  <c r="F573" i="35"/>
  <c r="V572" i="35"/>
  <c r="U572" i="35"/>
  <c r="T572" i="35"/>
  <c r="S572" i="35"/>
  <c r="R572" i="35"/>
  <c r="Q572" i="35"/>
  <c r="P572" i="35"/>
  <c r="O572" i="35"/>
  <c r="N572" i="35"/>
  <c r="M572" i="35"/>
  <c r="L572" i="35"/>
  <c r="K572" i="35"/>
  <c r="J572" i="35"/>
  <c r="I572" i="35"/>
  <c r="H572" i="35"/>
  <c r="G572" i="35"/>
  <c r="F572" i="35"/>
  <c r="V569" i="35"/>
  <c r="U569" i="35"/>
  <c r="T569" i="35"/>
  <c r="S569" i="35"/>
  <c r="R569" i="35"/>
  <c r="Q569" i="35"/>
  <c r="P569" i="35"/>
  <c r="O569" i="35"/>
  <c r="N569" i="35"/>
  <c r="M569" i="35"/>
  <c r="L569" i="35"/>
  <c r="K569" i="35"/>
  <c r="J569" i="35"/>
  <c r="I569" i="35"/>
  <c r="H569" i="35"/>
  <c r="G569" i="35"/>
  <c r="F569" i="35"/>
  <c r="V568" i="35"/>
  <c r="U568" i="35"/>
  <c r="T568" i="35"/>
  <c r="S568" i="35"/>
  <c r="R568" i="35"/>
  <c r="Q568" i="35"/>
  <c r="P568" i="35"/>
  <c r="O568" i="35"/>
  <c r="N568" i="35"/>
  <c r="M568" i="35"/>
  <c r="L568" i="35"/>
  <c r="K568" i="35"/>
  <c r="J568" i="35"/>
  <c r="I568" i="35"/>
  <c r="H568" i="35"/>
  <c r="G568" i="35"/>
  <c r="F568" i="35"/>
  <c r="V565" i="35"/>
  <c r="U565" i="35"/>
  <c r="T565" i="35"/>
  <c r="S565" i="35"/>
  <c r="R565" i="35"/>
  <c r="Q565" i="35"/>
  <c r="P565" i="35"/>
  <c r="O565" i="35"/>
  <c r="N565" i="35"/>
  <c r="M565" i="35"/>
  <c r="L565" i="35"/>
  <c r="K565" i="35"/>
  <c r="J565" i="35"/>
  <c r="I565" i="35"/>
  <c r="H565" i="35"/>
  <c r="G565" i="35"/>
  <c r="F565" i="35"/>
  <c r="V564" i="35"/>
  <c r="U564" i="35"/>
  <c r="T564" i="35"/>
  <c r="S564" i="35"/>
  <c r="R564" i="35"/>
  <c r="Q564" i="35"/>
  <c r="P564" i="35"/>
  <c r="O564" i="35"/>
  <c r="N564" i="35"/>
  <c r="M564" i="35"/>
  <c r="L564" i="35"/>
  <c r="K564" i="35"/>
  <c r="J564" i="35"/>
  <c r="I564" i="35"/>
  <c r="H564" i="35"/>
  <c r="G564" i="35"/>
  <c r="F564" i="35"/>
  <c r="V561" i="35"/>
  <c r="U561" i="35"/>
  <c r="T561" i="35"/>
  <c r="S561" i="35"/>
  <c r="R561" i="35"/>
  <c r="Q561" i="35"/>
  <c r="P561" i="35"/>
  <c r="O561" i="35"/>
  <c r="N561" i="35"/>
  <c r="M561" i="35"/>
  <c r="L561" i="35"/>
  <c r="K561" i="35"/>
  <c r="J561" i="35"/>
  <c r="I561" i="35"/>
  <c r="H561" i="35"/>
  <c r="G561" i="35"/>
  <c r="F561" i="35"/>
  <c r="V560" i="35"/>
  <c r="U560" i="35"/>
  <c r="T560" i="35"/>
  <c r="S560" i="35"/>
  <c r="R560" i="35"/>
  <c r="Q560" i="35"/>
  <c r="P560" i="35"/>
  <c r="O560" i="35"/>
  <c r="N560" i="35"/>
  <c r="M560" i="35"/>
  <c r="L560" i="35"/>
  <c r="K560" i="35"/>
  <c r="J560" i="35"/>
  <c r="I560" i="35"/>
  <c r="H560" i="35"/>
  <c r="G560" i="35"/>
  <c r="F560" i="35"/>
  <c r="V557" i="35"/>
  <c r="U557" i="35"/>
  <c r="T557" i="35"/>
  <c r="S557" i="35"/>
  <c r="R557" i="35"/>
  <c r="Q557" i="35"/>
  <c r="P557" i="35"/>
  <c r="O557" i="35"/>
  <c r="N557" i="35"/>
  <c r="M557" i="35"/>
  <c r="L557" i="35"/>
  <c r="K557" i="35"/>
  <c r="J557" i="35"/>
  <c r="I557" i="35"/>
  <c r="H557" i="35"/>
  <c r="G557" i="35"/>
  <c r="F557" i="35"/>
  <c r="V556" i="35"/>
  <c r="U556" i="35"/>
  <c r="T556" i="35"/>
  <c r="S556" i="35"/>
  <c r="R556" i="35"/>
  <c r="Q556" i="35"/>
  <c r="P556" i="35"/>
  <c r="O556" i="35"/>
  <c r="N556" i="35"/>
  <c r="M556" i="35"/>
  <c r="L556" i="35"/>
  <c r="K556" i="35"/>
  <c r="J556" i="35"/>
  <c r="I556" i="35"/>
  <c r="H556" i="35"/>
  <c r="G556" i="35"/>
  <c r="F556" i="35"/>
  <c r="V553" i="35"/>
  <c r="U553" i="35"/>
  <c r="T553" i="35"/>
  <c r="S553" i="35"/>
  <c r="R553" i="35"/>
  <c r="Q553" i="35"/>
  <c r="P553" i="35"/>
  <c r="O553" i="35"/>
  <c r="N553" i="35"/>
  <c r="M553" i="35"/>
  <c r="L553" i="35"/>
  <c r="K553" i="35"/>
  <c r="J553" i="35"/>
  <c r="I553" i="35"/>
  <c r="H553" i="35"/>
  <c r="G553" i="35"/>
  <c r="F553" i="35"/>
  <c r="V552" i="35"/>
  <c r="U552" i="35"/>
  <c r="T552" i="35"/>
  <c r="S552" i="35"/>
  <c r="R552" i="35"/>
  <c r="Q552" i="35"/>
  <c r="P552" i="35"/>
  <c r="O552" i="35"/>
  <c r="N552" i="35"/>
  <c r="M552" i="35"/>
  <c r="L552" i="35"/>
  <c r="K552" i="35"/>
  <c r="J552" i="35"/>
  <c r="I552" i="35"/>
  <c r="H552" i="35"/>
  <c r="G552" i="35"/>
  <c r="F552" i="35"/>
  <c r="V549" i="35"/>
  <c r="U549" i="35"/>
  <c r="T549" i="35"/>
  <c r="S549" i="35"/>
  <c r="R549" i="35"/>
  <c r="Q549" i="35"/>
  <c r="P549" i="35"/>
  <c r="O549" i="35"/>
  <c r="N549" i="35"/>
  <c r="M549" i="35"/>
  <c r="L549" i="35"/>
  <c r="K549" i="35"/>
  <c r="J549" i="35"/>
  <c r="I549" i="35"/>
  <c r="H549" i="35"/>
  <c r="G549" i="35"/>
  <c r="F549" i="35"/>
  <c r="V548" i="35"/>
  <c r="U548" i="35"/>
  <c r="T548" i="35"/>
  <c r="S548" i="35"/>
  <c r="R548" i="35"/>
  <c r="Q548" i="35"/>
  <c r="P548" i="35"/>
  <c r="O548" i="35"/>
  <c r="N548" i="35"/>
  <c r="M548" i="35"/>
  <c r="L548" i="35"/>
  <c r="K548" i="35"/>
  <c r="J548" i="35"/>
  <c r="I548" i="35"/>
  <c r="H548" i="35"/>
  <c r="G548" i="35"/>
  <c r="F548" i="35"/>
  <c r="V545" i="35"/>
  <c r="U545" i="35"/>
  <c r="T545" i="35"/>
  <c r="S545" i="35"/>
  <c r="R545" i="35"/>
  <c r="Q545" i="35"/>
  <c r="P545" i="35"/>
  <c r="O545" i="35"/>
  <c r="N545" i="35"/>
  <c r="M545" i="35"/>
  <c r="L545" i="35"/>
  <c r="K545" i="35"/>
  <c r="J545" i="35"/>
  <c r="I545" i="35"/>
  <c r="H545" i="35"/>
  <c r="G545" i="35"/>
  <c r="F545" i="35"/>
  <c r="V544" i="35"/>
  <c r="U544" i="35"/>
  <c r="T544" i="35"/>
  <c r="S544" i="35"/>
  <c r="R544" i="35"/>
  <c r="Q544" i="35"/>
  <c r="P544" i="35"/>
  <c r="O544" i="35"/>
  <c r="N544" i="35"/>
  <c r="M544" i="35"/>
  <c r="L544" i="35"/>
  <c r="K544" i="35"/>
  <c r="J544" i="35"/>
  <c r="I544" i="35"/>
  <c r="H544" i="35"/>
  <c r="G544" i="35"/>
  <c r="F544" i="35"/>
  <c r="V541" i="35"/>
  <c r="U541" i="35"/>
  <c r="T541" i="35"/>
  <c r="S541" i="35"/>
  <c r="R541" i="35"/>
  <c r="Q541" i="35"/>
  <c r="P541" i="35"/>
  <c r="O541" i="35"/>
  <c r="N541" i="35"/>
  <c r="M541" i="35"/>
  <c r="L541" i="35"/>
  <c r="K541" i="35"/>
  <c r="J541" i="35"/>
  <c r="I541" i="35"/>
  <c r="H541" i="35"/>
  <c r="G541" i="35"/>
  <c r="F541" i="35"/>
  <c r="V540" i="35"/>
  <c r="U540" i="35"/>
  <c r="T540" i="35"/>
  <c r="S540" i="35"/>
  <c r="R540" i="35"/>
  <c r="Q540" i="35"/>
  <c r="P540" i="35"/>
  <c r="O540" i="35"/>
  <c r="N540" i="35"/>
  <c r="M540" i="35"/>
  <c r="L540" i="35"/>
  <c r="K540" i="35"/>
  <c r="J540" i="35"/>
  <c r="I540" i="35"/>
  <c r="H540" i="35"/>
  <c r="G540" i="35"/>
  <c r="F540" i="35"/>
  <c r="V537" i="35"/>
  <c r="U537" i="35"/>
  <c r="T537" i="35"/>
  <c r="S537" i="35"/>
  <c r="R537" i="35"/>
  <c r="Q537" i="35"/>
  <c r="P537" i="35"/>
  <c r="O537" i="35"/>
  <c r="N537" i="35"/>
  <c r="M537" i="35"/>
  <c r="L537" i="35"/>
  <c r="K537" i="35"/>
  <c r="J537" i="35"/>
  <c r="I537" i="35"/>
  <c r="H537" i="35"/>
  <c r="G537" i="35"/>
  <c r="F537" i="35"/>
  <c r="V536" i="35"/>
  <c r="U536" i="35"/>
  <c r="T536" i="35"/>
  <c r="S536" i="35"/>
  <c r="R536" i="35"/>
  <c r="Q536" i="35"/>
  <c r="P536" i="35"/>
  <c r="O536" i="35"/>
  <c r="N536" i="35"/>
  <c r="M536" i="35"/>
  <c r="L536" i="35"/>
  <c r="K536" i="35"/>
  <c r="J536" i="35"/>
  <c r="I536" i="35"/>
  <c r="H536" i="35"/>
  <c r="G536" i="35"/>
  <c r="F536" i="35"/>
  <c r="V533" i="35"/>
  <c r="U533" i="35"/>
  <c r="T533" i="35"/>
  <c r="S533" i="35"/>
  <c r="R533" i="35"/>
  <c r="Q533" i="35"/>
  <c r="P533" i="35"/>
  <c r="O533" i="35"/>
  <c r="N533" i="35"/>
  <c r="M533" i="35"/>
  <c r="L533" i="35"/>
  <c r="K533" i="35"/>
  <c r="J533" i="35"/>
  <c r="I533" i="35"/>
  <c r="H533" i="35"/>
  <c r="G533" i="35"/>
  <c r="F533" i="35"/>
  <c r="V532" i="35"/>
  <c r="U532" i="35"/>
  <c r="T532" i="35"/>
  <c r="S532" i="35"/>
  <c r="R532" i="35"/>
  <c r="Q532" i="35"/>
  <c r="P532" i="35"/>
  <c r="O532" i="35"/>
  <c r="N532" i="35"/>
  <c r="M532" i="35"/>
  <c r="L532" i="35"/>
  <c r="K532" i="35"/>
  <c r="J532" i="35"/>
  <c r="I532" i="35"/>
  <c r="H532" i="35"/>
  <c r="G532" i="35"/>
  <c r="F532" i="35"/>
  <c r="V529" i="35"/>
  <c r="U529" i="35"/>
  <c r="T529" i="35"/>
  <c r="S529" i="35"/>
  <c r="R529" i="35"/>
  <c r="Q529" i="35"/>
  <c r="P529" i="35"/>
  <c r="O529" i="35"/>
  <c r="N529" i="35"/>
  <c r="M529" i="35"/>
  <c r="L529" i="35"/>
  <c r="K529" i="35"/>
  <c r="J529" i="35"/>
  <c r="I529" i="35"/>
  <c r="H529" i="35"/>
  <c r="G529" i="35"/>
  <c r="F529" i="35"/>
  <c r="V528" i="35"/>
  <c r="U528" i="35"/>
  <c r="T528" i="35"/>
  <c r="S528" i="35"/>
  <c r="R528" i="35"/>
  <c r="Q528" i="35"/>
  <c r="P528" i="35"/>
  <c r="O528" i="35"/>
  <c r="N528" i="35"/>
  <c r="M528" i="35"/>
  <c r="L528" i="35"/>
  <c r="K528" i="35"/>
  <c r="J528" i="35"/>
  <c r="I528" i="35"/>
  <c r="H528" i="35"/>
  <c r="G528" i="35"/>
  <c r="F528" i="35"/>
  <c r="V525" i="35"/>
  <c r="U525" i="35"/>
  <c r="T525" i="35"/>
  <c r="S525" i="35"/>
  <c r="R525" i="35"/>
  <c r="Q525" i="35"/>
  <c r="P525" i="35"/>
  <c r="O525" i="35"/>
  <c r="N525" i="35"/>
  <c r="M525" i="35"/>
  <c r="L525" i="35"/>
  <c r="K525" i="35"/>
  <c r="J525" i="35"/>
  <c r="I525" i="35"/>
  <c r="H525" i="35"/>
  <c r="G525" i="35"/>
  <c r="F525" i="35"/>
  <c r="V524" i="35"/>
  <c r="U524" i="35"/>
  <c r="T524" i="35"/>
  <c r="S524" i="35"/>
  <c r="R524" i="35"/>
  <c r="Q524" i="35"/>
  <c r="P524" i="35"/>
  <c r="O524" i="35"/>
  <c r="N524" i="35"/>
  <c r="M524" i="35"/>
  <c r="L524" i="35"/>
  <c r="K524" i="35"/>
  <c r="J524" i="35"/>
  <c r="I524" i="35"/>
  <c r="H524" i="35"/>
  <c r="G524" i="35"/>
  <c r="F524" i="35"/>
  <c r="V521" i="35"/>
  <c r="U521" i="35"/>
  <c r="T521" i="35"/>
  <c r="S521" i="35"/>
  <c r="R521" i="35"/>
  <c r="Q521" i="35"/>
  <c r="P521" i="35"/>
  <c r="O521" i="35"/>
  <c r="N521" i="35"/>
  <c r="M521" i="35"/>
  <c r="L521" i="35"/>
  <c r="K521" i="35"/>
  <c r="J521" i="35"/>
  <c r="I521" i="35"/>
  <c r="H521" i="35"/>
  <c r="G521" i="35"/>
  <c r="F521" i="35"/>
  <c r="V520" i="35"/>
  <c r="U520" i="35"/>
  <c r="T520" i="35"/>
  <c r="S520" i="35"/>
  <c r="R520" i="35"/>
  <c r="Q520" i="35"/>
  <c r="P520" i="35"/>
  <c r="O520" i="35"/>
  <c r="N520" i="35"/>
  <c r="M520" i="35"/>
  <c r="L520" i="35"/>
  <c r="K520" i="35"/>
  <c r="J520" i="35"/>
  <c r="I520" i="35"/>
  <c r="H520" i="35"/>
  <c r="G520" i="35"/>
  <c r="F520" i="35"/>
  <c r="V517" i="35"/>
  <c r="U517" i="35"/>
  <c r="T517" i="35"/>
  <c r="S517" i="35"/>
  <c r="R517" i="35"/>
  <c r="Q517" i="35"/>
  <c r="P517" i="35"/>
  <c r="O517" i="35"/>
  <c r="N517" i="35"/>
  <c r="M517" i="35"/>
  <c r="L517" i="35"/>
  <c r="K517" i="35"/>
  <c r="J517" i="35"/>
  <c r="I517" i="35"/>
  <c r="H517" i="35"/>
  <c r="G517" i="35"/>
  <c r="F517" i="35"/>
  <c r="V516" i="35"/>
  <c r="U516" i="35"/>
  <c r="T516" i="35"/>
  <c r="S516" i="35"/>
  <c r="R516" i="35"/>
  <c r="Q516" i="35"/>
  <c r="P516" i="35"/>
  <c r="O516" i="35"/>
  <c r="N516" i="35"/>
  <c r="M516" i="35"/>
  <c r="L516" i="35"/>
  <c r="K516" i="35"/>
  <c r="J516" i="35"/>
  <c r="I516" i="35"/>
  <c r="H516" i="35"/>
  <c r="G516" i="35"/>
  <c r="F516" i="35"/>
  <c r="V513" i="35"/>
  <c r="U513" i="35"/>
  <c r="T513" i="35"/>
  <c r="S513" i="35"/>
  <c r="R513" i="35"/>
  <c r="Q513" i="35"/>
  <c r="P513" i="35"/>
  <c r="O513" i="35"/>
  <c r="N513" i="35"/>
  <c r="M513" i="35"/>
  <c r="L513" i="35"/>
  <c r="K513" i="35"/>
  <c r="J513" i="35"/>
  <c r="I513" i="35"/>
  <c r="H513" i="35"/>
  <c r="G513" i="35"/>
  <c r="F513" i="35"/>
  <c r="V512" i="35"/>
  <c r="U512" i="35"/>
  <c r="T512" i="35"/>
  <c r="S512" i="35"/>
  <c r="R512" i="35"/>
  <c r="Q512" i="35"/>
  <c r="P512" i="35"/>
  <c r="O512" i="35"/>
  <c r="N512" i="35"/>
  <c r="M512" i="35"/>
  <c r="L512" i="35"/>
  <c r="K512" i="35"/>
  <c r="J512" i="35"/>
  <c r="I512" i="35"/>
  <c r="H512" i="35"/>
  <c r="G512" i="35"/>
  <c r="F512" i="35"/>
  <c r="V509" i="35"/>
  <c r="U509" i="35"/>
  <c r="T509" i="35"/>
  <c r="S509" i="35"/>
  <c r="R509" i="35"/>
  <c r="Q509" i="35"/>
  <c r="P509" i="35"/>
  <c r="O509" i="35"/>
  <c r="N509" i="35"/>
  <c r="M509" i="35"/>
  <c r="L509" i="35"/>
  <c r="K509" i="35"/>
  <c r="J509" i="35"/>
  <c r="I509" i="35"/>
  <c r="H509" i="35"/>
  <c r="G509" i="35"/>
  <c r="F509" i="35"/>
  <c r="V508" i="35"/>
  <c r="U508" i="35"/>
  <c r="T508" i="35"/>
  <c r="S508" i="35"/>
  <c r="R508" i="35"/>
  <c r="Q508" i="35"/>
  <c r="P508" i="35"/>
  <c r="O508" i="35"/>
  <c r="N508" i="35"/>
  <c r="M508" i="35"/>
  <c r="L508" i="35"/>
  <c r="K508" i="35"/>
  <c r="J508" i="35"/>
  <c r="I508" i="35"/>
  <c r="H508" i="35"/>
  <c r="G508" i="35"/>
  <c r="F508" i="35"/>
  <c r="V505" i="35"/>
  <c r="U505" i="35"/>
  <c r="T505" i="35"/>
  <c r="S505" i="35"/>
  <c r="R505" i="35"/>
  <c r="Q505" i="35"/>
  <c r="P505" i="35"/>
  <c r="O505" i="35"/>
  <c r="N505" i="35"/>
  <c r="M505" i="35"/>
  <c r="L505" i="35"/>
  <c r="K505" i="35"/>
  <c r="J505" i="35"/>
  <c r="I505" i="35"/>
  <c r="H505" i="35"/>
  <c r="G505" i="35"/>
  <c r="F505" i="35"/>
  <c r="V504" i="35"/>
  <c r="U504" i="35"/>
  <c r="T504" i="35"/>
  <c r="S504" i="35"/>
  <c r="R504" i="35"/>
  <c r="Q504" i="35"/>
  <c r="P504" i="35"/>
  <c r="O504" i="35"/>
  <c r="N504" i="35"/>
  <c r="M504" i="35"/>
  <c r="L504" i="35"/>
  <c r="K504" i="35"/>
  <c r="J504" i="35"/>
  <c r="I504" i="35"/>
  <c r="H504" i="35"/>
  <c r="G504" i="35"/>
  <c r="F504" i="35"/>
  <c r="V501" i="35"/>
  <c r="U501" i="35"/>
  <c r="T501" i="35"/>
  <c r="S501" i="35"/>
  <c r="R501" i="35"/>
  <c r="Q501" i="35"/>
  <c r="P501" i="35"/>
  <c r="O501" i="35"/>
  <c r="N501" i="35"/>
  <c r="M501" i="35"/>
  <c r="L501" i="35"/>
  <c r="K501" i="35"/>
  <c r="J501" i="35"/>
  <c r="I501" i="35"/>
  <c r="H501" i="35"/>
  <c r="G501" i="35"/>
  <c r="F501" i="35"/>
  <c r="V500" i="35"/>
  <c r="U500" i="35"/>
  <c r="T500" i="35"/>
  <c r="S500" i="35"/>
  <c r="R500" i="35"/>
  <c r="Q500" i="35"/>
  <c r="P500" i="35"/>
  <c r="O500" i="35"/>
  <c r="N500" i="35"/>
  <c r="M500" i="35"/>
  <c r="L500" i="35"/>
  <c r="K500" i="35"/>
  <c r="J500" i="35"/>
  <c r="I500" i="35"/>
  <c r="H500" i="35"/>
  <c r="G500" i="35"/>
  <c r="F500" i="35"/>
  <c r="V497" i="35"/>
  <c r="U497" i="35"/>
  <c r="T497" i="35"/>
  <c r="S497" i="35"/>
  <c r="R497" i="35"/>
  <c r="Q497" i="35"/>
  <c r="P497" i="35"/>
  <c r="O497" i="35"/>
  <c r="N497" i="35"/>
  <c r="M497" i="35"/>
  <c r="L497" i="35"/>
  <c r="K497" i="35"/>
  <c r="J497" i="35"/>
  <c r="I497" i="35"/>
  <c r="H497" i="35"/>
  <c r="G497" i="35"/>
  <c r="F497" i="35"/>
  <c r="V496" i="35"/>
  <c r="U496" i="35"/>
  <c r="T496" i="35"/>
  <c r="S496" i="35"/>
  <c r="R496" i="35"/>
  <c r="Q496" i="35"/>
  <c r="P496" i="35"/>
  <c r="O496" i="35"/>
  <c r="N496" i="35"/>
  <c r="M496" i="35"/>
  <c r="L496" i="35"/>
  <c r="K496" i="35"/>
  <c r="J496" i="35"/>
  <c r="I496" i="35"/>
  <c r="H496" i="35"/>
  <c r="G496" i="35"/>
  <c r="F496" i="35"/>
  <c r="V493" i="35"/>
  <c r="U493" i="35"/>
  <c r="T493" i="35"/>
  <c r="S493" i="35"/>
  <c r="R493" i="35"/>
  <c r="Q493" i="35"/>
  <c r="P493" i="35"/>
  <c r="O493" i="35"/>
  <c r="N493" i="35"/>
  <c r="M493" i="35"/>
  <c r="L493" i="35"/>
  <c r="K493" i="35"/>
  <c r="J493" i="35"/>
  <c r="I493" i="35"/>
  <c r="H493" i="35"/>
  <c r="G493" i="35"/>
  <c r="F493" i="35"/>
  <c r="V492" i="35"/>
  <c r="U492" i="35"/>
  <c r="T492" i="35"/>
  <c r="S492" i="35"/>
  <c r="R492" i="35"/>
  <c r="Q492" i="35"/>
  <c r="P492" i="35"/>
  <c r="O492" i="35"/>
  <c r="N492" i="35"/>
  <c r="M492" i="35"/>
  <c r="L492" i="35"/>
  <c r="K492" i="35"/>
  <c r="J492" i="35"/>
  <c r="I492" i="35"/>
  <c r="H492" i="35"/>
  <c r="G492" i="35"/>
  <c r="F492" i="35"/>
  <c r="V489" i="35"/>
  <c r="U489" i="35"/>
  <c r="T489" i="35"/>
  <c r="S489" i="35"/>
  <c r="R489" i="35"/>
  <c r="Q489" i="35"/>
  <c r="P489" i="35"/>
  <c r="O489" i="35"/>
  <c r="N489" i="35"/>
  <c r="M489" i="35"/>
  <c r="L489" i="35"/>
  <c r="K489" i="35"/>
  <c r="J489" i="35"/>
  <c r="I489" i="35"/>
  <c r="H489" i="35"/>
  <c r="G489" i="35"/>
  <c r="F489" i="35"/>
  <c r="V488" i="35"/>
  <c r="U488" i="35"/>
  <c r="T488" i="35"/>
  <c r="S488" i="35"/>
  <c r="R488" i="35"/>
  <c r="Q488" i="35"/>
  <c r="P488" i="35"/>
  <c r="O488" i="35"/>
  <c r="N488" i="35"/>
  <c r="M488" i="35"/>
  <c r="L488" i="35"/>
  <c r="K488" i="35"/>
  <c r="J488" i="35"/>
  <c r="I488" i="35"/>
  <c r="H488" i="35"/>
  <c r="G488" i="35"/>
  <c r="F488" i="35"/>
  <c r="V485" i="35"/>
  <c r="U485" i="35"/>
  <c r="T485" i="35"/>
  <c r="S485" i="35"/>
  <c r="R485" i="35"/>
  <c r="Q485" i="35"/>
  <c r="P485" i="35"/>
  <c r="O485" i="35"/>
  <c r="N485" i="35"/>
  <c r="M485" i="35"/>
  <c r="L485" i="35"/>
  <c r="K485" i="35"/>
  <c r="J485" i="35"/>
  <c r="I485" i="35"/>
  <c r="H485" i="35"/>
  <c r="G485" i="35"/>
  <c r="F485" i="35"/>
  <c r="V484" i="35"/>
  <c r="U484" i="35"/>
  <c r="T484" i="35"/>
  <c r="S484" i="35"/>
  <c r="R484" i="35"/>
  <c r="Q484" i="35"/>
  <c r="P484" i="35"/>
  <c r="O484" i="35"/>
  <c r="N484" i="35"/>
  <c r="M484" i="35"/>
  <c r="L484" i="35"/>
  <c r="K484" i="35"/>
  <c r="J484" i="35"/>
  <c r="I484" i="35"/>
  <c r="H484" i="35"/>
  <c r="G484" i="35"/>
  <c r="F484" i="35"/>
  <c r="V481" i="35"/>
  <c r="U481" i="35"/>
  <c r="T481" i="35"/>
  <c r="S481" i="35"/>
  <c r="R481" i="35"/>
  <c r="Q481" i="35"/>
  <c r="P481" i="35"/>
  <c r="O481" i="35"/>
  <c r="N481" i="35"/>
  <c r="M481" i="35"/>
  <c r="L481" i="35"/>
  <c r="K481" i="35"/>
  <c r="J481" i="35"/>
  <c r="I481" i="35"/>
  <c r="H481" i="35"/>
  <c r="G481" i="35"/>
  <c r="F481" i="35"/>
  <c r="V480" i="35"/>
  <c r="U480" i="35"/>
  <c r="T480" i="35"/>
  <c r="S480" i="35"/>
  <c r="R480" i="35"/>
  <c r="Q480" i="35"/>
  <c r="P480" i="35"/>
  <c r="O480" i="35"/>
  <c r="N480" i="35"/>
  <c r="M480" i="35"/>
  <c r="L480" i="35"/>
  <c r="K480" i="35"/>
  <c r="J480" i="35"/>
  <c r="I480" i="35"/>
  <c r="H480" i="35"/>
  <c r="G480" i="35"/>
  <c r="F480" i="35"/>
  <c r="V477" i="35"/>
  <c r="U477" i="35"/>
  <c r="T477" i="35"/>
  <c r="S477" i="35"/>
  <c r="R477" i="35"/>
  <c r="Q477" i="35"/>
  <c r="P477" i="35"/>
  <c r="O477" i="35"/>
  <c r="N477" i="35"/>
  <c r="M477" i="35"/>
  <c r="L477" i="35"/>
  <c r="K477" i="35"/>
  <c r="J477" i="35"/>
  <c r="I477" i="35"/>
  <c r="H477" i="35"/>
  <c r="G477" i="35"/>
  <c r="F477" i="35"/>
  <c r="V476" i="35"/>
  <c r="U476" i="35"/>
  <c r="T476" i="35"/>
  <c r="S476" i="35"/>
  <c r="R476" i="35"/>
  <c r="Q476" i="35"/>
  <c r="P476" i="35"/>
  <c r="O476" i="35"/>
  <c r="N476" i="35"/>
  <c r="M476" i="35"/>
  <c r="L476" i="35"/>
  <c r="K476" i="35"/>
  <c r="J476" i="35"/>
  <c r="I476" i="35"/>
  <c r="H476" i="35"/>
  <c r="G476" i="35"/>
  <c r="F476" i="35"/>
  <c r="V473" i="35"/>
  <c r="U473" i="35"/>
  <c r="T473" i="35"/>
  <c r="S473" i="35"/>
  <c r="R473" i="35"/>
  <c r="Q473" i="35"/>
  <c r="P473" i="35"/>
  <c r="O473" i="35"/>
  <c r="N473" i="35"/>
  <c r="M473" i="35"/>
  <c r="L473" i="35"/>
  <c r="K473" i="35"/>
  <c r="J473" i="35"/>
  <c r="I473" i="35"/>
  <c r="H473" i="35"/>
  <c r="G473" i="35"/>
  <c r="F473" i="35"/>
  <c r="V472" i="35"/>
  <c r="U472" i="35"/>
  <c r="T472" i="35"/>
  <c r="S472" i="35"/>
  <c r="R472" i="35"/>
  <c r="Q472" i="35"/>
  <c r="P472" i="35"/>
  <c r="O472" i="35"/>
  <c r="N472" i="35"/>
  <c r="M472" i="35"/>
  <c r="L472" i="35"/>
  <c r="K472" i="35"/>
  <c r="J472" i="35"/>
  <c r="I472" i="35"/>
  <c r="H472" i="35"/>
  <c r="G472" i="35"/>
  <c r="F472" i="35"/>
  <c r="V469" i="35"/>
  <c r="U469" i="35"/>
  <c r="T469" i="35"/>
  <c r="S469" i="35"/>
  <c r="R469" i="35"/>
  <c r="Q469" i="35"/>
  <c r="P469" i="35"/>
  <c r="O469" i="35"/>
  <c r="N469" i="35"/>
  <c r="M469" i="35"/>
  <c r="L469" i="35"/>
  <c r="K469" i="35"/>
  <c r="J469" i="35"/>
  <c r="I469" i="35"/>
  <c r="H469" i="35"/>
  <c r="G469" i="35"/>
  <c r="F469" i="35"/>
  <c r="V468" i="35"/>
  <c r="U468" i="35"/>
  <c r="T468" i="35"/>
  <c r="S468" i="35"/>
  <c r="R468" i="35"/>
  <c r="Q468" i="35"/>
  <c r="P468" i="35"/>
  <c r="O468" i="35"/>
  <c r="N468" i="35"/>
  <c r="M468" i="35"/>
  <c r="L468" i="35"/>
  <c r="K468" i="35"/>
  <c r="J468" i="35"/>
  <c r="I468" i="35"/>
  <c r="H468" i="35"/>
  <c r="G468" i="35"/>
  <c r="F468" i="35"/>
  <c r="V465" i="35"/>
  <c r="U465" i="35"/>
  <c r="T465" i="35"/>
  <c r="S465" i="35"/>
  <c r="R465" i="35"/>
  <c r="Q465" i="35"/>
  <c r="P465" i="35"/>
  <c r="O465" i="35"/>
  <c r="N465" i="35"/>
  <c r="M465" i="35"/>
  <c r="L465" i="35"/>
  <c r="K465" i="35"/>
  <c r="J465" i="35"/>
  <c r="I465" i="35"/>
  <c r="H465" i="35"/>
  <c r="G465" i="35"/>
  <c r="F465" i="35"/>
  <c r="V464" i="35"/>
  <c r="U464" i="35"/>
  <c r="T464" i="35"/>
  <c r="S464" i="35"/>
  <c r="R464" i="35"/>
  <c r="Q464" i="35"/>
  <c r="P464" i="35"/>
  <c r="O464" i="35"/>
  <c r="N464" i="35"/>
  <c r="M464" i="35"/>
  <c r="L464" i="35"/>
  <c r="K464" i="35"/>
  <c r="J464" i="35"/>
  <c r="I464" i="35"/>
  <c r="H464" i="35"/>
  <c r="G464" i="35"/>
  <c r="F464" i="35"/>
  <c r="V461" i="35"/>
  <c r="U461" i="35"/>
  <c r="T461" i="35"/>
  <c r="S461" i="35"/>
  <c r="R461" i="35"/>
  <c r="Q461" i="35"/>
  <c r="P461" i="35"/>
  <c r="O461" i="35"/>
  <c r="N461" i="35"/>
  <c r="M461" i="35"/>
  <c r="L461" i="35"/>
  <c r="K461" i="35"/>
  <c r="J461" i="35"/>
  <c r="I461" i="35"/>
  <c r="H461" i="35"/>
  <c r="G461" i="35"/>
  <c r="F461" i="35"/>
  <c r="V460" i="35"/>
  <c r="U460" i="35"/>
  <c r="T460" i="35"/>
  <c r="S460" i="35"/>
  <c r="R460" i="35"/>
  <c r="Q460" i="35"/>
  <c r="P460" i="35"/>
  <c r="O460" i="35"/>
  <c r="N460" i="35"/>
  <c r="M460" i="35"/>
  <c r="L460" i="35"/>
  <c r="K460" i="35"/>
  <c r="J460" i="35"/>
  <c r="I460" i="35"/>
  <c r="H460" i="35"/>
  <c r="G460" i="35"/>
  <c r="F460" i="35"/>
  <c r="V457" i="35"/>
  <c r="U457" i="35"/>
  <c r="T457" i="35"/>
  <c r="S457" i="35"/>
  <c r="R457" i="35"/>
  <c r="Q457" i="35"/>
  <c r="P457" i="35"/>
  <c r="O457" i="35"/>
  <c r="N457" i="35"/>
  <c r="M457" i="35"/>
  <c r="L457" i="35"/>
  <c r="K457" i="35"/>
  <c r="J457" i="35"/>
  <c r="I457" i="35"/>
  <c r="H457" i="35"/>
  <c r="G457" i="35"/>
  <c r="F457" i="35"/>
  <c r="V456" i="35"/>
  <c r="U456" i="35"/>
  <c r="T456" i="35"/>
  <c r="S456" i="35"/>
  <c r="R456" i="35"/>
  <c r="Q456" i="35"/>
  <c r="P456" i="35"/>
  <c r="O456" i="35"/>
  <c r="N456" i="35"/>
  <c r="M456" i="35"/>
  <c r="L456" i="35"/>
  <c r="K456" i="35"/>
  <c r="J456" i="35"/>
  <c r="I456" i="35"/>
  <c r="H456" i="35"/>
  <c r="G456" i="35"/>
  <c r="F456" i="35"/>
  <c r="V453" i="35"/>
  <c r="U453" i="35"/>
  <c r="T453" i="35"/>
  <c r="S453" i="35"/>
  <c r="R453" i="35"/>
  <c r="Q453" i="35"/>
  <c r="P453" i="35"/>
  <c r="O453" i="35"/>
  <c r="N453" i="35"/>
  <c r="M453" i="35"/>
  <c r="L453" i="35"/>
  <c r="K453" i="35"/>
  <c r="J453" i="35"/>
  <c r="I453" i="35"/>
  <c r="H453" i="35"/>
  <c r="G453" i="35"/>
  <c r="F453" i="35"/>
  <c r="V452" i="35"/>
  <c r="U452" i="35"/>
  <c r="T452" i="35"/>
  <c r="S452" i="35"/>
  <c r="R452" i="35"/>
  <c r="Q452" i="35"/>
  <c r="P452" i="35"/>
  <c r="O452" i="35"/>
  <c r="N452" i="35"/>
  <c r="M452" i="35"/>
  <c r="L452" i="35"/>
  <c r="K452" i="35"/>
  <c r="J452" i="35"/>
  <c r="I452" i="35"/>
  <c r="H452" i="35"/>
  <c r="G452" i="35"/>
  <c r="F452" i="35"/>
  <c r="V449" i="35"/>
  <c r="U449" i="35"/>
  <c r="T449" i="35"/>
  <c r="S449" i="35"/>
  <c r="R449" i="35"/>
  <c r="Q449" i="35"/>
  <c r="P449" i="35"/>
  <c r="O449" i="35"/>
  <c r="N449" i="35"/>
  <c r="M449" i="35"/>
  <c r="L449" i="35"/>
  <c r="K449" i="35"/>
  <c r="J449" i="35"/>
  <c r="I449" i="35"/>
  <c r="H449" i="35"/>
  <c r="G449" i="35"/>
  <c r="F449" i="35"/>
  <c r="V448" i="35"/>
  <c r="U448" i="35"/>
  <c r="T448" i="35"/>
  <c r="S448" i="35"/>
  <c r="R448" i="35"/>
  <c r="Q448" i="35"/>
  <c r="P448" i="35"/>
  <c r="O448" i="35"/>
  <c r="N448" i="35"/>
  <c r="M448" i="35"/>
  <c r="L448" i="35"/>
  <c r="K448" i="35"/>
  <c r="J448" i="35"/>
  <c r="I448" i="35"/>
  <c r="H448" i="35"/>
  <c r="G448" i="35"/>
  <c r="F448" i="35"/>
  <c r="V445" i="35"/>
  <c r="U445" i="35"/>
  <c r="T445" i="35"/>
  <c r="S445" i="35"/>
  <c r="R445" i="35"/>
  <c r="Q445" i="35"/>
  <c r="P445" i="35"/>
  <c r="O445" i="35"/>
  <c r="N445" i="35"/>
  <c r="M445" i="35"/>
  <c r="L445" i="35"/>
  <c r="K445" i="35"/>
  <c r="J445" i="35"/>
  <c r="I445" i="35"/>
  <c r="H445" i="35"/>
  <c r="G445" i="35"/>
  <c r="F445" i="35"/>
  <c r="V444" i="35"/>
  <c r="U444" i="35"/>
  <c r="T444" i="35"/>
  <c r="S444" i="35"/>
  <c r="R444" i="35"/>
  <c r="Q444" i="35"/>
  <c r="P444" i="35"/>
  <c r="O444" i="35"/>
  <c r="N444" i="35"/>
  <c r="M444" i="35"/>
  <c r="L444" i="35"/>
  <c r="K444" i="35"/>
  <c r="J444" i="35"/>
  <c r="I444" i="35"/>
  <c r="H444" i="35"/>
  <c r="G444" i="35"/>
  <c r="F444" i="35"/>
  <c r="V441" i="35"/>
  <c r="U441" i="35"/>
  <c r="T441" i="35"/>
  <c r="S441" i="35"/>
  <c r="R441" i="35"/>
  <c r="Q441" i="35"/>
  <c r="P441" i="35"/>
  <c r="O441" i="35"/>
  <c r="N441" i="35"/>
  <c r="M441" i="35"/>
  <c r="L441" i="35"/>
  <c r="K441" i="35"/>
  <c r="J441" i="35"/>
  <c r="I441" i="35"/>
  <c r="H441" i="35"/>
  <c r="G441" i="35"/>
  <c r="F441" i="35"/>
  <c r="V440" i="35"/>
  <c r="U440" i="35"/>
  <c r="T440" i="35"/>
  <c r="S440" i="35"/>
  <c r="R440" i="35"/>
  <c r="Q440" i="35"/>
  <c r="P440" i="35"/>
  <c r="O440" i="35"/>
  <c r="N440" i="35"/>
  <c r="M440" i="35"/>
  <c r="L440" i="35"/>
  <c r="K440" i="35"/>
  <c r="J440" i="35"/>
  <c r="I440" i="35"/>
  <c r="H440" i="35"/>
  <c r="G440" i="35"/>
  <c r="F440" i="35"/>
  <c r="V437" i="35"/>
  <c r="U437" i="35"/>
  <c r="T437" i="35"/>
  <c r="S437" i="35"/>
  <c r="R437" i="35"/>
  <c r="Q437" i="35"/>
  <c r="P437" i="35"/>
  <c r="O437" i="35"/>
  <c r="N437" i="35"/>
  <c r="M437" i="35"/>
  <c r="L437" i="35"/>
  <c r="K437" i="35"/>
  <c r="J437" i="35"/>
  <c r="I437" i="35"/>
  <c r="H437" i="35"/>
  <c r="G437" i="35"/>
  <c r="F437" i="35"/>
  <c r="V436" i="35"/>
  <c r="U436" i="35"/>
  <c r="T436" i="35"/>
  <c r="S436" i="35"/>
  <c r="R436" i="35"/>
  <c r="Q436" i="35"/>
  <c r="P436" i="35"/>
  <c r="O436" i="35"/>
  <c r="N436" i="35"/>
  <c r="M436" i="35"/>
  <c r="L436" i="35"/>
  <c r="K436" i="35"/>
  <c r="J436" i="35"/>
  <c r="I436" i="35"/>
  <c r="H436" i="35"/>
  <c r="G436" i="35"/>
  <c r="F436" i="35"/>
  <c r="V433" i="35"/>
  <c r="U433" i="35"/>
  <c r="T433" i="35"/>
  <c r="S433" i="35"/>
  <c r="R433" i="35"/>
  <c r="Q433" i="35"/>
  <c r="P433" i="35"/>
  <c r="O433" i="35"/>
  <c r="N433" i="35"/>
  <c r="M433" i="35"/>
  <c r="L433" i="35"/>
  <c r="K433" i="35"/>
  <c r="J433" i="35"/>
  <c r="I433" i="35"/>
  <c r="H433" i="35"/>
  <c r="G433" i="35"/>
  <c r="F433" i="35"/>
  <c r="V432" i="35"/>
  <c r="U432" i="35"/>
  <c r="T432" i="35"/>
  <c r="S432" i="35"/>
  <c r="R432" i="35"/>
  <c r="Q432" i="35"/>
  <c r="P432" i="35"/>
  <c r="O432" i="35"/>
  <c r="N432" i="35"/>
  <c r="M432" i="35"/>
  <c r="L432" i="35"/>
  <c r="K432" i="35"/>
  <c r="J432" i="35"/>
  <c r="I432" i="35"/>
  <c r="H432" i="35"/>
  <c r="G432" i="35"/>
  <c r="F432" i="35"/>
  <c r="V429" i="35"/>
  <c r="U429" i="35"/>
  <c r="T429" i="35"/>
  <c r="S429" i="35"/>
  <c r="R429" i="35"/>
  <c r="Q429" i="35"/>
  <c r="P429" i="35"/>
  <c r="O429" i="35"/>
  <c r="N429" i="35"/>
  <c r="M429" i="35"/>
  <c r="L429" i="35"/>
  <c r="K429" i="35"/>
  <c r="J429" i="35"/>
  <c r="I429" i="35"/>
  <c r="H429" i="35"/>
  <c r="G429" i="35"/>
  <c r="F429" i="35"/>
  <c r="V428" i="35"/>
  <c r="U428" i="35"/>
  <c r="T428" i="35"/>
  <c r="S428" i="35"/>
  <c r="R428" i="35"/>
  <c r="Q428" i="35"/>
  <c r="P428" i="35"/>
  <c r="O428" i="35"/>
  <c r="N428" i="35"/>
  <c r="M428" i="35"/>
  <c r="L428" i="35"/>
  <c r="K428" i="35"/>
  <c r="J428" i="35"/>
  <c r="I428" i="35"/>
  <c r="H428" i="35"/>
  <c r="G428" i="35"/>
  <c r="F428" i="35"/>
  <c r="V425" i="35"/>
  <c r="U425" i="35"/>
  <c r="T425" i="35"/>
  <c r="S425" i="35"/>
  <c r="R425" i="35"/>
  <c r="Q425" i="35"/>
  <c r="P425" i="35"/>
  <c r="O425" i="35"/>
  <c r="N425" i="35"/>
  <c r="M425" i="35"/>
  <c r="L425" i="35"/>
  <c r="K425" i="35"/>
  <c r="J425" i="35"/>
  <c r="I425" i="35"/>
  <c r="H425" i="35"/>
  <c r="G425" i="35"/>
  <c r="F425" i="35"/>
  <c r="V424" i="35"/>
  <c r="U424" i="35"/>
  <c r="T424" i="35"/>
  <c r="S424" i="35"/>
  <c r="R424" i="35"/>
  <c r="Q424" i="35"/>
  <c r="P424" i="35"/>
  <c r="O424" i="35"/>
  <c r="N424" i="35"/>
  <c r="M424" i="35"/>
  <c r="L424" i="35"/>
  <c r="K424" i="35"/>
  <c r="J424" i="35"/>
  <c r="I424" i="35"/>
  <c r="H424" i="35"/>
  <c r="G424" i="35"/>
  <c r="F424" i="35"/>
  <c r="V421" i="35"/>
  <c r="U421" i="35"/>
  <c r="T421" i="35"/>
  <c r="S421" i="35"/>
  <c r="R421" i="35"/>
  <c r="Q421" i="35"/>
  <c r="P421" i="35"/>
  <c r="O421" i="35"/>
  <c r="N421" i="35"/>
  <c r="M421" i="35"/>
  <c r="L421" i="35"/>
  <c r="K421" i="35"/>
  <c r="J421" i="35"/>
  <c r="I421" i="35"/>
  <c r="H421" i="35"/>
  <c r="G421" i="35"/>
  <c r="F421" i="35"/>
  <c r="V420" i="35"/>
  <c r="U420" i="35"/>
  <c r="T420" i="35"/>
  <c r="S420" i="35"/>
  <c r="R420" i="35"/>
  <c r="Q420" i="35"/>
  <c r="P420" i="35"/>
  <c r="O420" i="35"/>
  <c r="N420" i="35"/>
  <c r="M420" i="35"/>
  <c r="L420" i="35"/>
  <c r="K420" i="35"/>
  <c r="J420" i="35"/>
  <c r="I420" i="35"/>
  <c r="H420" i="35"/>
  <c r="G420" i="35"/>
  <c r="F420" i="35"/>
  <c r="V417" i="35"/>
  <c r="U417" i="35"/>
  <c r="T417" i="35"/>
  <c r="S417" i="35"/>
  <c r="R417" i="35"/>
  <c r="Q417" i="35"/>
  <c r="P417" i="35"/>
  <c r="O417" i="35"/>
  <c r="N417" i="35"/>
  <c r="M417" i="35"/>
  <c r="L417" i="35"/>
  <c r="K417" i="35"/>
  <c r="J417" i="35"/>
  <c r="I417" i="35"/>
  <c r="H417" i="35"/>
  <c r="G417" i="35"/>
  <c r="F417" i="35"/>
  <c r="V416" i="35"/>
  <c r="U416" i="35"/>
  <c r="T416" i="35"/>
  <c r="S416" i="35"/>
  <c r="R416" i="35"/>
  <c r="Q416" i="35"/>
  <c r="P416" i="35"/>
  <c r="O416" i="35"/>
  <c r="N416" i="35"/>
  <c r="M416" i="35"/>
  <c r="L416" i="35"/>
  <c r="K416" i="35"/>
  <c r="J416" i="35"/>
  <c r="I416" i="35"/>
  <c r="H416" i="35"/>
  <c r="G416" i="35"/>
  <c r="F416" i="35"/>
  <c r="V413" i="35"/>
  <c r="U413" i="35"/>
  <c r="T413" i="35"/>
  <c r="S413" i="35"/>
  <c r="R413" i="35"/>
  <c r="Q413" i="35"/>
  <c r="P413" i="35"/>
  <c r="O413" i="35"/>
  <c r="N413" i="35"/>
  <c r="M413" i="35"/>
  <c r="L413" i="35"/>
  <c r="K413" i="35"/>
  <c r="J413" i="35"/>
  <c r="I413" i="35"/>
  <c r="H413" i="35"/>
  <c r="G413" i="35"/>
  <c r="F413" i="35"/>
  <c r="V412" i="35"/>
  <c r="U412" i="35"/>
  <c r="T412" i="35"/>
  <c r="S412" i="35"/>
  <c r="R412" i="35"/>
  <c r="Q412" i="35"/>
  <c r="P412" i="35"/>
  <c r="O412" i="35"/>
  <c r="N412" i="35"/>
  <c r="M412" i="35"/>
  <c r="L412" i="35"/>
  <c r="K412" i="35"/>
  <c r="J412" i="35"/>
  <c r="I412" i="35"/>
  <c r="H412" i="35"/>
  <c r="G412" i="35"/>
  <c r="F412" i="35"/>
  <c r="V409" i="35"/>
  <c r="U409" i="35"/>
  <c r="T409" i="35"/>
  <c r="S409" i="35"/>
  <c r="R409" i="35"/>
  <c r="Q409" i="35"/>
  <c r="P409" i="35"/>
  <c r="O409" i="35"/>
  <c r="N409" i="35"/>
  <c r="M409" i="35"/>
  <c r="L409" i="35"/>
  <c r="K409" i="35"/>
  <c r="J409" i="35"/>
  <c r="I409" i="35"/>
  <c r="H409" i="35"/>
  <c r="G409" i="35"/>
  <c r="F409" i="35"/>
  <c r="V408" i="35"/>
  <c r="U408" i="35"/>
  <c r="T408" i="35"/>
  <c r="S408" i="35"/>
  <c r="R408" i="35"/>
  <c r="Q408" i="35"/>
  <c r="P408" i="35"/>
  <c r="O408" i="35"/>
  <c r="N408" i="35"/>
  <c r="M408" i="35"/>
  <c r="L408" i="35"/>
  <c r="K408" i="35"/>
  <c r="J408" i="35"/>
  <c r="I408" i="35"/>
  <c r="H408" i="35"/>
  <c r="G408" i="35"/>
  <c r="F408" i="35"/>
  <c r="V405" i="35"/>
  <c r="U405" i="35"/>
  <c r="T405" i="35"/>
  <c r="S405" i="35"/>
  <c r="R405" i="35"/>
  <c r="Q405" i="35"/>
  <c r="P405" i="35"/>
  <c r="O405" i="35"/>
  <c r="N405" i="35"/>
  <c r="M405" i="35"/>
  <c r="L405" i="35"/>
  <c r="K405" i="35"/>
  <c r="J405" i="35"/>
  <c r="I405" i="35"/>
  <c r="H405" i="35"/>
  <c r="G405" i="35"/>
  <c r="F405" i="35"/>
  <c r="V404" i="35"/>
  <c r="U404" i="35"/>
  <c r="T404" i="35"/>
  <c r="S404" i="35"/>
  <c r="R404" i="35"/>
  <c r="Q404" i="35"/>
  <c r="P404" i="35"/>
  <c r="O404" i="35"/>
  <c r="N404" i="35"/>
  <c r="M404" i="35"/>
  <c r="L404" i="35"/>
  <c r="K404" i="35"/>
  <c r="J404" i="35"/>
  <c r="I404" i="35"/>
  <c r="H404" i="35"/>
  <c r="G404" i="35"/>
  <c r="F404" i="35"/>
  <c r="V401" i="35"/>
  <c r="U401" i="35"/>
  <c r="T401" i="35"/>
  <c r="S401" i="35"/>
  <c r="R401" i="35"/>
  <c r="Q401" i="35"/>
  <c r="P401" i="35"/>
  <c r="O401" i="35"/>
  <c r="N401" i="35"/>
  <c r="M401" i="35"/>
  <c r="L401" i="35"/>
  <c r="K401" i="35"/>
  <c r="J401" i="35"/>
  <c r="I401" i="35"/>
  <c r="H401" i="35"/>
  <c r="G401" i="35"/>
  <c r="F401" i="35"/>
  <c r="V400" i="35"/>
  <c r="U400" i="35"/>
  <c r="T400" i="35"/>
  <c r="S400" i="35"/>
  <c r="R400" i="35"/>
  <c r="Q400" i="35"/>
  <c r="P400" i="35"/>
  <c r="O400" i="35"/>
  <c r="N400" i="35"/>
  <c r="M400" i="35"/>
  <c r="L400" i="35"/>
  <c r="K400" i="35"/>
  <c r="J400" i="35"/>
  <c r="I400" i="35"/>
  <c r="H400" i="35"/>
  <c r="G400" i="35"/>
  <c r="F400" i="35"/>
  <c r="V397" i="35"/>
  <c r="U397" i="35"/>
  <c r="T397" i="35"/>
  <c r="S397" i="35"/>
  <c r="R397" i="35"/>
  <c r="Q397" i="35"/>
  <c r="P397" i="35"/>
  <c r="O397" i="35"/>
  <c r="N397" i="35"/>
  <c r="M397" i="35"/>
  <c r="L397" i="35"/>
  <c r="K397" i="35"/>
  <c r="J397" i="35"/>
  <c r="I397" i="35"/>
  <c r="H397" i="35"/>
  <c r="G397" i="35"/>
  <c r="F397" i="35"/>
  <c r="V396" i="35"/>
  <c r="U396" i="35"/>
  <c r="T396" i="35"/>
  <c r="S396" i="35"/>
  <c r="R396" i="35"/>
  <c r="Q396" i="35"/>
  <c r="P396" i="35"/>
  <c r="O396" i="35"/>
  <c r="N396" i="35"/>
  <c r="M396" i="35"/>
  <c r="L396" i="35"/>
  <c r="K396" i="35"/>
  <c r="J396" i="35"/>
  <c r="I396" i="35"/>
  <c r="H396" i="35"/>
  <c r="G396" i="35"/>
  <c r="F396" i="35"/>
  <c r="V393" i="35"/>
  <c r="U393" i="35"/>
  <c r="T393" i="35"/>
  <c r="S393" i="35"/>
  <c r="R393" i="35"/>
  <c r="Q393" i="35"/>
  <c r="P393" i="35"/>
  <c r="O393" i="35"/>
  <c r="N393" i="35"/>
  <c r="M393" i="35"/>
  <c r="L393" i="35"/>
  <c r="K393" i="35"/>
  <c r="J393" i="35"/>
  <c r="I393" i="35"/>
  <c r="H393" i="35"/>
  <c r="G393" i="35"/>
  <c r="F393" i="35"/>
  <c r="V392" i="35"/>
  <c r="U392" i="35"/>
  <c r="T392" i="35"/>
  <c r="S392" i="35"/>
  <c r="R392" i="35"/>
  <c r="Q392" i="35"/>
  <c r="P392" i="35"/>
  <c r="O392" i="35"/>
  <c r="N392" i="35"/>
  <c r="M392" i="35"/>
  <c r="L392" i="35"/>
  <c r="K392" i="35"/>
  <c r="J392" i="35"/>
  <c r="I392" i="35"/>
  <c r="H392" i="35"/>
  <c r="G392" i="35"/>
  <c r="F392" i="35"/>
  <c r="V389" i="35"/>
  <c r="U389" i="35"/>
  <c r="T389" i="35"/>
  <c r="S389" i="35"/>
  <c r="R389" i="35"/>
  <c r="Q389" i="35"/>
  <c r="P389" i="35"/>
  <c r="O389" i="35"/>
  <c r="N389" i="35"/>
  <c r="M389" i="35"/>
  <c r="L389" i="35"/>
  <c r="K389" i="35"/>
  <c r="J389" i="35"/>
  <c r="I389" i="35"/>
  <c r="H389" i="35"/>
  <c r="G389" i="35"/>
  <c r="F389" i="35"/>
  <c r="V388" i="35"/>
  <c r="U388" i="35"/>
  <c r="T388" i="35"/>
  <c r="S388" i="35"/>
  <c r="R388" i="35"/>
  <c r="Q388" i="35"/>
  <c r="P388" i="35"/>
  <c r="O388" i="35"/>
  <c r="N388" i="35"/>
  <c r="M388" i="35"/>
  <c r="L388" i="35"/>
  <c r="K388" i="35"/>
  <c r="J388" i="35"/>
  <c r="I388" i="35"/>
  <c r="H388" i="35"/>
  <c r="G388" i="35"/>
  <c r="F388" i="35"/>
  <c r="V385" i="35"/>
  <c r="U385" i="35"/>
  <c r="T385" i="35"/>
  <c r="S385" i="35"/>
  <c r="R385" i="35"/>
  <c r="Q385" i="35"/>
  <c r="P385" i="35"/>
  <c r="O385" i="35"/>
  <c r="N385" i="35"/>
  <c r="M385" i="35"/>
  <c r="L385" i="35"/>
  <c r="K385" i="35"/>
  <c r="J385" i="35"/>
  <c r="I385" i="35"/>
  <c r="H385" i="35"/>
  <c r="G385" i="35"/>
  <c r="F385" i="35"/>
  <c r="V384" i="35"/>
  <c r="U384" i="35"/>
  <c r="T384" i="35"/>
  <c r="S384" i="35"/>
  <c r="R384" i="35"/>
  <c r="Q384" i="35"/>
  <c r="P384" i="35"/>
  <c r="O384" i="35"/>
  <c r="N384" i="35"/>
  <c r="M384" i="35"/>
  <c r="L384" i="35"/>
  <c r="K384" i="35"/>
  <c r="J384" i="35"/>
  <c r="I384" i="35"/>
  <c r="H384" i="35"/>
  <c r="G384" i="35"/>
  <c r="F384" i="35"/>
  <c r="V381" i="35"/>
  <c r="U381" i="35"/>
  <c r="T381" i="35"/>
  <c r="S381" i="35"/>
  <c r="R381" i="35"/>
  <c r="Q381" i="35"/>
  <c r="P381" i="35"/>
  <c r="O381" i="35"/>
  <c r="N381" i="35"/>
  <c r="M381" i="35"/>
  <c r="L381" i="35"/>
  <c r="K381" i="35"/>
  <c r="J381" i="35"/>
  <c r="I381" i="35"/>
  <c r="H381" i="35"/>
  <c r="G381" i="35"/>
  <c r="F381" i="35"/>
  <c r="V380" i="35"/>
  <c r="U380" i="35"/>
  <c r="T380" i="35"/>
  <c r="S380" i="35"/>
  <c r="R380" i="35"/>
  <c r="Q380" i="35"/>
  <c r="P380" i="35"/>
  <c r="O380" i="35"/>
  <c r="N380" i="35"/>
  <c r="M380" i="35"/>
  <c r="L380" i="35"/>
  <c r="K380" i="35"/>
  <c r="J380" i="35"/>
  <c r="I380" i="35"/>
  <c r="H380" i="35"/>
  <c r="G380" i="35"/>
  <c r="F380" i="35"/>
  <c r="V377" i="35"/>
  <c r="U377" i="35"/>
  <c r="T377" i="35"/>
  <c r="S377" i="35"/>
  <c r="R377" i="35"/>
  <c r="Q377" i="35"/>
  <c r="P377" i="35"/>
  <c r="O377" i="35"/>
  <c r="N377" i="35"/>
  <c r="M377" i="35"/>
  <c r="L377" i="35"/>
  <c r="K377" i="35"/>
  <c r="J377" i="35"/>
  <c r="I377" i="35"/>
  <c r="H377" i="35"/>
  <c r="G377" i="35"/>
  <c r="F377" i="35"/>
  <c r="V376" i="35"/>
  <c r="U376" i="35"/>
  <c r="T376" i="35"/>
  <c r="S376" i="35"/>
  <c r="R376" i="35"/>
  <c r="Q376" i="35"/>
  <c r="P376" i="35"/>
  <c r="O376" i="35"/>
  <c r="N376" i="35"/>
  <c r="M376" i="35"/>
  <c r="L376" i="35"/>
  <c r="K376" i="35"/>
  <c r="J376" i="35"/>
  <c r="I376" i="35"/>
  <c r="H376" i="35"/>
  <c r="G376" i="35"/>
  <c r="F376" i="35"/>
  <c r="V373" i="35"/>
  <c r="U373" i="35"/>
  <c r="T373" i="35"/>
  <c r="S373" i="35"/>
  <c r="R373" i="35"/>
  <c r="Q373" i="35"/>
  <c r="P373" i="35"/>
  <c r="O373" i="35"/>
  <c r="N373" i="35"/>
  <c r="M373" i="35"/>
  <c r="L373" i="35"/>
  <c r="K373" i="35"/>
  <c r="J373" i="35"/>
  <c r="I373" i="35"/>
  <c r="H373" i="35"/>
  <c r="G373" i="35"/>
  <c r="F373" i="35"/>
  <c r="V372" i="35"/>
  <c r="U372" i="35"/>
  <c r="T372" i="35"/>
  <c r="S372" i="35"/>
  <c r="R372" i="35"/>
  <c r="Q372" i="35"/>
  <c r="P372" i="35"/>
  <c r="O372" i="35"/>
  <c r="N372" i="35"/>
  <c r="M372" i="35"/>
  <c r="L372" i="35"/>
  <c r="K372" i="35"/>
  <c r="J372" i="35"/>
  <c r="I372" i="35"/>
  <c r="H372" i="35"/>
  <c r="G372" i="35"/>
  <c r="F372" i="35"/>
  <c r="V369" i="35"/>
  <c r="U369" i="35"/>
  <c r="T369" i="35"/>
  <c r="S369" i="35"/>
  <c r="R369" i="35"/>
  <c r="Q369" i="35"/>
  <c r="P369" i="35"/>
  <c r="O369" i="35"/>
  <c r="N369" i="35"/>
  <c r="M369" i="35"/>
  <c r="L369" i="35"/>
  <c r="K369" i="35"/>
  <c r="J369" i="35"/>
  <c r="I369" i="35"/>
  <c r="H369" i="35"/>
  <c r="G369" i="35"/>
  <c r="F369" i="35"/>
  <c r="V368" i="35"/>
  <c r="U368" i="35"/>
  <c r="T368" i="35"/>
  <c r="S368" i="35"/>
  <c r="R368" i="35"/>
  <c r="Q368" i="35"/>
  <c r="P368" i="35"/>
  <c r="O368" i="35"/>
  <c r="N368" i="35"/>
  <c r="M368" i="35"/>
  <c r="L368" i="35"/>
  <c r="K368" i="35"/>
  <c r="J368" i="35"/>
  <c r="I368" i="35"/>
  <c r="H368" i="35"/>
  <c r="G368" i="35"/>
  <c r="F368" i="35"/>
  <c r="V365" i="35"/>
  <c r="U365" i="35"/>
  <c r="T365" i="35"/>
  <c r="S365" i="35"/>
  <c r="R365" i="35"/>
  <c r="Q365" i="35"/>
  <c r="P365" i="35"/>
  <c r="O365" i="35"/>
  <c r="N365" i="35"/>
  <c r="M365" i="35"/>
  <c r="L365" i="35"/>
  <c r="K365" i="35"/>
  <c r="J365" i="35"/>
  <c r="I365" i="35"/>
  <c r="H365" i="35"/>
  <c r="G365" i="35"/>
  <c r="F365" i="35"/>
  <c r="V364" i="35"/>
  <c r="U364" i="35"/>
  <c r="T364" i="35"/>
  <c r="S364" i="35"/>
  <c r="R364" i="35"/>
  <c r="Q364" i="35"/>
  <c r="P364" i="35"/>
  <c r="O364" i="35"/>
  <c r="N364" i="35"/>
  <c r="M364" i="35"/>
  <c r="L364" i="35"/>
  <c r="K364" i="35"/>
  <c r="J364" i="35"/>
  <c r="I364" i="35"/>
  <c r="H364" i="35"/>
  <c r="G364" i="35"/>
  <c r="F364" i="35"/>
  <c r="V361" i="35"/>
  <c r="U361" i="35"/>
  <c r="T361" i="35"/>
  <c r="S361" i="35"/>
  <c r="R361" i="35"/>
  <c r="Q361" i="35"/>
  <c r="P361" i="35"/>
  <c r="O361" i="35"/>
  <c r="N361" i="35"/>
  <c r="M361" i="35"/>
  <c r="L361" i="35"/>
  <c r="K361" i="35"/>
  <c r="J361" i="35"/>
  <c r="I361" i="35"/>
  <c r="H361" i="35"/>
  <c r="G361" i="35"/>
  <c r="F361" i="35"/>
  <c r="V360" i="35"/>
  <c r="U360" i="35"/>
  <c r="T360" i="35"/>
  <c r="S360" i="35"/>
  <c r="R360" i="35"/>
  <c r="Q360" i="35"/>
  <c r="P360" i="35"/>
  <c r="O360" i="35"/>
  <c r="N360" i="35"/>
  <c r="M360" i="35"/>
  <c r="L360" i="35"/>
  <c r="K360" i="35"/>
  <c r="J360" i="35"/>
  <c r="I360" i="35"/>
  <c r="H360" i="35"/>
  <c r="G360" i="35"/>
  <c r="F360" i="35"/>
  <c r="V357" i="35"/>
  <c r="U357" i="35"/>
  <c r="T357" i="35"/>
  <c r="S357" i="35"/>
  <c r="R357" i="35"/>
  <c r="Q357" i="35"/>
  <c r="P357" i="35"/>
  <c r="O357" i="35"/>
  <c r="N357" i="35"/>
  <c r="M357" i="35"/>
  <c r="L357" i="35"/>
  <c r="K357" i="35"/>
  <c r="J357" i="35"/>
  <c r="I357" i="35"/>
  <c r="H357" i="35"/>
  <c r="G357" i="35"/>
  <c r="F357" i="35"/>
  <c r="V356" i="35"/>
  <c r="U356" i="35"/>
  <c r="T356" i="35"/>
  <c r="S356" i="35"/>
  <c r="R356" i="35"/>
  <c r="Q356" i="35"/>
  <c r="P356" i="35"/>
  <c r="O356" i="35"/>
  <c r="N356" i="35"/>
  <c r="M356" i="35"/>
  <c r="L356" i="35"/>
  <c r="K356" i="35"/>
  <c r="J356" i="35"/>
  <c r="I356" i="35"/>
  <c r="H356" i="35"/>
  <c r="G356" i="35"/>
  <c r="F356" i="35"/>
  <c r="V353" i="35"/>
  <c r="U353" i="35"/>
  <c r="T353" i="35"/>
  <c r="S353" i="35"/>
  <c r="R353" i="35"/>
  <c r="Q353" i="35"/>
  <c r="P353" i="35"/>
  <c r="O353" i="35"/>
  <c r="N353" i="35"/>
  <c r="M353" i="35"/>
  <c r="L353" i="35"/>
  <c r="K353" i="35"/>
  <c r="J353" i="35"/>
  <c r="I353" i="35"/>
  <c r="H353" i="35"/>
  <c r="G353" i="35"/>
  <c r="F353" i="35"/>
  <c r="V352" i="35"/>
  <c r="U352" i="35"/>
  <c r="T352" i="35"/>
  <c r="S352" i="35"/>
  <c r="R352" i="35"/>
  <c r="Q352" i="35"/>
  <c r="P352" i="35"/>
  <c r="O352" i="35"/>
  <c r="N352" i="35"/>
  <c r="M352" i="35"/>
  <c r="L352" i="35"/>
  <c r="K352" i="35"/>
  <c r="J352" i="35"/>
  <c r="I352" i="35"/>
  <c r="H352" i="35"/>
  <c r="G352" i="35"/>
  <c r="F352" i="35"/>
  <c r="V349" i="35"/>
  <c r="U349" i="35"/>
  <c r="T349" i="35"/>
  <c r="S349" i="35"/>
  <c r="R349" i="35"/>
  <c r="Q349" i="35"/>
  <c r="P349" i="35"/>
  <c r="O349" i="35"/>
  <c r="N349" i="35"/>
  <c r="M349" i="35"/>
  <c r="L349" i="35"/>
  <c r="K349" i="35"/>
  <c r="J349" i="35"/>
  <c r="I349" i="35"/>
  <c r="H349" i="35"/>
  <c r="G349" i="35"/>
  <c r="F349" i="35"/>
  <c r="V348" i="35"/>
  <c r="U348" i="35"/>
  <c r="T348" i="35"/>
  <c r="S348" i="35"/>
  <c r="R348" i="35"/>
  <c r="Q348" i="35"/>
  <c r="P348" i="35"/>
  <c r="O348" i="35"/>
  <c r="N348" i="35"/>
  <c r="M348" i="35"/>
  <c r="L348" i="35"/>
  <c r="K348" i="35"/>
  <c r="J348" i="35"/>
  <c r="I348" i="35"/>
  <c r="H348" i="35"/>
  <c r="G348" i="35"/>
  <c r="F348" i="35"/>
  <c r="V345" i="35"/>
  <c r="U345" i="35"/>
  <c r="T345" i="35"/>
  <c r="S345" i="35"/>
  <c r="R345" i="35"/>
  <c r="Q345" i="35"/>
  <c r="P345" i="35"/>
  <c r="O345" i="35"/>
  <c r="N345" i="35"/>
  <c r="M345" i="35"/>
  <c r="L345" i="35"/>
  <c r="K345" i="35"/>
  <c r="J345" i="35"/>
  <c r="I345" i="35"/>
  <c r="H345" i="35"/>
  <c r="G345" i="35"/>
  <c r="F345" i="35"/>
  <c r="V344" i="35"/>
  <c r="U344" i="35"/>
  <c r="T344" i="35"/>
  <c r="S344" i="35"/>
  <c r="R344" i="35"/>
  <c r="Q344" i="35"/>
  <c r="P344" i="35"/>
  <c r="O344" i="35"/>
  <c r="N344" i="35"/>
  <c r="M344" i="35"/>
  <c r="L344" i="35"/>
  <c r="K344" i="35"/>
  <c r="J344" i="35"/>
  <c r="I344" i="35"/>
  <c r="H344" i="35"/>
  <c r="G344" i="35"/>
  <c r="F344" i="35"/>
  <c r="V341" i="35"/>
  <c r="U341" i="35"/>
  <c r="T341" i="35"/>
  <c r="S341" i="35"/>
  <c r="R341" i="35"/>
  <c r="Q341" i="35"/>
  <c r="P341" i="35"/>
  <c r="O341" i="35"/>
  <c r="N341" i="35"/>
  <c r="M341" i="35"/>
  <c r="L341" i="35"/>
  <c r="K341" i="35"/>
  <c r="J341" i="35"/>
  <c r="I341" i="35"/>
  <c r="H341" i="35"/>
  <c r="G341" i="35"/>
  <c r="F341" i="35"/>
  <c r="V340" i="35"/>
  <c r="U340" i="35"/>
  <c r="T340" i="35"/>
  <c r="S340" i="35"/>
  <c r="R340" i="35"/>
  <c r="Q340" i="35"/>
  <c r="P340" i="35"/>
  <c r="O340" i="35"/>
  <c r="N340" i="35"/>
  <c r="M340" i="35"/>
  <c r="L340" i="35"/>
  <c r="K340" i="35"/>
  <c r="J340" i="35"/>
  <c r="I340" i="35"/>
  <c r="H340" i="35"/>
  <c r="G340" i="35"/>
  <c r="F340" i="35"/>
  <c r="V337" i="35"/>
  <c r="U337" i="35"/>
  <c r="T337" i="35"/>
  <c r="S337" i="35"/>
  <c r="R337" i="35"/>
  <c r="Q337" i="35"/>
  <c r="P337" i="35"/>
  <c r="O337" i="35"/>
  <c r="N337" i="35"/>
  <c r="M337" i="35"/>
  <c r="L337" i="35"/>
  <c r="K337" i="35"/>
  <c r="J337" i="35"/>
  <c r="I337" i="35"/>
  <c r="H337" i="35"/>
  <c r="G337" i="35"/>
  <c r="F337" i="35"/>
  <c r="V336" i="35"/>
  <c r="U336" i="35"/>
  <c r="T336" i="35"/>
  <c r="S336" i="35"/>
  <c r="R336" i="35"/>
  <c r="Q336" i="35"/>
  <c r="P336" i="35"/>
  <c r="O336" i="35"/>
  <c r="N336" i="35"/>
  <c r="M336" i="35"/>
  <c r="L336" i="35"/>
  <c r="K336" i="35"/>
  <c r="J336" i="35"/>
  <c r="I336" i="35"/>
  <c r="H336" i="35"/>
  <c r="G336" i="35"/>
  <c r="F336" i="35"/>
  <c r="V333" i="35"/>
  <c r="U333" i="35"/>
  <c r="T333" i="35"/>
  <c r="S333" i="35"/>
  <c r="R333" i="35"/>
  <c r="Q333" i="35"/>
  <c r="P333" i="35"/>
  <c r="O333" i="35"/>
  <c r="N333" i="35"/>
  <c r="M333" i="35"/>
  <c r="L333" i="35"/>
  <c r="K333" i="35"/>
  <c r="J333" i="35"/>
  <c r="I333" i="35"/>
  <c r="H333" i="35"/>
  <c r="G333" i="35"/>
  <c r="F333" i="35"/>
  <c r="V332" i="35"/>
  <c r="U332" i="35"/>
  <c r="T332" i="35"/>
  <c r="S332" i="35"/>
  <c r="R332" i="35"/>
  <c r="Q332" i="35"/>
  <c r="P332" i="35"/>
  <c r="O332" i="35"/>
  <c r="N332" i="35"/>
  <c r="M332" i="35"/>
  <c r="L332" i="35"/>
  <c r="K332" i="35"/>
  <c r="J332" i="35"/>
  <c r="I332" i="35"/>
  <c r="H332" i="35"/>
  <c r="G332" i="35"/>
  <c r="F332" i="35"/>
  <c r="V329" i="35"/>
  <c r="U329" i="35"/>
  <c r="T329" i="35"/>
  <c r="S329" i="35"/>
  <c r="R329" i="35"/>
  <c r="Q329" i="35"/>
  <c r="P329" i="35"/>
  <c r="O329" i="35"/>
  <c r="N329" i="35"/>
  <c r="M329" i="35"/>
  <c r="L329" i="35"/>
  <c r="K329" i="35"/>
  <c r="J329" i="35"/>
  <c r="I329" i="35"/>
  <c r="H329" i="35"/>
  <c r="G329" i="35"/>
  <c r="F329" i="35"/>
  <c r="V328" i="35"/>
  <c r="U328" i="35"/>
  <c r="T328" i="35"/>
  <c r="S328" i="35"/>
  <c r="R328" i="35"/>
  <c r="Q328" i="35"/>
  <c r="P328" i="35"/>
  <c r="O328" i="35"/>
  <c r="N328" i="35"/>
  <c r="M328" i="35"/>
  <c r="L328" i="35"/>
  <c r="K328" i="35"/>
  <c r="J328" i="35"/>
  <c r="I328" i="35"/>
  <c r="H328" i="35"/>
  <c r="G328" i="35"/>
  <c r="F328" i="35"/>
  <c r="V325" i="35"/>
  <c r="U325" i="35"/>
  <c r="T325" i="35"/>
  <c r="S325" i="35"/>
  <c r="R325" i="35"/>
  <c r="Q325" i="35"/>
  <c r="P325" i="35"/>
  <c r="O325" i="35"/>
  <c r="N325" i="35"/>
  <c r="M325" i="35"/>
  <c r="L325" i="35"/>
  <c r="K325" i="35"/>
  <c r="J325" i="35"/>
  <c r="I325" i="35"/>
  <c r="H325" i="35"/>
  <c r="G325" i="35"/>
  <c r="F325" i="35"/>
  <c r="V324" i="35"/>
  <c r="U324" i="35"/>
  <c r="T324" i="35"/>
  <c r="S324" i="35"/>
  <c r="R324" i="35"/>
  <c r="Q324" i="35"/>
  <c r="P324" i="35"/>
  <c r="O324" i="35"/>
  <c r="N324" i="35"/>
  <c r="M324" i="35"/>
  <c r="L324" i="35"/>
  <c r="K324" i="35"/>
  <c r="J324" i="35"/>
  <c r="I324" i="35"/>
  <c r="H324" i="35"/>
  <c r="G324" i="35"/>
  <c r="F324" i="35"/>
  <c r="V321" i="35"/>
  <c r="U321" i="35"/>
  <c r="T321" i="35"/>
  <c r="S321" i="35"/>
  <c r="R321" i="35"/>
  <c r="Q321" i="35"/>
  <c r="P321" i="35"/>
  <c r="O321" i="35"/>
  <c r="N321" i="35"/>
  <c r="M321" i="35"/>
  <c r="L321" i="35"/>
  <c r="K321" i="35"/>
  <c r="J321" i="35"/>
  <c r="I321" i="35"/>
  <c r="H321" i="35"/>
  <c r="G321" i="35"/>
  <c r="F321" i="35"/>
  <c r="V320" i="35"/>
  <c r="U320" i="35"/>
  <c r="T320" i="35"/>
  <c r="S320" i="35"/>
  <c r="R320" i="35"/>
  <c r="Q320" i="35"/>
  <c r="P320" i="35"/>
  <c r="O320" i="35"/>
  <c r="N320" i="35"/>
  <c r="M320" i="35"/>
  <c r="L320" i="35"/>
  <c r="K320" i="35"/>
  <c r="J320" i="35"/>
  <c r="I320" i="35"/>
  <c r="H320" i="35"/>
  <c r="G320" i="35"/>
  <c r="F320" i="35"/>
  <c r="V317" i="35"/>
  <c r="U317" i="35"/>
  <c r="T317" i="35"/>
  <c r="S317" i="35"/>
  <c r="R317" i="35"/>
  <c r="Q317" i="35"/>
  <c r="P317" i="35"/>
  <c r="O317" i="35"/>
  <c r="N317" i="35"/>
  <c r="M317" i="35"/>
  <c r="L317" i="35"/>
  <c r="K317" i="35"/>
  <c r="J317" i="35"/>
  <c r="I317" i="35"/>
  <c r="H317" i="35"/>
  <c r="G317" i="35"/>
  <c r="F317" i="35"/>
  <c r="V316" i="35"/>
  <c r="U316" i="35"/>
  <c r="T316" i="35"/>
  <c r="S316" i="35"/>
  <c r="R316" i="35"/>
  <c r="Q316" i="35"/>
  <c r="P316" i="35"/>
  <c r="O316" i="35"/>
  <c r="N316" i="35"/>
  <c r="M316" i="35"/>
  <c r="L316" i="35"/>
  <c r="K316" i="35"/>
  <c r="J316" i="35"/>
  <c r="I316" i="35"/>
  <c r="H316" i="35"/>
  <c r="G316" i="35"/>
  <c r="F316" i="35"/>
  <c r="V313" i="35"/>
  <c r="U313" i="35"/>
  <c r="T313" i="35"/>
  <c r="S313" i="35"/>
  <c r="R313" i="35"/>
  <c r="Q313" i="35"/>
  <c r="P313" i="35"/>
  <c r="O313" i="35"/>
  <c r="N313" i="35"/>
  <c r="M313" i="35"/>
  <c r="L313" i="35"/>
  <c r="K313" i="35"/>
  <c r="J313" i="35"/>
  <c r="I313" i="35"/>
  <c r="H313" i="35"/>
  <c r="G313" i="35"/>
  <c r="F313" i="35"/>
  <c r="V312" i="35"/>
  <c r="U312" i="35"/>
  <c r="T312" i="35"/>
  <c r="S312" i="35"/>
  <c r="R312" i="35"/>
  <c r="Q312" i="35"/>
  <c r="P312" i="35"/>
  <c r="O312" i="35"/>
  <c r="N312" i="35"/>
  <c r="M312" i="35"/>
  <c r="L312" i="35"/>
  <c r="K312" i="35"/>
  <c r="J312" i="35"/>
  <c r="I312" i="35"/>
  <c r="H312" i="35"/>
  <c r="G312" i="35"/>
  <c r="F312" i="35"/>
  <c r="V309" i="35"/>
  <c r="U309" i="35"/>
  <c r="T309" i="35"/>
  <c r="S309" i="35"/>
  <c r="R309" i="35"/>
  <c r="Q309" i="35"/>
  <c r="P309" i="35"/>
  <c r="O309" i="35"/>
  <c r="N309" i="35"/>
  <c r="M309" i="35"/>
  <c r="L309" i="35"/>
  <c r="K309" i="35"/>
  <c r="J309" i="35"/>
  <c r="I309" i="35"/>
  <c r="H309" i="35"/>
  <c r="G309" i="35"/>
  <c r="F309" i="35"/>
  <c r="V308" i="35"/>
  <c r="U308" i="35"/>
  <c r="T308" i="35"/>
  <c r="S308" i="35"/>
  <c r="R308" i="35"/>
  <c r="Q308" i="35"/>
  <c r="P308" i="35"/>
  <c r="O308" i="35"/>
  <c r="N308" i="35"/>
  <c r="M308" i="35"/>
  <c r="L308" i="35"/>
  <c r="K308" i="35"/>
  <c r="J308" i="35"/>
  <c r="I308" i="35"/>
  <c r="H308" i="35"/>
  <c r="G308" i="35"/>
  <c r="F308" i="35"/>
  <c r="V305" i="35"/>
  <c r="U305" i="35"/>
  <c r="T305" i="35"/>
  <c r="S305" i="35"/>
  <c r="R305" i="35"/>
  <c r="Q305" i="35"/>
  <c r="P305" i="35"/>
  <c r="O305" i="35"/>
  <c r="N305" i="35"/>
  <c r="M305" i="35"/>
  <c r="L305" i="35"/>
  <c r="K305" i="35"/>
  <c r="J305" i="35"/>
  <c r="I305" i="35"/>
  <c r="H305" i="35"/>
  <c r="G305" i="35"/>
  <c r="F305" i="35"/>
  <c r="V304" i="35"/>
  <c r="U304" i="35"/>
  <c r="T304" i="35"/>
  <c r="S304" i="35"/>
  <c r="R304" i="35"/>
  <c r="Q304" i="35"/>
  <c r="P304" i="35"/>
  <c r="O304" i="35"/>
  <c r="N304" i="35"/>
  <c r="M304" i="35"/>
  <c r="L304" i="35"/>
  <c r="K304" i="35"/>
  <c r="J304" i="35"/>
  <c r="I304" i="35"/>
  <c r="H304" i="35"/>
  <c r="G304" i="35"/>
  <c r="F304" i="35"/>
  <c r="V301" i="35"/>
  <c r="U301" i="35"/>
  <c r="T301" i="35"/>
  <c r="S301" i="35"/>
  <c r="R301" i="35"/>
  <c r="Q301" i="35"/>
  <c r="P301" i="35"/>
  <c r="O301" i="35"/>
  <c r="N301" i="35"/>
  <c r="M301" i="35"/>
  <c r="L301" i="35"/>
  <c r="K301" i="35"/>
  <c r="J301" i="35"/>
  <c r="I301" i="35"/>
  <c r="H301" i="35"/>
  <c r="G301" i="35"/>
  <c r="F301" i="35"/>
  <c r="V300" i="35"/>
  <c r="U300" i="35"/>
  <c r="T300" i="35"/>
  <c r="S300" i="35"/>
  <c r="R300" i="35"/>
  <c r="Q300" i="35"/>
  <c r="P300" i="35"/>
  <c r="O300" i="35"/>
  <c r="N300" i="35"/>
  <c r="M300" i="35"/>
  <c r="L300" i="35"/>
  <c r="K300" i="35"/>
  <c r="J300" i="35"/>
  <c r="I300" i="35"/>
  <c r="H300" i="35"/>
  <c r="G300" i="35"/>
  <c r="F300" i="35"/>
  <c r="V297" i="35"/>
  <c r="U297" i="35"/>
  <c r="T297" i="35"/>
  <c r="S297" i="35"/>
  <c r="R297" i="35"/>
  <c r="Q297" i="35"/>
  <c r="P297" i="35"/>
  <c r="O297" i="35"/>
  <c r="N297" i="35"/>
  <c r="M297" i="35"/>
  <c r="L297" i="35"/>
  <c r="K297" i="35"/>
  <c r="J297" i="35"/>
  <c r="I297" i="35"/>
  <c r="H297" i="35"/>
  <c r="G297" i="35"/>
  <c r="F297" i="35"/>
  <c r="V296" i="35"/>
  <c r="U296" i="35"/>
  <c r="T296" i="35"/>
  <c r="S296" i="35"/>
  <c r="R296" i="35"/>
  <c r="Q296" i="35"/>
  <c r="P296" i="35"/>
  <c r="O296" i="35"/>
  <c r="N296" i="35"/>
  <c r="M296" i="35"/>
  <c r="L296" i="35"/>
  <c r="K296" i="35"/>
  <c r="J296" i="35"/>
  <c r="I296" i="35"/>
  <c r="H296" i="35"/>
  <c r="G296" i="35"/>
  <c r="F296" i="35"/>
  <c r="V293" i="35"/>
  <c r="U293" i="35"/>
  <c r="T293" i="35"/>
  <c r="S293" i="35"/>
  <c r="R293" i="35"/>
  <c r="Q293" i="35"/>
  <c r="P293" i="35"/>
  <c r="O293" i="35"/>
  <c r="N293" i="35"/>
  <c r="M293" i="35"/>
  <c r="L293" i="35"/>
  <c r="K293" i="35"/>
  <c r="J293" i="35"/>
  <c r="I293" i="35"/>
  <c r="H293" i="35"/>
  <c r="G293" i="35"/>
  <c r="F293" i="35"/>
  <c r="V292" i="35"/>
  <c r="U292" i="35"/>
  <c r="T292" i="35"/>
  <c r="S292" i="35"/>
  <c r="R292" i="35"/>
  <c r="Q292" i="35"/>
  <c r="P292" i="35"/>
  <c r="O292" i="35"/>
  <c r="N292" i="35"/>
  <c r="M292" i="35"/>
  <c r="L292" i="35"/>
  <c r="K292" i="35"/>
  <c r="J292" i="35"/>
  <c r="I292" i="35"/>
  <c r="H292" i="35"/>
  <c r="G292" i="35"/>
  <c r="F292" i="35"/>
  <c r="V289" i="35"/>
  <c r="U289" i="35"/>
  <c r="T289" i="35"/>
  <c r="S289" i="35"/>
  <c r="R289" i="35"/>
  <c r="Q289" i="35"/>
  <c r="P289" i="35"/>
  <c r="O289" i="35"/>
  <c r="N289" i="35"/>
  <c r="M289" i="35"/>
  <c r="L289" i="35"/>
  <c r="K289" i="35"/>
  <c r="J289" i="35"/>
  <c r="I289" i="35"/>
  <c r="H289" i="35"/>
  <c r="G289" i="35"/>
  <c r="F289" i="35"/>
  <c r="V288" i="35"/>
  <c r="U288" i="35"/>
  <c r="T288" i="35"/>
  <c r="S288" i="35"/>
  <c r="R288" i="35"/>
  <c r="Q288" i="35"/>
  <c r="P288" i="35"/>
  <c r="O288" i="35"/>
  <c r="N288" i="35"/>
  <c r="M288" i="35"/>
  <c r="L288" i="35"/>
  <c r="K288" i="35"/>
  <c r="J288" i="35"/>
  <c r="I288" i="35"/>
  <c r="H288" i="35"/>
  <c r="G288" i="35"/>
  <c r="F288" i="35"/>
  <c r="V285" i="35"/>
  <c r="U285" i="35"/>
  <c r="T285" i="35"/>
  <c r="S285" i="35"/>
  <c r="R285" i="35"/>
  <c r="Q285" i="35"/>
  <c r="P285" i="35"/>
  <c r="O285" i="35"/>
  <c r="N285" i="35"/>
  <c r="M285" i="35"/>
  <c r="L285" i="35"/>
  <c r="K285" i="35"/>
  <c r="J285" i="35"/>
  <c r="I285" i="35"/>
  <c r="H285" i="35"/>
  <c r="G285" i="35"/>
  <c r="F285" i="35"/>
  <c r="V284" i="35"/>
  <c r="U284" i="35"/>
  <c r="T284" i="35"/>
  <c r="S284" i="35"/>
  <c r="R284" i="35"/>
  <c r="Q284" i="35"/>
  <c r="P284" i="35"/>
  <c r="O284" i="35"/>
  <c r="N284" i="35"/>
  <c r="M284" i="35"/>
  <c r="L284" i="35"/>
  <c r="K284" i="35"/>
  <c r="J284" i="35"/>
  <c r="I284" i="35"/>
  <c r="H284" i="35"/>
  <c r="G284" i="35"/>
  <c r="F284" i="35"/>
  <c r="V281" i="35"/>
  <c r="U281" i="35"/>
  <c r="T281" i="35"/>
  <c r="S281" i="35"/>
  <c r="R281" i="35"/>
  <c r="Q281" i="35"/>
  <c r="P281" i="35"/>
  <c r="O281" i="35"/>
  <c r="N281" i="35"/>
  <c r="M281" i="35"/>
  <c r="L281" i="35"/>
  <c r="K281" i="35"/>
  <c r="J281" i="35"/>
  <c r="I281" i="35"/>
  <c r="H281" i="35"/>
  <c r="G281" i="35"/>
  <c r="F281" i="35"/>
  <c r="V280" i="35"/>
  <c r="U280" i="35"/>
  <c r="T280" i="35"/>
  <c r="S280" i="35"/>
  <c r="R280" i="35"/>
  <c r="Q280" i="35"/>
  <c r="P280" i="35"/>
  <c r="O280" i="35"/>
  <c r="N280" i="35"/>
  <c r="M280" i="35"/>
  <c r="L280" i="35"/>
  <c r="K280" i="35"/>
  <c r="J280" i="35"/>
  <c r="I280" i="35"/>
  <c r="H280" i="35"/>
  <c r="G280" i="35"/>
  <c r="F280" i="35"/>
  <c r="V277" i="35"/>
  <c r="U277" i="35"/>
  <c r="T277" i="35"/>
  <c r="S277" i="35"/>
  <c r="R277" i="35"/>
  <c r="Q277" i="35"/>
  <c r="P277" i="35"/>
  <c r="O277" i="35"/>
  <c r="N277" i="35"/>
  <c r="M277" i="35"/>
  <c r="L277" i="35"/>
  <c r="K277" i="35"/>
  <c r="J277" i="35"/>
  <c r="I277" i="35"/>
  <c r="H277" i="35"/>
  <c r="G277" i="35"/>
  <c r="F277" i="35"/>
  <c r="V276" i="35"/>
  <c r="U276" i="35"/>
  <c r="T276" i="35"/>
  <c r="S276" i="35"/>
  <c r="R276" i="35"/>
  <c r="Q276" i="35"/>
  <c r="P276" i="35"/>
  <c r="O276" i="35"/>
  <c r="N276" i="35"/>
  <c r="M276" i="35"/>
  <c r="L276" i="35"/>
  <c r="K276" i="35"/>
  <c r="J276" i="35"/>
  <c r="I276" i="35"/>
  <c r="H276" i="35"/>
  <c r="G276" i="35"/>
  <c r="F276" i="35"/>
  <c r="V273" i="35"/>
  <c r="U273" i="35"/>
  <c r="T273" i="35"/>
  <c r="S273" i="35"/>
  <c r="R273" i="35"/>
  <c r="Q273" i="35"/>
  <c r="P273" i="35"/>
  <c r="O273" i="35"/>
  <c r="N273" i="35"/>
  <c r="M273" i="35"/>
  <c r="L273" i="35"/>
  <c r="K273" i="35"/>
  <c r="J273" i="35"/>
  <c r="I273" i="35"/>
  <c r="H273" i="35"/>
  <c r="G273" i="35"/>
  <c r="F273" i="35"/>
  <c r="V272" i="35"/>
  <c r="U272" i="35"/>
  <c r="T272" i="35"/>
  <c r="S272" i="35"/>
  <c r="R272" i="35"/>
  <c r="Q272" i="35"/>
  <c r="P272" i="35"/>
  <c r="O272" i="35"/>
  <c r="N272" i="35"/>
  <c r="M272" i="35"/>
  <c r="L272" i="35"/>
  <c r="K272" i="35"/>
  <c r="J272" i="35"/>
  <c r="I272" i="35"/>
  <c r="H272" i="35"/>
  <c r="G272" i="35"/>
  <c r="F272" i="35"/>
  <c r="V269" i="35"/>
  <c r="U269" i="35"/>
  <c r="T269" i="35"/>
  <c r="S269" i="35"/>
  <c r="R269" i="35"/>
  <c r="Q269" i="35"/>
  <c r="P269" i="35"/>
  <c r="O269" i="35"/>
  <c r="N269" i="35"/>
  <c r="M269" i="35"/>
  <c r="L269" i="35"/>
  <c r="K269" i="35"/>
  <c r="J269" i="35"/>
  <c r="I269" i="35"/>
  <c r="H269" i="35"/>
  <c r="G269" i="35"/>
  <c r="F269" i="35"/>
  <c r="V268" i="35"/>
  <c r="U268" i="35"/>
  <c r="T268" i="35"/>
  <c r="S268" i="35"/>
  <c r="R268" i="35"/>
  <c r="Q268" i="35"/>
  <c r="P268" i="35"/>
  <c r="O268" i="35"/>
  <c r="N268" i="35"/>
  <c r="M268" i="35"/>
  <c r="L268" i="35"/>
  <c r="K268" i="35"/>
  <c r="J268" i="35"/>
  <c r="I268" i="35"/>
  <c r="H268" i="35"/>
  <c r="G268" i="35"/>
  <c r="F268" i="35"/>
  <c r="V265" i="35"/>
  <c r="U265" i="35"/>
  <c r="T265" i="35"/>
  <c r="S265" i="35"/>
  <c r="R265" i="35"/>
  <c r="Q265" i="35"/>
  <c r="P265" i="35"/>
  <c r="O265" i="35"/>
  <c r="N265" i="35"/>
  <c r="M265" i="35"/>
  <c r="L265" i="35"/>
  <c r="K265" i="35"/>
  <c r="J265" i="35"/>
  <c r="I265" i="35"/>
  <c r="H265" i="35"/>
  <c r="G265" i="35"/>
  <c r="F265" i="35"/>
  <c r="V264" i="35"/>
  <c r="U264" i="35"/>
  <c r="T264" i="35"/>
  <c r="S264" i="35"/>
  <c r="R264" i="35"/>
  <c r="Q264" i="35"/>
  <c r="P264" i="35"/>
  <c r="O264" i="35"/>
  <c r="N264" i="35"/>
  <c r="M264" i="35"/>
  <c r="L264" i="35"/>
  <c r="K264" i="35"/>
  <c r="J264" i="35"/>
  <c r="I264" i="35"/>
  <c r="H264" i="35"/>
  <c r="G264" i="35"/>
  <c r="F264" i="35"/>
  <c r="V261" i="35"/>
  <c r="U261" i="35"/>
  <c r="T261" i="35"/>
  <c r="S261" i="35"/>
  <c r="R261" i="35"/>
  <c r="Q261" i="35"/>
  <c r="P261" i="35"/>
  <c r="O261" i="35"/>
  <c r="N261" i="35"/>
  <c r="M261" i="35"/>
  <c r="L261" i="35"/>
  <c r="K261" i="35"/>
  <c r="J261" i="35"/>
  <c r="I261" i="35"/>
  <c r="H261" i="35"/>
  <c r="G261" i="35"/>
  <c r="F261" i="35"/>
  <c r="V260" i="35"/>
  <c r="U260" i="35"/>
  <c r="T260" i="35"/>
  <c r="S260" i="35"/>
  <c r="R260" i="35"/>
  <c r="Q260" i="35"/>
  <c r="P260" i="35"/>
  <c r="O260" i="35"/>
  <c r="N260" i="35"/>
  <c r="M260" i="35"/>
  <c r="L260" i="35"/>
  <c r="K260" i="35"/>
  <c r="J260" i="35"/>
  <c r="I260" i="35"/>
  <c r="H260" i="35"/>
  <c r="G260" i="35"/>
  <c r="F260" i="35"/>
  <c r="V257" i="35"/>
  <c r="U257" i="35"/>
  <c r="T257" i="35"/>
  <c r="S257" i="35"/>
  <c r="R257" i="35"/>
  <c r="Q257" i="35"/>
  <c r="P257" i="35"/>
  <c r="O257" i="35"/>
  <c r="N257" i="35"/>
  <c r="M257" i="35"/>
  <c r="L257" i="35"/>
  <c r="K257" i="35"/>
  <c r="J257" i="35"/>
  <c r="I257" i="35"/>
  <c r="H257" i="35"/>
  <c r="G257" i="35"/>
  <c r="F257" i="35"/>
  <c r="V256" i="35"/>
  <c r="U256" i="35"/>
  <c r="T256" i="35"/>
  <c r="S256" i="35"/>
  <c r="R256" i="35"/>
  <c r="Q256" i="35"/>
  <c r="P256" i="35"/>
  <c r="O256" i="35"/>
  <c r="N256" i="35"/>
  <c r="M256" i="35"/>
  <c r="L256" i="35"/>
  <c r="K256" i="35"/>
  <c r="J256" i="35"/>
  <c r="I256" i="35"/>
  <c r="H256" i="35"/>
  <c r="G256" i="35"/>
  <c r="F256" i="35"/>
  <c r="V253" i="35"/>
  <c r="U253" i="35"/>
  <c r="T253" i="35"/>
  <c r="S253" i="35"/>
  <c r="R253" i="35"/>
  <c r="Q253" i="35"/>
  <c r="P253" i="35"/>
  <c r="O253" i="35"/>
  <c r="N253" i="35"/>
  <c r="M253" i="35"/>
  <c r="L253" i="35"/>
  <c r="K253" i="35"/>
  <c r="J253" i="35"/>
  <c r="I253" i="35"/>
  <c r="H253" i="35"/>
  <c r="G253" i="35"/>
  <c r="F253" i="35"/>
  <c r="V252" i="35"/>
  <c r="U252" i="35"/>
  <c r="T252" i="35"/>
  <c r="S252" i="35"/>
  <c r="R252" i="35"/>
  <c r="Q252" i="35"/>
  <c r="P252" i="35"/>
  <c r="O252" i="35"/>
  <c r="N252" i="35"/>
  <c r="M252" i="35"/>
  <c r="L252" i="35"/>
  <c r="K252" i="35"/>
  <c r="J252" i="35"/>
  <c r="I252" i="35"/>
  <c r="H252" i="35"/>
  <c r="G252" i="35"/>
  <c r="F252" i="35"/>
  <c r="V249" i="35"/>
  <c r="U249" i="35"/>
  <c r="T249" i="35"/>
  <c r="S249" i="35"/>
  <c r="R249" i="35"/>
  <c r="Q249" i="35"/>
  <c r="P249" i="35"/>
  <c r="O249" i="35"/>
  <c r="N249" i="35"/>
  <c r="M249" i="35"/>
  <c r="L249" i="35"/>
  <c r="K249" i="35"/>
  <c r="J249" i="35"/>
  <c r="I249" i="35"/>
  <c r="H249" i="35"/>
  <c r="G249" i="35"/>
  <c r="F249" i="35"/>
  <c r="V248" i="35"/>
  <c r="U248" i="35"/>
  <c r="T248" i="35"/>
  <c r="S248" i="35"/>
  <c r="R248" i="35"/>
  <c r="Q248" i="35"/>
  <c r="P248" i="35"/>
  <c r="O248" i="35"/>
  <c r="N248" i="35"/>
  <c r="M248" i="35"/>
  <c r="L248" i="35"/>
  <c r="K248" i="35"/>
  <c r="J248" i="35"/>
  <c r="I248" i="35"/>
  <c r="H248" i="35"/>
  <c r="G248" i="35"/>
  <c r="F248" i="35"/>
  <c r="V245" i="35"/>
  <c r="U245" i="35"/>
  <c r="T245" i="35"/>
  <c r="S245" i="35"/>
  <c r="R245" i="35"/>
  <c r="Q245" i="35"/>
  <c r="P245" i="35"/>
  <c r="O245" i="35"/>
  <c r="N245" i="35"/>
  <c r="M245" i="35"/>
  <c r="L245" i="35"/>
  <c r="K245" i="35"/>
  <c r="J245" i="35"/>
  <c r="I245" i="35"/>
  <c r="H245" i="35"/>
  <c r="G245" i="35"/>
  <c r="F245" i="35"/>
  <c r="V244" i="35"/>
  <c r="U244" i="35"/>
  <c r="T244" i="35"/>
  <c r="S244" i="35"/>
  <c r="R244" i="35"/>
  <c r="Q244" i="35"/>
  <c r="P244" i="35"/>
  <c r="O244" i="35"/>
  <c r="N244" i="35"/>
  <c r="M244" i="35"/>
  <c r="L244" i="35"/>
  <c r="K244" i="35"/>
  <c r="J244" i="35"/>
  <c r="I244" i="35"/>
  <c r="H244" i="35"/>
  <c r="G244" i="35"/>
  <c r="F244" i="35"/>
  <c r="V241" i="35"/>
  <c r="U241" i="35"/>
  <c r="T241" i="35"/>
  <c r="S241" i="35"/>
  <c r="R241" i="35"/>
  <c r="Q241" i="35"/>
  <c r="P241" i="35"/>
  <c r="O241" i="35"/>
  <c r="N241" i="35"/>
  <c r="M241" i="35"/>
  <c r="L241" i="35"/>
  <c r="K241" i="35"/>
  <c r="J241" i="35"/>
  <c r="I241" i="35"/>
  <c r="H241" i="35"/>
  <c r="G241" i="35"/>
  <c r="F241" i="35"/>
  <c r="V240" i="35"/>
  <c r="U240" i="35"/>
  <c r="T240" i="35"/>
  <c r="S240" i="35"/>
  <c r="R240" i="35"/>
  <c r="Q240" i="35"/>
  <c r="P240" i="35"/>
  <c r="O240" i="35"/>
  <c r="N240" i="35"/>
  <c r="M240" i="35"/>
  <c r="L240" i="35"/>
  <c r="K240" i="35"/>
  <c r="J240" i="35"/>
  <c r="I240" i="35"/>
  <c r="H240" i="35"/>
  <c r="G240" i="35"/>
  <c r="F240" i="35"/>
  <c r="V237" i="35"/>
  <c r="U237" i="35"/>
  <c r="T237" i="35"/>
  <c r="S237" i="35"/>
  <c r="R237" i="35"/>
  <c r="Q237" i="35"/>
  <c r="P237" i="35"/>
  <c r="O237" i="35"/>
  <c r="N237" i="35"/>
  <c r="M237" i="35"/>
  <c r="L237" i="35"/>
  <c r="K237" i="35"/>
  <c r="J237" i="35"/>
  <c r="I237" i="35"/>
  <c r="H237" i="35"/>
  <c r="G237" i="35"/>
  <c r="F237" i="35"/>
  <c r="V236" i="35"/>
  <c r="U236" i="35"/>
  <c r="T236" i="35"/>
  <c r="S236" i="35"/>
  <c r="R236" i="35"/>
  <c r="Q236" i="35"/>
  <c r="P236" i="35"/>
  <c r="O236" i="35"/>
  <c r="N236" i="35"/>
  <c r="M236" i="35"/>
  <c r="L236" i="35"/>
  <c r="K236" i="35"/>
  <c r="J236" i="35"/>
  <c r="I236" i="35"/>
  <c r="H236" i="35"/>
  <c r="G236" i="35"/>
  <c r="F236" i="35"/>
  <c r="V233" i="35"/>
  <c r="U233" i="35"/>
  <c r="T233" i="35"/>
  <c r="S233" i="35"/>
  <c r="R233" i="35"/>
  <c r="Q233" i="35"/>
  <c r="P233" i="35"/>
  <c r="O233" i="35"/>
  <c r="N233" i="35"/>
  <c r="M233" i="35"/>
  <c r="L233" i="35"/>
  <c r="K233" i="35"/>
  <c r="J233" i="35"/>
  <c r="I233" i="35"/>
  <c r="H233" i="35"/>
  <c r="G233" i="35"/>
  <c r="F233" i="35"/>
  <c r="V232" i="35"/>
  <c r="U232" i="35"/>
  <c r="T232" i="35"/>
  <c r="S232" i="35"/>
  <c r="R232" i="35"/>
  <c r="Q232" i="35"/>
  <c r="P232" i="35"/>
  <c r="O232" i="35"/>
  <c r="N232" i="35"/>
  <c r="M232" i="35"/>
  <c r="L232" i="35"/>
  <c r="K232" i="35"/>
  <c r="J232" i="35"/>
  <c r="I232" i="35"/>
  <c r="H232" i="35"/>
  <c r="G232" i="35"/>
  <c r="F232" i="35"/>
  <c r="V229" i="35"/>
  <c r="U229" i="35"/>
  <c r="T229" i="35"/>
  <c r="S229" i="35"/>
  <c r="R229" i="35"/>
  <c r="Q229" i="35"/>
  <c r="P229" i="35"/>
  <c r="O229" i="35"/>
  <c r="N229" i="35"/>
  <c r="M229" i="35"/>
  <c r="L229" i="35"/>
  <c r="K229" i="35"/>
  <c r="J229" i="35"/>
  <c r="I229" i="35"/>
  <c r="H229" i="35"/>
  <c r="G229" i="35"/>
  <c r="F229" i="35"/>
  <c r="V228" i="35"/>
  <c r="U228" i="35"/>
  <c r="T228" i="35"/>
  <c r="S228" i="35"/>
  <c r="R228" i="35"/>
  <c r="Q228" i="35"/>
  <c r="P228" i="35"/>
  <c r="O228" i="35"/>
  <c r="N228" i="35"/>
  <c r="M228" i="35"/>
  <c r="L228" i="35"/>
  <c r="K228" i="35"/>
  <c r="J228" i="35"/>
  <c r="I228" i="35"/>
  <c r="H228" i="35"/>
  <c r="G228" i="35"/>
  <c r="F228" i="35"/>
  <c r="V225" i="35"/>
  <c r="U225" i="35"/>
  <c r="T225" i="35"/>
  <c r="S225" i="35"/>
  <c r="R225" i="35"/>
  <c r="Q225" i="35"/>
  <c r="P225" i="35"/>
  <c r="O225" i="35"/>
  <c r="N225" i="35"/>
  <c r="M225" i="35"/>
  <c r="L225" i="35"/>
  <c r="K225" i="35"/>
  <c r="J225" i="35"/>
  <c r="I225" i="35"/>
  <c r="H225" i="35"/>
  <c r="G225" i="35"/>
  <c r="F225" i="35"/>
  <c r="V224" i="35"/>
  <c r="U224" i="35"/>
  <c r="T224" i="35"/>
  <c r="S224" i="35"/>
  <c r="R224" i="35"/>
  <c r="Q224" i="35"/>
  <c r="P224" i="35"/>
  <c r="O224" i="35"/>
  <c r="N224" i="35"/>
  <c r="M224" i="35"/>
  <c r="L224" i="35"/>
  <c r="K224" i="35"/>
  <c r="J224" i="35"/>
  <c r="I224" i="35"/>
  <c r="H224" i="35"/>
  <c r="G224" i="35"/>
  <c r="F224" i="35"/>
  <c r="V221" i="35"/>
  <c r="U221" i="35"/>
  <c r="T221" i="35"/>
  <c r="S221" i="35"/>
  <c r="R221" i="35"/>
  <c r="Q221" i="35"/>
  <c r="P221" i="35"/>
  <c r="O221" i="35"/>
  <c r="N221" i="35"/>
  <c r="M221" i="35"/>
  <c r="L221" i="35"/>
  <c r="K221" i="35"/>
  <c r="J221" i="35"/>
  <c r="I221" i="35"/>
  <c r="H221" i="35"/>
  <c r="G221" i="35"/>
  <c r="F221" i="35"/>
  <c r="V220" i="35"/>
  <c r="U220" i="35"/>
  <c r="T220" i="35"/>
  <c r="S220" i="35"/>
  <c r="R220" i="35"/>
  <c r="Q220" i="35"/>
  <c r="P220" i="35"/>
  <c r="O220" i="35"/>
  <c r="N220" i="35"/>
  <c r="M220" i="35"/>
  <c r="L220" i="35"/>
  <c r="K220" i="35"/>
  <c r="J220" i="35"/>
  <c r="I220" i="35"/>
  <c r="H220" i="35"/>
  <c r="G220" i="35"/>
  <c r="F220" i="35"/>
  <c r="V217" i="35"/>
  <c r="U217" i="35"/>
  <c r="T217" i="35"/>
  <c r="S217" i="35"/>
  <c r="R217" i="35"/>
  <c r="Q217" i="35"/>
  <c r="P217" i="35"/>
  <c r="O217" i="35"/>
  <c r="N217" i="35"/>
  <c r="M217" i="35"/>
  <c r="L217" i="35"/>
  <c r="K217" i="35"/>
  <c r="J217" i="35"/>
  <c r="I217" i="35"/>
  <c r="H217" i="35"/>
  <c r="G217" i="35"/>
  <c r="F217" i="35"/>
  <c r="V216" i="35"/>
  <c r="U216" i="35"/>
  <c r="T216" i="35"/>
  <c r="S216" i="35"/>
  <c r="R216" i="35"/>
  <c r="Q216" i="35"/>
  <c r="P216" i="35"/>
  <c r="O216" i="35"/>
  <c r="N216" i="35"/>
  <c r="M216" i="35"/>
  <c r="L216" i="35"/>
  <c r="K216" i="35"/>
  <c r="J216" i="35"/>
  <c r="I216" i="35"/>
  <c r="H216" i="35"/>
  <c r="G216" i="35"/>
  <c r="F216" i="35"/>
  <c r="V213" i="35"/>
  <c r="U213" i="35"/>
  <c r="T213" i="35"/>
  <c r="S213" i="35"/>
  <c r="R213" i="35"/>
  <c r="Q213" i="35"/>
  <c r="P213" i="35"/>
  <c r="O213" i="35"/>
  <c r="N213" i="35"/>
  <c r="M213" i="35"/>
  <c r="L213" i="35"/>
  <c r="K213" i="35"/>
  <c r="J213" i="35"/>
  <c r="I213" i="35"/>
  <c r="H213" i="35"/>
  <c r="G213" i="35"/>
  <c r="F213" i="35"/>
  <c r="V212" i="35"/>
  <c r="U212" i="35"/>
  <c r="T212" i="35"/>
  <c r="S212" i="35"/>
  <c r="R212" i="35"/>
  <c r="Q212" i="35"/>
  <c r="P212" i="35"/>
  <c r="O212" i="35"/>
  <c r="N212" i="35"/>
  <c r="M212" i="35"/>
  <c r="L212" i="35"/>
  <c r="K212" i="35"/>
  <c r="J212" i="35"/>
  <c r="I212" i="35"/>
  <c r="H212" i="35"/>
  <c r="G212" i="35"/>
  <c r="F212" i="35"/>
  <c r="V209" i="35"/>
  <c r="U209" i="35"/>
  <c r="T209" i="35"/>
  <c r="S209" i="35"/>
  <c r="R209" i="35"/>
  <c r="Q209" i="35"/>
  <c r="P209" i="35"/>
  <c r="O209" i="35"/>
  <c r="N209" i="35"/>
  <c r="M209" i="35"/>
  <c r="L209" i="35"/>
  <c r="K209" i="35"/>
  <c r="J209" i="35"/>
  <c r="I209" i="35"/>
  <c r="H209" i="35"/>
  <c r="G209" i="35"/>
  <c r="F209" i="35"/>
  <c r="V208" i="35"/>
  <c r="U208" i="35"/>
  <c r="T208" i="35"/>
  <c r="S208" i="35"/>
  <c r="R208" i="35"/>
  <c r="Q208" i="35"/>
  <c r="P208" i="35"/>
  <c r="O208" i="35"/>
  <c r="N208" i="35"/>
  <c r="M208" i="35"/>
  <c r="L208" i="35"/>
  <c r="K208" i="35"/>
  <c r="J208" i="35"/>
  <c r="I208" i="35"/>
  <c r="H208" i="35"/>
  <c r="G208" i="35"/>
  <c r="F208" i="35"/>
  <c r="V205" i="35"/>
  <c r="U205" i="35"/>
  <c r="T205" i="35"/>
  <c r="S205" i="35"/>
  <c r="R205" i="35"/>
  <c r="Q205" i="35"/>
  <c r="P205" i="35"/>
  <c r="O205" i="35"/>
  <c r="N205" i="35"/>
  <c r="M205" i="35"/>
  <c r="L205" i="35"/>
  <c r="K205" i="35"/>
  <c r="J205" i="35"/>
  <c r="I205" i="35"/>
  <c r="H205" i="35"/>
  <c r="G205" i="35"/>
  <c r="F205" i="35"/>
  <c r="V204" i="35"/>
  <c r="U204" i="35"/>
  <c r="T204" i="35"/>
  <c r="S204" i="35"/>
  <c r="R204" i="35"/>
  <c r="Q204" i="35"/>
  <c r="P204" i="35"/>
  <c r="O204" i="35"/>
  <c r="N204" i="35"/>
  <c r="M204" i="35"/>
  <c r="L204" i="35"/>
  <c r="K204" i="35"/>
  <c r="J204" i="35"/>
  <c r="I204" i="35"/>
  <c r="H204" i="35"/>
  <c r="G204" i="35"/>
  <c r="F204" i="35"/>
  <c r="V201" i="35"/>
  <c r="U201" i="35"/>
  <c r="T201" i="35"/>
  <c r="S201" i="35"/>
  <c r="R201" i="35"/>
  <c r="Q201" i="35"/>
  <c r="P201" i="35"/>
  <c r="O201" i="35"/>
  <c r="N201" i="35"/>
  <c r="M201" i="35"/>
  <c r="L201" i="35"/>
  <c r="K201" i="35"/>
  <c r="J201" i="35"/>
  <c r="I201" i="35"/>
  <c r="H201" i="35"/>
  <c r="G201" i="35"/>
  <c r="F201" i="35"/>
  <c r="V200" i="35"/>
  <c r="U200" i="35"/>
  <c r="T200" i="35"/>
  <c r="S200" i="35"/>
  <c r="R200" i="35"/>
  <c r="Q200" i="35"/>
  <c r="P200" i="35"/>
  <c r="O200" i="35"/>
  <c r="N200" i="35"/>
  <c r="M200" i="35"/>
  <c r="L200" i="35"/>
  <c r="K200" i="35"/>
  <c r="J200" i="35"/>
  <c r="I200" i="35"/>
  <c r="H200" i="35"/>
  <c r="G200" i="35"/>
  <c r="F200" i="35"/>
  <c r="V197" i="35"/>
  <c r="U197" i="35"/>
  <c r="T197" i="35"/>
  <c r="S197" i="35"/>
  <c r="R197" i="35"/>
  <c r="Q197" i="35"/>
  <c r="P197" i="35"/>
  <c r="O197" i="35"/>
  <c r="N197" i="35"/>
  <c r="M197" i="35"/>
  <c r="L197" i="35"/>
  <c r="K197" i="35"/>
  <c r="J197" i="35"/>
  <c r="I197" i="35"/>
  <c r="H197" i="35"/>
  <c r="G197" i="35"/>
  <c r="F197" i="35"/>
  <c r="V196" i="35"/>
  <c r="U196" i="35"/>
  <c r="T196" i="35"/>
  <c r="S196" i="35"/>
  <c r="R196" i="35"/>
  <c r="Q196" i="35"/>
  <c r="P196" i="35"/>
  <c r="O196" i="35"/>
  <c r="N196" i="35"/>
  <c r="M196" i="35"/>
  <c r="L196" i="35"/>
  <c r="K196" i="35"/>
  <c r="J196" i="35"/>
  <c r="I196" i="35"/>
  <c r="H196" i="35"/>
  <c r="G196" i="35"/>
  <c r="F196" i="35"/>
  <c r="V193" i="35"/>
  <c r="U193" i="35"/>
  <c r="T193" i="35"/>
  <c r="S193" i="35"/>
  <c r="R193" i="35"/>
  <c r="Q193" i="35"/>
  <c r="P193" i="35"/>
  <c r="O193" i="35"/>
  <c r="N193" i="35"/>
  <c r="M193" i="35"/>
  <c r="L193" i="35"/>
  <c r="K193" i="35"/>
  <c r="J193" i="35"/>
  <c r="I193" i="35"/>
  <c r="H193" i="35"/>
  <c r="G193" i="35"/>
  <c r="F193" i="35"/>
  <c r="V192" i="35"/>
  <c r="U192" i="35"/>
  <c r="T192" i="35"/>
  <c r="S192" i="35"/>
  <c r="R192" i="35"/>
  <c r="Q192" i="35"/>
  <c r="P192" i="35"/>
  <c r="O192" i="35"/>
  <c r="N192" i="35"/>
  <c r="M192" i="35"/>
  <c r="L192" i="35"/>
  <c r="K192" i="35"/>
  <c r="J192" i="35"/>
  <c r="I192" i="35"/>
  <c r="H192" i="35"/>
  <c r="G192" i="35"/>
  <c r="F192" i="35"/>
  <c r="V189" i="35"/>
  <c r="U189" i="35"/>
  <c r="T189" i="35"/>
  <c r="S189" i="35"/>
  <c r="R189" i="35"/>
  <c r="Q189" i="35"/>
  <c r="P189" i="35"/>
  <c r="O189" i="35"/>
  <c r="N189" i="35"/>
  <c r="M189" i="35"/>
  <c r="L189" i="35"/>
  <c r="K189" i="35"/>
  <c r="J189" i="35"/>
  <c r="I189" i="35"/>
  <c r="H189" i="35"/>
  <c r="G189" i="35"/>
  <c r="F189" i="35"/>
  <c r="V188" i="35"/>
  <c r="U188" i="35"/>
  <c r="T188" i="35"/>
  <c r="S188" i="35"/>
  <c r="R188" i="35"/>
  <c r="Q188" i="35"/>
  <c r="P188" i="35"/>
  <c r="O188" i="35"/>
  <c r="N188" i="35"/>
  <c r="M188" i="35"/>
  <c r="L188" i="35"/>
  <c r="K188" i="35"/>
  <c r="J188" i="35"/>
  <c r="I188" i="35"/>
  <c r="H188" i="35"/>
  <c r="G188" i="35"/>
  <c r="F188" i="35"/>
  <c r="V185" i="35"/>
  <c r="U185" i="35"/>
  <c r="T185" i="35"/>
  <c r="S185" i="35"/>
  <c r="R185" i="35"/>
  <c r="Q185" i="35"/>
  <c r="P185" i="35"/>
  <c r="O185" i="35"/>
  <c r="N185" i="35"/>
  <c r="M185" i="35"/>
  <c r="L185" i="35"/>
  <c r="K185" i="35"/>
  <c r="J185" i="35"/>
  <c r="I185" i="35"/>
  <c r="H185" i="35"/>
  <c r="G185" i="35"/>
  <c r="F185" i="35"/>
  <c r="V184" i="35"/>
  <c r="U184" i="35"/>
  <c r="T184" i="35"/>
  <c r="S184" i="35"/>
  <c r="R184" i="35"/>
  <c r="Q184" i="35"/>
  <c r="P184" i="35"/>
  <c r="O184" i="35"/>
  <c r="N184" i="35"/>
  <c r="M184" i="35"/>
  <c r="L184" i="35"/>
  <c r="K184" i="35"/>
  <c r="J184" i="35"/>
  <c r="I184" i="35"/>
  <c r="H184" i="35"/>
  <c r="G184" i="35"/>
  <c r="F184" i="35"/>
  <c r="V181" i="35"/>
  <c r="U181" i="35"/>
  <c r="T181" i="35"/>
  <c r="S181" i="35"/>
  <c r="R181" i="35"/>
  <c r="Q181" i="35"/>
  <c r="P181" i="35"/>
  <c r="O181" i="35"/>
  <c r="N181" i="35"/>
  <c r="M181" i="35"/>
  <c r="L181" i="35"/>
  <c r="K181" i="35"/>
  <c r="J181" i="35"/>
  <c r="I181" i="35"/>
  <c r="H181" i="35"/>
  <c r="G181" i="35"/>
  <c r="F181" i="35"/>
  <c r="V180" i="35"/>
  <c r="U180" i="35"/>
  <c r="T180" i="35"/>
  <c r="S180" i="35"/>
  <c r="R180" i="35"/>
  <c r="Q180" i="35"/>
  <c r="P180" i="35"/>
  <c r="O180" i="35"/>
  <c r="N180" i="35"/>
  <c r="M180" i="35"/>
  <c r="L180" i="35"/>
  <c r="K180" i="35"/>
  <c r="J180" i="35"/>
  <c r="I180" i="35"/>
  <c r="H180" i="35"/>
  <c r="G180" i="35"/>
  <c r="F180" i="35"/>
  <c r="V177" i="35"/>
  <c r="U177" i="35"/>
  <c r="T177" i="35"/>
  <c r="S177" i="35"/>
  <c r="R177" i="35"/>
  <c r="Q177" i="35"/>
  <c r="P177" i="35"/>
  <c r="O177" i="35"/>
  <c r="N177" i="35"/>
  <c r="M177" i="35"/>
  <c r="L177" i="35"/>
  <c r="K177" i="35"/>
  <c r="J177" i="35"/>
  <c r="I177" i="35"/>
  <c r="H177" i="35"/>
  <c r="G177" i="35"/>
  <c r="F177" i="35"/>
  <c r="V176" i="35"/>
  <c r="U176" i="35"/>
  <c r="T176" i="35"/>
  <c r="S176" i="35"/>
  <c r="R176" i="35"/>
  <c r="Q176" i="35"/>
  <c r="P176" i="35"/>
  <c r="O176" i="35"/>
  <c r="N176" i="35"/>
  <c r="M176" i="35"/>
  <c r="L176" i="35"/>
  <c r="K176" i="35"/>
  <c r="J176" i="35"/>
  <c r="I176" i="35"/>
  <c r="H176" i="35"/>
  <c r="G176" i="35"/>
  <c r="F176" i="35"/>
  <c r="V173" i="35"/>
  <c r="U173" i="35"/>
  <c r="T173" i="35"/>
  <c r="S173" i="35"/>
  <c r="R173" i="35"/>
  <c r="Q173" i="35"/>
  <c r="P173" i="35"/>
  <c r="O173" i="35"/>
  <c r="N173" i="35"/>
  <c r="M173" i="35"/>
  <c r="L173" i="35"/>
  <c r="K173" i="35"/>
  <c r="J173" i="35"/>
  <c r="I173" i="35"/>
  <c r="H173" i="35"/>
  <c r="G173" i="35"/>
  <c r="F173" i="35"/>
  <c r="V172" i="35"/>
  <c r="U172" i="35"/>
  <c r="T172" i="35"/>
  <c r="S172" i="35"/>
  <c r="R172" i="35"/>
  <c r="Q172" i="35"/>
  <c r="P172" i="35"/>
  <c r="O172" i="35"/>
  <c r="N172" i="35"/>
  <c r="M172" i="35"/>
  <c r="L172" i="35"/>
  <c r="K172" i="35"/>
  <c r="J172" i="35"/>
  <c r="I172" i="35"/>
  <c r="H172" i="35"/>
  <c r="G172" i="35"/>
  <c r="F172" i="35"/>
  <c r="V169" i="35"/>
  <c r="U169" i="35"/>
  <c r="T169" i="35"/>
  <c r="S169" i="35"/>
  <c r="R169" i="35"/>
  <c r="Q169" i="35"/>
  <c r="P169" i="35"/>
  <c r="O169" i="35"/>
  <c r="N169" i="35"/>
  <c r="M169" i="35"/>
  <c r="L169" i="35"/>
  <c r="K169" i="35"/>
  <c r="J169" i="35"/>
  <c r="I169" i="35"/>
  <c r="H169" i="35"/>
  <c r="G169" i="35"/>
  <c r="F169" i="35"/>
  <c r="V168" i="35"/>
  <c r="U168" i="35"/>
  <c r="T168" i="35"/>
  <c r="S168" i="35"/>
  <c r="R168" i="35"/>
  <c r="Q168" i="35"/>
  <c r="P168" i="35"/>
  <c r="O168" i="35"/>
  <c r="N168" i="35"/>
  <c r="M168" i="35"/>
  <c r="L168" i="35"/>
  <c r="K168" i="35"/>
  <c r="J168" i="35"/>
  <c r="I168" i="35"/>
  <c r="H168" i="35"/>
  <c r="G168" i="35"/>
  <c r="F168" i="35"/>
  <c r="V165" i="35"/>
  <c r="U165" i="35"/>
  <c r="T165" i="35"/>
  <c r="S165" i="35"/>
  <c r="R165" i="35"/>
  <c r="Q165" i="35"/>
  <c r="P165" i="35"/>
  <c r="O165" i="35"/>
  <c r="N165" i="35"/>
  <c r="M165" i="35"/>
  <c r="L165" i="35"/>
  <c r="K165" i="35"/>
  <c r="J165" i="35"/>
  <c r="I165" i="35"/>
  <c r="H165" i="35"/>
  <c r="G165" i="35"/>
  <c r="F165" i="35"/>
  <c r="V164" i="35"/>
  <c r="U164" i="35"/>
  <c r="T164" i="35"/>
  <c r="S164" i="35"/>
  <c r="R164" i="35"/>
  <c r="Q164" i="35"/>
  <c r="P164" i="35"/>
  <c r="O164" i="35"/>
  <c r="N164" i="35"/>
  <c r="M164" i="35"/>
  <c r="L164" i="35"/>
  <c r="K164" i="35"/>
  <c r="J164" i="35"/>
  <c r="I164" i="35"/>
  <c r="H164" i="35"/>
  <c r="G164" i="35"/>
  <c r="F164" i="35"/>
  <c r="V161" i="35"/>
  <c r="U161" i="35"/>
  <c r="T161" i="35"/>
  <c r="S161" i="35"/>
  <c r="R161" i="35"/>
  <c r="Q161" i="35"/>
  <c r="P161" i="35"/>
  <c r="O161" i="35"/>
  <c r="N161" i="35"/>
  <c r="M161" i="35"/>
  <c r="L161" i="35"/>
  <c r="K161" i="35"/>
  <c r="J161" i="35"/>
  <c r="I161" i="35"/>
  <c r="H161" i="35"/>
  <c r="G161" i="35"/>
  <c r="F161" i="35"/>
  <c r="V160" i="35"/>
  <c r="U160" i="35"/>
  <c r="T160" i="35"/>
  <c r="S160" i="35"/>
  <c r="R160" i="35"/>
  <c r="Q160" i="35"/>
  <c r="P160" i="35"/>
  <c r="O160" i="35"/>
  <c r="N160" i="35"/>
  <c r="M160" i="35"/>
  <c r="L160" i="35"/>
  <c r="K160" i="35"/>
  <c r="J160" i="35"/>
  <c r="I160" i="35"/>
  <c r="H160" i="35"/>
  <c r="G160" i="35"/>
  <c r="F160" i="35"/>
  <c r="V157" i="35"/>
  <c r="U157" i="35"/>
  <c r="T157" i="35"/>
  <c r="S157" i="35"/>
  <c r="R157" i="35"/>
  <c r="Q157" i="35"/>
  <c r="P157" i="35"/>
  <c r="O157" i="35"/>
  <c r="N157" i="35"/>
  <c r="M157" i="35"/>
  <c r="L157" i="35"/>
  <c r="K157" i="35"/>
  <c r="J157" i="35"/>
  <c r="I157" i="35"/>
  <c r="H157" i="35"/>
  <c r="G157" i="35"/>
  <c r="F157" i="35"/>
  <c r="V156" i="35"/>
  <c r="U156" i="35"/>
  <c r="T156" i="35"/>
  <c r="S156" i="35"/>
  <c r="R156" i="35"/>
  <c r="Q156" i="35"/>
  <c r="P156" i="35"/>
  <c r="O156" i="35"/>
  <c r="N156" i="35"/>
  <c r="M156" i="35"/>
  <c r="L156" i="35"/>
  <c r="K156" i="35"/>
  <c r="J156" i="35"/>
  <c r="I156" i="35"/>
  <c r="H156" i="35"/>
  <c r="G156" i="35"/>
  <c r="F156" i="35"/>
  <c r="V153" i="35"/>
  <c r="U153" i="35"/>
  <c r="T153" i="35"/>
  <c r="S153" i="35"/>
  <c r="R153" i="35"/>
  <c r="Q153" i="35"/>
  <c r="P153" i="35"/>
  <c r="O153" i="35"/>
  <c r="N153" i="35"/>
  <c r="M153" i="35"/>
  <c r="L153" i="35"/>
  <c r="K153" i="35"/>
  <c r="J153" i="35"/>
  <c r="I153" i="35"/>
  <c r="H153" i="35"/>
  <c r="G153" i="35"/>
  <c r="F153" i="35"/>
  <c r="V152" i="35"/>
  <c r="U152" i="35"/>
  <c r="T152" i="35"/>
  <c r="S152" i="35"/>
  <c r="R152" i="35"/>
  <c r="Q152" i="35"/>
  <c r="P152" i="35"/>
  <c r="O152" i="35"/>
  <c r="N152" i="35"/>
  <c r="M152" i="35"/>
  <c r="L152" i="35"/>
  <c r="K152" i="35"/>
  <c r="J152" i="35"/>
  <c r="I152" i="35"/>
  <c r="H152" i="35"/>
  <c r="G152" i="35"/>
  <c r="F152" i="35"/>
  <c r="V149" i="35"/>
  <c r="U149" i="35"/>
  <c r="T149" i="35"/>
  <c r="S149" i="35"/>
  <c r="R149" i="35"/>
  <c r="Q149" i="35"/>
  <c r="P149" i="35"/>
  <c r="O149" i="35"/>
  <c r="N149" i="35"/>
  <c r="M149" i="35"/>
  <c r="L149" i="35"/>
  <c r="K149" i="35"/>
  <c r="J149" i="35"/>
  <c r="I149" i="35"/>
  <c r="H149" i="35"/>
  <c r="G149" i="35"/>
  <c r="F149" i="35"/>
  <c r="V148" i="35"/>
  <c r="U148" i="35"/>
  <c r="T148" i="35"/>
  <c r="S148" i="35"/>
  <c r="R148" i="35"/>
  <c r="Q148" i="35"/>
  <c r="P148" i="35"/>
  <c r="O148" i="35"/>
  <c r="N148" i="35"/>
  <c r="M148" i="35"/>
  <c r="L148" i="35"/>
  <c r="K148" i="35"/>
  <c r="J148" i="35"/>
  <c r="I148" i="35"/>
  <c r="H148" i="35"/>
  <c r="G148" i="35"/>
  <c r="F148" i="35"/>
  <c r="V145" i="35"/>
  <c r="U145" i="35"/>
  <c r="T145" i="35"/>
  <c r="S145" i="35"/>
  <c r="R145" i="35"/>
  <c r="Q145" i="35"/>
  <c r="P145" i="35"/>
  <c r="O145" i="35"/>
  <c r="N145" i="35"/>
  <c r="M145" i="35"/>
  <c r="L145" i="35"/>
  <c r="K145" i="35"/>
  <c r="J145" i="35"/>
  <c r="I145" i="35"/>
  <c r="H145" i="35"/>
  <c r="G145" i="35"/>
  <c r="F145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I144" i="35"/>
  <c r="H144" i="35"/>
  <c r="G144" i="35"/>
  <c r="F144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V121" i="35"/>
  <c r="U121" i="35"/>
  <c r="T121" i="35"/>
  <c r="S121" i="35"/>
  <c r="R121" i="35"/>
  <c r="Q121" i="35"/>
  <c r="P121" i="35"/>
  <c r="O121" i="35"/>
  <c r="N121" i="35"/>
  <c r="M121" i="35"/>
  <c r="L121" i="35"/>
  <c r="K121" i="35"/>
  <c r="J121" i="35"/>
  <c r="I121" i="35"/>
  <c r="H121" i="35"/>
  <c r="G121" i="35"/>
  <c r="F121" i="35"/>
  <c r="V120" i="35"/>
  <c r="U120" i="35"/>
  <c r="T120" i="35"/>
  <c r="S120" i="35"/>
  <c r="R120" i="35"/>
  <c r="Q120" i="35"/>
  <c r="P120" i="35"/>
  <c r="O120" i="35"/>
  <c r="N120" i="35"/>
  <c r="M120" i="35"/>
  <c r="L120" i="35"/>
  <c r="K120" i="35"/>
  <c r="J120" i="35"/>
  <c r="I120" i="35"/>
  <c r="H120" i="35"/>
  <c r="G120" i="35"/>
  <c r="F120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V97" i="35"/>
  <c r="U97" i="35"/>
  <c r="T97" i="35"/>
  <c r="S97" i="35"/>
  <c r="R97" i="35"/>
  <c r="Q97" i="35"/>
  <c r="P97" i="35"/>
  <c r="O97" i="35"/>
  <c r="N97" i="35"/>
  <c r="M97" i="35"/>
  <c r="L97" i="35"/>
  <c r="K97" i="35"/>
  <c r="J97" i="35"/>
  <c r="I97" i="35"/>
  <c r="H97" i="35"/>
  <c r="G97" i="35"/>
  <c r="F97" i="35"/>
  <c r="V96" i="35"/>
  <c r="U96" i="35"/>
  <c r="T96" i="35"/>
  <c r="S96" i="35"/>
  <c r="R96" i="35"/>
  <c r="Q96" i="35"/>
  <c r="P96" i="35"/>
  <c r="O96" i="35"/>
  <c r="N96" i="35"/>
  <c r="M96" i="35"/>
  <c r="L96" i="35"/>
  <c r="K96" i="35"/>
  <c r="J96" i="35"/>
  <c r="I96" i="35"/>
  <c r="H96" i="35"/>
  <c r="G96" i="35"/>
  <c r="F96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V73" i="35"/>
  <c r="U73" i="35"/>
  <c r="T73" i="35"/>
  <c r="S73" i="35"/>
  <c r="R73" i="35"/>
  <c r="Q73" i="35"/>
  <c r="P73" i="35"/>
  <c r="O73" i="35"/>
  <c r="N73" i="35"/>
  <c r="M73" i="35"/>
  <c r="L73" i="35"/>
  <c r="K73" i="35"/>
  <c r="J73" i="35"/>
  <c r="I73" i="35"/>
  <c r="H73" i="35"/>
  <c r="G73" i="35"/>
  <c r="F73" i="35"/>
  <c r="V72" i="35"/>
  <c r="U72" i="35"/>
  <c r="T72" i="35"/>
  <c r="S72" i="35"/>
  <c r="R72" i="35"/>
  <c r="Q72" i="35"/>
  <c r="P72" i="35"/>
  <c r="O72" i="35"/>
  <c r="N72" i="35"/>
  <c r="M72" i="35"/>
  <c r="L72" i="35"/>
  <c r="K72" i="35"/>
  <c r="J72" i="35"/>
  <c r="I72" i="35"/>
  <c r="H72" i="35"/>
  <c r="G72" i="35"/>
  <c r="F72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V25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V24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U22" i="34"/>
  <c r="R78" i="34" l="1"/>
  <c r="U75" i="34"/>
  <c r="T75" i="34"/>
  <c r="R75" i="34"/>
  <c r="Q75" i="34"/>
  <c r="U74" i="34"/>
  <c r="T74" i="34"/>
  <c r="R74" i="34"/>
  <c r="Q74" i="34"/>
  <c r="Q30" i="34"/>
  <c r="V941" i="34" l="1"/>
  <c r="U941" i="34"/>
  <c r="T941" i="34"/>
  <c r="S941" i="34"/>
  <c r="R941" i="34"/>
  <c r="Q941" i="34"/>
  <c r="P941" i="34"/>
  <c r="O941" i="34"/>
  <c r="N941" i="34"/>
  <c r="M941" i="34"/>
  <c r="L941" i="34"/>
  <c r="K941" i="34"/>
  <c r="J941" i="34"/>
  <c r="I941" i="34"/>
  <c r="H941" i="34"/>
  <c r="G941" i="34"/>
  <c r="F941" i="34"/>
  <c r="V940" i="34"/>
  <c r="U940" i="34"/>
  <c r="T940" i="34"/>
  <c r="S940" i="34"/>
  <c r="R940" i="34"/>
  <c r="Q940" i="34"/>
  <c r="P940" i="34"/>
  <c r="O940" i="34"/>
  <c r="N940" i="34"/>
  <c r="M940" i="34"/>
  <c r="L940" i="34"/>
  <c r="K940" i="34"/>
  <c r="J940" i="34"/>
  <c r="I940" i="34"/>
  <c r="H940" i="34"/>
  <c r="G940" i="34"/>
  <c r="F940" i="34"/>
  <c r="V937" i="34"/>
  <c r="U937" i="34"/>
  <c r="T937" i="34"/>
  <c r="S937" i="34"/>
  <c r="R937" i="34"/>
  <c r="Q937" i="34"/>
  <c r="P937" i="34"/>
  <c r="O937" i="34"/>
  <c r="N937" i="34"/>
  <c r="M937" i="34"/>
  <c r="L937" i="34"/>
  <c r="K937" i="34"/>
  <c r="J937" i="34"/>
  <c r="I937" i="34"/>
  <c r="H937" i="34"/>
  <c r="G937" i="34"/>
  <c r="F937" i="34"/>
  <c r="V936" i="34"/>
  <c r="U936" i="34"/>
  <c r="T936" i="34"/>
  <c r="S936" i="34"/>
  <c r="R936" i="34"/>
  <c r="Q936" i="34"/>
  <c r="P936" i="34"/>
  <c r="O936" i="34"/>
  <c r="N936" i="34"/>
  <c r="M936" i="34"/>
  <c r="L936" i="34"/>
  <c r="K936" i="34"/>
  <c r="J936" i="34"/>
  <c r="I936" i="34"/>
  <c r="H936" i="34"/>
  <c r="G936" i="34"/>
  <c r="F936" i="34"/>
  <c r="V933" i="34"/>
  <c r="U933" i="34"/>
  <c r="T933" i="34"/>
  <c r="S933" i="34"/>
  <c r="R933" i="34"/>
  <c r="Q933" i="34"/>
  <c r="P933" i="34"/>
  <c r="O933" i="34"/>
  <c r="N933" i="34"/>
  <c r="M933" i="34"/>
  <c r="L933" i="34"/>
  <c r="K933" i="34"/>
  <c r="J933" i="34"/>
  <c r="I933" i="34"/>
  <c r="H933" i="34"/>
  <c r="G933" i="34"/>
  <c r="F933" i="34"/>
  <c r="V932" i="34"/>
  <c r="U932" i="34"/>
  <c r="T932" i="34"/>
  <c r="S932" i="34"/>
  <c r="R932" i="34"/>
  <c r="Q932" i="34"/>
  <c r="P932" i="34"/>
  <c r="O932" i="34"/>
  <c r="N932" i="34"/>
  <c r="M932" i="34"/>
  <c r="L932" i="34"/>
  <c r="K932" i="34"/>
  <c r="J932" i="34"/>
  <c r="I932" i="34"/>
  <c r="H932" i="34"/>
  <c r="G932" i="34"/>
  <c r="F932" i="34"/>
  <c r="V929" i="34"/>
  <c r="U929" i="34"/>
  <c r="T929" i="34"/>
  <c r="S929" i="34"/>
  <c r="R929" i="34"/>
  <c r="Q929" i="34"/>
  <c r="P929" i="34"/>
  <c r="O929" i="34"/>
  <c r="N929" i="34"/>
  <c r="M929" i="34"/>
  <c r="L929" i="34"/>
  <c r="K929" i="34"/>
  <c r="J929" i="34"/>
  <c r="I929" i="34"/>
  <c r="H929" i="34"/>
  <c r="G929" i="34"/>
  <c r="F929" i="34"/>
  <c r="V928" i="34"/>
  <c r="U928" i="34"/>
  <c r="T928" i="34"/>
  <c r="S928" i="34"/>
  <c r="R928" i="34"/>
  <c r="Q928" i="34"/>
  <c r="P928" i="34"/>
  <c r="O928" i="34"/>
  <c r="N928" i="34"/>
  <c r="M928" i="34"/>
  <c r="L928" i="34"/>
  <c r="K928" i="34"/>
  <c r="J928" i="34"/>
  <c r="I928" i="34"/>
  <c r="H928" i="34"/>
  <c r="G928" i="34"/>
  <c r="F928" i="34"/>
  <c r="V925" i="34"/>
  <c r="U925" i="34"/>
  <c r="T925" i="34"/>
  <c r="S925" i="34"/>
  <c r="R925" i="34"/>
  <c r="Q925" i="34"/>
  <c r="P925" i="34"/>
  <c r="O925" i="34"/>
  <c r="N925" i="34"/>
  <c r="M925" i="34"/>
  <c r="L925" i="34"/>
  <c r="K925" i="34"/>
  <c r="J925" i="34"/>
  <c r="I925" i="34"/>
  <c r="H925" i="34"/>
  <c r="G925" i="34"/>
  <c r="F925" i="34"/>
  <c r="V924" i="34"/>
  <c r="U924" i="34"/>
  <c r="T924" i="34"/>
  <c r="S924" i="34"/>
  <c r="R924" i="34"/>
  <c r="Q924" i="34"/>
  <c r="P924" i="34"/>
  <c r="O924" i="34"/>
  <c r="N924" i="34"/>
  <c r="M924" i="34"/>
  <c r="L924" i="34"/>
  <c r="K924" i="34"/>
  <c r="J924" i="34"/>
  <c r="I924" i="34"/>
  <c r="H924" i="34"/>
  <c r="G924" i="34"/>
  <c r="F924" i="34"/>
  <c r="V921" i="34"/>
  <c r="U921" i="34"/>
  <c r="T921" i="34"/>
  <c r="S921" i="34"/>
  <c r="R921" i="34"/>
  <c r="Q921" i="34"/>
  <c r="P921" i="34"/>
  <c r="O921" i="34"/>
  <c r="N921" i="34"/>
  <c r="M921" i="34"/>
  <c r="L921" i="34"/>
  <c r="K921" i="34"/>
  <c r="J921" i="34"/>
  <c r="I921" i="34"/>
  <c r="H921" i="34"/>
  <c r="G921" i="34"/>
  <c r="F921" i="34"/>
  <c r="V920" i="34"/>
  <c r="U920" i="34"/>
  <c r="T920" i="34"/>
  <c r="S920" i="34"/>
  <c r="R920" i="34"/>
  <c r="Q920" i="34"/>
  <c r="P920" i="34"/>
  <c r="O920" i="34"/>
  <c r="N920" i="34"/>
  <c r="M920" i="34"/>
  <c r="L920" i="34"/>
  <c r="K920" i="34"/>
  <c r="J920" i="34"/>
  <c r="I920" i="34"/>
  <c r="H920" i="34"/>
  <c r="G920" i="34"/>
  <c r="F920" i="34"/>
  <c r="V917" i="34"/>
  <c r="U917" i="34"/>
  <c r="T917" i="34"/>
  <c r="S917" i="34"/>
  <c r="R917" i="34"/>
  <c r="Q917" i="34"/>
  <c r="P917" i="34"/>
  <c r="O917" i="34"/>
  <c r="N917" i="34"/>
  <c r="M917" i="34"/>
  <c r="L917" i="34"/>
  <c r="K917" i="34"/>
  <c r="J917" i="34"/>
  <c r="I917" i="34"/>
  <c r="H917" i="34"/>
  <c r="G917" i="34"/>
  <c r="F917" i="34"/>
  <c r="V916" i="34"/>
  <c r="U916" i="34"/>
  <c r="T916" i="34"/>
  <c r="S916" i="34"/>
  <c r="R916" i="34"/>
  <c r="Q916" i="34"/>
  <c r="P916" i="34"/>
  <c r="O916" i="34"/>
  <c r="N916" i="34"/>
  <c r="M916" i="34"/>
  <c r="L916" i="34"/>
  <c r="K916" i="34"/>
  <c r="J916" i="34"/>
  <c r="I916" i="34"/>
  <c r="H916" i="34"/>
  <c r="G916" i="34"/>
  <c r="F916" i="34"/>
  <c r="V913" i="34"/>
  <c r="U913" i="34"/>
  <c r="T913" i="34"/>
  <c r="S913" i="34"/>
  <c r="R913" i="34"/>
  <c r="Q913" i="34"/>
  <c r="P913" i="34"/>
  <c r="O913" i="34"/>
  <c r="N913" i="34"/>
  <c r="M913" i="34"/>
  <c r="L913" i="34"/>
  <c r="K913" i="34"/>
  <c r="J913" i="34"/>
  <c r="I913" i="34"/>
  <c r="H913" i="34"/>
  <c r="G913" i="34"/>
  <c r="F913" i="34"/>
  <c r="V912" i="34"/>
  <c r="U912" i="34"/>
  <c r="T912" i="34"/>
  <c r="S912" i="34"/>
  <c r="R912" i="34"/>
  <c r="Q912" i="34"/>
  <c r="P912" i="34"/>
  <c r="O912" i="34"/>
  <c r="N912" i="34"/>
  <c r="M912" i="34"/>
  <c r="L912" i="34"/>
  <c r="K912" i="34"/>
  <c r="J912" i="34"/>
  <c r="I912" i="34"/>
  <c r="H912" i="34"/>
  <c r="G912" i="34"/>
  <c r="F912" i="34"/>
  <c r="V909" i="34"/>
  <c r="U909" i="34"/>
  <c r="T909" i="34"/>
  <c r="S909" i="34"/>
  <c r="R909" i="34"/>
  <c r="Q909" i="34"/>
  <c r="P909" i="34"/>
  <c r="O909" i="34"/>
  <c r="N909" i="34"/>
  <c r="M909" i="34"/>
  <c r="L909" i="34"/>
  <c r="K909" i="34"/>
  <c r="J909" i="34"/>
  <c r="I909" i="34"/>
  <c r="H909" i="34"/>
  <c r="G909" i="34"/>
  <c r="F909" i="34"/>
  <c r="V908" i="34"/>
  <c r="U908" i="34"/>
  <c r="T908" i="34"/>
  <c r="S908" i="34"/>
  <c r="R908" i="34"/>
  <c r="Q908" i="34"/>
  <c r="P908" i="34"/>
  <c r="O908" i="34"/>
  <c r="N908" i="34"/>
  <c r="M908" i="34"/>
  <c r="L908" i="34"/>
  <c r="K908" i="34"/>
  <c r="J908" i="34"/>
  <c r="I908" i="34"/>
  <c r="H908" i="34"/>
  <c r="G908" i="34"/>
  <c r="F908" i="34"/>
  <c r="V905" i="34"/>
  <c r="U905" i="34"/>
  <c r="T905" i="34"/>
  <c r="S905" i="34"/>
  <c r="R905" i="34"/>
  <c r="Q905" i="34"/>
  <c r="P905" i="34"/>
  <c r="O905" i="34"/>
  <c r="N905" i="34"/>
  <c r="M905" i="34"/>
  <c r="L905" i="34"/>
  <c r="K905" i="34"/>
  <c r="J905" i="34"/>
  <c r="I905" i="34"/>
  <c r="H905" i="34"/>
  <c r="G905" i="34"/>
  <c r="F905" i="34"/>
  <c r="V904" i="34"/>
  <c r="U904" i="34"/>
  <c r="T904" i="34"/>
  <c r="S904" i="34"/>
  <c r="R904" i="34"/>
  <c r="Q904" i="34"/>
  <c r="P904" i="34"/>
  <c r="O904" i="34"/>
  <c r="N904" i="34"/>
  <c r="M904" i="34"/>
  <c r="L904" i="34"/>
  <c r="K904" i="34"/>
  <c r="J904" i="34"/>
  <c r="I904" i="34"/>
  <c r="H904" i="34"/>
  <c r="G904" i="34"/>
  <c r="F904" i="34"/>
  <c r="V901" i="34"/>
  <c r="U901" i="34"/>
  <c r="T901" i="34"/>
  <c r="S901" i="34"/>
  <c r="R901" i="34"/>
  <c r="Q901" i="34"/>
  <c r="P901" i="34"/>
  <c r="O901" i="34"/>
  <c r="N901" i="34"/>
  <c r="M901" i="34"/>
  <c r="L901" i="34"/>
  <c r="K901" i="34"/>
  <c r="J901" i="34"/>
  <c r="I901" i="34"/>
  <c r="H901" i="34"/>
  <c r="G901" i="34"/>
  <c r="F901" i="34"/>
  <c r="V900" i="34"/>
  <c r="U900" i="34"/>
  <c r="T900" i="34"/>
  <c r="S900" i="34"/>
  <c r="R900" i="34"/>
  <c r="Q900" i="34"/>
  <c r="P900" i="34"/>
  <c r="O900" i="34"/>
  <c r="N900" i="34"/>
  <c r="M900" i="34"/>
  <c r="L900" i="34"/>
  <c r="K900" i="34"/>
  <c r="J900" i="34"/>
  <c r="I900" i="34"/>
  <c r="H900" i="34"/>
  <c r="G900" i="34"/>
  <c r="F900" i="34"/>
  <c r="V897" i="34"/>
  <c r="U897" i="34"/>
  <c r="T897" i="34"/>
  <c r="S897" i="34"/>
  <c r="R897" i="34"/>
  <c r="Q897" i="34"/>
  <c r="P897" i="34"/>
  <c r="O897" i="34"/>
  <c r="N897" i="34"/>
  <c r="M897" i="34"/>
  <c r="L897" i="34"/>
  <c r="K897" i="34"/>
  <c r="J897" i="34"/>
  <c r="I897" i="34"/>
  <c r="H897" i="34"/>
  <c r="G897" i="34"/>
  <c r="F897" i="34"/>
  <c r="V896" i="34"/>
  <c r="U896" i="34"/>
  <c r="T896" i="34"/>
  <c r="S896" i="34"/>
  <c r="R896" i="34"/>
  <c r="Q896" i="34"/>
  <c r="P896" i="34"/>
  <c r="O896" i="34"/>
  <c r="N896" i="34"/>
  <c r="M896" i="34"/>
  <c r="L896" i="34"/>
  <c r="K896" i="34"/>
  <c r="J896" i="34"/>
  <c r="I896" i="34"/>
  <c r="H896" i="34"/>
  <c r="G896" i="34"/>
  <c r="F896" i="34"/>
  <c r="V893" i="34"/>
  <c r="U893" i="34"/>
  <c r="T893" i="34"/>
  <c r="S893" i="34"/>
  <c r="R893" i="34"/>
  <c r="Q893" i="34"/>
  <c r="P893" i="34"/>
  <c r="O893" i="34"/>
  <c r="N893" i="34"/>
  <c r="M893" i="34"/>
  <c r="L893" i="34"/>
  <c r="K893" i="34"/>
  <c r="J893" i="34"/>
  <c r="I893" i="34"/>
  <c r="H893" i="34"/>
  <c r="G893" i="34"/>
  <c r="F893" i="34"/>
  <c r="V892" i="34"/>
  <c r="U892" i="34"/>
  <c r="T892" i="34"/>
  <c r="S892" i="34"/>
  <c r="R892" i="34"/>
  <c r="Q892" i="34"/>
  <c r="P892" i="34"/>
  <c r="O892" i="34"/>
  <c r="N892" i="34"/>
  <c r="M892" i="34"/>
  <c r="L892" i="34"/>
  <c r="K892" i="34"/>
  <c r="J892" i="34"/>
  <c r="I892" i="34"/>
  <c r="H892" i="34"/>
  <c r="G892" i="34"/>
  <c r="F892" i="34"/>
  <c r="V889" i="34"/>
  <c r="U889" i="34"/>
  <c r="T889" i="34"/>
  <c r="S889" i="34"/>
  <c r="R889" i="34"/>
  <c r="Q889" i="34"/>
  <c r="P889" i="34"/>
  <c r="O889" i="34"/>
  <c r="N889" i="34"/>
  <c r="M889" i="34"/>
  <c r="L889" i="34"/>
  <c r="K889" i="34"/>
  <c r="J889" i="34"/>
  <c r="I889" i="34"/>
  <c r="H889" i="34"/>
  <c r="G889" i="34"/>
  <c r="F889" i="34"/>
  <c r="V888" i="34"/>
  <c r="U888" i="34"/>
  <c r="T888" i="34"/>
  <c r="S888" i="34"/>
  <c r="R888" i="34"/>
  <c r="Q888" i="34"/>
  <c r="P888" i="34"/>
  <c r="O888" i="34"/>
  <c r="N888" i="34"/>
  <c r="M888" i="34"/>
  <c r="L888" i="34"/>
  <c r="K888" i="34"/>
  <c r="J888" i="34"/>
  <c r="I888" i="34"/>
  <c r="H888" i="34"/>
  <c r="G888" i="34"/>
  <c r="F888" i="34"/>
  <c r="V885" i="34"/>
  <c r="U885" i="34"/>
  <c r="T885" i="34"/>
  <c r="S885" i="34"/>
  <c r="R885" i="34"/>
  <c r="Q885" i="34"/>
  <c r="P885" i="34"/>
  <c r="O885" i="34"/>
  <c r="N885" i="34"/>
  <c r="M885" i="34"/>
  <c r="L885" i="34"/>
  <c r="K885" i="34"/>
  <c r="J885" i="34"/>
  <c r="I885" i="34"/>
  <c r="H885" i="34"/>
  <c r="G885" i="34"/>
  <c r="F885" i="34"/>
  <c r="V884" i="34"/>
  <c r="U884" i="34"/>
  <c r="T884" i="34"/>
  <c r="S884" i="34"/>
  <c r="R884" i="34"/>
  <c r="Q884" i="34"/>
  <c r="P884" i="34"/>
  <c r="O884" i="34"/>
  <c r="N884" i="34"/>
  <c r="M884" i="34"/>
  <c r="L884" i="34"/>
  <c r="K884" i="34"/>
  <c r="J884" i="34"/>
  <c r="I884" i="34"/>
  <c r="H884" i="34"/>
  <c r="G884" i="34"/>
  <c r="F884" i="34"/>
  <c r="V881" i="34"/>
  <c r="U881" i="34"/>
  <c r="T881" i="34"/>
  <c r="S881" i="34"/>
  <c r="R881" i="34"/>
  <c r="Q881" i="34"/>
  <c r="P881" i="34"/>
  <c r="O881" i="34"/>
  <c r="N881" i="34"/>
  <c r="M881" i="34"/>
  <c r="L881" i="34"/>
  <c r="K881" i="34"/>
  <c r="J881" i="34"/>
  <c r="I881" i="34"/>
  <c r="H881" i="34"/>
  <c r="G881" i="34"/>
  <c r="F881" i="34"/>
  <c r="V880" i="34"/>
  <c r="U880" i="34"/>
  <c r="T880" i="34"/>
  <c r="S880" i="34"/>
  <c r="R880" i="34"/>
  <c r="Q880" i="34"/>
  <c r="P880" i="34"/>
  <c r="O880" i="34"/>
  <c r="N880" i="34"/>
  <c r="M880" i="34"/>
  <c r="L880" i="34"/>
  <c r="K880" i="34"/>
  <c r="J880" i="34"/>
  <c r="I880" i="34"/>
  <c r="H880" i="34"/>
  <c r="G880" i="34"/>
  <c r="F880" i="34"/>
  <c r="V877" i="34"/>
  <c r="U877" i="34"/>
  <c r="T877" i="34"/>
  <c r="S877" i="34"/>
  <c r="R877" i="34"/>
  <c r="Q877" i="34"/>
  <c r="P877" i="34"/>
  <c r="O877" i="34"/>
  <c r="N877" i="34"/>
  <c r="M877" i="34"/>
  <c r="L877" i="34"/>
  <c r="K877" i="34"/>
  <c r="J877" i="34"/>
  <c r="I877" i="34"/>
  <c r="H877" i="34"/>
  <c r="G877" i="34"/>
  <c r="F877" i="34"/>
  <c r="V876" i="34"/>
  <c r="U876" i="34"/>
  <c r="T876" i="34"/>
  <c r="S876" i="34"/>
  <c r="R876" i="34"/>
  <c r="Q876" i="34"/>
  <c r="P876" i="34"/>
  <c r="O876" i="34"/>
  <c r="N876" i="34"/>
  <c r="M876" i="34"/>
  <c r="L876" i="34"/>
  <c r="K876" i="34"/>
  <c r="J876" i="34"/>
  <c r="I876" i="34"/>
  <c r="H876" i="34"/>
  <c r="G876" i="34"/>
  <c r="F876" i="34"/>
  <c r="V873" i="34"/>
  <c r="U873" i="34"/>
  <c r="T873" i="34"/>
  <c r="S873" i="34"/>
  <c r="R873" i="34"/>
  <c r="Q873" i="34"/>
  <c r="P873" i="34"/>
  <c r="O873" i="34"/>
  <c r="N873" i="34"/>
  <c r="M873" i="34"/>
  <c r="L873" i="34"/>
  <c r="K873" i="34"/>
  <c r="J873" i="34"/>
  <c r="I873" i="34"/>
  <c r="H873" i="34"/>
  <c r="G873" i="34"/>
  <c r="F873" i="34"/>
  <c r="V872" i="34"/>
  <c r="U872" i="34"/>
  <c r="T872" i="34"/>
  <c r="S872" i="34"/>
  <c r="R872" i="34"/>
  <c r="Q872" i="34"/>
  <c r="P872" i="34"/>
  <c r="O872" i="34"/>
  <c r="N872" i="34"/>
  <c r="M872" i="34"/>
  <c r="L872" i="34"/>
  <c r="K872" i="34"/>
  <c r="J872" i="34"/>
  <c r="I872" i="34"/>
  <c r="H872" i="34"/>
  <c r="G872" i="34"/>
  <c r="F872" i="34"/>
  <c r="V869" i="34"/>
  <c r="U869" i="34"/>
  <c r="T869" i="34"/>
  <c r="S869" i="34"/>
  <c r="R869" i="34"/>
  <c r="Q869" i="34"/>
  <c r="P869" i="34"/>
  <c r="O869" i="34"/>
  <c r="N869" i="34"/>
  <c r="M869" i="34"/>
  <c r="L869" i="34"/>
  <c r="K869" i="34"/>
  <c r="J869" i="34"/>
  <c r="I869" i="34"/>
  <c r="H869" i="34"/>
  <c r="G869" i="34"/>
  <c r="F869" i="34"/>
  <c r="V868" i="34"/>
  <c r="U868" i="34"/>
  <c r="T868" i="34"/>
  <c r="S868" i="34"/>
  <c r="R868" i="34"/>
  <c r="Q868" i="34"/>
  <c r="P868" i="34"/>
  <c r="O868" i="34"/>
  <c r="N868" i="34"/>
  <c r="M868" i="34"/>
  <c r="L868" i="34"/>
  <c r="K868" i="34"/>
  <c r="J868" i="34"/>
  <c r="I868" i="34"/>
  <c r="H868" i="34"/>
  <c r="G868" i="34"/>
  <c r="F868" i="34"/>
  <c r="V865" i="34"/>
  <c r="U865" i="34"/>
  <c r="T865" i="34"/>
  <c r="S865" i="34"/>
  <c r="R865" i="34"/>
  <c r="Q865" i="34"/>
  <c r="P865" i="34"/>
  <c r="O865" i="34"/>
  <c r="N865" i="34"/>
  <c r="M865" i="34"/>
  <c r="L865" i="34"/>
  <c r="K865" i="34"/>
  <c r="J865" i="34"/>
  <c r="I865" i="34"/>
  <c r="H865" i="34"/>
  <c r="G865" i="34"/>
  <c r="F865" i="34"/>
  <c r="V864" i="34"/>
  <c r="U864" i="34"/>
  <c r="T864" i="34"/>
  <c r="S864" i="34"/>
  <c r="R864" i="34"/>
  <c r="Q864" i="34"/>
  <c r="P864" i="34"/>
  <c r="O864" i="34"/>
  <c r="N864" i="34"/>
  <c r="M864" i="34"/>
  <c r="L864" i="34"/>
  <c r="K864" i="34"/>
  <c r="J864" i="34"/>
  <c r="I864" i="34"/>
  <c r="H864" i="34"/>
  <c r="G864" i="34"/>
  <c r="F864" i="34"/>
  <c r="V861" i="34"/>
  <c r="U861" i="34"/>
  <c r="T861" i="34"/>
  <c r="S861" i="34"/>
  <c r="R861" i="34"/>
  <c r="Q861" i="34"/>
  <c r="P861" i="34"/>
  <c r="O861" i="34"/>
  <c r="N861" i="34"/>
  <c r="M861" i="34"/>
  <c r="L861" i="34"/>
  <c r="K861" i="34"/>
  <c r="J861" i="34"/>
  <c r="I861" i="34"/>
  <c r="H861" i="34"/>
  <c r="G861" i="34"/>
  <c r="F861" i="34"/>
  <c r="V860" i="34"/>
  <c r="U860" i="34"/>
  <c r="T860" i="34"/>
  <c r="S860" i="34"/>
  <c r="R860" i="34"/>
  <c r="Q860" i="34"/>
  <c r="P860" i="34"/>
  <c r="O860" i="34"/>
  <c r="N860" i="34"/>
  <c r="M860" i="34"/>
  <c r="L860" i="34"/>
  <c r="K860" i="34"/>
  <c r="J860" i="34"/>
  <c r="I860" i="34"/>
  <c r="H860" i="34"/>
  <c r="G860" i="34"/>
  <c r="F860" i="34"/>
  <c r="V857" i="34"/>
  <c r="U857" i="34"/>
  <c r="T857" i="34"/>
  <c r="S857" i="34"/>
  <c r="R857" i="34"/>
  <c r="Q857" i="34"/>
  <c r="P857" i="34"/>
  <c r="O857" i="34"/>
  <c r="N857" i="34"/>
  <c r="M857" i="34"/>
  <c r="L857" i="34"/>
  <c r="K857" i="34"/>
  <c r="J857" i="34"/>
  <c r="I857" i="34"/>
  <c r="H857" i="34"/>
  <c r="G857" i="34"/>
  <c r="F857" i="34"/>
  <c r="V856" i="34"/>
  <c r="U856" i="34"/>
  <c r="T856" i="34"/>
  <c r="S856" i="34"/>
  <c r="R856" i="34"/>
  <c r="Q856" i="34"/>
  <c r="P856" i="34"/>
  <c r="O856" i="34"/>
  <c r="N856" i="34"/>
  <c r="M856" i="34"/>
  <c r="L856" i="34"/>
  <c r="K856" i="34"/>
  <c r="J856" i="34"/>
  <c r="I856" i="34"/>
  <c r="H856" i="34"/>
  <c r="G856" i="34"/>
  <c r="F856" i="34"/>
  <c r="V853" i="34"/>
  <c r="U853" i="34"/>
  <c r="T853" i="34"/>
  <c r="S853" i="34"/>
  <c r="R853" i="34"/>
  <c r="Q853" i="34"/>
  <c r="P853" i="34"/>
  <c r="O853" i="34"/>
  <c r="N853" i="34"/>
  <c r="M853" i="34"/>
  <c r="L853" i="34"/>
  <c r="K853" i="34"/>
  <c r="J853" i="34"/>
  <c r="I853" i="34"/>
  <c r="H853" i="34"/>
  <c r="G853" i="34"/>
  <c r="F853" i="34"/>
  <c r="V852" i="34"/>
  <c r="U852" i="34"/>
  <c r="T852" i="34"/>
  <c r="S852" i="34"/>
  <c r="R852" i="34"/>
  <c r="Q852" i="34"/>
  <c r="P852" i="34"/>
  <c r="O852" i="34"/>
  <c r="N852" i="34"/>
  <c r="M852" i="34"/>
  <c r="L852" i="34"/>
  <c r="K852" i="34"/>
  <c r="J852" i="34"/>
  <c r="I852" i="34"/>
  <c r="H852" i="34"/>
  <c r="G852" i="34"/>
  <c r="F852" i="34"/>
  <c r="V849" i="34"/>
  <c r="U849" i="34"/>
  <c r="T849" i="34"/>
  <c r="S849" i="34"/>
  <c r="R849" i="34"/>
  <c r="Q849" i="34"/>
  <c r="P849" i="34"/>
  <c r="O849" i="34"/>
  <c r="N849" i="34"/>
  <c r="M849" i="34"/>
  <c r="L849" i="34"/>
  <c r="K849" i="34"/>
  <c r="J849" i="34"/>
  <c r="I849" i="34"/>
  <c r="H849" i="34"/>
  <c r="G849" i="34"/>
  <c r="F849" i="34"/>
  <c r="V848" i="34"/>
  <c r="U848" i="34"/>
  <c r="T848" i="34"/>
  <c r="S848" i="34"/>
  <c r="R848" i="34"/>
  <c r="Q848" i="34"/>
  <c r="P848" i="34"/>
  <c r="O848" i="34"/>
  <c r="N848" i="34"/>
  <c r="M848" i="34"/>
  <c r="L848" i="34"/>
  <c r="K848" i="34"/>
  <c r="J848" i="34"/>
  <c r="I848" i="34"/>
  <c r="H848" i="34"/>
  <c r="G848" i="34"/>
  <c r="F848" i="34"/>
  <c r="V845" i="34"/>
  <c r="U845" i="34"/>
  <c r="T845" i="34"/>
  <c r="S845" i="34"/>
  <c r="R845" i="34"/>
  <c r="Q845" i="34"/>
  <c r="P845" i="34"/>
  <c r="O845" i="34"/>
  <c r="N845" i="34"/>
  <c r="M845" i="34"/>
  <c r="L845" i="34"/>
  <c r="K845" i="34"/>
  <c r="J845" i="34"/>
  <c r="I845" i="34"/>
  <c r="H845" i="34"/>
  <c r="G845" i="34"/>
  <c r="F845" i="34"/>
  <c r="V844" i="34"/>
  <c r="U844" i="34"/>
  <c r="T844" i="34"/>
  <c r="S844" i="34"/>
  <c r="R844" i="34"/>
  <c r="Q844" i="34"/>
  <c r="P844" i="34"/>
  <c r="O844" i="34"/>
  <c r="N844" i="34"/>
  <c r="M844" i="34"/>
  <c r="L844" i="34"/>
  <c r="K844" i="34"/>
  <c r="J844" i="34"/>
  <c r="I844" i="34"/>
  <c r="H844" i="34"/>
  <c r="G844" i="34"/>
  <c r="F844" i="34"/>
  <c r="V841" i="34"/>
  <c r="U841" i="34"/>
  <c r="T841" i="34"/>
  <c r="S841" i="34"/>
  <c r="R841" i="34"/>
  <c r="Q841" i="34"/>
  <c r="P841" i="34"/>
  <c r="O841" i="34"/>
  <c r="N841" i="34"/>
  <c r="M841" i="34"/>
  <c r="L841" i="34"/>
  <c r="K841" i="34"/>
  <c r="J841" i="34"/>
  <c r="I841" i="34"/>
  <c r="H841" i="34"/>
  <c r="G841" i="34"/>
  <c r="F841" i="34"/>
  <c r="V840" i="34"/>
  <c r="U840" i="34"/>
  <c r="T840" i="34"/>
  <c r="S840" i="34"/>
  <c r="R840" i="34"/>
  <c r="Q840" i="34"/>
  <c r="P840" i="34"/>
  <c r="O840" i="34"/>
  <c r="N840" i="34"/>
  <c r="M840" i="34"/>
  <c r="L840" i="34"/>
  <c r="K840" i="34"/>
  <c r="J840" i="34"/>
  <c r="I840" i="34"/>
  <c r="H840" i="34"/>
  <c r="G840" i="34"/>
  <c r="F840" i="34"/>
  <c r="V837" i="34"/>
  <c r="U837" i="34"/>
  <c r="T837" i="34"/>
  <c r="S837" i="34"/>
  <c r="R837" i="34"/>
  <c r="Q837" i="34"/>
  <c r="P837" i="34"/>
  <c r="O837" i="34"/>
  <c r="N837" i="34"/>
  <c r="M837" i="34"/>
  <c r="L837" i="34"/>
  <c r="K837" i="34"/>
  <c r="J837" i="34"/>
  <c r="I837" i="34"/>
  <c r="H837" i="34"/>
  <c r="G837" i="34"/>
  <c r="F837" i="34"/>
  <c r="V836" i="34"/>
  <c r="U836" i="34"/>
  <c r="T836" i="34"/>
  <c r="S836" i="34"/>
  <c r="R836" i="34"/>
  <c r="Q836" i="34"/>
  <c r="P836" i="34"/>
  <c r="O836" i="34"/>
  <c r="N836" i="34"/>
  <c r="M836" i="34"/>
  <c r="L836" i="34"/>
  <c r="K836" i="34"/>
  <c r="J836" i="34"/>
  <c r="I836" i="34"/>
  <c r="H836" i="34"/>
  <c r="G836" i="34"/>
  <c r="F836" i="34"/>
  <c r="V833" i="34"/>
  <c r="U833" i="34"/>
  <c r="T833" i="34"/>
  <c r="S833" i="34"/>
  <c r="R833" i="34"/>
  <c r="Q833" i="34"/>
  <c r="P833" i="34"/>
  <c r="O833" i="34"/>
  <c r="N833" i="34"/>
  <c r="M833" i="34"/>
  <c r="L833" i="34"/>
  <c r="K833" i="34"/>
  <c r="J833" i="34"/>
  <c r="I833" i="34"/>
  <c r="H833" i="34"/>
  <c r="G833" i="34"/>
  <c r="F833" i="34"/>
  <c r="V832" i="34"/>
  <c r="U832" i="34"/>
  <c r="T832" i="34"/>
  <c r="S832" i="34"/>
  <c r="R832" i="34"/>
  <c r="Q832" i="34"/>
  <c r="P832" i="34"/>
  <c r="O832" i="34"/>
  <c r="N832" i="34"/>
  <c r="M832" i="34"/>
  <c r="L832" i="34"/>
  <c r="K832" i="34"/>
  <c r="J832" i="34"/>
  <c r="I832" i="34"/>
  <c r="H832" i="34"/>
  <c r="G832" i="34"/>
  <c r="F832" i="34"/>
  <c r="V829" i="34"/>
  <c r="U829" i="34"/>
  <c r="T829" i="34"/>
  <c r="S829" i="34"/>
  <c r="R829" i="34"/>
  <c r="Q829" i="34"/>
  <c r="P829" i="34"/>
  <c r="O829" i="34"/>
  <c r="N829" i="34"/>
  <c r="M829" i="34"/>
  <c r="L829" i="34"/>
  <c r="K829" i="34"/>
  <c r="J829" i="34"/>
  <c r="I829" i="34"/>
  <c r="H829" i="34"/>
  <c r="G829" i="34"/>
  <c r="F829" i="34"/>
  <c r="V828" i="34"/>
  <c r="U828" i="34"/>
  <c r="T828" i="34"/>
  <c r="S828" i="34"/>
  <c r="R828" i="34"/>
  <c r="Q828" i="34"/>
  <c r="P828" i="34"/>
  <c r="O828" i="34"/>
  <c r="N828" i="34"/>
  <c r="M828" i="34"/>
  <c r="L828" i="34"/>
  <c r="K828" i="34"/>
  <c r="J828" i="34"/>
  <c r="I828" i="34"/>
  <c r="H828" i="34"/>
  <c r="G828" i="34"/>
  <c r="F828" i="34"/>
  <c r="V825" i="34"/>
  <c r="U825" i="34"/>
  <c r="T825" i="34"/>
  <c r="S825" i="34"/>
  <c r="R825" i="34"/>
  <c r="Q825" i="34"/>
  <c r="P825" i="34"/>
  <c r="O825" i="34"/>
  <c r="N825" i="34"/>
  <c r="M825" i="34"/>
  <c r="L825" i="34"/>
  <c r="K825" i="34"/>
  <c r="J825" i="34"/>
  <c r="I825" i="34"/>
  <c r="H825" i="34"/>
  <c r="G825" i="34"/>
  <c r="F825" i="34"/>
  <c r="V824" i="34"/>
  <c r="U824" i="34"/>
  <c r="T824" i="34"/>
  <c r="S824" i="34"/>
  <c r="R824" i="34"/>
  <c r="Q824" i="34"/>
  <c r="P824" i="34"/>
  <c r="O824" i="34"/>
  <c r="N824" i="34"/>
  <c r="M824" i="34"/>
  <c r="L824" i="34"/>
  <c r="K824" i="34"/>
  <c r="J824" i="34"/>
  <c r="I824" i="34"/>
  <c r="H824" i="34"/>
  <c r="G824" i="34"/>
  <c r="F824" i="34"/>
  <c r="V821" i="34"/>
  <c r="U821" i="34"/>
  <c r="T821" i="34"/>
  <c r="S821" i="34"/>
  <c r="R821" i="34"/>
  <c r="Q821" i="34"/>
  <c r="P821" i="34"/>
  <c r="O821" i="34"/>
  <c r="N821" i="34"/>
  <c r="M821" i="34"/>
  <c r="L821" i="34"/>
  <c r="K821" i="34"/>
  <c r="J821" i="34"/>
  <c r="I821" i="34"/>
  <c r="H821" i="34"/>
  <c r="G821" i="34"/>
  <c r="F821" i="34"/>
  <c r="V820" i="34"/>
  <c r="U820" i="34"/>
  <c r="T820" i="34"/>
  <c r="S820" i="34"/>
  <c r="R820" i="34"/>
  <c r="Q820" i="34"/>
  <c r="P820" i="34"/>
  <c r="O820" i="34"/>
  <c r="N820" i="34"/>
  <c r="M820" i="34"/>
  <c r="L820" i="34"/>
  <c r="K820" i="34"/>
  <c r="J820" i="34"/>
  <c r="I820" i="34"/>
  <c r="H820" i="34"/>
  <c r="G820" i="34"/>
  <c r="F820" i="34"/>
  <c r="V817" i="34"/>
  <c r="U817" i="34"/>
  <c r="T817" i="34"/>
  <c r="S817" i="34"/>
  <c r="R817" i="34"/>
  <c r="Q817" i="34"/>
  <c r="P817" i="34"/>
  <c r="O817" i="34"/>
  <c r="N817" i="34"/>
  <c r="M817" i="34"/>
  <c r="L817" i="34"/>
  <c r="K817" i="34"/>
  <c r="J817" i="34"/>
  <c r="I817" i="34"/>
  <c r="H817" i="34"/>
  <c r="G817" i="34"/>
  <c r="F817" i="34"/>
  <c r="V816" i="34"/>
  <c r="U816" i="34"/>
  <c r="T816" i="34"/>
  <c r="S816" i="34"/>
  <c r="R816" i="34"/>
  <c r="Q816" i="34"/>
  <c r="P816" i="34"/>
  <c r="O816" i="34"/>
  <c r="N816" i="34"/>
  <c r="M816" i="34"/>
  <c r="L816" i="34"/>
  <c r="K816" i="34"/>
  <c r="J816" i="34"/>
  <c r="I816" i="34"/>
  <c r="H816" i="34"/>
  <c r="G816" i="34"/>
  <c r="F816" i="34"/>
  <c r="V813" i="34"/>
  <c r="U813" i="34"/>
  <c r="T813" i="34"/>
  <c r="S813" i="34"/>
  <c r="R813" i="34"/>
  <c r="Q813" i="34"/>
  <c r="P813" i="34"/>
  <c r="O813" i="34"/>
  <c r="N813" i="34"/>
  <c r="M813" i="34"/>
  <c r="L813" i="34"/>
  <c r="K813" i="34"/>
  <c r="J813" i="34"/>
  <c r="I813" i="34"/>
  <c r="H813" i="34"/>
  <c r="G813" i="34"/>
  <c r="F813" i="34"/>
  <c r="V812" i="34"/>
  <c r="U812" i="34"/>
  <c r="T812" i="34"/>
  <c r="S812" i="34"/>
  <c r="R812" i="34"/>
  <c r="Q812" i="34"/>
  <c r="P812" i="34"/>
  <c r="O812" i="34"/>
  <c r="N812" i="34"/>
  <c r="M812" i="34"/>
  <c r="L812" i="34"/>
  <c r="K812" i="34"/>
  <c r="J812" i="34"/>
  <c r="I812" i="34"/>
  <c r="H812" i="34"/>
  <c r="G812" i="34"/>
  <c r="F812" i="34"/>
  <c r="V809" i="34"/>
  <c r="U809" i="34"/>
  <c r="T809" i="34"/>
  <c r="S809" i="34"/>
  <c r="R809" i="34"/>
  <c r="Q809" i="34"/>
  <c r="P809" i="34"/>
  <c r="O809" i="34"/>
  <c r="N809" i="34"/>
  <c r="M809" i="34"/>
  <c r="L809" i="34"/>
  <c r="K809" i="34"/>
  <c r="J809" i="34"/>
  <c r="I809" i="34"/>
  <c r="H809" i="34"/>
  <c r="G809" i="34"/>
  <c r="F809" i="34"/>
  <c r="V808" i="34"/>
  <c r="U808" i="34"/>
  <c r="T808" i="34"/>
  <c r="S808" i="34"/>
  <c r="R808" i="34"/>
  <c r="Q808" i="34"/>
  <c r="P808" i="34"/>
  <c r="O808" i="34"/>
  <c r="N808" i="34"/>
  <c r="M808" i="34"/>
  <c r="L808" i="34"/>
  <c r="K808" i="34"/>
  <c r="J808" i="34"/>
  <c r="I808" i="34"/>
  <c r="H808" i="34"/>
  <c r="G808" i="34"/>
  <c r="F808" i="34"/>
  <c r="V805" i="34"/>
  <c r="U805" i="34"/>
  <c r="T805" i="34"/>
  <c r="S805" i="34"/>
  <c r="R805" i="34"/>
  <c r="Q805" i="34"/>
  <c r="P805" i="34"/>
  <c r="O805" i="34"/>
  <c r="N805" i="34"/>
  <c r="M805" i="34"/>
  <c r="L805" i="34"/>
  <c r="K805" i="34"/>
  <c r="J805" i="34"/>
  <c r="I805" i="34"/>
  <c r="H805" i="34"/>
  <c r="G805" i="34"/>
  <c r="F805" i="34"/>
  <c r="V804" i="34"/>
  <c r="U804" i="34"/>
  <c r="T804" i="34"/>
  <c r="S804" i="34"/>
  <c r="R804" i="34"/>
  <c r="Q804" i="34"/>
  <c r="P804" i="34"/>
  <c r="O804" i="34"/>
  <c r="N804" i="34"/>
  <c r="M804" i="34"/>
  <c r="L804" i="34"/>
  <c r="K804" i="34"/>
  <c r="J804" i="34"/>
  <c r="I804" i="34"/>
  <c r="H804" i="34"/>
  <c r="G804" i="34"/>
  <c r="F804" i="34"/>
  <c r="V801" i="34"/>
  <c r="U801" i="34"/>
  <c r="T801" i="34"/>
  <c r="S801" i="34"/>
  <c r="R801" i="34"/>
  <c r="Q801" i="34"/>
  <c r="P801" i="34"/>
  <c r="O801" i="34"/>
  <c r="N801" i="34"/>
  <c r="M801" i="34"/>
  <c r="L801" i="34"/>
  <c r="K801" i="34"/>
  <c r="J801" i="34"/>
  <c r="I801" i="34"/>
  <c r="H801" i="34"/>
  <c r="G801" i="34"/>
  <c r="F801" i="34"/>
  <c r="V800" i="34"/>
  <c r="U800" i="34"/>
  <c r="T800" i="34"/>
  <c r="S800" i="34"/>
  <c r="R800" i="34"/>
  <c r="Q800" i="34"/>
  <c r="P800" i="34"/>
  <c r="O800" i="34"/>
  <c r="N800" i="34"/>
  <c r="M800" i="34"/>
  <c r="L800" i="34"/>
  <c r="K800" i="34"/>
  <c r="J800" i="34"/>
  <c r="I800" i="34"/>
  <c r="H800" i="34"/>
  <c r="G800" i="34"/>
  <c r="F800" i="34"/>
  <c r="V797" i="34"/>
  <c r="U797" i="34"/>
  <c r="T797" i="34"/>
  <c r="S797" i="34"/>
  <c r="R797" i="34"/>
  <c r="Q797" i="34"/>
  <c r="P797" i="34"/>
  <c r="O797" i="34"/>
  <c r="N797" i="34"/>
  <c r="M797" i="34"/>
  <c r="L797" i="34"/>
  <c r="K797" i="34"/>
  <c r="J797" i="34"/>
  <c r="I797" i="34"/>
  <c r="H797" i="34"/>
  <c r="G797" i="34"/>
  <c r="F797" i="34"/>
  <c r="V796" i="34"/>
  <c r="U796" i="34"/>
  <c r="T796" i="34"/>
  <c r="S796" i="34"/>
  <c r="R796" i="34"/>
  <c r="Q796" i="34"/>
  <c r="P796" i="34"/>
  <c r="O796" i="34"/>
  <c r="N796" i="34"/>
  <c r="M796" i="34"/>
  <c r="L796" i="34"/>
  <c r="K796" i="34"/>
  <c r="J796" i="34"/>
  <c r="I796" i="34"/>
  <c r="H796" i="34"/>
  <c r="G796" i="34"/>
  <c r="F796" i="34"/>
  <c r="V793" i="34"/>
  <c r="U793" i="34"/>
  <c r="T793" i="34"/>
  <c r="S793" i="34"/>
  <c r="R793" i="34"/>
  <c r="Q793" i="34"/>
  <c r="P793" i="34"/>
  <c r="O793" i="34"/>
  <c r="N793" i="34"/>
  <c r="M793" i="34"/>
  <c r="L793" i="34"/>
  <c r="K793" i="34"/>
  <c r="J793" i="34"/>
  <c r="I793" i="34"/>
  <c r="H793" i="34"/>
  <c r="G793" i="34"/>
  <c r="F793" i="34"/>
  <c r="V792" i="34"/>
  <c r="U792" i="34"/>
  <c r="T792" i="34"/>
  <c r="S792" i="34"/>
  <c r="R792" i="34"/>
  <c r="Q792" i="34"/>
  <c r="P792" i="34"/>
  <c r="O792" i="34"/>
  <c r="N792" i="34"/>
  <c r="M792" i="34"/>
  <c r="L792" i="34"/>
  <c r="K792" i="34"/>
  <c r="J792" i="34"/>
  <c r="I792" i="34"/>
  <c r="H792" i="34"/>
  <c r="G792" i="34"/>
  <c r="F792" i="34"/>
  <c r="V789" i="34"/>
  <c r="U789" i="34"/>
  <c r="T789" i="34"/>
  <c r="S789" i="34"/>
  <c r="R789" i="34"/>
  <c r="Q789" i="34"/>
  <c r="P789" i="34"/>
  <c r="O789" i="34"/>
  <c r="N789" i="34"/>
  <c r="M789" i="34"/>
  <c r="L789" i="34"/>
  <c r="K789" i="34"/>
  <c r="J789" i="34"/>
  <c r="I789" i="34"/>
  <c r="H789" i="34"/>
  <c r="G789" i="34"/>
  <c r="F789" i="34"/>
  <c r="V788" i="34"/>
  <c r="U788" i="34"/>
  <c r="T788" i="34"/>
  <c r="S788" i="34"/>
  <c r="R788" i="34"/>
  <c r="Q788" i="34"/>
  <c r="P788" i="34"/>
  <c r="O788" i="34"/>
  <c r="N788" i="34"/>
  <c r="M788" i="34"/>
  <c r="L788" i="34"/>
  <c r="K788" i="34"/>
  <c r="J788" i="34"/>
  <c r="I788" i="34"/>
  <c r="H788" i="34"/>
  <c r="G788" i="34"/>
  <c r="F788" i="34"/>
  <c r="V785" i="34"/>
  <c r="U785" i="34"/>
  <c r="T785" i="34"/>
  <c r="S785" i="34"/>
  <c r="R785" i="34"/>
  <c r="Q785" i="34"/>
  <c r="P785" i="34"/>
  <c r="O785" i="34"/>
  <c r="N785" i="34"/>
  <c r="M785" i="34"/>
  <c r="L785" i="34"/>
  <c r="K785" i="34"/>
  <c r="J785" i="34"/>
  <c r="I785" i="34"/>
  <c r="H785" i="34"/>
  <c r="G785" i="34"/>
  <c r="F785" i="34"/>
  <c r="V784" i="34"/>
  <c r="U784" i="34"/>
  <c r="T784" i="34"/>
  <c r="S784" i="34"/>
  <c r="R784" i="34"/>
  <c r="Q784" i="34"/>
  <c r="P784" i="34"/>
  <c r="O784" i="34"/>
  <c r="N784" i="34"/>
  <c r="M784" i="34"/>
  <c r="L784" i="34"/>
  <c r="K784" i="34"/>
  <c r="J784" i="34"/>
  <c r="I784" i="34"/>
  <c r="H784" i="34"/>
  <c r="G784" i="34"/>
  <c r="F784" i="34"/>
  <c r="V781" i="34"/>
  <c r="U781" i="34"/>
  <c r="T781" i="34"/>
  <c r="S781" i="34"/>
  <c r="R781" i="34"/>
  <c r="Q781" i="34"/>
  <c r="P781" i="34"/>
  <c r="O781" i="34"/>
  <c r="N781" i="34"/>
  <c r="M781" i="34"/>
  <c r="L781" i="34"/>
  <c r="K781" i="34"/>
  <c r="J781" i="34"/>
  <c r="I781" i="34"/>
  <c r="H781" i="34"/>
  <c r="G781" i="34"/>
  <c r="F781" i="34"/>
  <c r="V780" i="34"/>
  <c r="U780" i="34"/>
  <c r="T780" i="34"/>
  <c r="S780" i="34"/>
  <c r="R780" i="34"/>
  <c r="Q780" i="34"/>
  <c r="P780" i="34"/>
  <c r="O780" i="34"/>
  <c r="N780" i="34"/>
  <c r="M780" i="34"/>
  <c r="L780" i="34"/>
  <c r="K780" i="34"/>
  <c r="J780" i="34"/>
  <c r="I780" i="34"/>
  <c r="H780" i="34"/>
  <c r="G780" i="34"/>
  <c r="F780" i="34"/>
  <c r="V777" i="34"/>
  <c r="U777" i="34"/>
  <c r="T777" i="34"/>
  <c r="S777" i="34"/>
  <c r="R777" i="34"/>
  <c r="Q777" i="34"/>
  <c r="P777" i="34"/>
  <c r="O777" i="34"/>
  <c r="N777" i="34"/>
  <c r="M777" i="34"/>
  <c r="L777" i="34"/>
  <c r="K777" i="34"/>
  <c r="J777" i="34"/>
  <c r="I777" i="34"/>
  <c r="H777" i="34"/>
  <c r="G777" i="34"/>
  <c r="F777" i="34"/>
  <c r="V776" i="34"/>
  <c r="U776" i="34"/>
  <c r="T776" i="34"/>
  <c r="S776" i="34"/>
  <c r="R776" i="34"/>
  <c r="Q776" i="34"/>
  <c r="P776" i="34"/>
  <c r="O776" i="34"/>
  <c r="N776" i="34"/>
  <c r="M776" i="34"/>
  <c r="L776" i="34"/>
  <c r="K776" i="34"/>
  <c r="J776" i="34"/>
  <c r="I776" i="34"/>
  <c r="H776" i="34"/>
  <c r="G776" i="34"/>
  <c r="F776" i="34"/>
  <c r="V773" i="34"/>
  <c r="U773" i="34"/>
  <c r="T773" i="34"/>
  <c r="S773" i="34"/>
  <c r="R773" i="34"/>
  <c r="Q773" i="34"/>
  <c r="P773" i="34"/>
  <c r="O773" i="34"/>
  <c r="N773" i="34"/>
  <c r="M773" i="34"/>
  <c r="L773" i="34"/>
  <c r="K773" i="34"/>
  <c r="J773" i="34"/>
  <c r="I773" i="34"/>
  <c r="H773" i="34"/>
  <c r="G773" i="34"/>
  <c r="F773" i="34"/>
  <c r="V772" i="34"/>
  <c r="U772" i="34"/>
  <c r="T772" i="34"/>
  <c r="S772" i="34"/>
  <c r="R772" i="34"/>
  <c r="Q772" i="34"/>
  <c r="P772" i="34"/>
  <c r="O772" i="34"/>
  <c r="N772" i="34"/>
  <c r="M772" i="34"/>
  <c r="L772" i="34"/>
  <c r="K772" i="34"/>
  <c r="J772" i="34"/>
  <c r="I772" i="34"/>
  <c r="H772" i="34"/>
  <c r="G772" i="34"/>
  <c r="F772" i="34"/>
  <c r="V769" i="34"/>
  <c r="U769" i="34"/>
  <c r="T769" i="34"/>
  <c r="S769" i="34"/>
  <c r="R769" i="34"/>
  <c r="Q769" i="34"/>
  <c r="P769" i="34"/>
  <c r="O769" i="34"/>
  <c r="N769" i="34"/>
  <c r="M769" i="34"/>
  <c r="L769" i="34"/>
  <c r="K769" i="34"/>
  <c r="J769" i="34"/>
  <c r="I769" i="34"/>
  <c r="H769" i="34"/>
  <c r="G769" i="34"/>
  <c r="F769" i="34"/>
  <c r="V768" i="34"/>
  <c r="U768" i="34"/>
  <c r="T768" i="34"/>
  <c r="S768" i="34"/>
  <c r="R768" i="34"/>
  <c r="Q768" i="34"/>
  <c r="P768" i="34"/>
  <c r="O768" i="34"/>
  <c r="N768" i="34"/>
  <c r="M768" i="34"/>
  <c r="L768" i="34"/>
  <c r="K768" i="34"/>
  <c r="J768" i="34"/>
  <c r="I768" i="34"/>
  <c r="H768" i="34"/>
  <c r="G768" i="34"/>
  <c r="F768" i="34"/>
  <c r="V765" i="34"/>
  <c r="U765" i="34"/>
  <c r="T765" i="34"/>
  <c r="S765" i="34"/>
  <c r="R765" i="34"/>
  <c r="Q765" i="34"/>
  <c r="P765" i="34"/>
  <c r="O765" i="34"/>
  <c r="N765" i="34"/>
  <c r="M765" i="34"/>
  <c r="L765" i="34"/>
  <c r="K765" i="34"/>
  <c r="J765" i="34"/>
  <c r="I765" i="34"/>
  <c r="H765" i="34"/>
  <c r="G765" i="34"/>
  <c r="F765" i="34"/>
  <c r="V764" i="34"/>
  <c r="U764" i="34"/>
  <c r="T764" i="34"/>
  <c r="S764" i="34"/>
  <c r="R764" i="34"/>
  <c r="Q764" i="34"/>
  <c r="P764" i="34"/>
  <c r="O764" i="34"/>
  <c r="N764" i="34"/>
  <c r="M764" i="34"/>
  <c r="L764" i="34"/>
  <c r="K764" i="34"/>
  <c r="J764" i="34"/>
  <c r="I764" i="34"/>
  <c r="H764" i="34"/>
  <c r="G764" i="34"/>
  <c r="F764" i="34"/>
  <c r="V761" i="34"/>
  <c r="U761" i="34"/>
  <c r="T761" i="34"/>
  <c r="S761" i="34"/>
  <c r="R761" i="34"/>
  <c r="Q761" i="34"/>
  <c r="P761" i="34"/>
  <c r="O761" i="34"/>
  <c r="N761" i="34"/>
  <c r="M761" i="34"/>
  <c r="L761" i="34"/>
  <c r="K761" i="34"/>
  <c r="J761" i="34"/>
  <c r="I761" i="34"/>
  <c r="H761" i="34"/>
  <c r="G761" i="34"/>
  <c r="F761" i="34"/>
  <c r="V760" i="34"/>
  <c r="U760" i="34"/>
  <c r="T760" i="34"/>
  <c r="S760" i="34"/>
  <c r="R760" i="34"/>
  <c r="Q760" i="34"/>
  <c r="P760" i="34"/>
  <c r="O760" i="34"/>
  <c r="N760" i="34"/>
  <c r="M760" i="34"/>
  <c r="L760" i="34"/>
  <c r="K760" i="34"/>
  <c r="J760" i="34"/>
  <c r="I760" i="34"/>
  <c r="H760" i="34"/>
  <c r="G760" i="34"/>
  <c r="F760" i="34"/>
  <c r="V757" i="34"/>
  <c r="U757" i="34"/>
  <c r="T757" i="34"/>
  <c r="S757" i="34"/>
  <c r="R757" i="34"/>
  <c r="Q757" i="34"/>
  <c r="P757" i="34"/>
  <c r="O757" i="34"/>
  <c r="N757" i="34"/>
  <c r="M757" i="34"/>
  <c r="L757" i="34"/>
  <c r="K757" i="34"/>
  <c r="J757" i="34"/>
  <c r="I757" i="34"/>
  <c r="H757" i="34"/>
  <c r="G757" i="34"/>
  <c r="F757" i="34"/>
  <c r="V756" i="34"/>
  <c r="U756" i="34"/>
  <c r="T756" i="34"/>
  <c r="S756" i="34"/>
  <c r="R756" i="34"/>
  <c r="Q756" i="34"/>
  <c r="P756" i="34"/>
  <c r="O756" i="34"/>
  <c r="N756" i="34"/>
  <c r="M756" i="34"/>
  <c r="L756" i="34"/>
  <c r="K756" i="34"/>
  <c r="J756" i="34"/>
  <c r="I756" i="34"/>
  <c r="H756" i="34"/>
  <c r="G756" i="34"/>
  <c r="F756" i="34"/>
  <c r="V753" i="34"/>
  <c r="U753" i="34"/>
  <c r="T753" i="34"/>
  <c r="S753" i="34"/>
  <c r="R753" i="34"/>
  <c r="Q753" i="34"/>
  <c r="P753" i="34"/>
  <c r="O753" i="34"/>
  <c r="N753" i="34"/>
  <c r="M753" i="34"/>
  <c r="L753" i="34"/>
  <c r="K753" i="34"/>
  <c r="J753" i="34"/>
  <c r="I753" i="34"/>
  <c r="H753" i="34"/>
  <c r="G753" i="34"/>
  <c r="F753" i="34"/>
  <c r="V752" i="34"/>
  <c r="U752" i="34"/>
  <c r="T752" i="34"/>
  <c r="S752" i="34"/>
  <c r="R752" i="34"/>
  <c r="Q752" i="34"/>
  <c r="P752" i="34"/>
  <c r="O752" i="34"/>
  <c r="N752" i="34"/>
  <c r="M752" i="34"/>
  <c r="L752" i="34"/>
  <c r="K752" i="34"/>
  <c r="J752" i="34"/>
  <c r="I752" i="34"/>
  <c r="H752" i="34"/>
  <c r="G752" i="34"/>
  <c r="F752" i="34"/>
  <c r="V749" i="34"/>
  <c r="U749" i="34"/>
  <c r="T749" i="34"/>
  <c r="S749" i="34"/>
  <c r="R749" i="34"/>
  <c r="Q749" i="34"/>
  <c r="P749" i="34"/>
  <c r="O749" i="34"/>
  <c r="N749" i="34"/>
  <c r="M749" i="34"/>
  <c r="L749" i="34"/>
  <c r="K749" i="34"/>
  <c r="J749" i="34"/>
  <c r="I749" i="34"/>
  <c r="H749" i="34"/>
  <c r="G749" i="34"/>
  <c r="F749" i="34"/>
  <c r="V748" i="34"/>
  <c r="U748" i="34"/>
  <c r="T748" i="34"/>
  <c r="S748" i="34"/>
  <c r="R748" i="34"/>
  <c r="Q748" i="34"/>
  <c r="P748" i="34"/>
  <c r="O748" i="34"/>
  <c r="N748" i="34"/>
  <c r="M748" i="34"/>
  <c r="L748" i="34"/>
  <c r="K748" i="34"/>
  <c r="J748" i="34"/>
  <c r="I748" i="34"/>
  <c r="H748" i="34"/>
  <c r="G748" i="34"/>
  <c r="F748" i="34"/>
  <c r="V745" i="34"/>
  <c r="U745" i="34"/>
  <c r="T745" i="34"/>
  <c r="S745" i="34"/>
  <c r="R745" i="34"/>
  <c r="Q745" i="34"/>
  <c r="P745" i="34"/>
  <c r="O745" i="34"/>
  <c r="N745" i="34"/>
  <c r="M745" i="34"/>
  <c r="L745" i="34"/>
  <c r="K745" i="34"/>
  <c r="J745" i="34"/>
  <c r="I745" i="34"/>
  <c r="H745" i="34"/>
  <c r="G745" i="34"/>
  <c r="F745" i="34"/>
  <c r="V744" i="34"/>
  <c r="U744" i="34"/>
  <c r="T744" i="34"/>
  <c r="S744" i="34"/>
  <c r="R744" i="34"/>
  <c r="Q744" i="34"/>
  <c r="P744" i="34"/>
  <c r="O744" i="34"/>
  <c r="N744" i="34"/>
  <c r="M744" i="34"/>
  <c r="L744" i="34"/>
  <c r="K744" i="34"/>
  <c r="J744" i="34"/>
  <c r="I744" i="34"/>
  <c r="H744" i="34"/>
  <c r="G744" i="34"/>
  <c r="F744" i="34"/>
  <c r="V741" i="34"/>
  <c r="U741" i="34"/>
  <c r="T741" i="34"/>
  <c r="S741" i="34"/>
  <c r="R741" i="34"/>
  <c r="Q741" i="34"/>
  <c r="P741" i="34"/>
  <c r="O741" i="34"/>
  <c r="N741" i="34"/>
  <c r="M741" i="34"/>
  <c r="L741" i="34"/>
  <c r="K741" i="34"/>
  <c r="J741" i="34"/>
  <c r="I741" i="34"/>
  <c r="H741" i="34"/>
  <c r="G741" i="34"/>
  <c r="F741" i="34"/>
  <c r="V740" i="34"/>
  <c r="U740" i="34"/>
  <c r="T740" i="34"/>
  <c r="S740" i="34"/>
  <c r="R740" i="34"/>
  <c r="Q740" i="34"/>
  <c r="P740" i="34"/>
  <c r="O740" i="34"/>
  <c r="N740" i="34"/>
  <c r="M740" i="34"/>
  <c r="L740" i="34"/>
  <c r="K740" i="34"/>
  <c r="J740" i="34"/>
  <c r="I740" i="34"/>
  <c r="H740" i="34"/>
  <c r="G740" i="34"/>
  <c r="F740" i="34"/>
  <c r="V737" i="34"/>
  <c r="U737" i="34"/>
  <c r="T737" i="34"/>
  <c r="S737" i="34"/>
  <c r="R737" i="34"/>
  <c r="Q737" i="34"/>
  <c r="P737" i="34"/>
  <c r="O737" i="34"/>
  <c r="N737" i="34"/>
  <c r="M737" i="34"/>
  <c r="L737" i="34"/>
  <c r="K737" i="34"/>
  <c r="J737" i="34"/>
  <c r="I737" i="34"/>
  <c r="H737" i="34"/>
  <c r="G737" i="34"/>
  <c r="F737" i="34"/>
  <c r="V736" i="34"/>
  <c r="U736" i="34"/>
  <c r="T736" i="34"/>
  <c r="S736" i="34"/>
  <c r="R736" i="34"/>
  <c r="Q736" i="34"/>
  <c r="P736" i="34"/>
  <c r="O736" i="34"/>
  <c r="N736" i="34"/>
  <c r="M736" i="34"/>
  <c r="L736" i="34"/>
  <c r="K736" i="34"/>
  <c r="J736" i="34"/>
  <c r="I736" i="34"/>
  <c r="H736" i="34"/>
  <c r="G736" i="34"/>
  <c r="F736" i="34"/>
  <c r="V733" i="34"/>
  <c r="U733" i="34"/>
  <c r="T733" i="34"/>
  <c r="S733" i="34"/>
  <c r="R733" i="34"/>
  <c r="Q733" i="34"/>
  <c r="P733" i="34"/>
  <c r="O733" i="34"/>
  <c r="N733" i="34"/>
  <c r="M733" i="34"/>
  <c r="L733" i="34"/>
  <c r="K733" i="34"/>
  <c r="J733" i="34"/>
  <c r="I733" i="34"/>
  <c r="H733" i="34"/>
  <c r="G733" i="34"/>
  <c r="F733" i="34"/>
  <c r="V732" i="34"/>
  <c r="U732" i="34"/>
  <c r="T732" i="34"/>
  <c r="S732" i="34"/>
  <c r="R732" i="34"/>
  <c r="Q732" i="34"/>
  <c r="P732" i="34"/>
  <c r="O732" i="34"/>
  <c r="N732" i="34"/>
  <c r="M732" i="34"/>
  <c r="L732" i="34"/>
  <c r="K732" i="34"/>
  <c r="J732" i="34"/>
  <c r="I732" i="34"/>
  <c r="H732" i="34"/>
  <c r="G732" i="34"/>
  <c r="F732" i="34"/>
  <c r="V729" i="34"/>
  <c r="U729" i="34"/>
  <c r="T729" i="34"/>
  <c r="S729" i="34"/>
  <c r="R729" i="34"/>
  <c r="Q729" i="34"/>
  <c r="P729" i="34"/>
  <c r="O729" i="34"/>
  <c r="N729" i="34"/>
  <c r="M729" i="34"/>
  <c r="L729" i="34"/>
  <c r="K729" i="34"/>
  <c r="J729" i="34"/>
  <c r="I729" i="34"/>
  <c r="H729" i="34"/>
  <c r="G729" i="34"/>
  <c r="F729" i="34"/>
  <c r="V728" i="34"/>
  <c r="U728" i="34"/>
  <c r="T728" i="34"/>
  <c r="S728" i="34"/>
  <c r="R728" i="34"/>
  <c r="Q728" i="34"/>
  <c r="P728" i="34"/>
  <c r="O728" i="34"/>
  <c r="N728" i="34"/>
  <c r="M728" i="34"/>
  <c r="L728" i="34"/>
  <c r="K728" i="34"/>
  <c r="J728" i="34"/>
  <c r="I728" i="34"/>
  <c r="H728" i="34"/>
  <c r="G728" i="34"/>
  <c r="F728" i="34"/>
  <c r="V725" i="34"/>
  <c r="U725" i="34"/>
  <c r="T725" i="34"/>
  <c r="S725" i="34"/>
  <c r="R725" i="34"/>
  <c r="Q725" i="34"/>
  <c r="P725" i="34"/>
  <c r="O725" i="34"/>
  <c r="N725" i="34"/>
  <c r="M725" i="34"/>
  <c r="L725" i="34"/>
  <c r="K725" i="34"/>
  <c r="J725" i="34"/>
  <c r="I725" i="34"/>
  <c r="H725" i="34"/>
  <c r="G725" i="34"/>
  <c r="F725" i="34"/>
  <c r="V724" i="34"/>
  <c r="U724" i="34"/>
  <c r="T724" i="34"/>
  <c r="S724" i="34"/>
  <c r="R724" i="34"/>
  <c r="Q724" i="34"/>
  <c r="P724" i="34"/>
  <c r="O724" i="34"/>
  <c r="N724" i="34"/>
  <c r="M724" i="34"/>
  <c r="L724" i="34"/>
  <c r="K724" i="34"/>
  <c r="J724" i="34"/>
  <c r="I724" i="34"/>
  <c r="H724" i="34"/>
  <c r="G724" i="34"/>
  <c r="F724" i="34"/>
  <c r="V721" i="34"/>
  <c r="U721" i="34"/>
  <c r="T721" i="34"/>
  <c r="S721" i="34"/>
  <c r="R721" i="34"/>
  <c r="Q721" i="34"/>
  <c r="P721" i="34"/>
  <c r="O721" i="34"/>
  <c r="N721" i="34"/>
  <c r="M721" i="34"/>
  <c r="L721" i="34"/>
  <c r="K721" i="34"/>
  <c r="J721" i="34"/>
  <c r="I721" i="34"/>
  <c r="H721" i="34"/>
  <c r="G721" i="34"/>
  <c r="F721" i="34"/>
  <c r="V720" i="34"/>
  <c r="U720" i="34"/>
  <c r="T720" i="34"/>
  <c r="S720" i="34"/>
  <c r="R720" i="34"/>
  <c r="Q720" i="34"/>
  <c r="P720" i="34"/>
  <c r="O720" i="34"/>
  <c r="N720" i="34"/>
  <c r="M720" i="34"/>
  <c r="L720" i="34"/>
  <c r="K720" i="34"/>
  <c r="J720" i="34"/>
  <c r="I720" i="34"/>
  <c r="H720" i="34"/>
  <c r="G720" i="34"/>
  <c r="F720" i="34"/>
  <c r="V717" i="34"/>
  <c r="U717" i="34"/>
  <c r="T717" i="34"/>
  <c r="S717" i="34"/>
  <c r="R717" i="34"/>
  <c r="Q717" i="34"/>
  <c r="P717" i="34"/>
  <c r="O717" i="34"/>
  <c r="N717" i="34"/>
  <c r="M717" i="34"/>
  <c r="L717" i="34"/>
  <c r="K717" i="34"/>
  <c r="J717" i="34"/>
  <c r="I717" i="34"/>
  <c r="H717" i="34"/>
  <c r="G717" i="34"/>
  <c r="F717" i="34"/>
  <c r="V716" i="34"/>
  <c r="U716" i="34"/>
  <c r="T716" i="34"/>
  <c r="S716" i="34"/>
  <c r="R716" i="34"/>
  <c r="Q716" i="34"/>
  <c r="P716" i="34"/>
  <c r="O716" i="34"/>
  <c r="N716" i="34"/>
  <c r="M716" i="34"/>
  <c r="L716" i="34"/>
  <c r="K716" i="34"/>
  <c r="J716" i="34"/>
  <c r="I716" i="34"/>
  <c r="H716" i="34"/>
  <c r="G716" i="34"/>
  <c r="F716" i="34"/>
  <c r="V713" i="34"/>
  <c r="U713" i="34"/>
  <c r="T713" i="34"/>
  <c r="S713" i="34"/>
  <c r="R713" i="34"/>
  <c r="Q713" i="34"/>
  <c r="P713" i="34"/>
  <c r="O713" i="34"/>
  <c r="N713" i="34"/>
  <c r="M713" i="34"/>
  <c r="L713" i="34"/>
  <c r="K713" i="34"/>
  <c r="J713" i="34"/>
  <c r="I713" i="34"/>
  <c r="H713" i="34"/>
  <c r="G713" i="34"/>
  <c r="F713" i="34"/>
  <c r="V712" i="34"/>
  <c r="U712" i="34"/>
  <c r="T712" i="34"/>
  <c r="S712" i="34"/>
  <c r="R712" i="34"/>
  <c r="Q712" i="34"/>
  <c r="P712" i="34"/>
  <c r="O712" i="34"/>
  <c r="N712" i="34"/>
  <c r="M712" i="34"/>
  <c r="L712" i="34"/>
  <c r="K712" i="34"/>
  <c r="J712" i="34"/>
  <c r="I712" i="34"/>
  <c r="H712" i="34"/>
  <c r="G712" i="34"/>
  <c r="F712" i="34"/>
  <c r="V709" i="34"/>
  <c r="U709" i="34"/>
  <c r="T709" i="34"/>
  <c r="S709" i="34"/>
  <c r="R709" i="34"/>
  <c r="Q709" i="34"/>
  <c r="P709" i="34"/>
  <c r="O709" i="34"/>
  <c r="N709" i="34"/>
  <c r="M709" i="34"/>
  <c r="L709" i="34"/>
  <c r="K709" i="34"/>
  <c r="J709" i="34"/>
  <c r="I709" i="34"/>
  <c r="H709" i="34"/>
  <c r="G709" i="34"/>
  <c r="F709" i="34"/>
  <c r="V708" i="34"/>
  <c r="U708" i="34"/>
  <c r="T708" i="34"/>
  <c r="S708" i="34"/>
  <c r="R708" i="34"/>
  <c r="Q708" i="34"/>
  <c r="P708" i="34"/>
  <c r="O708" i="34"/>
  <c r="N708" i="34"/>
  <c r="M708" i="34"/>
  <c r="L708" i="34"/>
  <c r="K708" i="34"/>
  <c r="J708" i="34"/>
  <c r="I708" i="34"/>
  <c r="H708" i="34"/>
  <c r="G708" i="34"/>
  <c r="F708" i="34"/>
  <c r="V705" i="34"/>
  <c r="U705" i="34"/>
  <c r="T705" i="34"/>
  <c r="S705" i="34"/>
  <c r="R705" i="34"/>
  <c r="Q705" i="34"/>
  <c r="P705" i="34"/>
  <c r="O705" i="34"/>
  <c r="N705" i="34"/>
  <c r="M705" i="34"/>
  <c r="L705" i="34"/>
  <c r="K705" i="34"/>
  <c r="J705" i="34"/>
  <c r="I705" i="34"/>
  <c r="H705" i="34"/>
  <c r="G705" i="34"/>
  <c r="F705" i="34"/>
  <c r="V704" i="34"/>
  <c r="U704" i="34"/>
  <c r="T704" i="34"/>
  <c r="S704" i="34"/>
  <c r="R704" i="34"/>
  <c r="Q704" i="34"/>
  <c r="P704" i="34"/>
  <c r="O704" i="34"/>
  <c r="N704" i="34"/>
  <c r="M704" i="34"/>
  <c r="L704" i="34"/>
  <c r="K704" i="34"/>
  <c r="J704" i="34"/>
  <c r="I704" i="34"/>
  <c r="H704" i="34"/>
  <c r="G704" i="34"/>
  <c r="F704" i="34"/>
  <c r="V701" i="34"/>
  <c r="U701" i="34"/>
  <c r="T701" i="34"/>
  <c r="S701" i="34"/>
  <c r="R701" i="34"/>
  <c r="Q701" i="34"/>
  <c r="P701" i="34"/>
  <c r="O701" i="34"/>
  <c r="N701" i="34"/>
  <c r="M701" i="34"/>
  <c r="L701" i="34"/>
  <c r="K701" i="34"/>
  <c r="J701" i="34"/>
  <c r="I701" i="34"/>
  <c r="H701" i="34"/>
  <c r="G701" i="34"/>
  <c r="F701" i="34"/>
  <c r="V700" i="34"/>
  <c r="U700" i="34"/>
  <c r="T700" i="34"/>
  <c r="S700" i="34"/>
  <c r="R700" i="34"/>
  <c r="Q700" i="34"/>
  <c r="P700" i="34"/>
  <c r="O700" i="34"/>
  <c r="N700" i="34"/>
  <c r="M700" i="34"/>
  <c r="L700" i="34"/>
  <c r="K700" i="34"/>
  <c r="J700" i="34"/>
  <c r="I700" i="34"/>
  <c r="H700" i="34"/>
  <c r="G700" i="34"/>
  <c r="F700" i="34"/>
  <c r="V697" i="34"/>
  <c r="U697" i="34"/>
  <c r="T697" i="34"/>
  <c r="S697" i="34"/>
  <c r="R697" i="34"/>
  <c r="Q697" i="34"/>
  <c r="P697" i="34"/>
  <c r="O697" i="34"/>
  <c r="N697" i="34"/>
  <c r="M697" i="34"/>
  <c r="L697" i="34"/>
  <c r="K697" i="34"/>
  <c r="J697" i="34"/>
  <c r="I697" i="34"/>
  <c r="H697" i="34"/>
  <c r="G697" i="34"/>
  <c r="F697" i="34"/>
  <c r="V696" i="34"/>
  <c r="U696" i="34"/>
  <c r="T696" i="34"/>
  <c r="S696" i="34"/>
  <c r="R696" i="34"/>
  <c r="Q696" i="34"/>
  <c r="P696" i="34"/>
  <c r="O696" i="34"/>
  <c r="N696" i="34"/>
  <c r="M696" i="34"/>
  <c r="L696" i="34"/>
  <c r="K696" i="34"/>
  <c r="J696" i="34"/>
  <c r="I696" i="34"/>
  <c r="H696" i="34"/>
  <c r="G696" i="34"/>
  <c r="F696" i="34"/>
  <c r="V693" i="34"/>
  <c r="U693" i="34"/>
  <c r="T693" i="34"/>
  <c r="S693" i="34"/>
  <c r="R693" i="34"/>
  <c r="Q693" i="34"/>
  <c r="P693" i="34"/>
  <c r="O693" i="34"/>
  <c r="N693" i="34"/>
  <c r="M693" i="34"/>
  <c r="L693" i="34"/>
  <c r="K693" i="34"/>
  <c r="J693" i="34"/>
  <c r="I693" i="34"/>
  <c r="H693" i="34"/>
  <c r="G693" i="34"/>
  <c r="F693" i="34"/>
  <c r="V692" i="34"/>
  <c r="U692" i="34"/>
  <c r="T692" i="34"/>
  <c r="S692" i="34"/>
  <c r="R692" i="34"/>
  <c r="Q692" i="34"/>
  <c r="P692" i="34"/>
  <c r="O692" i="34"/>
  <c r="N692" i="34"/>
  <c r="M692" i="34"/>
  <c r="L692" i="34"/>
  <c r="K692" i="34"/>
  <c r="J692" i="34"/>
  <c r="I692" i="34"/>
  <c r="H692" i="34"/>
  <c r="G692" i="34"/>
  <c r="F692" i="34"/>
  <c r="V689" i="34"/>
  <c r="U689" i="34"/>
  <c r="T689" i="34"/>
  <c r="S689" i="34"/>
  <c r="R689" i="34"/>
  <c r="Q689" i="34"/>
  <c r="P689" i="34"/>
  <c r="O689" i="34"/>
  <c r="N689" i="34"/>
  <c r="M689" i="34"/>
  <c r="L689" i="34"/>
  <c r="K689" i="34"/>
  <c r="J689" i="34"/>
  <c r="I689" i="34"/>
  <c r="H689" i="34"/>
  <c r="G689" i="34"/>
  <c r="F689" i="34"/>
  <c r="V688" i="34"/>
  <c r="U688" i="34"/>
  <c r="T688" i="34"/>
  <c r="S688" i="34"/>
  <c r="R688" i="34"/>
  <c r="Q688" i="34"/>
  <c r="P688" i="34"/>
  <c r="O688" i="34"/>
  <c r="N688" i="34"/>
  <c r="M688" i="34"/>
  <c r="L688" i="34"/>
  <c r="K688" i="34"/>
  <c r="J688" i="34"/>
  <c r="I688" i="34"/>
  <c r="H688" i="34"/>
  <c r="G688" i="34"/>
  <c r="F688" i="34"/>
  <c r="V685" i="34"/>
  <c r="U685" i="34"/>
  <c r="T685" i="34"/>
  <c r="S685" i="34"/>
  <c r="R685" i="34"/>
  <c r="Q685" i="34"/>
  <c r="P685" i="34"/>
  <c r="O685" i="34"/>
  <c r="N685" i="34"/>
  <c r="M685" i="34"/>
  <c r="L685" i="34"/>
  <c r="K685" i="34"/>
  <c r="J685" i="34"/>
  <c r="I685" i="34"/>
  <c r="H685" i="34"/>
  <c r="G685" i="34"/>
  <c r="F685" i="34"/>
  <c r="V684" i="34"/>
  <c r="U684" i="34"/>
  <c r="T684" i="34"/>
  <c r="S684" i="34"/>
  <c r="R684" i="34"/>
  <c r="Q684" i="34"/>
  <c r="P684" i="34"/>
  <c r="O684" i="34"/>
  <c r="N684" i="34"/>
  <c r="M684" i="34"/>
  <c r="L684" i="34"/>
  <c r="K684" i="34"/>
  <c r="J684" i="34"/>
  <c r="I684" i="34"/>
  <c r="H684" i="34"/>
  <c r="G684" i="34"/>
  <c r="F684" i="34"/>
  <c r="V681" i="34"/>
  <c r="U681" i="34"/>
  <c r="T681" i="34"/>
  <c r="S681" i="34"/>
  <c r="R681" i="34"/>
  <c r="Q681" i="34"/>
  <c r="P681" i="34"/>
  <c r="O681" i="34"/>
  <c r="N681" i="34"/>
  <c r="M681" i="34"/>
  <c r="L681" i="34"/>
  <c r="K681" i="34"/>
  <c r="J681" i="34"/>
  <c r="I681" i="34"/>
  <c r="H681" i="34"/>
  <c r="G681" i="34"/>
  <c r="F681" i="34"/>
  <c r="V680" i="34"/>
  <c r="U680" i="34"/>
  <c r="T680" i="34"/>
  <c r="S680" i="34"/>
  <c r="R680" i="34"/>
  <c r="Q680" i="34"/>
  <c r="P680" i="34"/>
  <c r="O680" i="34"/>
  <c r="N680" i="34"/>
  <c r="M680" i="34"/>
  <c r="L680" i="34"/>
  <c r="K680" i="34"/>
  <c r="J680" i="34"/>
  <c r="I680" i="34"/>
  <c r="H680" i="34"/>
  <c r="G680" i="34"/>
  <c r="F680" i="34"/>
  <c r="V677" i="34"/>
  <c r="U677" i="34"/>
  <c r="T677" i="34"/>
  <c r="S677" i="34"/>
  <c r="R677" i="34"/>
  <c r="Q677" i="34"/>
  <c r="P677" i="34"/>
  <c r="O677" i="34"/>
  <c r="N677" i="34"/>
  <c r="M677" i="34"/>
  <c r="L677" i="34"/>
  <c r="K677" i="34"/>
  <c r="J677" i="34"/>
  <c r="I677" i="34"/>
  <c r="H677" i="34"/>
  <c r="G677" i="34"/>
  <c r="F677" i="34"/>
  <c r="V676" i="34"/>
  <c r="U676" i="34"/>
  <c r="T676" i="34"/>
  <c r="S676" i="34"/>
  <c r="R676" i="34"/>
  <c r="Q676" i="34"/>
  <c r="P676" i="34"/>
  <c r="O676" i="34"/>
  <c r="N676" i="34"/>
  <c r="M676" i="34"/>
  <c r="L676" i="34"/>
  <c r="K676" i="34"/>
  <c r="J676" i="34"/>
  <c r="I676" i="34"/>
  <c r="H676" i="34"/>
  <c r="G676" i="34"/>
  <c r="F676" i="34"/>
  <c r="V673" i="34"/>
  <c r="U673" i="34"/>
  <c r="T673" i="34"/>
  <c r="S673" i="34"/>
  <c r="R673" i="34"/>
  <c r="Q673" i="34"/>
  <c r="P673" i="34"/>
  <c r="O673" i="34"/>
  <c r="N673" i="34"/>
  <c r="M673" i="34"/>
  <c r="L673" i="34"/>
  <c r="K673" i="34"/>
  <c r="J673" i="34"/>
  <c r="I673" i="34"/>
  <c r="H673" i="34"/>
  <c r="G673" i="34"/>
  <c r="F673" i="34"/>
  <c r="V672" i="34"/>
  <c r="U672" i="34"/>
  <c r="T672" i="34"/>
  <c r="S672" i="34"/>
  <c r="R672" i="34"/>
  <c r="Q672" i="34"/>
  <c r="P672" i="34"/>
  <c r="O672" i="34"/>
  <c r="N672" i="34"/>
  <c r="M672" i="34"/>
  <c r="L672" i="34"/>
  <c r="K672" i="34"/>
  <c r="J672" i="34"/>
  <c r="I672" i="34"/>
  <c r="H672" i="34"/>
  <c r="G672" i="34"/>
  <c r="F672" i="34"/>
  <c r="V669" i="34"/>
  <c r="U669" i="34"/>
  <c r="T669" i="34"/>
  <c r="S669" i="34"/>
  <c r="R669" i="34"/>
  <c r="Q669" i="34"/>
  <c r="P669" i="34"/>
  <c r="O669" i="34"/>
  <c r="N669" i="34"/>
  <c r="M669" i="34"/>
  <c r="L669" i="34"/>
  <c r="K669" i="34"/>
  <c r="J669" i="34"/>
  <c r="I669" i="34"/>
  <c r="H669" i="34"/>
  <c r="G669" i="34"/>
  <c r="F669" i="34"/>
  <c r="V668" i="34"/>
  <c r="U668" i="34"/>
  <c r="T668" i="34"/>
  <c r="S668" i="34"/>
  <c r="R668" i="34"/>
  <c r="Q668" i="34"/>
  <c r="P668" i="34"/>
  <c r="O668" i="34"/>
  <c r="N668" i="34"/>
  <c r="M668" i="34"/>
  <c r="L668" i="34"/>
  <c r="K668" i="34"/>
  <c r="J668" i="34"/>
  <c r="I668" i="34"/>
  <c r="H668" i="34"/>
  <c r="G668" i="34"/>
  <c r="F668" i="34"/>
  <c r="V665" i="34"/>
  <c r="U665" i="34"/>
  <c r="T665" i="34"/>
  <c r="S665" i="34"/>
  <c r="R665" i="34"/>
  <c r="Q665" i="34"/>
  <c r="P665" i="34"/>
  <c r="O665" i="34"/>
  <c r="N665" i="34"/>
  <c r="M665" i="34"/>
  <c r="L665" i="34"/>
  <c r="K665" i="34"/>
  <c r="J665" i="34"/>
  <c r="I665" i="34"/>
  <c r="H665" i="34"/>
  <c r="G665" i="34"/>
  <c r="F665" i="34"/>
  <c r="V664" i="34"/>
  <c r="U664" i="34"/>
  <c r="T664" i="34"/>
  <c r="S664" i="34"/>
  <c r="R664" i="34"/>
  <c r="Q664" i="34"/>
  <c r="P664" i="34"/>
  <c r="O664" i="34"/>
  <c r="N664" i="34"/>
  <c r="M664" i="34"/>
  <c r="L664" i="34"/>
  <c r="K664" i="34"/>
  <c r="J664" i="34"/>
  <c r="I664" i="34"/>
  <c r="H664" i="34"/>
  <c r="G664" i="34"/>
  <c r="F664" i="34"/>
  <c r="V661" i="34"/>
  <c r="U661" i="34"/>
  <c r="T661" i="34"/>
  <c r="S661" i="34"/>
  <c r="R661" i="34"/>
  <c r="Q661" i="34"/>
  <c r="P661" i="34"/>
  <c r="O661" i="34"/>
  <c r="N661" i="34"/>
  <c r="M661" i="34"/>
  <c r="L661" i="34"/>
  <c r="K661" i="34"/>
  <c r="J661" i="34"/>
  <c r="I661" i="34"/>
  <c r="H661" i="34"/>
  <c r="G661" i="34"/>
  <c r="F661" i="34"/>
  <c r="V660" i="34"/>
  <c r="U660" i="34"/>
  <c r="T660" i="34"/>
  <c r="S660" i="34"/>
  <c r="R660" i="34"/>
  <c r="Q660" i="34"/>
  <c r="P660" i="34"/>
  <c r="O660" i="34"/>
  <c r="N660" i="34"/>
  <c r="M660" i="34"/>
  <c r="L660" i="34"/>
  <c r="K660" i="34"/>
  <c r="J660" i="34"/>
  <c r="I660" i="34"/>
  <c r="H660" i="34"/>
  <c r="G660" i="34"/>
  <c r="F660" i="34"/>
  <c r="V657" i="34"/>
  <c r="U657" i="34"/>
  <c r="T657" i="34"/>
  <c r="S657" i="34"/>
  <c r="R657" i="34"/>
  <c r="Q657" i="34"/>
  <c r="P657" i="34"/>
  <c r="O657" i="34"/>
  <c r="N657" i="34"/>
  <c r="M657" i="34"/>
  <c r="L657" i="34"/>
  <c r="K657" i="34"/>
  <c r="J657" i="34"/>
  <c r="I657" i="34"/>
  <c r="H657" i="34"/>
  <c r="G657" i="34"/>
  <c r="F657" i="34"/>
  <c r="V656" i="34"/>
  <c r="U656" i="34"/>
  <c r="T656" i="34"/>
  <c r="S656" i="34"/>
  <c r="R656" i="34"/>
  <c r="Q656" i="34"/>
  <c r="P656" i="34"/>
  <c r="O656" i="34"/>
  <c r="N656" i="34"/>
  <c r="M656" i="34"/>
  <c r="L656" i="34"/>
  <c r="K656" i="34"/>
  <c r="J656" i="34"/>
  <c r="I656" i="34"/>
  <c r="H656" i="34"/>
  <c r="G656" i="34"/>
  <c r="F656" i="34"/>
  <c r="V653" i="34"/>
  <c r="U653" i="34"/>
  <c r="T653" i="34"/>
  <c r="S653" i="34"/>
  <c r="R653" i="34"/>
  <c r="Q653" i="34"/>
  <c r="P653" i="34"/>
  <c r="O653" i="34"/>
  <c r="N653" i="34"/>
  <c r="M653" i="34"/>
  <c r="L653" i="34"/>
  <c r="K653" i="34"/>
  <c r="J653" i="34"/>
  <c r="I653" i="34"/>
  <c r="H653" i="34"/>
  <c r="G653" i="34"/>
  <c r="F653" i="34"/>
  <c r="V652" i="34"/>
  <c r="U652" i="34"/>
  <c r="T652" i="34"/>
  <c r="S652" i="34"/>
  <c r="R652" i="34"/>
  <c r="Q652" i="34"/>
  <c r="P652" i="34"/>
  <c r="O652" i="34"/>
  <c r="N652" i="34"/>
  <c r="M652" i="34"/>
  <c r="L652" i="34"/>
  <c r="K652" i="34"/>
  <c r="J652" i="34"/>
  <c r="I652" i="34"/>
  <c r="H652" i="34"/>
  <c r="G652" i="34"/>
  <c r="F652" i="34"/>
  <c r="V649" i="34"/>
  <c r="U649" i="34"/>
  <c r="T649" i="34"/>
  <c r="S649" i="34"/>
  <c r="R649" i="34"/>
  <c r="Q649" i="34"/>
  <c r="P649" i="34"/>
  <c r="O649" i="34"/>
  <c r="N649" i="34"/>
  <c r="M649" i="34"/>
  <c r="L649" i="34"/>
  <c r="K649" i="34"/>
  <c r="J649" i="34"/>
  <c r="I649" i="34"/>
  <c r="H649" i="34"/>
  <c r="G649" i="34"/>
  <c r="F649" i="34"/>
  <c r="V648" i="34"/>
  <c r="U648" i="34"/>
  <c r="T648" i="34"/>
  <c r="S648" i="34"/>
  <c r="R648" i="34"/>
  <c r="Q648" i="34"/>
  <c r="P648" i="34"/>
  <c r="O648" i="34"/>
  <c r="N648" i="34"/>
  <c r="M648" i="34"/>
  <c r="L648" i="34"/>
  <c r="K648" i="34"/>
  <c r="J648" i="34"/>
  <c r="I648" i="34"/>
  <c r="H648" i="34"/>
  <c r="G648" i="34"/>
  <c r="F648" i="34"/>
  <c r="V645" i="34"/>
  <c r="U645" i="34"/>
  <c r="T645" i="34"/>
  <c r="S645" i="34"/>
  <c r="R645" i="34"/>
  <c r="Q645" i="34"/>
  <c r="P645" i="34"/>
  <c r="O645" i="34"/>
  <c r="N645" i="34"/>
  <c r="M645" i="34"/>
  <c r="L645" i="34"/>
  <c r="K645" i="34"/>
  <c r="J645" i="34"/>
  <c r="I645" i="34"/>
  <c r="H645" i="34"/>
  <c r="G645" i="34"/>
  <c r="F645" i="34"/>
  <c r="V644" i="34"/>
  <c r="U644" i="34"/>
  <c r="T644" i="34"/>
  <c r="S644" i="34"/>
  <c r="R644" i="34"/>
  <c r="Q644" i="34"/>
  <c r="P644" i="34"/>
  <c r="O644" i="34"/>
  <c r="N644" i="34"/>
  <c r="M644" i="34"/>
  <c r="L644" i="34"/>
  <c r="K644" i="34"/>
  <c r="J644" i="34"/>
  <c r="I644" i="34"/>
  <c r="H644" i="34"/>
  <c r="G644" i="34"/>
  <c r="F644" i="34"/>
  <c r="V641" i="34"/>
  <c r="U641" i="34"/>
  <c r="T641" i="34"/>
  <c r="S641" i="34"/>
  <c r="R641" i="34"/>
  <c r="Q641" i="34"/>
  <c r="P641" i="34"/>
  <c r="O641" i="34"/>
  <c r="N641" i="34"/>
  <c r="M641" i="34"/>
  <c r="L641" i="34"/>
  <c r="K641" i="34"/>
  <c r="J641" i="34"/>
  <c r="I641" i="34"/>
  <c r="H641" i="34"/>
  <c r="G641" i="34"/>
  <c r="F641" i="34"/>
  <c r="V640" i="34"/>
  <c r="U640" i="34"/>
  <c r="T640" i="34"/>
  <c r="S640" i="34"/>
  <c r="R640" i="34"/>
  <c r="Q640" i="34"/>
  <c r="P640" i="34"/>
  <c r="O640" i="34"/>
  <c r="N640" i="34"/>
  <c r="M640" i="34"/>
  <c r="L640" i="34"/>
  <c r="K640" i="34"/>
  <c r="J640" i="34"/>
  <c r="I640" i="34"/>
  <c r="H640" i="34"/>
  <c r="G640" i="34"/>
  <c r="F640" i="34"/>
  <c r="V637" i="34"/>
  <c r="U637" i="34"/>
  <c r="T637" i="34"/>
  <c r="S637" i="34"/>
  <c r="R637" i="34"/>
  <c r="Q637" i="34"/>
  <c r="P637" i="34"/>
  <c r="O637" i="34"/>
  <c r="N637" i="34"/>
  <c r="M637" i="34"/>
  <c r="L637" i="34"/>
  <c r="K637" i="34"/>
  <c r="J637" i="34"/>
  <c r="I637" i="34"/>
  <c r="H637" i="34"/>
  <c r="G637" i="34"/>
  <c r="F637" i="34"/>
  <c r="V636" i="34"/>
  <c r="U636" i="34"/>
  <c r="T636" i="34"/>
  <c r="S636" i="34"/>
  <c r="R636" i="34"/>
  <c r="Q636" i="34"/>
  <c r="P636" i="34"/>
  <c r="O636" i="34"/>
  <c r="N636" i="34"/>
  <c r="M636" i="34"/>
  <c r="L636" i="34"/>
  <c r="K636" i="34"/>
  <c r="J636" i="34"/>
  <c r="I636" i="34"/>
  <c r="H636" i="34"/>
  <c r="G636" i="34"/>
  <c r="F636" i="34"/>
  <c r="V633" i="34"/>
  <c r="U633" i="34"/>
  <c r="T633" i="34"/>
  <c r="S633" i="34"/>
  <c r="R633" i="34"/>
  <c r="Q633" i="34"/>
  <c r="P633" i="34"/>
  <c r="O633" i="34"/>
  <c r="N633" i="34"/>
  <c r="M633" i="34"/>
  <c r="L633" i="34"/>
  <c r="K633" i="34"/>
  <c r="J633" i="34"/>
  <c r="I633" i="34"/>
  <c r="H633" i="34"/>
  <c r="G633" i="34"/>
  <c r="F633" i="34"/>
  <c r="V632" i="34"/>
  <c r="U632" i="34"/>
  <c r="T632" i="34"/>
  <c r="S632" i="34"/>
  <c r="R632" i="34"/>
  <c r="Q632" i="34"/>
  <c r="P632" i="34"/>
  <c r="O632" i="34"/>
  <c r="N632" i="34"/>
  <c r="M632" i="34"/>
  <c r="L632" i="34"/>
  <c r="K632" i="34"/>
  <c r="J632" i="34"/>
  <c r="I632" i="34"/>
  <c r="H632" i="34"/>
  <c r="G632" i="34"/>
  <c r="F632" i="34"/>
  <c r="V629" i="34"/>
  <c r="U629" i="34"/>
  <c r="T629" i="34"/>
  <c r="S629" i="34"/>
  <c r="R629" i="34"/>
  <c r="Q629" i="34"/>
  <c r="P629" i="34"/>
  <c r="O629" i="34"/>
  <c r="N629" i="34"/>
  <c r="M629" i="34"/>
  <c r="L629" i="34"/>
  <c r="K629" i="34"/>
  <c r="J629" i="34"/>
  <c r="I629" i="34"/>
  <c r="H629" i="34"/>
  <c r="G629" i="34"/>
  <c r="F629" i="34"/>
  <c r="V628" i="34"/>
  <c r="U628" i="34"/>
  <c r="T628" i="34"/>
  <c r="S628" i="34"/>
  <c r="R628" i="34"/>
  <c r="Q628" i="34"/>
  <c r="P628" i="34"/>
  <c r="O628" i="34"/>
  <c r="N628" i="34"/>
  <c r="M628" i="34"/>
  <c r="L628" i="34"/>
  <c r="K628" i="34"/>
  <c r="J628" i="34"/>
  <c r="I628" i="34"/>
  <c r="H628" i="34"/>
  <c r="G628" i="34"/>
  <c r="F628" i="34"/>
  <c r="V625" i="34"/>
  <c r="U625" i="34"/>
  <c r="T625" i="34"/>
  <c r="S625" i="34"/>
  <c r="R625" i="34"/>
  <c r="Q625" i="34"/>
  <c r="P625" i="34"/>
  <c r="O625" i="34"/>
  <c r="N625" i="34"/>
  <c r="M625" i="34"/>
  <c r="L625" i="34"/>
  <c r="K625" i="34"/>
  <c r="J625" i="34"/>
  <c r="I625" i="34"/>
  <c r="H625" i="34"/>
  <c r="G625" i="34"/>
  <c r="F625" i="34"/>
  <c r="V624" i="34"/>
  <c r="U624" i="34"/>
  <c r="T624" i="34"/>
  <c r="S624" i="34"/>
  <c r="R624" i="34"/>
  <c r="Q624" i="34"/>
  <c r="P624" i="34"/>
  <c r="O624" i="34"/>
  <c r="N624" i="34"/>
  <c r="M624" i="34"/>
  <c r="L624" i="34"/>
  <c r="K624" i="34"/>
  <c r="J624" i="34"/>
  <c r="I624" i="34"/>
  <c r="H624" i="34"/>
  <c r="G624" i="34"/>
  <c r="F624" i="34"/>
  <c r="V621" i="34"/>
  <c r="U621" i="34"/>
  <c r="T621" i="34"/>
  <c r="S621" i="34"/>
  <c r="R621" i="34"/>
  <c r="Q621" i="34"/>
  <c r="P621" i="34"/>
  <c r="O621" i="34"/>
  <c r="N621" i="34"/>
  <c r="M621" i="34"/>
  <c r="L621" i="34"/>
  <c r="K621" i="34"/>
  <c r="J621" i="34"/>
  <c r="I621" i="34"/>
  <c r="H621" i="34"/>
  <c r="G621" i="34"/>
  <c r="F621" i="34"/>
  <c r="V620" i="34"/>
  <c r="U620" i="34"/>
  <c r="T620" i="34"/>
  <c r="S620" i="34"/>
  <c r="R620" i="34"/>
  <c r="Q620" i="34"/>
  <c r="P620" i="34"/>
  <c r="O620" i="34"/>
  <c r="N620" i="34"/>
  <c r="M620" i="34"/>
  <c r="L620" i="34"/>
  <c r="K620" i="34"/>
  <c r="J620" i="34"/>
  <c r="I620" i="34"/>
  <c r="H620" i="34"/>
  <c r="G620" i="34"/>
  <c r="F620" i="34"/>
  <c r="V617" i="34"/>
  <c r="U617" i="34"/>
  <c r="T617" i="34"/>
  <c r="S617" i="34"/>
  <c r="R617" i="34"/>
  <c r="Q617" i="34"/>
  <c r="P617" i="34"/>
  <c r="O617" i="34"/>
  <c r="N617" i="34"/>
  <c r="M617" i="34"/>
  <c r="L617" i="34"/>
  <c r="K617" i="34"/>
  <c r="J617" i="34"/>
  <c r="I617" i="34"/>
  <c r="H617" i="34"/>
  <c r="G617" i="34"/>
  <c r="F617" i="34"/>
  <c r="V616" i="34"/>
  <c r="U616" i="34"/>
  <c r="T616" i="34"/>
  <c r="S616" i="34"/>
  <c r="R616" i="34"/>
  <c r="Q616" i="34"/>
  <c r="P616" i="34"/>
  <c r="O616" i="34"/>
  <c r="N616" i="34"/>
  <c r="M616" i="34"/>
  <c r="L616" i="34"/>
  <c r="K616" i="34"/>
  <c r="J616" i="34"/>
  <c r="I616" i="34"/>
  <c r="H616" i="34"/>
  <c r="G616" i="34"/>
  <c r="F616" i="34"/>
  <c r="V613" i="34"/>
  <c r="U613" i="34"/>
  <c r="T613" i="34"/>
  <c r="S613" i="34"/>
  <c r="R613" i="34"/>
  <c r="Q613" i="34"/>
  <c r="P613" i="34"/>
  <c r="O613" i="34"/>
  <c r="N613" i="34"/>
  <c r="M613" i="34"/>
  <c r="L613" i="34"/>
  <c r="K613" i="34"/>
  <c r="J613" i="34"/>
  <c r="I613" i="34"/>
  <c r="H613" i="34"/>
  <c r="G613" i="34"/>
  <c r="F613" i="34"/>
  <c r="V612" i="34"/>
  <c r="U612" i="34"/>
  <c r="T612" i="34"/>
  <c r="S612" i="34"/>
  <c r="R612" i="34"/>
  <c r="Q612" i="34"/>
  <c r="P612" i="34"/>
  <c r="O612" i="34"/>
  <c r="N612" i="34"/>
  <c r="M612" i="34"/>
  <c r="L612" i="34"/>
  <c r="K612" i="34"/>
  <c r="J612" i="34"/>
  <c r="I612" i="34"/>
  <c r="H612" i="34"/>
  <c r="G612" i="34"/>
  <c r="F612" i="34"/>
  <c r="V609" i="34"/>
  <c r="U609" i="34"/>
  <c r="T609" i="34"/>
  <c r="S609" i="34"/>
  <c r="R609" i="34"/>
  <c r="Q609" i="34"/>
  <c r="P609" i="34"/>
  <c r="O609" i="34"/>
  <c r="N609" i="34"/>
  <c r="M609" i="34"/>
  <c r="L609" i="34"/>
  <c r="K609" i="34"/>
  <c r="J609" i="34"/>
  <c r="I609" i="34"/>
  <c r="H609" i="34"/>
  <c r="G609" i="34"/>
  <c r="F609" i="34"/>
  <c r="V608" i="34"/>
  <c r="U608" i="34"/>
  <c r="T608" i="34"/>
  <c r="S608" i="34"/>
  <c r="R608" i="34"/>
  <c r="Q608" i="34"/>
  <c r="P608" i="34"/>
  <c r="O608" i="34"/>
  <c r="N608" i="34"/>
  <c r="M608" i="34"/>
  <c r="L608" i="34"/>
  <c r="K608" i="34"/>
  <c r="J608" i="34"/>
  <c r="I608" i="34"/>
  <c r="H608" i="34"/>
  <c r="G608" i="34"/>
  <c r="F608" i="34"/>
  <c r="V605" i="34"/>
  <c r="U605" i="34"/>
  <c r="T605" i="34"/>
  <c r="S605" i="34"/>
  <c r="R605" i="34"/>
  <c r="Q605" i="34"/>
  <c r="P605" i="34"/>
  <c r="O605" i="34"/>
  <c r="N605" i="34"/>
  <c r="M605" i="34"/>
  <c r="L605" i="34"/>
  <c r="K605" i="34"/>
  <c r="J605" i="34"/>
  <c r="I605" i="34"/>
  <c r="H605" i="34"/>
  <c r="G605" i="34"/>
  <c r="F605" i="34"/>
  <c r="V604" i="34"/>
  <c r="U604" i="34"/>
  <c r="T604" i="34"/>
  <c r="S604" i="34"/>
  <c r="R604" i="34"/>
  <c r="Q604" i="34"/>
  <c r="P604" i="34"/>
  <c r="O604" i="34"/>
  <c r="N604" i="34"/>
  <c r="M604" i="34"/>
  <c r="L604" i="34"/>
  <c r="K604" i="34"/>
  <c r="J604" i="34"/>
  <c r="I604" i="34"/>
  <c r="H604" i="34"/>
  <c r="G604" i="34"/>
  <c r="F604" i="34"/>
  <c r="V601" i="34"/>
  <c r="U601" i="34"/>
  <c r="T601" i="34"/>
  <c r="S601" i="34"/>
  <c r="R601" i="34"/>
  <c r="Q601" i="34"/>
  <c r="P601" i="34"/>
  <c r="O601" i="34"/>
  <c r="N601" i="34"/>
  <c r="M601" i="34"/>
  <c r="L601" i="34"/>
  <c r="K601" i="34"/>
  <c r="J601" i="34"/>
  <c r="I601" i="34"/>
  <c r="H601" i="34"/>
  <c r="G601" i="34"/>
  <c r="F601" i="34"/>
  <c r="V600" i="34"/>
  <c r="U600" i="34"/>
  <c r="T600" i="34"/>
  <c r="S600" i="34"/>
  <c r="R600" i="34"/>
  <c r="Q600" i="34"/>
  <c r="P600" i="34"/>
  <c r="O600" i="34"/>
  <c r="N600" i="34"/>
  <c r="M600" i="34"/>
  <c r="L600" i="34"/>
  <c r="K600" i="34"/>
  <c r="J600" i="34"/>
  <c r="I600" i="34"/>
  <c r="H600" i="34"/>
  <c r="G600" i="34"/>
  <c r="F600" i="34"/>
  <c r="V597" i="34"/>
  <c r="U597" i="34"/>
  <c r="T597" i="34"/>
  <c r="S597" i="34"/>
  <c r="R597" i="34"/>
  <c r="Q597" i="34"/>
  <c r="P597" i="34"/>
  <c r="O597" i="34"/>
  <c r="N597" i="34"/>
  <c r="M597" i="34"/>
  <c r="L597" i="34"/>
  <c r="K597" i="34"/>
  <c r="J597" i="34"/>
  <c r="I597" i="34"/>
  <c r="H597" i="34"/>
  <c r="G597" i="34"/>
  <c r="F597" i="34"/>
  <c r="V596" i="34"/>
  <c r="U596" i="34"/>
  <c r="T596" i="34"/>
  <c r="S596" i="34"/>
  <c r="R596" i="34"/>
  <c r="Q596" i="34"/>
  <c r="P596" i="34"/>
  <c r="O596" i="34"/>
  <c r="N596" i="34"/>
  <c r="M596" i="34"/>
  <c r="L596" i="34"/>
  <c r="K596" i="34"/>
  <c r="J596" i="34"/>
  <c r="I596" i="34"/>
  <c r="H596" i="34"/>
  <c r="G596" i="34"/>
  <c r="F596" i="34"/>
  <c r="V593" i="34"/>
  <c r="U593" i="34"/>
  <c r="T593" i="34"/>
  <c r="S593" i="34"/>
  <c r="R593" i="34"/>
  <c r="Q593" i="34"/>
  <c r="P593" i="34"/>
  <c r="O593" i="34"/>
  <c r="N593" i="34"/>
  <c r="M593" i="34"/>
  <c r="L593" i="34"/>
  <c r="K593" i="34"/>
  <c r="J593" i="34"/>
  <c r="I593" i="34"/>
  <c r="H593" i="34"/>
  <c r="G593" i="34"/>
  <c r="F593" i="34"/>
  <c r="V592" i="34"/>
  <c r="U592" i="34"/>
  <c r="T592" i="34"/>
  <c r="S592" i="34"/>
  <c r="R592" i="34"/>
  <c r="Q592" i="34"/>
  <c r="P592" i="34"/>
  <c r="O592" i="34"/>
  <c r="N592" i="34"/>
  <c r="M592" i="34"/>
  <c r="L592" i="34"/>
  <c r="K592" i="34"/>
  <c r="J592" i="34"/>
  <c r="I592" i="34"/>
  <c r="H592" i="34"/>
  <c r="G592" i="34"/>
  <c r="F592" i="34"/>
  <c r="V589" i="34"/>
  <c r="U589" i="34"/>
  <c r="T589" i="34"/>
  <c r="S589" i="34"/>
  <c r="R589" i="34"/>
  <c r="Q589" i="34"/>
  <c r="P589" i="34"/>
  <c r="O589" i="34"/>
  <c r="N589" i="34"/>
  <c r="M589" i="34"/>
  <c r="L589" i="34"/>
  <c r="K589" i="34"/>
  <c r="J589" i="34"/>
  <c r="I589" i="34"/>
  <c r="H589" i="34"/>
  <c r="G589" i="34"/>
  <c r="F589" i="34"/>
  <c r="V588" i="34"/>
  <c r="U588" i="34"/>
  <c r="T588" i="34"/>
  <c r="S588" i="34"/>
  <c r="R588" i="34"/>
  <c r="Q588" i="34"/>
  <c r="P588" i="34"/>
  <c r="O588" i="34"/>
  <c r="N588" i="34"/>
  <c r="M588" i="34"/>
  <c r="L588" i="34"/>
  <c r="K588" i="34"/>
  <c r="J588" i="34"/>
  <c r="I588" i="34"/>
  <c r="H588" i="34"/>
  <c r="G588" i="34"/>
  <c r="F588" i="34"/>
  <c r="V585" i="34"/>
  <c r="U585" i="34"/>
  <c r="T585" i="34"/>
  <c r="S585" i="34"/>
  <c r="R585" i="34"/>
  <c r="Q585" i="34"/>
  <c r="P585" i="34"/>
  <c r="O585" i="34"/>
  <c r="N585" i="34"/>
  <c r="M585" i="34"/>
  <c r="L585" i="34"/>
  <c r="K585" i="34"/>
  <c r="J585" i="34"/>
  <c r="I585" i="34"/>
  <c r="H585" i="34"/>
  <c r="G585" i="34"/>
  <c r="F585" i="34"/>
  <c r="V584" i="34"/>
  <c r="U584" i="34"/>
  <c r="T584" i="34"/>
  <c r="S584" i="34"/>
  <c r="R584" i="34"/>
  <c r="Q584" i="34"/>
  <c r="P584" i="34"/>
  <c r="O584" i="34"/>
  <c r="N584" i="34"/>
  <c r="M584" i="34"/>
  <c r="L584" i="34"/>
  <c r="K584" i="34"/>
  <c r="J584" i="34"/>
  <c r="I584" i="34"/>
  <c r="H584" i="34"/>
  <c r="G584" i="34"/>
  <c r="F584" i="34"/>
  <c r="V581" i="34"/>
  <c r="U581" i="34"/>
  <c r="T581" i="34"/>
  <c r="S581" i="34"/>
  <c r="R581" i="34"/>
  <c r="Q581" i="34"/>
  <c r="P581" i="34"/>
  <c r="O581" i="34"/>
  <c r="N581" i="34"/>
  <c r="M581" i="34"/>
  <c r="L581" i="34"/>
  <c r="K581" i="34"/>
  <c r="J581" i="34"/>
  <c r="I581" i="34"/>
  <c r="H581" i="34"/>
  <c r="G581" i="34"/>
  <c r="F581" i="34"/>
  <c r="V580" i="34"/>
  <c r="U580" i="34"/>
  <c r="T580" i="34"/>
  <c r="S580" i="34"/>
  <c r="R580" i="34"/>
  <c r="Q580" i="34"/>
  <c r="P580" i="34"/>
  <c r="O580" i="34"/>
  <c r="N580" i="34"/>
  <c r="M580" i="34"/>
  <c r="L580" i="34"/>
  <c r="K580" i="34"/>
  <c r="J580" i="34"/>
  <c r="I580" i="34"/>
  <c r="H580" i="34"/>
  <c r="G580" i="34"/>
  <c r="F580" i="34"/>
  <c r="V577" i="34"/>
  <c r="U577" i="34"/>
  <c r="T577" i="34"/>
  <c r="S577" i="34"/>
  <c r="R577" i="34"/>
  <c r="Q577" i="34"/>
  <c r="P577" i="34"/>
  <c r="O577" i="34"/>
  <c r="N577" i="34"/>
  <c r="M577" i="34"/>
  <c r="L577" i="34"/>
  <c r="K577" i="34"/>
  <c r="J577" i="34"/>
  <c r="I577" i="34"/>
  <c r="H577" i="34"/>
  <c r="G577" i="34"/>
  <c r="F577" i="34"/>
  <c r="V576" i="34"/>
  <c r="U576" i="34"/>
  <c r="T576" i="34"/>
  <c r="S576" i="34"/>
  <c r="R576" i="34"/>
  <c r="Q576" i="34"/>
  <c r="P576" i="34"/>
  <c r="O576" i="34"/>
  <c r="N576" i="34"/>
  <c r="M576" i="34"/>
  <c r="L576" i="34"/>
  <c r="K576" i="34"/>
  <c r="J576" i="34"/>
  <c r="I576" i="34"/>
  <c r="H576" i="34"/>
  <c r="G576" i="34"/>
  <c r="F576" i="34"/>
  <c r="V573" i="34"/>
  <c r="U573" i="34"/>
  <c r="T573" i="34"/>
  <c r="S573" i="34"/>
  <c r="R573" i="34"/>
  <c r="Q573" i="34"/>
  <c r="P573" i="34"/>
  <c r="O573" i="34"/>
  <c r="N573" i="34"/>
  <c r="M573" i="34"/>
  <c r="L573" i="34"/>
  <c r="K573" i="34"/>
  <c r="J573" i="34"/>
  <c r="I573" i="34"/>
  <c r="H573" i="34"/>
  <c r="G573" i="34"/>
  <c r="F573" i="34"/>
  <c r="V572" i="34"/>
  <c r="U572" i="34"/>
  <c r="T572" i="34"/>
  <c r="S572" i="34"/>
  <c r="R572" i="34"/>
  <c r="Q572" i="34"/>
  <c r="P572" i="34"/>
  <c r="O572" i="34"/>
  <c r="N572" i="34"/>
  <c r="M572" i="34"/>
  <c r="L572" i="34"/>
  <c r="K572" i="34"/>
  <c r="J572" i="34"/>
  <c r="I572" i="34"/>
  <c r="H572" i="34"/>
  <c r="G572" i="34"/>
  <c r="F572" i="34"/>
  <c r="V569" i="34"/>
  <c r="U569" i="34"/>
  <c r="T569" i="34"/>
  <c r="S569" i="34"/>
  <c r="R569" i="34"/>
  <c r="Q569" i="34"/>
  <c r="P569" i="34"/>
  <c r="O569" i="34"/>
  <c r="N569" i="34"/>
  <c r="M569" i="34"/>
  <c r="L569" i="34"/>
  <c r="K569" i="34"/>
  <c r="J569" i="34"/>
  <c r="I569" i="34"/>
  <c r="H569" i="34"/>
  <c r="G569" i="34"/>
  <c r="F569" i="34"/>
  <c r="V568" i="34"/>
  <c r="U568" i="34"/>
  <c r="T568" i="34"/>
  <c r="S568" i="34"/>
  <c r="R568" i="34"/>
  <c r="Q568" i="34"/>
  <c r="P568" i="34"/>
  <c r="O568" i="34"/>
  <c r="N568" i="34"/>
  <c r="M568" i="34"/>
  <c r="L568" i="34"/>
  <c r="K568" i="34"/>
  <c r="J568" i="34"/>
  <c r="I568" i="34"/>
  <c r="H568" i="34"/>
  <c r="G568" i="34"/>
  <c r="F568" i="34"/>
  <c r="V565" i="34"/>
  <c r="U565" i="34"/>
  <c r="T565" i="34"/>
  <c r="S565" i="34"/>
  <c r="R565" i="34"/>
  <c r="Q565" i="34"/>
  <c r="P565" i="34"/>
  <c r="O565" i="34"/>
  <c r="N565" i="34"/>
  <c r="M565" i="34"/>
  <c r="L565" i="34"/>
  <c r="K565" i="34"/>
  <c r="J565" i="34"/>
  <c r="I565" i="34"/>
  <c r="H565" i="34"/>
  <c r="G565" i="34"/>
  <c r="F565" i="34"/>
  <c r="V564" i="34"/>
  <c r="U564" i="34"/>
  <c r="T564" i="34"/>
  <c r="S564" i="34"/>
  <c r="R564" i="34"/>
  <c r="Q564" i="34"/>
  <c r="P564" i="34"/>
  <c r="O564" i="34"/>
  <c r="N564" i="34"/>
  <c r="M564" i="34"/>
  <c r="L564" i="34"/>
  <c r="K564" i="34"/>
  <c r="J564" i="34"/>
  <c r="I564" i="34"/>
  <c r="H564" i="34"/>
  <c r="G564" i="34"/>
  <c r="F564" i="34"/>
  <c r="V561" i="34"/>
  <c r="U561" i="34"/>
  <c r="T561" i="34"/>
  <c r="S561" i="34"/>
  <c r="R561" i="34"/>
  <c r="Q561" i="34"/>
  <c r="P561" i="34"/>
  <c r="O561" i="34"/>
  <c r="N561" i="34"/>
  <c r="M561" i="34"/>
  <c r="L561" i="34"/>
  <c r="K561" i="34"/>
  <c r="J561" i="34"/>
  <c r="I561" i="34"/>
  <c r="H561" i="34"/>
  <c r="G561" i="34"/>
  <c r="F561" i="34"/>
  <c r="V560" i="34"/>
  <c r="U560" i="34"/>
  <c r="T560" i="34"/>
  <c r="S560" i="34"/>
  <c r="R560" i="34"/>
  <c r="Q560" i="34"/>
  <c r="P560" i="34"/>
  <c r="O560" i="34"/>
  <c r="N560" i="34"/>
  <c r="M560" i="34"/>
  <c r="L560" i="34"/>
  <c r="K560" i="34"/>
  <c r="J560" i="34"/>
  <c r="I560" i="34"/>
  <c r="H560" i="34"/>
  <c r="G560" i="34"/>
  <c r="F560" i="34"/>
  <c r="V557" i="34"/>
  <c r="U557" i="34"/>
  <c r="T557" i="34"/>
  <c r="S557" i="34"/>
  <c r="R557" i="34"/>
  <c r="Q557" i="34"/>
  <c r="P557" i="34"/>
  <c r="O557" i="34"/>
  <c r="N557" i="34"/>
  <c r="M557" i="34"/>
  <c r="L557" i="34"/>
  <c r="K557" i="34"/>
  <c r="J557" i="34"/>
  <c r="I557" i="34"/>
  <c r="H557" i="34"/>
  <c r="G557" i="34"/>
  <c r="F557" i="34"/>
  <c r="V556" i="34"/>
  <c r="U556" i="34"/>
  <c r="T556" i="34"/>
  <c r="S556" i="34"/>
  <c r="R556" i="34"/>
  <c r="Q556" i="34"/>
  <c r="P556" i="34"/>
  <c r="O556" i="34"/>
  <c r="N556" i="34"/>
  <c r="M556" i="34"/>
  <c r="L556" i="34"/>
  <c r="K556" i="34"/>
  <c r="J556" i="34"/>
  <c r="I556" i="34"/>
  <c r="H556" i="34"/>
  <c r="G556" i="34"/>
  <c r="F556" i="34"/>
  <c r="V553" i="34"/>
  <c r="U553" i="34"/>
  <c r="T553" i="34"/>
  <c r="S553" i="34"/>
  <c r="R553" i="34"/>
  <c r="Q553" i="34"/>
  <c r="P553" i="34"/>
  <c r="O553" i="34"/>
  <c r="N553" i="34"/>
  <c r="M553" i="34"/>
  <c r="L553" i="34"/>
  <c r="K553" i="34"/>
  <c r="J553" i="34"/>
  <c r="I553" i="34"/>
  <c r="H553" i="34"/>
  <c r="G553" i="34"/>
  <c r="F553" i="34"/>
  <c r="V552" i="34"/>
  <c r="U552" i="34"/>
  <c r="T552" i="34"/>
  <c r="S552" i="34"/>
  <c r="R552" i="34"/>
  <c r="Q552" i="34"/>
  <c r="P552" i="34"/>
  <c r="O552" i="34"/>
  <c r="N552" i="34"/>
  <c r="M552" i="34"/>
  <c r="L552" i="34"/>
  <c r="K552" i="34"/>
  <c r="J552" i="34"/>
  <c r="I552" i="34"/>
  <c r="H552" i="34"/>
  <c r="G552" i="34"/>
  <c r="F552" i="34"/>
  <c r="V549" i="34"/>
  <c r="U549" i="34"/>
  <c r="T549" i="34"/>
  <c r="S549" i="34"/>
  <c r="R549" i="34"/>
  <c r="Q549" i="34"/>
  <c r="P549" i="34"/>
  <c r="O549" i="34"/>
  <c r="N549" i="34"/>
  <c r="M549" i="34"/>
  <c r="L549" i="34"/>
  <c r="K549" i="34"/>
  <c r="J549" i="34"/>
  <c r="I549" i="34"/>
  <c r="H549" i="34"/>
  <c r="G549" i="34"/>
  <c r="F549" i="34"/>
  <c r="V548" i="34"/>
  <c r="U548" i="34"/>
  <c r="T548" i="34"/>
  <c r="S548" i="34"/>
  <c r="R548" i="34"/>
  <c r="Q548" i="34"/>
  <c r="P548" i="34"/>
  <c r="O548" i="34"/>
  <c r="N548" i="34"/>
  <c r="M548" i="34"/>
  <c r="L548" i="34"/>
  <c r="K548" i="34"/>
  <c r="J548" i="34"/>
  <c r="I548" i="34"/>
  <c r="H548" i="34"/>
  <c r="G548" i="34"/>
  <c r="F548" i="34"/>
  <c r="V545" i="34"/>
  <c r="U545" i="34"/>
  <c r="T545" i="34"/>
  <c r="S545" i="34"/>
  <c r="R545" i="34"/>
  <c r="Q545" i="34"/>
  <c r="P545" i="34"/>
  <c r="O545" i="34"/>
  <c r="N545" i="34"/>
  <c r="M545" i="34"/>
  <c r="L545" i="34"/>
  <c r="K545" i="34"/>
  <c r="J545" i="34"/>
  <c r="I545" i="34"/>
  <c r="H545" i="34"/>
  <c r="G545" i="34"/>
  <c r="F545" i="34"/>
  <c r="V544" i="34"/>
  <c r="U544" i="34"/>
  <c r="T544" i="34"/>
  <c r="S544" i="34"/>
  <c r="R544" i="34"/>
  <c r="Q544" i="34"/>
  <c r="P544" i="34"/>
  <c r="O544" i="34"/>
  <c r="N544" i="34"/>
  <c r="M544" i="34"/>
  <c r="L544" i="34"/>
  <c r="K544" i="34"/>
  <c r="J544" i="34"/>
  <c r="I544" i="34"/>
  <c r="H544" i="34"/>
  <c r="G544" i="34"/>
  <c r="F544" i="34"/>
  <c r="V541" i="34"/>
  <c r="U541" i="34"/>
  <c r="T541" i="34"/>
  <c r="S541" i="34"/>
  <c r="R541" i="34"/>
  <c r="Q541" i="34"/>
  <c r="P541" i="34"/>
  <c r="O541" i="34"/>
  <c r="N541" i="34"/>
  <c r="M541" i="34"/>
  <c r="L541" i="34"/>
  <c r="K541" i="34"/>
  <c r="J541" i="34"/>
  <c r="I541" i="34"/>
  <c r="H541" i="34"/>
  <c r="G541" i="34"/>
  <c r="F541" i="34"/>
  <c r="V540" i="34"/>
  <c r="U540" i="34"/>
  <c r="T540" i="34"/>
  <c r="S540" i="34"/>
  <c r="R540" i="34"/>
  <c r="Q540" i="34"/>
  <c r="P540" i="34"/>
  <c r="O540" i="34"/>
  <c r="N540" i="34"/>
  <c r="M540" i="34"/>
  <c r="L540" i="34"/>
  <c r="K540" i="34"/>
  <c r="J540" i="34"/>
  <c r="I540" i="34"/>
  <c r="H540" i="34"/>
  <c r="G540" i="34"/>
  <c r="F540" i="34"/>
  <c r="V537" i="34"/>
  <c r="U537" i="34"/>
  <c r="T537" i="34"/>
  <c r="S537" i="34"/>
  <c r="R537" i="34"/>
  <c r="Q537" i="34"/>
  <c r="P537" i="34"/>
  <c r="O537" i="34"/>
  <c r="N537" i="34"/>
  <c r="M537" i="34"/>
  <c r="L537" i="34"/>
  <c r="K537" i="34"/>
  <c r="J537" i="34"/>
  <c r="I537" i="34"/>
  <c r="H537" i="34"/>
  <c r="G537" i="34"/>
  <c r="F537" i="34"/>
  <c r="V536" i="34"/>
  <c r="U536" i="34"/>
  <c r="T536" i="34"/>
  <c r="S536" i="34"/>
  <c r="R536" i="34"/>
  <c r="Q536" i="34"/>
  <c r="P536" i="34"/>
  <c r="O536" i="34"/>
  <c r="N536" i="34"/>
  <c r="M536" i="34"/>
  <c r="L536" i="34"/>
  <c r="K536" i="34"/>
  <c r="J536" i="34"/>
  <c r="I536" i="34"/>
  <c r="H536" i="34"/>
  <c r="G536" i="34"/>
  <c r="F536" i="34"/>
  <c r="V533" i="34"/>
  <c r="U533" i="34"/>
  <c r="T533" i="34"/>
  <c r="S533" i="34"/>
  <c r="R533" i="34"/>
  <c r="Q533" i="34"/>
  <c r="P533" i="34"/>
  <c r="O533" i="34"/>
  <c r="N533" i="34"/>
  <c r="M533" i="34"/>
  <c r="L533" i="34"/>
  <c r="K533" i="34"/>
  <c r="J533" i="34"/>
  <c r="I533" i="34"/>
  <c r="H533" i="34"/>
  <c r="G533" i="34"/>
  <c r="F533" i="34"/>
  <c r="V532" i="34"/>
  <c r="U532" i="34"/>
  <c r="T532" i="34"/>
  <c r="S532" i="34"/>
  <c r="R532" i="34"/>
  <c r="Q532" i="34"/>
  <c r="P532" i="34"/>
  <c r="O532" i="34"/>
  <c r="N532" i="34"/>
  <c r="M532" i="34"/>
  <c r="L532" i="34"/>
  <c r="K532" i="34"/>
  <c r="J532" i="34"/>
  <c r="I532" i="34"/>
  <c r="H532" i="34"/>
  <c r="G532" i="34"/>
  <c r="F532" i="34"/>
  <c r="V529" i="34"/>
  <c r="U529" i="34"/>
  <c r="T529" i="34"/>
  <c r="S529" i="34"/>
  <c r="R529" i="34"/>
  <c r="Q529" i="34"/>
  <c r="P529" i="34"/>
  <c r="O529" i="34"/>
  <c r="N529" i="34"/>
  <c r="M529" i="34"/>
  <c r="L529" i="34"/>
  <c r="K529" i="34"/>
  <c r="J529" i="34"/>
  <c r="I529" i="34"/>
  <c r="H529" i="34"/>
  <c r="G529" i="34"/>
  <c r="F529" i="34"/>
  <c r="V528" i="34"/>
  <c r="U528" i="34"/>
  <c r="T528" i="34"/>
  <c r="S528" i="34"/>
  <c r="R528" i="34"/>
  <c r="Q528" i="34"/>
  <c r="P528" i="34"/>
  <c r="O528" i="34"/>
  <c r="N528" i="34"/>
  <c r="M528" i="34"/>
  <c r="L528" i="34"/>
  <c r="K528" i="34"/>
  <c r="J528" i="34"/>
  <c r="I528" i="34"/>
  <c r="H528" i="34"/>
  <c r="G528" i="34"/>
  <c r="F528" i="34"/>
  <c r="V525" i="34"/>
  <c r="U525" i="34"/>
  <c r="T525" i="34"/>
  <c r="S525" i="34"/>
  <c r="R525" i="34"/>
  <c r="Q525" i="34"/>
  <c r="P525" i="34"/>
  <c r="O525" i="34"/>
  <c r="N525" i="34"/>
  <c r="M525" i="34"/>
  <c r="L525" i="34"/>
  <c r="K525" i="34"/>
  <c r="J525" i="34"/>
  <c r="I525" i="34"/>
  <c r="H525" i="34"/>
  <c r="G525" i="34"/>
  <c r="F525" i="34"/>
  <c r="V524" i="34"/>
  <c r="U524" i="34"/>
  <c r="T524" i="34"/>
  <c r="S524" i="34"/>
  <c r="R524" i="34"/>
  <c r="Q524" i="34"/>
  <c r="P524" i="34"/>
  <c r="O524" i="34"/>
  <c r="N524" i="34"/>
  <c r="M524" i="34"/>
  <c r="L524" i="34"/>
  <c r="K524" i="34"/>
  <c r="J524" i="34"/>
  <c r="I524" i="34"/>
  <c r="H524" i="34"/>
  <c r="G524" i="34"/>
  <c r="F524" i="34"/>
  <c r="V521" i="34"/>
  <c r="U521" i="34"/>
  <c r="T521" i="34"/>
  <c r="S521" i="34"/>
  <c r="R521" i="34"/>
  <c r="Q521" i="34"/>
  <c r="P521" i="34"/>
  <c r="O521" i="34"/>
  <c r="N521" i="34"/>
  <c r="M521" i="34"/>
  <c r="L521" i="34"/>
  <c r="K521" i="34"/>
  <c r="J521" i="34"/>
  <c r="I521" i="34"/>
  <c r="H521" i="34"/>
  <c r="G521" i="34"/>
  <c r="F521" i="34"/>
  <c r="V520" i="34"/>
  <c r="U520" i="34"/>
  <c r="T520" i="34"/>
  <c r="S520" i="34"/>
  <c r="R520" i="34"/>
  <c r="Q520" i="34"/>
  <c r="P520" i="34"/>
  <c r="O520" i="34"/>
  <c r="N520" i="34"/>
  <c r="M520" i="34"/>
  <c r="L520" i="34"/>
  <c r="K520" i="34"/>
  <c r="J520" i="34"/>
  <c r="I520" i="34"/>
  <c r="H520" i="34"/>
  <c r="G520" i="34"/>
  <c r="F520" i="34"/>
  <c r="V517" i="34"/>
  <c r="U517" i="34"/>
  <c r="T517" i="34"/>
  <c r="S517" i="34"/>
  <c r="R517" i="34"/>
  <c r="Q517" i="34"/>
  <c r="P517" i="34"/>
  <c r="O517" i="34"/>
  <c r="N517" i="34"/>
  <c r="M517" i="34"/>
  <c r="L517" i="34"/>
  <c r="K517" i="34"/>
  <c r="J517" i="34"/>
  <c r="I517" i="34"/>
  <c r="H517" i="34"/>
  <c r="G517" i="34"/>
  <c r="F517" i="34"/>
  <c r="V516" i="34"/>
  <c r="U516" i="34"/>
  <c r="T516" i="34"/>
  <c r="S516" i="34"/>
  <c r="R516" i="34"/>
  <c r="Q516" i="34"/>
  <c r="P516" i="34"/>
  <c r="O516" i="34"/>
  <c r="N516" i="34"/>
  <c r="M516" i="34"/>
  <c r="L516" i="34"/>
  <c r="K516" i="34"/>
  <c r="J516" i="34"/>
  <c r="I516" i="34"/>
  <c r="H516" i="34"/>
  <c r="G516" i="34"/>
  <c r="F516" i="34"/>
  <c r="V513" i="34"/>
  <c r="U513" i="34"/>
  <c r="T513" i="34"/>
  <c r="S513" i="34"/>
  <c r="R513" i="34"/>
  <c r="Q513" i="34"/>
  <c r="P513" i="34"/>
  <c r="O513" i="34"/>
  <c r="N513" i="34"/>
  <c r="M513" i="34"/>
  <c r="L513" i="34"/>
  <c r="K513" i="34"/>
  <c r="J513" i="34"/>
  <c r="I513" i="34"/>
  <c r="H513" i="34"/>
  <c r="G513" i="34"/>
  <c r="F513" i="34"/>
  <c r="V512" i="34"/>
  <c r="U512" i="34"/>
  <c r="T512" i="34"/>
  <c r="S512" i="34"/>
  <c r="R512" i="34"/>
  <c r="Q512" i="34"/>
  <c r="P512" i="34"/>
  <c r="O512" i="34"/>
  <c r="N512" i="34"/>
  <c r="M512" i="34"/>
  <c r="L512" i="34"/>
  <c r="K512" i="34"/>
  <c r="J512" i="34"/>
  <c r="I512" i="34"/>
  <c r="H512" i="34"/>
  <c r="G512" i="34"/>
  <c r="F512" i="34"/>
  <c r="V509" i="34"/>
  <c r="U509" i="34"/>
  <c r="T509" i="34"/>
  <c r="S509" i="34"/>
  <c r="R509" i="34"/>
  <c r="Q509" i="34"/>
  <c r="P509" i="34"/>
  <c r="O509" i="34"/>
  <c r="N509" i="34"/>
  <c r="M509" i="34"/>
  <c r="L509" i="34"/>
  <c r="K509" i="34"/>
  <c r="J509" i="34"/>
  <c r="I509" i="34"/>
  <c r="H509" i="34"/>
  <c r="G509" i="34"/>
  <c r="F509" i="34"/>
  <c r="V508" i="34"/>
  <c r="U508" i="34"/>
  <c r="T508" i="34"/>
  <c r="S508" i="34"/>
  <c r="R508" i="34"/>
  <c r="Q508" i="34"/>
  <c r="P508" i="34"/>
  <c r="O508" i="34"/>
  <c r="N508" i="34"/>
  <c r="M508" i="34"/>
  <c r="L508" i="34"/>
  <c r="K508" i="34"/>
  <c r="J508" i="34"/>
  <c r="I508" i="34"/>
  <c r="H508" i="34"/>
  <c r="G508" i="34"/>
  <c r="F508" i="34"/>
  <c r="V505" i="34"/>
  <c r="U505" i="34"/>
  <c r="T505" i="34"/>
  <c r="S505" i="34"/>
  <c r="R505" i="34"/>
  <c r="Q505" i="34"/>
  <c r="P505" i="34"/>
  <c r="O505" i="34"/>
  <c r="N505" i="34"/>
  <c r="M505" i="34"/>
  <c r="L505" i="34"/>
  <c r="K505" i="34"/>
  <c r="J505" i="34"/>
  <c r="I505" i="34"/>
  <c r="H505" i="34"/>
  <c r="G505" i="34"/>
  <c r="F505" i="34"/>
  <c r="V504" i="34"/>
  <c r="U504" i="34"/>
  <c r="T504" i="34"/>
  <c r="S504" i="34"/>
  <c r="R504" i="34"/>
  <c r="Q504" i="34"/>
  <c r="P504" i="34"/>
  <c r="O504" i="34"/>
  <c r="N504" i="34"/>
  <c r="M504" i="34"/>
  <c r="L504" i="34"/>
  <c r="K504" i="34"/>
  <c r="J504" i="34"/>
  <c r="I504" i="34"/>
  <c r="H504" i="34"/>
  <c r="G504" i="34"/>
  <c r="F504" i="34"/>
  <c r="V501" i="34"/>
  <c r="U501" i="34"/>
  <c r="T501" i="34"/>
  <c r="S501" i="34"/>
  <c r="R501" i="34"/>
  <c r="Q501" i="34"/>
  <c r="P501" i="34"/>
  <c r="O501" i="34"/>
  <c r="N501" i="34"/>
  <c r="M501" i="34"/>
  <c r="L501" i="34"/>
  <c r="K501" i="34"/>
  <c r="J501" i="34"/>
  <c r="I501" i="34"/>
  <c r="H501" i="34"/>
  <c r="G501" i="34"/>
  <c r="F501" i="34"/>
  <c r="V500" i="34"/>
  <c r="U500" i="34"/>
  <c r="T500" i="34"/>
  <c r="S500" i="34"/>
  <c r="R500" i="34"/>
  <c r="Q500" i="34"/>
  <c r="P500" i="34"/>
  <c r="O500" i="34"/>
  <c r="N500" i="34"/>
  <c r="M500" i="34"/>
  <c r="L500" i="34"/>
  <c r="K500" i="34"/>
  <c r="J500" i="34"/>
  <c r="I500" i="34"/>
  <c r="H500" i="34"/>
  <c r="G500" i="34"/>
  <c r="F500" i="34"/>
  <c r="V497" i="34"/>
  <c r="U497" i="34"/>
  <c r="T497" i="34"/>
  <c r="S497" i="34"/>
  <c r="R497" i="34"/>
  <c r="Q497" i="34"/>
  <c r="P497" i="34"/>
  <c r="O497" i="34"/>
  <c r="N497" i="34"/>
  <c r="M497" i="34"/>
  <c r="L497" i="34"/>
  <c r="K497" i="34"/>
  <c r="J497" i="34"/>
  <c r="I497" i="34"/>
  <c r="H497" i="34"/>
  <c r="G497" i="34"/>
  <c r="F497" i="34"/>
  <c r="V496" i="34"/>
  <c r="U496" i="34"/>
  <c r="T496" i="34"/>
  <c r="S496" i="34"/>
  <c r="R496" i="34"/>
  <c r="Q496" i="34"/>
  <c r="P496" i="34"/>
  <c r="O496" i="34"/>
  <c r="N496" i="34"/>
  <c r="M496" i="34"/>
  <c r="L496" i="34"/>
  <c r="K496" i="34"/>
  <c r="J496" i="34"/>
  <c r="I496" i="34"/>
  <c r="H496" i="34"/>
  <c r="G496" i="34"/>
  <c r="F496" i="34"/>
  <c r="V493" i="34"/>
  <c r="U493" i="34"/>
  <c r="T493" i="34"/>
  <c r="S493" i="34"/>
  <c r="R493" i="34"/>
  <c r="Q493" i="34"/>
  <c r="P493" i="34"/>
  <c r="O493" i="34"/>
  <c r="N493" i="34"/>
  <c r="M493" i="34"/>
  <c r="L493" i="34"/>
  <c r="K493" i="34"/>
  <c r="J493" i="34"/>
  <c r="I493" i="34"/>
  <c r="H493" i="34"/>
  <c r="G493" i="34"/>
  <c r="F493" i="34"/>
  <c r="V492" i="34"/>
  <c r="U492" i="34"/>
  <c r="T492" i="34"/>
  <c r="S492" i="34"/>
  <c r="R492" i="34"/>
  <c r="Q492" i="34"/>
  <c r="P492" i="34"/>
  <c r="O492" i="34"/>
  <c r="N492" i="34"/>
  <c r="M492" i="34"/>
  <c r="L492" i="34"/>
  <c r="K492" i="34"/>
  <c r="J492" i="34"/>
  <c r="I492" i="34"/>
  <c r="H492" i="34"/>
  <c r="G492" i="34"/>
  <c r="F492" i="34"/>
  <c r="V489" i="34"/>
  <c r="U489" i="34"/>
  <c r="T489" i="34"/>
  <c r="S489" i="34"/>
  <c r="R489" i="34"/>
  <c r="Q489" i="34"/>
  <c r="P489" i="34"/>
  <c r="O489" i="34"/>
  <c r="N489" i="34"/>
  <c r="M489" i="34"/>
  <c r="L489" i="34"/>
  <c r="K489" i="34"/>
  <c r="J489" i="34"/>
  <c r="I489" i="34"/>
  <c r="H489" i="34"/>
  <c r="G489" i="34"/>
  <c r="F489" i="34"/>
  <c r="V488" i="34"/>
  <c r="U488" i="34"/>
  <c r="T488" i="34"/>
  <c r="S488" i="34"/>
  <c r="R488" i="34"/>
  <c r="Q488" i="34"/>
  <c r="P488" i="34"/>
  <c r="O488" i="34"/>
  <c r="N488" i="34"/>
  <c r="M488" i="34"/>
  <c r="L488" i="34"/>
  <c r="K488" i="34"/>
  <c r="J488" i="34"/>
  <c r="I488" i="34"/>
  <c r="H488" i="34"/>
  <c r="G488" i="34"/>
  <c r="F488" i="34"/>
  <c r="V485" i="34"/>
  <c r="U485" i="34"/>
  <c r="T485" i="34"/>
  <c r="S485" i="34"/>
  <c r="R485" i="34"/>
  <c r="Q485" i="34"/>
  <c r="P485" i="34"/>
  <c r="O485" i="34"/>
  <c r="N485" i="34"/>
  <c r="M485" i="34"/>
  <c r="L485" i="34"/>
  <c r="K485" i="34"/>
  <c r="J485" i="34"/>
  <c r="I485" i="34"/>
  <c r="H485" i="34"/>
  <c r="G485" i="34"/>
  <c r="F485" i="34"/>
  <c r="V484" i="34"/>
  <c r="U484" i="34"/>
  <c r="T484" i="34"/>
  <c r="S484" i="34"/>
  <c r="R484" i="34"/>
  <c r="Q484" i="34"/>
  <c r="P484" i="34"/>
  <c r="O484" i="34"/>
  <c r="N484" i="34"/>
  <c r="M484" i="34"/>
  <c r="L484" i="34"/>
  <c r="K484" i="34"/>
  <c r="J484" i="34"/>
  <c r="I484" i="34"/>
  <c r="H484" i="34"/>
  <c r="G484" i="34"/>
  <c r="F484" i="34"/>
  <c r="V481" i="34"/>
  <c r="U481" i="34"/>
  <c r="T481" i="34"/>
  <c r="S481" i="34"/>
  <c r="R481" i="34"/>
  <c r="Q481" i="34"/>
  <c r="P481" i="34"/>
  <c r="O481" i="34"/>
  <c r="N481" i="34"/>
  <c r="M481" i="34"/>
  <c r="L481" i="34"/>
  <c r="K481" i="34"/>
  <c r="J481" i="34"/>
  <c r="I481" i="34"/>
  <c r="H481" i="34"/>
  <c r="G481" i="34"/>
  <c r="F481" i="34"/>
  <c r="V480" i="34"/>
  <c r="U480" i="34"/>
  <c r="T480" i="34"/>
  <c r="S480" i="34"/>
  <c r="R480" i="34"/>
  <c r="Q480" i="34"/>
  <c r="P480" i="34"/>
  <c r="O480" i="34"/>
  <c r="N480" i="34"/>
  <c r="M480" i="34"/>
  <c r="L480" i="34"/>
  <c r="K480" i="34"/>
  <c r="J480" i="34"/>
  <c r="I480" i="34"/>
  <c r="H480" i="34"/>
  <c r="G480" i="34"/>
  <c r="F480" i="34"/>
  <c r="V477" i="34"/>
  <c r="U477" i="34"/>
  <c r="T477" i="34"/>
  <c r="S477" i="34"/>
  <c r="R477" i="34"/>
  <c r="Q477" i="34"/>
  <c r="P477" i="34"/>
  <c r="O477" i="34"/>
  <c r="N477" i="34"/>
  <c r="M477" i="34"/>
  <c r="L477" i="34"/>
  <c r="K477" i="34"/>
  <c r="J477" i="34"/>
  <c r="I477" i="34"/>
  <c r="H477" i="34"/>
  <c r="G477" i="34"/>
  <c r="F477" i="34"/>
  <c r="V476" i="34"/>
  <c r="U476" i="34"/>
  <c r="T476" i="34"/>
  <c r="S476" i="34"/>
  <c r="R476" i="34"/>
  <c r="Q476" i="34"/>
  <c r="P476" i="34"/>
  <c r="O476" i="34"/>
  <c r="N476" i="34"/>
  <c r="M476" i="34"/>
  <c r="L476" i="34"/>
  <c r="K476" i="34"/>
  <c r="J476" i="34"/>
  <c r="I476" i="34"/>
  <c r="H476" i="34"/>
  <c r="G476" i="34"/>
  <c r="F476" i="34"/>
  <c r="V473" i="34"/>
  <c r="U473" i="34"/>
  <c r="T473" i="34"/>
  <c r="S473" i="34"/>
  <c r="R473" i="34"/>
  <c r="Q473" i="34"/>
  <c r="P473" i="34"/>
  <c r="O473" i="34"/>
  <c r="N473" i="34"/>
  <c r="M473" i="34"/>
  <c r="L473" i="34"/>
  <c r="K473" i="34"/>
  <c r="J473" i="34"/>
  <c r="I473" i="34"/>
  <c r="H473" i="34"/>
  <c r="G473" i="34"/>
  <c r="F473" i="34"/>
  <c r="V472" i="34"/>
  <c r="U472" i="34"/>
  <c r="T472" i="34"/>
  <c r="S472" i="34"/>
  <c r="R472" i="34"/>
  <c r="Q472" i="34"/>
  <c r="P472" i="34"/>
  <c r="O472" i="34"/>
  <c r="N472" i="34"/>
  <c r="M472" i="34"/>
  <c r="L472" i="34"/>
  <c r="K472" i="34"/>
  <c r="J472" i="34"/>
  <c r="I472" i="34"/>
  <c r="H472" i="34"/>
  <c r="G472" i="34"/>
  <c r="F472" i="34"/>
  <c r="V469" i="34"/>
  <c r="U469" i="34"/>
  <c r="T469" i="34"/>
  <c r="S469" i="34"/>
  <c r="R469" i="34"/>
  <c r="Q469" i="34"/>
  <c r="P469" i="34"/>
  <c r="O469" i="34"/>
  <c r="N469" i="34"/>
  <c r="M469" i="34"/>
  <c r="L469" i="34"/>
  <c r="K469" i="34"/>
  <c r="J469" i="34"/>
  <c r="I469" i="34"/>
  <c r="H469" i="34"/>
  <c r="G469" i="34"/>
  <c r="F469" i="34"/>
  <c r="V468" i="34"/>
  <c r="U468" i="34"/>
  <c r="T468" i="34"/>
  <c r="S468" i="34"/>
  <c r="R468" i="34"/>
  <c r="Q468" i="34"/>
  <c r="P468" i="34"/>
  <c r="O468" i="34"/>
  <c r="N468" i="34"/>
  <c r="M468" i="34"/>
  <c r="L468" i="34"/>
  <c r="K468" i="34"/>
  <c r="J468" i="34"/>
  <c r="I468" i="34"/>
  <c r="H468" i="34"/>
  <c r="G468" i="34"/>
  <c r="F468" i="34"/>
  <c r="V465" i="34"/>
  <c r="U465" i="34"/>
  <c r="T465" i="34"/>
  <c r="S465" i="34"/>
  <c r="R465" i="34"/>
  <c r="Q465" i="34"/>
  <c r="P465" i="34"/>
  <c r="O465" i="34"/>
  <c r="N465" i="34"/>
  <c r="M465" i="34"/>
  <c r="L465" i="34"/>
  <c r="K465" i="34"/>
  <c r="J465" i="34"/>
  <c r="I465" i="34"/>
  <c r="H465" i="34"/>
  <c r="G465" i="34"/>
  <c r="F465" i="34"/>
  <c r="V464" i="34"/>
  <c r="U464" i="34"/>
  <c r="T464" i="34"/>
  <c r="S464" i="34"/>
  <c r="R464" i="34"/>
  <c r="Q464" i="34"/>
  <c r="P464" i="34"/>
  <c r="O464" i="34"/>
  <c r="N464" i="34"/>
  <c r="M464" i="34"/>
  <c r="L464" i="34"/>
  <c r="K464" i="34"/>
  <c r="J464" i="34"/>
  <c r="I464" i="34"/>
  <c r="H464" i="34"/>
  <c r="G464" i="34"/>
  <c r="F464" i="34"/>
  <c r="V461" i="34"/>
  <c r="U461" i="34"/>
  <c r="T461" i="34"/>
  <c r="S461" i="34"/>
  <c r="R461" i="34"/>
  <c r="Q461" i="34"/>
  <c r="P461" i="34"/>
  <c r="O461" i="34"/>
  <c r="N461" i="34"/>
  <c r="M461" i="34"/>
  <c r="L461" i="34"/>
  <c r="K461" i="34"/>
  <c r="J461" i="34"/>
  <c r="I461" i="34"/>
  <c r="H461" i="34"/>
  <c r="G461" i="34"/>
  <c r="F461" i="34"/>
  <c r="V460" i="34"/>
  <c r="U460" i="34"/>
  <c r="T460" i="34"/>
  <c r="S460" i="34"/>
  <c r="R460" i="34"/>
  <c r="Q460" i="34"/>
  <c r="P460" i="34"/>
  <c r="O460" i="34"/>
  <c r="N460" i="34"/>
  <c r="M460" i="34"/>
  <c r="L460" i="34"/>
  <c r="K460" i="34"/>
  <c r="J460" i="34"/>
  <c r="I460" i="34"/>
  <c r="H460" i="34"/>
  <c r="G460" i="34"/>
  <c r="F460" i="34"/>
  <c r="V457" i="34"/>
  <c r="U457" i="34"/>
  <c r="T457" i="34"/>
  <c r="S457" i="34"/>
  <c r="R457" i="34"/>
  <c r="Q457" i="34"/>
  <c r="P457" i="34"/>
  <c r="O457" i="34"/>
  <c r="N457" i="34"/>
  <c r="M457" i="34"/>
  <c r="L457" i="34"/>
  <c r="K457" i="34"/>
  <c r="J457" i="34"/>
  <c r="I457" i="34"/>
  <c r="H457" i="34"/>
  <c r="G457" i="34"/>
  <c r="F457" i="34"/>
  <c r="V456" i="34"/>
  <c r="U456" i="34"/>
  <c r="T456" i="34"/>
  <c r="S456" i="34"/>
  <c r="R456" i="34"/>
  <c r="Q456" i="34"/>
  <c r="P456" i="34"/>
  <c r="O456" i="34"/>
  <c r="N456" i="34"/>
  <c r="M456" i="34"/>
  <c r="L456" i="34"/>
  <c r="K456" i="34"/>
  <c r="J456" i="34"/>
  <c r="I456" i="34"/>
  <c r="H456" i="34"/>
  <c r="G456" i="34"/>
  <c r="F456" i="34"/>
  <c r="V453" i="34"/>
  <c r="U453" i="34"/>
  <c r="T453" i="34"/>
  <c r="S453" i="34"/>
  <c r="R453" i="34"/>
  <c r="Q453" i="34"/>
  <c r="P453" i="34"/>
  <c r="O453" i="34"/>
  <c r="N453" i="34"/>
  <c r="M453" i="34"/>
  <c r="L453" i="34"/>
  <c r="K453" i="34"/>
  <c r="J453" i="34"/>
  <c r="I453" i="34"/>
  <c r="H453" i="34"/>
  <c r="G453" i="34"/>
  <c r="F453" i="34"/>
  <c r="V452" i="34"/>
  <c r="U452" i="34"/>
  <c r="T452" i="34"/>
  <c r="S452" i="34"/>
  <c r="R452" i="34"/>
  <c r="Q452" i="34"/>
  <c r="P452" i="34"/>
  <c r="O452" i="34"/>
  <c r="N452" i="34"/>
  <c r="M452" i="34"/>
  <c r="L452" i="34"/>
  <c r="K452" i="34"/>
  <c r="J452" i="34"/>
  <c r="I452" i="34"/>
  <c r="H452" i="34"/>
  <c r="G452" i="34"/>
  <c r="F452" i="34"/>
  <c r="V449" i="34"/>
  <c r="U449" i="34"/>
  <c r="T449" i="34"/>
  <c r="S449" i="34"/>
  <c r="R449" i="34"/>
  <c r="Q449" i="34"/>
  <c r="P449" i="34"/>
  <c r="O449" i="34"/>
  <c r="N449" i="34"/>
  <c r="M449" i="34"/>
  <c r="L449" i="34"/>
  <c r="K449" i="34"/>
  <c r="J449" i="34"/>
  <c r="I449" i="34"/>
  <c r="H449" i="34"/>
  <c r="G449" i="34"/>
  <c r="F449" i="34"/>
  <c r="V448" i="34"/>
  <c r="U448" i="34"/>
  <c r="T448" i="34"/>
  <c r="S448" i="34"/>
  <c r="R448" i="34"/>
  <c r="Q448" i="34"/>
  <c r="P448" i="34"/>
  <c r="O448" i="34"/>
  <c r="N448" i="34"/>
  <c r="M448" i="34"/>
  <c r="L448" i="34"/>
  <c r="K448" i="34"/>
  <c r="J448" i="34"/>
  <c r="I448" i="34"/>
  <c r="H448" i="34"/>
  <c r="G448" i="34"/>
  <c r="F448" i="34"/>
  <c r="V445" i="34"/>
  <c r="U445" i="34"/>
  <c r="T445" i="34"/>
  <c r="S445" i="34"/>
  <c r="R445" i="34"/>
  <c r="Q445" i="34"/>
  <c r="P445" i="34"/>
  <c r="O445" i="34"/>
  <c r="N445" i="34"/>
  <c r="M445" i="34"/>
  <c r="L445" i="34"/>
  <c r="K445" i="34"/>
  <c r="J445" i="34"/>
  <c r="I445" i="34"/>
  <c r="H445" i="34"/>
  <c r="G445" i="34"/>
  <c r="F445" i="34"/>
  <c r="V444" i="34"/>
  <c r="U444" i="34"/>
  <c r="T444" i="34"/>
  <c r="S444" i="34"/>
  <c r="R444" i="34"/>
  <c r="Q444" i="34"/>
  <c r="P444" i="34"/>
  <c r="O444" i="34"/>
  <c r="N444" i="34"/>
  <c r="M444" i="34"/>
  <c r="L444" i="34"/>
  <c r="K444" i="34"/>
  <c r="J444" i="34"/>
  <c r="I444" i="34"/>
  <c r="H444" i="34"/>
  <c r="G444" i="34"/>
  <c r="F444" i="34"/>
  <c r="V441" i="34"/>
  <c r="U441" i="34"/>
  <c r="T441" i="34"/>
  <c r="S441" i="34"/>
  <c r="R441" i="34"/>
  <c r="Q441" i="34"/>
  <c r="P441" i="34"/>
  <c r="O441" i="34"/>
  <c r="N441" i="34"/>
  <c r="M441" i="34"/>
  <c r="L441" i="34"/>
  <c r="K441" i="34"/>
  <c r="J441" i="34"/>
  <c r="I441" i="34"/>
  <c r="H441" i="34"/>
  <c r="G441" i="34"/>
  <c r="F441" i="34"/>
  <c r="V440" i="34"/>
  <c r="U440" i="34"/>
  <c r="T440" i="34"/>
  <c r="S440" i="34"/>
  <c r="R440" i="34"/>
  <c r="Q440" i="34"/>
  <c r="P440" i="34"/>
  <c r="O440" i="34"/>
  <c r="N440" i="34"/>
  <c r="M440" i="34"/>
  <c r="L440" i="34"/>
  <c r="K440" i="34"/>
  <c r="J440" i="34"/>
  <c r="I440" i="34"/>
  <c r="H440" i="34"/>
  <c r="G440" i="34"/>
  <c r="F440" i="34"/>
  <c r="V437" i="34"/>
  <c r="U437" i="34"/>
  <c r="T437" i="34"/>
  <c r="S437" i="34"/>
  <c r="R437" i="34"/>
  <c r="Q437" i="34"/>
  <c r="P437" i="34"/>
  <c r="O437" i="34"/>
  <c r="N437" i="34"/>
  <c r="M437" i="34"/>
  <c r="L437" i="34"/>
  <c r="K437" i="34"/>
  <c r="J437" i="34"/>
  <c r="I437" i="34"/>
  <c r="H437" i="34"/>
  <c r="G437" i="34"/>
  <c r="F437" i="34"/>
  <c r="V436" i="34"/>
  <c r="U436" i="34"/>
  <c r="T436" i="34"/>
  <c r="S436" i="34"/>
  <c r="R436" i="34"/>
  <c r="Q436" i="34"/>
  <c r="P436" i="34"/>
  <c r="O436" i="34"/>
  <c r="N436" i="34"/>
  <c r="M436" i="34"/>
  <c r="L436" i="34"/>
  <c r="K436" i="34"/>
  <c r="J436" i="34"/>
  <c r="I436" i="34"/>
  <c r="H436" i="34"/>
  <c r="G436" i="34"/>
  <c r="F436" i="34"/>
  <c r="V433" i="34"/>
  <c r="U433" i="34"/>
  <c r="T433" i="34"/>
  <c r="S433" i="34"/>
  <c r="R433" i="34"/>
  <c r="Q433" i="34"/>
  <c r="P433" i="34"/>
  <c r="O433" i="34"/>
  <c r="N433" i="34"/>
  <c r="M433" i="34"/>
  <c r="L433" i="34"/>
  <c r="K433" i="34"/>
  <c r="J433" i="34"/>
  <c r="I433" i="34"/>
  <c r="H433" i="34"/>
  <c r="G433" i="34"/>
  <c r="F433" i="34"/>
  <c r="V432" i="34"/>
  <c r="U432" i="34"/>
  <c r="T432" i="34"/>
  <c r="S432" i="34"/>
  <c r="R432" i="34"/>
  <c r="Q432" i="34"/>
  <c r="P432" i="34"/>
  <c r="O432" i="34"/>
  <c r="N432" i="34"/>
  <c r="M432" i="34"/>
  <c r="L432" i="34"/>
  <c r="K432" i="34"/>
  <c r="J432" i="34"/>
  <c r="I432" i="34"/>
  <c r="H432" i="34"/>
  <c r="G432" i="34"/>
  <c r="F432" i="34"/>
  <c r="V429" i="34"/>
  <c r="U429" i="34"/>
  <c r="T429" i="34"/>
  <c r="S429" i="34"/>
  <c r="R429" i="34"/>
  <c r="Q429" i="34"/>
  <c r="P429" i="34"/>
  <c r="O429" i="34"/>
  <c r="N429" i="34"/>
  <c r="M429" i="34"/>
  <c r="L429" i="34"/>
  <c r="K429" i="34"/>
  <c r="J429" i="34"/>
  <c r="I429" i="34"/>
  <c r="H429" i="34"/>
  <c r="G429" i="34"/>
  <c r="F429" i="34"/>
  <c r="V428" i="34"/>
  <c r="U428" i="34"/>
  <c r="T428" i="34"/>
  <c r="S428" i="34"/>
  <c r="R428" i="34"/>
  <c r="Q428" i="34"/>
  <c r="P428" i="34"/>
  <c r="O428" i="34"/>
  <c r="N428" i="34"/>
  <c r="M428" i="34"/>
  <c r="L428" i="34"/>
  <c r="K428" i="34"/>
  <c r="J428" i="34"/>
  <c r="I428" i="34"/>
  <c r="H428" i="34"/>
  <c r="G428" i="34"/>
  <c r="F428" i="34"/>
  <c r="V425" i="34"/>
  <c r="U425" i="34"/>
  <c r="T425" i="34"/>
  <c r="S425" i="34"/>
  <c r="R425" i="34"/>
  <c r="Q425" i="34"/>
  <c r="P425" i="34"/>
  <c r="O425" i="34"/>
  <c r="N425" i="34"/>
  <c r="M425" i="34"/>
  <c r="L425" i="34"/>
  <c r="K425" i="34"/>
  <c r="J425" i="34"/>
  <c r="I425" i="34"/>
  <c r="H425" i="34"/>
  <c r="G425" i="34"/>
  <c r="F425" i="34"/>
  <c r="V424" i="34"/>
  <c r="U424" i="34"/>
  <c r="T424" i="34"/>
  <c r="S424" i="34"/>
  <c r="R424" i="34"/>
  <c r="Q424" i="34"/>
  <c r="P424" i="34"/>
  <c r="O424" i="34"/>
  <c r="N424" i="34"/>
  <c r="M424" i="34"/>
  <c r="L424" i="34"/>
  <c r="K424" i="34"/>
  <c r="J424" i="34"/>
  <c r="I424" i="34"/>
  <c r="H424" i="34"/>
  <c r="G424" i="34"/>
  <c r="F424" i="34"/>
  <c r="V421" i="34"/>
  <c r="U421" i="34"/>
  <c r="T421" i="34"/>
  <c r="S421" i="34"/>
  <c r="R421" i="34"/>
  <c r="Q421" i="34"/>
  <c r="P421" i="34"/>
  <c r="O421" i="34"/>
  <c r="N421" i="34"/>
  <c r="M421" i="34"/>
  <c r="L421" i="34"/>
  <c r="K421" i="34"/>
  <c r="J421" i="34"/>
  <c r="I421" i="34"/>
  <c r="H421" i="34"/>
  <c r="G421" i="34"/>
  <c r="F421" i="34"/>
  <c r="V420" i="34"/>
  <c r="U420" i="34"/>
  <c r="T420" i="34"/>
  <c r="S420" i="34"/>
  <c r="R420" i="34"/>
  <c r="Q420" i="34"/>
  <c r="P420" i="34"/>
  <c r="O420" i="34"/>
  <c r="N420" i="34"/>
  <c r="M420" i="34"/>
  <c r="L420" i="34"/>
  <c r="K420" i="34"/>
  <c r="J420" i="34"/>
  <c r="I420" i="34"/>
  <c r="H420" i="34"/>
  <c r="G420" i="34"/>
  <c r="F420" i="34"/>
  <c r="V417" i="34"/>
  <c r="U417" i="34"/>
  <c r="T417" i="34"/>
  <c r="S417" i="34"/>
  <c r="R417" i="34"/>
  <c r="Q417" i="34"/>
  <c r="P417" i="34"/>
  <c r="O417" i="34"/>
  <c r="N417" i="34"/>
  <c r="M417" i="34"/>
  <c r="L417" i="34"/>
  <c r="K417" i="34"/>
  <c r="J417" i="34"/>
  <c r="I417" i="34"/>
  <c r="H417" i="34"/>
  <c r="G417" i="34"/>
  <c r="F417" i="34"/>
  <c r="V416" i="34"/>
  <c r="U416" i="34"/>
  <c r="T416" i="34"/>
  <c r="S416" i="34"/>
  <c r="R416" i="34"/>
  <c r="Q416" i="34"/>
  <c r="P416" i="34"/>
  <c r="O416" i="34"/>
  <c r="N416" i="34"/>
  <c r="M416" i="34"/>
  <c r="L416" i="34"/>
  <c r="K416" i="34"/>
  <c r="J416" i="34"/>
  <c r="I416" i="34"/>
  <c r="H416" i="34"/>
  <c r="G416" i="34"/>
  <c r="F416" i="34"/>
  <c r="V413" i="34"/>
  <c r="U413" i="34"/>
  <c r="T413" i="34"/>
  <c r="S413" i="34"/>
  <c r="R413" i="34"/>
  <c r="Q413" i="34"/>
  <c r="P413" i="34"/>
  <c r="O413" i="34"/>
  <c r="N413" i="34"/>
  <c r="M413" i="34"/>
  <c r="L413" i="34"/>
  <c r="K413" i="34"/>
  <c r="J413" i="34"/>
  <c r="I413" i="34"/>
  <c r="H413" i="34"/>
  <c r="G413" i="34"/>
  <c r="F413" i="34"/>
  <c r="V412" i="34"/>
  <c r="U412" i="34"/>
  <c r="T412" i="34"/>
  <c r="S412" i="34"/>
  <c r="R412" i="34"/>
  <c r="Q412" i="34"/>
  <c r="P412" i="34"/>
  <c r="O412" i="34"/>
  <c r="N412" i="34"/>
  <c r="M412" i="34"/>
  <c r="L412" i="34"/>
  <c r="K412" i="34"/>
  <c r="J412" i="34"/>
  <c r="I412" i="34"/>
  <c r="H412" i="34"/>
  <c r="G412" i="34"/>
  <c r="F412" i="34"/>
  <c r="V409" i="34"/>
  <c r="U409" i="34"/>
  <c r="T409" i="34"/>
  <c r="S409" i="34"/>
  <c r="R409" i="34"/>
  <c r="Q409" i="34"/>
  <c r="P409" i="34"/>
  <c r="O409" i="34"/>
  <c r="N409" i="34"/>
  <c r="M409" i="34"/>
  <c r="L409" i="34"/>
  <c r="K409" i="34"/>
  <c r="J409" i="34"/>
  <c r="I409" i="34"/>
  <c r="H409" i="34"/>
  <c r="G409" i="34"/>
  <c r="F409" i="34"/>
  <c r="V408" i="34"/>
  <c r="U408" i="34"/>
  <c r="T408" i="34"/>
  <c r="S408" i="34"/>
  <c r="R408" i="34"/>
  <c r="Q408" i="34"/>
  <c r="P408" i="34"/>
  <c r="O408" i="34"/>
  <c r="N408" i="34"/>
  <c r="M408" i="34"/>
  <c r="L408" i="34"/>
  <c r="K408" i="34"/>
  <c r="J408" i="34"/>
  <c r="I408" i="34"/>
  <c r="H408" i="34"/>
  <c r="G408" i="34"/>
  <c r="F408" i="34"/>
  <c r="V405" i="34"/>
  <c r="U405" i="34"/>
  <c r="T405" i="34"/>
  <c r="S405" i="34"/>
  <c r="R405" i="34"/>
  <c r="Q405" i="34"/>
  <c r="P405" i="34"/>
  <c r="O405" i="34"/>
  <c r="N405" i="34"/>
  <c r="M405" i="34"/>
  <c r="L405" i="34"/>
  <c r="K405" i="34"/>
  <c r="J405" i="34"/>
  <c r="I405" i="34"/>
  <c r="H405" i="34"/>
  <c r="G405" i="34"/>
  <c r="F405" i="34"/>
  <c r="V404" i="34"/>
  <c r="U404" i="34"/>
  <c r="T404" i="34"/>
  <c r="S404" i="34"/>
  <c r="R404" i="34"/>
  <c r="Q404" i="34"/>
  <c r="P404" i="34"/>
  <c r="O404" i="34"/>
  <c r="N404" i="34"/>
  <c r="M404" i="34"/>
  <c r="L404" i="34"/>
  <c r="K404" i="34"/>
  <c r="J404" i="34"/>
  <c r="I404" i="34"/>
  <c r="H404" i="34"/>
  <c r="G404" i="34"/>
  <c r="F404" i="34"/>
  <c r="V401" i="34"/>
  <c r="U401" i="34"/>
  <c r="T401" i="34"/>
  <c r="S401" i="34"/>
  <c r="R401" i="34"/>
  <c r="Q401" i="34"/>
  <c r="P401" i="34"/>
  <c r="O401" i="34"/>
  <c r="N401" i="34"/>
  <c r="M401" i="34"/>
  <c r="L401" i="34"/>
  <c r="K401" i="34"/>
  <c r="J401" i="34"/>
  <c r="I401" i="34"/>
  <c r="H401" i="34"/>
  <c r="G401" i="34"/>
  <c r="F401" i="34"/>
  <c r="V400" i="34"/>
  <c r="U400" i="34"/>
  <c r="T400" i="34"/>
  <c r="S400" i="34"/>
  <c r="R400" i="34"/>
  <c r="Q400" i="34"/>
  <c r="P400" i="34"/>
  <c r="O400" i="34"/>
  <c r="N400" i="34"/>
  <c r="M400" i="34"/>
  <c r="L400" i="34"/>
  <c r="K400" i="34"/>
  <c r="J400" i="34"/>
  <c r="I400" i="34"/>
  <c r="H400" i="34"/>
  <c r="G400" i="34"/>
  <c r="F400" i="34"/>
  <c r="V397" i="34"/>
  <c r="U397" i="34"/>
  <c r="T397" i="34"/>
  <c r="S397" i="34"/>
  <c r="R397" i="34"/>
  <c r="Q397" i="34"/>
  <c r="P397" i="34"/>
  <c r="O397" i="34"/>
  <c r="N397" i="34"/>
  <c r="M397" i="34"/>
  <c r="L397" i="34"/>
  <c r="K397" i="34"/>
  <c r="J397" i="34"/>
  <c r="I397" i="34"/>
  <c r="H397" i="34"/>
  <c r="G397" i="34"/>
  <c r="F397" i="34"/>
  <c r="V396" i="34"/>
  <c r="U396" i="34"/>
  <c r="T396" i="34"/>
  <c r="S396" i="34"/>
  <c r="R396" i="34"/>
  <c r="Q396" i="34"/>
  <c r="P396" i="34"/>
  <c r="O396" i="34"/>
  <c r="N396" i="34"/>
  <c r="M396" i="34"/>
  <c r="L396" i="34"/>
  <c r="K396" i="34"/>
  <c r="J396" i="34"/>
  <c r="I396" i="34"/>
  <c r="H396" i="34"/>
  <c r="G396" i="34"/>
  <c r="F396" i="34"/>
  <c r="V393" i="34"/>
  <c r="U393" i="34"/>
  <c r="T393" i="34"/>
  <c r="S393" i="34"/>
  <c r="R393" i="34"/>
  <c r="Q393" i="34"/>
  <c r="P393" i="34"/>
  <c r="O393" i="34"/>
  <c r="N393" i="34"/>
  <c r="M393" i="34"/>
  <c r="L393" i="34"/>
  <c r="K393" i="34"/>
  <c r="J393" i="34"/>
  <c r="I393" i="34"/>
  <c r="H393" i="34"/>
  <c r="G393" i="34"/>
  <c r="F393" i="34"/>
  <c r="V392" i="34"/>
  <c r="U392" i="34"/>
  <c r="T392" i="34"/>
  <c r="S392" i="34"/>
  <c r="R392" i="34"/>
  <c r="Q392" i="34"/>
  <c r="P392" i="34"/>
  <c r="O392" i="34"/>
  <c r="N392" i="34"/>
  <c r="M392" i="34"/>
  <c r="L392" i="34"/>
  <c r="K392" i="34"/>
  <c r="J392" i="34"/>
  <c r="I392" i="34"/>
  <c r="H392" i="34"/>
  <c r="G392" i="34"/>
  <c r="F392" i="34"/>
  <c r="V389" i="34"/>
  <c r="U389" i="34"/>
  <c r="T389" i="34"/>
  <c r="S389" i="34"/>
  <c r="R389" i="34"/>
  <c r="Q389" i="34"/>
  <c r="P389" i="34"/>
  <c r="O389" i="34"/>
  <c r="N389" i="34"/>
  <c r="M389" i="34"/>
  <c r="L389" i="34"/>
  <c r="K389" i="34"/>
  <c r="J389" i="34"/>
  <c r="I389" i="34"/>
  <c r="H389" i="34"/>
  <c r="G389" i="34"/>
  <c r="F389" i="34"/>
  <c r="V388" i="34"/>
  <c r="U388" i="34"/>
  <c r="T388" i="34"/>
  <c r="S388" i="34"/>
  <c r="R388" i="34"/>
  <c r="Q388" i="34"/>
  <c r="P388" i="34"/>
  <c r="O388" i="34"/>
  <c r="N388" i="34"/>
  <c r="M388" i="34"/>
  <c r="L388" i="34"/>
  <c r="K388" i="34"/>
  <c r="J388" i="34"/>
  <c r="I388" i="34"/>
  <c r="H388" i="34"/>
  <c r="G388" i="34"/>
  <c r="F388" i="34"/>
  <c r="V385" i="34"/>
  <c r="U385" i="34"/>
  <c r="T385" i="34"/>
  <c r="S385" i="34"/>
  <c r="R385" i="34"/>
  <c r="Q385" i="34"/>
  <c r="P385" i="34"/>
  <c r="O385" i="34"/>
  <c r="N385" i="34"/>
  <c r="M385" i="34"/>
  <c r="L385" i="34"/>
  <c r="K385" i="34"/>
  <c r="J385" i="34"/>
  <c r="I385" i="34"/>
  <c r="H385" i="34"/>
  <c r="G385" i="34"/>
  <c r="F385" i="34"/>
  <c r="V384" i="34"/>
  <c r="U384" i="34"/>
  <c r="T384" i="34"/>
  <c r="S384" i="34"/>
  <c r="R384" i="34"/>
  <c r="Q384" i="34"/>
  <c r="P384" i="34"/>
  <c r="O384" i="34"/>
  <c r="N384" i="34"/>
  <c r="M384" i="34"/>
  <c r="L384" i="34"/>
  <c r="K384" i="34"/>
  <c r="J384" i="34"/>
  <c r="I384" i="34"/>
  <c r="H384" i="34"/>
  <c r="G384" i="34"/>
  <c r="F384" i="34"/>
  <c r="V381" i="34"/>
  <c r="U381" i="34"/>
  <c r="T381" i="34"/>
  <c r="S381" i="34"/>
  <c r="R381" i="34"/>
  <c r="Q381" i="34"/>
  <c r="P381" i="34"/>
  <c r="O381" i="34"/>
  <c r="N381" i="34"/>
  <c r="M381" i="34"/>
  <c r="L381" i="34"/>
  <c r="K381" i="34"/>
  <c r="J381" i="34"/>
  <c r="I381" i="34"/>
  <c r="H381" i="34"/>
  <c r="G381" i="34"/>
  <c r="F381" i="34"/>
  <c r="V380" i="34"/>
  <c r="U380" i="34"/>
  <c r="T380" i="34"/>
  <c r="S380" i="34"/>
  <c r="R380" i="34"/>
  <c r="Q380" i="34"/>
  <c r="P380" i="34"/>
  <c r="O380" i="34"/>
  <c r="N380" i="34"/>
  <c r="M380" i="34"/>
  <c r="L380" i="34"/>
  <c r="K380" i="34"/>
  <c r="J380" i="34"/>
  <c r="I380" i="34"/>
  <c r="H380" i="34"/>
  <c r="G380" i="34"/>
  <c r="F380" i="34"/>
  <c r="V377" i="34"/>
  <c r="U377" i="34"/>
  <c r="T377" i="34"/>
  <c r="S377" i="34"/>
  <c r="R377" i="34"/>
  <c r="Q377" i="34"/>
  <c r="P377" i="34"/>
  <c r="O377" i="34"/>
  <c r="N377" i="34"/>
  <c r="M377" i="34"/>
  <c r="L377" i="34"/>
  <c r="K377" i="34"/>
  <c r="J377" i="34"/>
  <c r="I377" i="34"/>
  <c r="H377" i="34"/>
  <c r="G377" i="34"/>
  <c r="F377" i="34"/>
  <c r="V376" i="34"/>
  <c r="U376" i="34"/>
  <c r="T376" i="34"/>
  <c r="S376" i="34"/>
  <c r="R376" i="34"/>
  <c r="Q376" i="34"/>
  <c r="P376" i="34"/>
  <c r="O376" i="34"/>
  <c r="N376" i="34"/>
  <c r="M376" i="34"/>
  <c r="L376" i="34"/>
  <c r="K376" i="34"/>
  <c r="J376" i="34"/>
  <c r="I376" i="34"/>
  <c r="H376" i="34"/>
  <c r="G376" i="34"/>
  <c r="F376" i="34"/>
  <c r="V373" i="34"/>
  <c r="U373" i="34"/>
  <c r="T373" i="34"/>
  <c r="S373" i="34"/>
  <c r="R373" i="34"/>
  <c r="Q373" i="34"/>
  <c r="P373" i="34"/>
  <c r="O373" i="34"/>
  <c r="N373" i="34"/>
  <c r="M373" i="34"/>
  <c r="L373" i="34"/>
  <c r="K373" i="34"/>
  <c r="J373" i="34"/>
  <c r="I373" i="34"/>
  <c r="H373" i="34"/>
  <c r="G373" i="34"/>
  <c r="F373" i="34"/>
  <c r="V372" i="34"/>
  <c r="U372" i="34"/>
  <c r="T372" i="34"/>
  <c r="S372" i="34"/>
  <c r="R372" i="34"/>
  <c r="Q372" i="34"/>
  <c r="P372" i="34"/>
  <c r="O372" i="34"/>
  <c r="N372" i="34"/>
  <c r="M372" i="34"/>
  <c r="L372" i="34"/>
  <c r="K372" i="34"/>
  <c r="J372" i="34"/>
  <c r="I372" i="34"/>
  <c r="H372" i="34"/>
  <c r="G372" i="34"/>
  <c r="F372" i="34"/>
  <c r="V369" i="34"/>
  <c r="U369" i="34"/>
  <c r="T369" i="34"/>
  <c r="S369" i="34"/>
  <c r="R369" i="34"/>
  <c r="Q369" i="34"/>
  <c r="P369" i="34"/>
  <c r="O369" i="34"/>
  <c r="N369" i="34"/>
  <c r="M369" i="34"/>
  <c r="L369" i="34"/>
  <c r="K369" i="34"/>
  <c r="J369" i="34"/>
  <c r="I369" i="34"/>
  <c r="H369" i="34"/>
  <c r="G369" i="34"/>
  <c r="F369" i="34"/>
  <c r="V368" i="34"/>
  <c r="U368" i="34"/>
  <c r="T368" i="34"/>
  <c r="S368" i="34"/>
  <c r="R368" i="34"/>
  <c r="Q368" i="34"/>
  <c r="P368" i="34"/>
  <c r="O368" i="34"/>
  <c r="N368" i="34"/>
  <c r="M368" i="34"/>
  <c r="L368" i="34"/>
  <c r="K368" i="34"/>
  <c r="J368" i="34"/>
  <c r="I368" i="34"/>
  <c r="H368" i="34"/>
  <c r="G368" i="34"/>
  <c r="F368" i="34"/>
  <c r="V365" i="34"/>
  <c r="U365" i="34"/>
  <c r="T365" i="34"/>
  <c r="S365" i="34"/>
  <c r="R365" i="34"/>
  <c r="Q365" i="34"/>
  <c r="P365" i="34"/>
  <c r="O365" i="34"/>
  <c r="N365" i="34"/>
  <c r="M365" i="34"/>
  <c r="L365" i="34"/>
  <c r="K365" i="34"/>
  <c r="J365" i="34"/>
  <c r="I365" i="34"/>
  <c r="H365" i="34"/>
  <c r="G365" i="34"/>
  <c r="F365" i="34"/>
  <c r="V364" i="34"/>
  <c r="U364" i="34"/>
  <c r="T364" i="34"/>
  <c r="S364" i="34"/>
  <c r="R364" i="34"/>
  <c r="Q364" i="34"/>
  <c r="P364" i="34"/>
  <c r="O364" i="34"/>
  <c r="N364" i="34"/>
  <c r="M364" i="34"/>
  <c r="L364" i="34"/>
  <c r="K364" i="34"/>
  <c r="J364" i="34"/>
  <c r="I364" i="34"/>
  <c r="H364" i="34"/>
  <c r="G364" i="34"/>
  <c r="F364" i="34"/>
  <c r="V361" i="34"/>
  <c r="U361" i="34"/>
  <c r="T361" i="34"/>
  <c r="S361" i="34"/>
  <c r="R361" i="34"/>
  <c r="Q361" i="34"/>
  <c r="P361" i="34"/>
  <c r="O361" i="34"/>
  <c r="N361" i="34"/>
  <c r="M361" i="34"/>
  <c r="L361" i="34"/>
  <c r="K361" i="34"/>
  <c r="J361" i="34"/>
  <c r="I361" i="34"/>
  <c r="H361" i="34"/>
  <c r="G361" i="34"/>
  <c r="F361" i="34"/>
  <c r="V360" i="34"/>
  <c r="U360" i="34"/>
  <c r="T360" i="34"/>
  <c r="S360" i="34"/>
  <c r="R360" i="34"/>
  <c r="Q360" i="34"/>
  <c r="P360" i="34"/>
  <c r="O360" i="34"/>
  <c r="N360" i="34"/>
  <c r="M360" i="34"/>
  <c r="L360" i="34"/>
  <c r="K360" i="34"/>
  <c r="J360" i="34"/>
  <c r="I360" i="34"/>
  <c r="H360" i="34"/>
  <c r="G360" i="34"/>
  <c r="F360" i="34"/>
  <c r="V357" i="34"/>
  <c r="U357" i="34"/>
  <c r="T357" i="34"/>
  <c r="S357" i="34"/>
  <c r="R357" i="34"/>
  <c r="Q357" i="34"/>
  <c r="P357" i="34"/>
  <c r="O357" i="34"/>
  <c r="N357" i="34"/>
  <c r="M357" i="34"/>
  <c r="L357" i="34"/>
  <c r="K357" i="34"/>
  <c r="J357" i="34"/>
  <c r="I357" i="34"/>
  <c r="H357" i="34"/>
  <c r="G357" i="34"/>
  <c r="F357" i="34"/>
  <c r="V356" i="34"/>
  <c r="U356" i="34"/>
  <c r="T356" i="34"/>
  <c r="S356" i="34"/>
  <c r="R356" i="34"/>
  <c r="Q356" i="34"/>
  <c r="P356" i="34"/>
  <c r="O356" i="34"/>
  <c r="N356" i="34"/>
  <c r="M356" i="34"/>
  <c r="L356" i="34"/>
  <c r="K356" i="34"/>
  <c r="J356" i="34"/>
  <c r="I356" i="34"/>
  <c r="H356" i="34"/>
  <c r="G356" i="34"/>
  <c r="F356" i="34"/>
  <c r="V353" i="34"/>
  <c r="U353" i="34"/>
  <c r="T353" i="34"/>
  <c r="S353" i="34"/>
  <c r="R353" i="34"/>
  <c r="Q353" i="34"/>
  <c r="P353" i="34"/>
  <c r="O353" i="34"/>
  <c r="N353" i="34"/>
  <c r="M353" i="34"/>
  <c r="L353" i="34"/>
  <c r="K353" i="34"/>
  <c r="J353" i="34"/>
  <c r="I353" i="34"/>
  <c r="H353" i="34"/>
  <c r="G353" i="34"/>
  <c r="F353" i="34"/>
  <c r="V352" i="34"/>
  <c r="U352" i="34"/>
  <c r="T352" i="34"/>
  <c r="S352" i="34"/>
  <c r="R352" i="34"/>
  <c r="Q352" i="34"/>
  <c r="P352" i="34"/>
  <c r="O352" i="34"/>
  <c r="N352" i="34"/>
  <c r="M352" i="34"/>
  <c r="L352" i="34"/>
  <c r="K352" i="34"/>
  <c r="J352" i="34"/>
  <c r="I352" i="34"/>
  <c r="H352" i="34"/>
  <c r="G352" i="34"/>
  <c r="F352" i="34"/>
  <c r="V349" i="34"/>
  <c r="U349" i="34"/>
  <c r="T349" i="34"/>
  <c r="S349" i="34"/>
  <c r="R349" i="34"/>
  <c r="Q349" i="34"/>
  <c r="P349" i="34"/>
  <c r="O349" i="34"/>
  <c r="N349" i="34"/>
  <c r="M349" i="34"/>
  <c r="L349" i="34"/>
  <c r="K349" i="34"/>
  <c r="J349" i="34"/>
  <c r="I349" i="34"/>
  <c r="H349" i="34"/>
  <c r="G349" i="34"/>
  <c r="F349" i="34"/>
  <c r="V348" i="34"/>
  <c r="U348" i="34"/>
  <c r="T348" i="34"/>
  <c r="S348" i="34"/>
  <c r="R348" i="34"/>
  <c r="Q348" i="34"/>
  <c r="P348" i="34"/>
  <c r="O348" i="34"/>
  <c r="N348" i="34"/>
  <c r="M348" i="34"/>
  <c r="L348" i="34"/>
  <c r="K348" i="34"/>
  <c r="J348" i="34"/>
  <c r="I348" i="34"/>
  <c r="H348" i="34"/>
  <c r="G348" i="34"/>
  <c r="F348" i="34"/>
  <c r="V345" i="34"/>
  <c r="U345" i="34"/>
  <c r="T345" i="34"/>
  <c r="S345" i="34"/>
  <c r="R345" i="34"/>
  <c r="Q345" i="34"/>
  <c r="P345" i="34"/>
  <c r="O345" i="34"/>
  <c r="N345" i="34"/>
  <c r="M345" i="34"/>
  <c r="L345" i="34"/>
  <c r="K345" i="34"/>
  <c r="J345" i="34"/>
  <c r="I345" i="34"/>
  <c r="H345" i="34"/>
  <c r="G345" i="34"/>
  <c r="F345" i="34"/>
  <c r="V344" i="34"/>
  <c r="U344" i="34"/>
  <c r="T344" i="34"/>
  <c r="S344" i="34"/>
  <c r="R344" i="34"/>
  <c r="Q344" i="34"/>
  <c r="P344" i="34"/>
  <c r="O344" i="34"/>
  <c r="N344" i="34"/>
  <c r="M344" i="34"/>
  <c r="L344" i="34"/>
  <c r="K344" i="34"/>
  <c r="J344" i="34"/>
  <c r="I344" i="34"/>
  <c r="H344" i="34"/>
  <c r="G344" i="34"/>
  <c r="F344" i="34"/>
  <c r="V341" i="34"/>
  <c r="U341" i="34"/>
  <c r="T341" i="34"/>
  <c r="S341" i="34"/>
  <c r="R341" i="34"/>
  <c r="Q341" i="34"/>
  <c r="P341" i="34"/>
  <c r="O341" i="34"/>
  <c r="N341" i="34"/>
  <c r="M341" i="34"/>
  <c r="L341" i="34"/>
  <c r="K341" i="34"/>
  <c r="J341" i="34"/>
  <c r="I341" i="34"/>
  <c r="H341" i="34"/>
  <c r="G341" i="34"/>
  <c r="F341" i="34"/>
  <c r="V340" i="34"/>
  <c r="U340" i="34"/>
  <c r="T340" i="34"/>
  <c r="S340" i="34"/>
  <c r="R340" i="34"/>
  <c r="Q340" i="34"/>
  <c r="P340" i="34"/>
  <c r="O340" i="34"/>
  <c r="N340" i="34"/>
  <c r="M340" i="34"/>
  <c r="L340" i="34"/>
  <c r="K340" i="34"/>
  <c r="J340" i="34"/>
  <c r="I340" i="34"/>
  <c r="H340" i="34"/>
  <c r="G340" i="34"/>
  <c r="F340" i="34"/>
  <c r="V337" i="34"/>
  <c r="U337" i="34"/>
  <c r="T337" i="34"/>
  <c r="S337" i="34"/>
  <c r="R337" i="34"/>
  <c r="Q337" i="34"/>
  <c r="P337" i="34"/>
  <c r="O337" i="34"/>
  <c r="N337" i="34"/>
  <c r="M337" i="34"/>
  <c r="L337" i="34"/>
  <c r="K337" i="34"/>
  <c r="J337" i="34"/>
  <c r="I337" i="34"/>
  <c r="H337" i="34"/>
  <c r="G337" i="34"/>
  <c r="F337" i="34"/>
  <c r="V336" i="34"/>
  <c r="U336" i="34"/>
  <c r="T336" i="34"/>
  <c r="S336" i="34"/>
  <c r="R336" i="34"/>
  <c r="Q336" i="34"/>
  <c r="P336" i="34"/>
  <c r="O336" i="34"/>
  <c r="N336" i="34"/>
  <c r="M336" i="34"/>
  <c r="L336" i="34"/>
  <c r="K336" i="34"/>
  <c r="J336" i="34"/>
  <c r="I336" i="34"/>
  <c r="H336" i="34"/>
  <c r="G336" i="34"/>
  <c r="F336" i="34"/>
  <c r="V333" i="34"/>
  <c r="U333" i="34"/>
  <c r="T333" i="34"/>
  <c r="S333" i="34"/>
  <c r="R333" i="34"/>
  <c r="Q333" i="34"/>
  <c r="P333" i="34"/>
  <c r="O333" i="34"/>
  <c r="N333" i="34"/>
  <c r="M333" i="34"/>
  <c r="L333" i="34"/>
  <c r="K333" i="34"/>
  <c r="J333" i="34"/>
  <c r="I333" i="34"/>
  <c r="H333" i="34"/>
  <c r="G333" i="34"/>
  <c r="F333" i="34"/>
  <c r="V332" i="34"/>
  <c r="U332" i="34"/>
  <c r="T332" i="34"/>
  <c r="S332" i="34"/>
  <c r="R332" i="34"/>
  <c r="Q332" i="34"/>
  <c r="P332" i="34"/>
  <c r="O332" i="34"/>
  <c r="N332" i="34"/>
  <c r="M332" i="34"/>
  <c r="L332" i="34"/>
  <c r="K332" i="34"/>
  <c r="J332" i="34"/>
  <c r="I332" i="34"/>
  <c r="H332" i="34"/>
  <c r="G332" i="34"/>
  <c r="F332" i="34"/>
  <c r="V329" i="34"/>
  <c r="U329" i="34"/>
  <c r="T329" i="34"/>
  <c r="S329" i="34"/>
  <c r="R329" i="34"/>
  <c r="Q329" i="34"/>
  <c r="P329" i="34"/>
  <c r="O329" i="34"/>
  <c r="N329" i="34"/>
  <c r="M329" i="34"/>
  <c r="L329" i="34"/>
  <c r="K329" i="34"/>
  <c r="J329" i="34"/>
  <c r="I329" i="34"/>
  <c r="H329" i="34"/>
  <c r="G329" i="34"/>
  <c r="F329" i="34"/>
  <c r="V328" i="34"/>
  <c r="U328" i="34"/>
  <c r="T328" i="34"/>
  <c r="S328" i="34"/>
  <c r="R328" i="34"/>
  <c r="Q328" i="34"/>
  <c r="P328" i="34"/>
  <c r="O328" i="34"/>
  <c r="N328" i="34"/>
  <c r="M328" i="34"/>
  <c r="L328" i="34"/>
  <c r="K328" i="34"/>
  <c r="J328" i="34"/>
  <c r="I328" i="34"/>
  <c r="H328" i="34"/>
  <c r="G328" i="34"/>
  <c r="F328" i="34"/>
  <c r="V325" i="34"/>
  <c r="U325" i="34"/>
  <c r="T325" i="34"/>
  <c r="S325" i="34"/>
  <c r="R325" i="34"/>
  <c r="Q325" i="34"/>
  <c r="P325" i="34"/>
  <c r="O325" i="34"/>
  <c r="N325" i="34"/>
  <c r="M325" i="34"/>
  <c r="L325" i="34"/>
  <c r="K325" i="34"/>
  <c r="J325" i="34"/>
  <c r="I325" i="34"/>
  <c r="H325" i="34"/>
  <c r="G325" i="34"/>
  <c r="F325" i="34"/>
  <c r="V324" i="34"/>
  <c r="U324" i="34"/>
  <c r="T324" i="34"/>
  <c r="S324" i="34"/>
  <c r="R324" i="34"/>
  <c r="Q324" i="34"/>
  <c r="P324" i="34"/>
  <c r="O324" i="34"/>
  <c r="N324" i="34"/>
  <c r="M324" i="34"/>
  <c r="L324" i="34"/>
  <c r="K324" i="34"/>
  <c r="J324" i="34"/>
  <c r="I324" i="34"/>
  <c r="H324" i="34"/>
  <c r="G324" i="34"/>
  <c r="F324" i="34"/>
  <c r="V321" i="34"/>
  <c r="U321" i="34"/>
  <c r="T321" i="34"/>
  <c r="S321" i="34"/>
  <c r="R321" i="34"/>
  <c r="Q321" i="34"/>
  <c r="P321" i="34"/>
  <c r="O321" i="34"/>
  <c r="N321" i="34"/>
  <c r="M321" i="34"/>
  <c r="L321" i="34"/>
  <c r="K321" i="34"/>
  <c r="J321" i="34"/>
  <c r="I321" i="34"/>
  <c r="H321" i="34"/>
  <c r="G321" i="34"/>
  <c r="F321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V317" i="34"/>
  <c r="U317" i="34"/>
  <c r="T317" i="34"/>
  <c r="S317" i="34"/>
  <c r="R317" i="34"/>
  <c r="Q317" i="34"/>
  <c r="P317" i="34"/>
  <c r="O317" i="34"/>
  <c r="N317" i="34"/>
  <c r="M317" i="34"/>
  <c r="L317" i="34"/>
  <c r="K317" i="34"/>
  <c r="J317" i="34"/>
  <c r="I317" i="34"/>
  <c r="H317" i="34"/>
  <c r="G317" i="34"/>
  <c r="F317" i="34"/>
  <c r="V316" i="34"/>
  <c r="U316" i="34"/>
  <c r="T316" i="34"/>
  <c r="S316" i="34"/>
  <c r="R316" i="34"/>
  <c r="Q316" i="34"/>
  <c r="P316" i="34"/>
  <c r="O316" i="34"/>
  <c r="N316" i="34"/>
  <c r="M316" i="34"/>
  <c r="L316" i="34"/>
  <c r="K316" i="34"/>
  <c r="J316" i="34"/>
  <c r="I316" i="34"/>
  <c r="H316" i="34"/>
  <c r="G316" i="34"/>
  <c r="F316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V312" i="34"/>
  <c r="U312" i="34"/>
  <c r="T312" i="34"/>
  <c r="S312" i="34"/>
  <c r="R312" i="34"/>
  <c r="Q312" i="34"/>
  <c r="P312" i="34"/>
  <c r="O312" i="34"/>
  <c r="N312" i="34"/>
  <c r="M312" i="34"/>
  <c r="L312" i="34"/>
  <c r="K312" i="34"/>
  <c r="J312" i="34"/>
  <c r="I312" i="34"/>
  <c r="H312" i="34"/>
  <c r="G312" i="34"/>
  <c r="F312" i="34"/>
  <c r="V309" i="34"/>
  <c r="U309" i="34"/>
  <c r="T309" i="34"/>
  <c r="S309" i="34"/>
  <c r="R309" i="34"/>
  <c r="Q309" i="34"/>
  <c r="P309" i="34"/>
  <c r="O309" i="34"/>
  <c r="N309" i="34"/>
  <c r="M309" i="34"/>
  <c r="L309" i="34"/>
  <c r="K309" i="34"/>
  <c r="J309" i="34"/>
  <c r="I309" i="34"/>
  <c r="H309" i="34"/>
  <c r="G309" i="34"/>
  <c r="F309" i="34"/>
  <c r="V308" i="34"/>
  <c r="U308" i="34"/>
  <c r="T308" i="34"/>
  <c r="S308" i="34"/>
  <c r="R308" i="34"/>
  <c r="Q308" i="34"/>
  <c r="P308" i="34"/>
  <c r="O308" i="34"/>
  <c r="N308" i="34"/>
  <c r="M308" i="34"/>
  <c r="L308" i="34"/>
  <c r="K308" i="34"/>
  <c r="J308" i="34"/>
  <c r="I308" i="34"/>
  <c r="H308" i="34"/>
  <c r="G308" i="34"/>
  <c r="F308" i="34"/>
  <c r="V305" i="34"/>
  <c r="U305" i="34"/>
  <c r="T305" i="34"/>
  <c r="S305" i="34"/>
  <c r="R305" i="34"/>
  <c r="Q305" i="34"/>
  <c r="P305" i="34"/>
  <c r="O305" i="34"/>
  <c r="N305" i="34"/>
  <c r="M305" i="34"/>
  <c r="L305" i="34"/>
  <c r="K305" i="34"/>
  <c r="J305" i="34"/>
  <c r="I305" i="34"/>
  <c r="H305" i="34"/>
  <c r="G305" i="34"/>
  <c r="F305" i="34"/>
  <c r="V304" i="34"/>
  <c r="U304" i="34"/>
  <c r="T304" i="34"/>
  <c r="S304" i="34"/>
  <c r="R304" i="34"/>
  <c r="Q304" i="34"/>
  <c r="P304" i="34"/>
  <c r="O304" i="34"/>
  <c r="N304" i="34"/>
  <c r="M304" i="34"/>
  <c r="L304" i="34"/>
  <c r="K304" i="34"/>
  <c r="J304" i="34"/>
  <c r="I304" i="34"/>
  <c r="H304" i="34"/>
  <c r="G304" i="34"/>
  <c r="F304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V300" i="34"/>
  <c r="U300" i="34"/>
  <c r="T300" i="34"/>
  <c r="S300" i="34"/>
  <c r="R300" i="34"/>
  <c r="Q300" i="34"/>
  <c r="P300" i="34"/>
  <c r="O300" i="34"/>
  <c r="N300" i="34"/>
  <c r="M300" i="34"/>
  <c r="L300" i="34"/>
  <c r="K300" i="34"/>
  <c r="J300" i="34"/>
  <c r="I300" i="34"/>
  <c r="H300" i="34"/>
  <c r="G300" i="34"/>
  <c r="F300" i="34"/>
  <c r="V297" i="34"/>
  <c r="U297" i="34"/>
  <c r="T297" i="34"/>
  <c r="S297" i="34"/>
  <c r="R297" i="34"/>
  <c r="Q297" i="34"/>
  <c r="P297" i="34"/>
  <c r="O297" i="34"/>
  <c r="N297" i="34"/>
  <c r="M297" i="34"/>
  <c r="L297" i="34"/>
  <c r="K297" i="34"/>
  <c r="J297" i="34"/>
  <c r="I297" i="34"/>
  <c r="H297" i="34"/>
  <c r="G297" i="34"/>
  <c r="F297" i="34"/>
  <c r="V296" i="34"/>
  <c r="U296" i="34"/>
  <c r="T296" i="34"/>
  <c r="S296" i="34"/>
  <c r="R296" i="34"/>
  <c r="Q296" i="34"/>
  <c r="P296" i="34"/>
  <c r="O296" i="34"/>
  <c r="N296" i="34"/>
  <c r="M296" i="34"/>
  <c r="L296" i="34"/>
  <c r="K296" i="34"/>
  <c r="J296" i="34"/>
  <c r="I296" i="34"/>
  <c r="H296" i="34"/>
  <c r="G296" i="34"/>
  <c r="F296" i="34"/>
  <c r="V293" i="34"/>
  <c r="U293" i="34"/>
  <c r="T293" i="34"/>
  <c r="S293" i="34"/>
  <c r="R293" i="34"/>
  <c r="Q293" i="34"/>
  <c r="P293" i="34"/>
  <c r="O293" i="34"/>
  <c r="N293" i="34"/>
  <c r="M293" i="34"/>
  <c r="L293" i="34"/>
  <c r="K293" i="34"/>
  <c r="J293" i="34"/>
  <c r="I293" i="34"/>
  <c r="H293" i="34"/>
  <c r="G293" i="34"/>
  <c r="F293" i="34"/>
  <c r="V292" i="34"/>
  <c r="U292" i="34"/>
  <c r="T292" i="34"/>
  <c r="S292" i="34"/>
  <c r="R292" i="34"/>
  <c r="Q292" i="34"/>
  <c r="P292" i="34"/>
  <c r="O292" i="34"/>
  <c r="N292" i="34"/>
  <c r="M292" i="34"/>
  <c r="L292" i="34"/>
  <c r="K292" i="34"/>
  <c r="J292" i="34"/>
  <c r="I292" i="34"/>
  <c r="H292" i="34"/>
  <c r="G292" i="34"/>
  <c r="F292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V288" i="34"/>
  <c r="U288" i="34"/>
  <c r="T288" i="34"/>
  <c r="S288" i="34"/>
  <c r="R288" i="34"/>
  <c r="Q288" i="34"/>
  <c r="P288" i="34"/>
  <c r="O288" i="34"/>
  <c r="N288" i="34"/>
  <c r="M288" i="34"/>
  <c r="L288" i="34"/>
  <c r="K288" i="34"/>
  <c r="J288" i="34"/>
  <c r="I288" i="34"/>
  <c r="H288" i="34"/>
  <c r="G288" i="34"/>
  <c r="F288" i="34"/>
  <c r="V285" i="34"/>
  <c r="U285" i="34"/>
  <c r="T285" i="34"/>
  <c r="S285" i="34"/>
  <c r="R285" i="34"/>
  <c r="Q285" i="34"/>
  <c r="P285" i="34"/>
  <c r="O285" i="34"/>
  <c r="N285" i="34"/>
  <c r="M285" i="34"/>
  <c r="L285" i="34"/>
  <c r="K285" i="34"/>
  <c r="J285" i="34"/>
  <c r="I285" i="34"/>
  <c r="H285" i="34"/>
  <c r="G285" i="34"/>
  <c r="F285" i="34"/>
  <c r="V284" i="34"/>
  <c r="U284" i="34"/>
  <c r="T284" i="34"/>
  <c r="S284" i="34"/>
  <c r="R284" i="34"/>
  <c r="Q284" i="34"/>
  <c r="P284" i="34"/>
  <c r="O284" i="34"/>
  <c r="N284" i="34"/>
  <c r="M284" i="34"/>
  <c r="L284" i="34"/>
  <c r="K284" i="34"/>
  <c r="J284" i="34"/>
  <c r="I284" i="34"/>
  <c r="H284" i="34"/>
  <c r="G284" i="34"/>
  <c r="F284" i="34"/>
  <c r="V281" i="34"/>
  <c r="U281" i="34"/>
  <c r="T281" i="34"/>
  <c r="S281" i="34"/>
  <c r="R281" i="34"/>
  <c r="Q281" i="34"/>
  <c r="P281" i="34"/>
  <c r="O281" i="34"/>
  <c r="N281" i="34"/>
  <c r="M281" i="34"/>
  <c r="L281" i="34"/>
  <c r="K281" i="34"/>
  <c r="J281" i="34"/>
  <c r="I281" i="34"/>
  <c r="H281" i="34"/>
  <c r="G281" i="34"/>
  <c r="F281" i="34"/>
  <c r="V280" i="34"/>
  <c r="U280" i="34"/>
  <c r="T280" i="34"/>
  <c r="S280" i="34"/>
  <c r="R280" i="34"/>
  <c r="Q280" i="34"/>
  <c r="P280" i="34"/>
  <c r="O280" i="34"/>
  <c r="N280" i="34"/>
  <c r="M280" i="34"/>
  <c r="L280" i="34"/>
  <c r="K280" i="34"/>
  <c r="J280" i="34"/>
  <c r="I280" i="34"/>
  <c r="H280" i="34"/>
  <c r="G280" i="34"/>
  <c r="F280" i="34"/>
  <c r="V277" i="34"/>
  <c r="U277" i="34"/>
  <c r="T277" i="34"/>
  <c r="S277" i="34"/>
  <c r="R277" i="34"/>
  <c r="Q277" i="34"/>
  <c r="P277" i="34"/>
  <c r="O277" i="34"/>
  <c r="N277" i="34"/>
  <c r="M277" i="34"/>
  <c r="L277" i="34"/>
  <c r="K277" i="34"/>
  <c r="J277" i="34"/>
  <c r="I277" i="34"/>
  <c r="H277" i="34"/>
  <c r="G277" i="34"/>
  <c r="F277" i="34"/>
  <c r="V276" i="34"/>
  <c r="U276" i="34"/>
  <c r="T276" i="34"/>
  <c r="S276" i="34"/>
  <c r="R276" i="34"/>
  <c r="Q276" i="34"/>
  <c r="P276" i="34"/>
  <c r="O276" i="34"/>
  <c r="N276" i="34"/>
  <c r="M276" i="34"/>
  <c r="L276" i="34"/>
  <c r="K276" i="34"/>
  <c r="J276" i="34"/>
  <c r="I276" i="34"/>
  <c r="H276" i="34"/>
  <c r="G276" i="34"/>
  <c r="F276" i="34"/>
  <c r="V273" i="34"/>
  <c r="U273" i="34"/>
  <c r="T273" i="34"/>
  <c r="S273" i="34"/>
  <c r="R273" i="34"/>
  <c r="Q273" i="34"/>
  <c r="P273" i="34"/>
  <c r="O273" i="34"/>
  <c r="N273" i="34"/>
  <c r="M273" i="34"/>
  <c r="L273" i="34"/>
  <c r="K273" i="34"/>
  <c r="J273" i="34"/>
  <c r="I273" i="34"/>
  <c r="H273" i="34"/>
  <c r="G273" i="34"/>
  <c r="F273" i="34"/>
  <c r="V272" i="34"/>
  <c r="U272" i="34"/>
  <c r="T272" i="34"/>
  <c r="S272" i="34"/>
  <c r="R272" i="34"/>
  <c r="Q272" i="34"/>
  <c r="P272" i="34"/>
  <c r="O272" i="34"/>
  <c r="N272" i="34"/>
  <c r="M272" i="34"/>
  <c r="L272" i="34"/>
  <c r="K272" i="34"/>
  <c r="J272" i="34"/>
  <c r="I272" i="34"/>
  <c r="H272" i="34"/>
  <c r="G272" i="34"/>
  <c r="F272" i="34"/>
  <c r="V269" i="34"/>
  <c r="U269" i="34"/>
  <c r="T269" i="34"/>
  <c r="S269" i="34"/>
  <c r="R269" i="34"/>
  <c r="Q269" i="34"/>
  <c r="P269" i="34"/>
  <c r="O269" i="34"/>
  <c r="N269" i="34"/>
  <c r="M269" i="34"/>
  <c r="L269" i="34"/>
  <c r="K269" i="34"/>
  <c r="J269" i="34"/>
  <c r="I269" i="34"/>
  <c r="H269" i="34"/>
  <c r="G269" i="34"/>
  <c r="F269" i="34"/>
  <c r="V268" i="34"/>
  <c r="U268" i="34"/>
  <c r="T268" i="34"/>
  <c r="S268" i="34"/>
  <c r="R268" i="34"/>
  <c r="Q268" i="34"/>
  <c r="P268" i="34"/>
  <c r="O268" i="34"/>
  <c r="N268" i="34"/>
  <c r="M268" i="34"/>
  <c r="L268" i="34"/>
  <c r="K268" i="34"/>
  <c r="J268" i="34"/>
  <c r="I268" i="34"/>
  <c r="H268" i="34"/>
  <c r="G268" i="34"/>
  <c r="F268" i="34"/>
  <c r="V265" i="34"/>
  <c r="U265" i="34"/>
  <c r="T265" i="34"/>
  <c r="S265" i="34"/>
  <c r="R265" i="34"/>
  <c r="Q265" i="34"/>
  <c r="P265" i="34"/>
  <c r="O265" i="34"/>
  <c r="N265" i="34"/>
  <c r="M265" i="34"/>
  <c r="L265" i="34"/>
  <c r="K265" i="34"/>
  <c r="J265" i="34"/>
  <c r="I265" i="34"/>
  <c r="H265" i="34"/>
  <c r="G265" i="34"/>
  <c r="F265" i="34"/>
  <c r="V264" i="34"/>
  <c r="U264" i="34"/>
  <c r="T264" i="34"/>
  <c r="S264" i="34"/>
  <c r="R264" i="34"/>
  <c r="Q264" i="34"/>
  <c r="P264" i="34"/>
  <c r="O264" i="34"/>
  <c r="N264" i="34"/>
  <c r="M264" i="34"/>
  <c r="L264" i="34"/>
  <c r="K264" i="34"/>
  <c r="J264" i="34"/>
  <c r="I264" i="34"/>
  <c r="H264" i="34"/>
  <c r="G264" i="34"/>
  <c r="F264" i="34"/>
  <c r="V261" i="34"/>
  <c r="U261" i="34"/>
  <c r="T261" i="34"/>
  <c r="S261" i="34"/>
  <c r="R261" i="34"/>
  <c r="Q261" i="34"/>
  <c r="P261" i="34"/>
  <c r="O261" i="34"/>
  <c r="N261" i="34"/>
  <c r="M261" i="34"/>
  <c r="L261" i="34"/>
  <c r="K261" i="34"/>
  <c r="J261" i="34"/>
  <c r="I261" i="34"/>
  <c r="H261" i="34"/>
  <c r="G261" i="34"/>
  <c r="F261" i="34"/>
  <c r="V260" i="34"/>
  <c r="U260" i="34"/>
  <c r="T260" i="34"/>
  <c r="S260" i="34"/>
  <c r="R260" i="34"/>
  <c r="Q260" i="34"/>
  <c r="P260" i="34"/>
  <c r="O260" i="34"/>
  <c r="N260" i="34"/>
  <c r="M260" i="34"/>
  <c r="L260" i="34"/>
  <c r="K260" i="34"/>
  <c r="J260" i="34"/>
  <c r="I260" i="34"/>
  <c r="H260" i="34"/>
  <c r="G260" i="34"/>
  <c r="F260" i="34"/>
  <c r="V257" i="34"/>
  <c r="U257" i="34"/>
  <c r="T257" i="34"/>
  <c r="S257" i="34"/>
  <c r="R257" i="34"/>
  <c r="Q257" i="34"/>
  <c r="P257" i="34"/>
  <c r="O257" i="34"/>
  <c r="N257" i="34"/>
  <c r="M257" i="34"/>
  <c r="L257" i="34"/>
  <c r="K257" i="34"/>
  <c r="J257" i="34"/>
  <c r="I257" i="34"/>
  <c r="H257" i="34"/>
  <c r="G257" i="34"/>
  <c r="F257" i="34"/>
  <c r="V256" i="34"/>
  <c r="U256" i="34"/>
  <c r="T256" i="34"/>
  <c r="S256" i="34"/>
  <c r="R256" i="34"/>
  <c r="Q256" i="34"/>
  <c r="P256" i="34"/>
  <c r="O256" i="34"/>
  <c r="N256" i="34"/>
  <c r="M256" i="34"/>
  <c r="L256" i="34"/>
  <c r="K256" i="34"/>
  <c r="J256" i="34"/>
  <c r="I256" i="34"/>
  <c r="H256" i="34"/>
  <c r="G256" i="34"/>
  <c r="F256" i="34"/>
  <c r="V253" i="34"/>
  <c r="U253" i="34"/>
  <c r="T253" i="34"/>
  <c r="S253" i="34"/>
  <c r="R253" i="34"/>
  <c r="Q253" i="34"/>
  <c r="P253" i="34"/>
  <c r="O253" i="34"/>
  <c r="N253" i="34"/>
  <c r="M253" i="34"/>
  <c r="L253" i="34"/>
  <c r="K253" i="34"/>
  <c r="J253" i="34"/>
  <c r="I253" i="34"/>
  <c r="H253" i="34"/>
  <c r="G253" i="34"/>
  <c r="F253" i="34"/>
  <c r="V252" i="34"/>
  <c r="U252" i="34"/>
  <c r="T252" i="34"/>
  <c r="S252" i="34"/>
  <c r="R252" i="34"/>
  <c r="Q252" i="34"/>
  <c r="P252" i="34"/>
  <c r="O252" i="34"/>
  <c r="N252" i="34"/>
  <c r="M252" i="34"/>
  <c r="L252" i="34"/>
  <c r="K252" i="34"/>
  <c r="J252" i="34"/>
  <c r="I252" i="34"/>
  <c r="H252" i="34"/>
  <c r="G252" i="34"/>
  <c r="F252" i="34"/>
  <c r="V249" i="34"/>
  <c r="U249" i="34"/>
  <c r="T249" i="34"/>
  <c r="S249" i="34"/>
  <c r="R249" i="34"/>
  <c r="Q249" i="34"/>
  <c r="P249" i="34"/>
  <c r="O249" i="34"/>
  <c r="N249" i="34"/>
  <c r="M249" i="34"/>
  <c r="L249" i="34"/>
  <c r="K249" i="34"/>
  <c r="J249" i="34"/>
  <c r="I249" i="34"/>
  <c r="H249" i="34"/>
  <c r="G249" i="34"/>
  <c r="F249" i="34"/>
  <c r="V248" i="34"/>
  <c r="U248" i="34"/>
  <c r="T248" i="34"/>
  <c r="S248" i="34"/>
  <c r="R248" i="34"/>
  <c r="Q248" i="34"/>
  <c r="P248" i="34"/>
  <c r="O248" i="34"/>
  <c r="N248" i="34"/>
  <c r="M248" i="34"/>
  <c r="L248" i="34"/>
  <c r="K248" i="34"/>
  <c r="J248" i="34"/>
  <c r="I248" i="34"/>
  <c r="H248" i="34"/>
  <c r="G248" i="34"/>
  <c r="F248" i="34"/>
  <c r="V245" i="34"/>
  <c r="U245" i="34"/>
  <c r="T245" i="34"/>
  <c r="S245" i="34"/>
  <c r="R245" i="34"/>
  <c r="Q245" i="34"/>
  <c r="P245" i="34"/>
  <c r="O245" i="34"/>
  <c r="N245" i="34"/>
  <c r="M245" i="34"/>
  <c r="L245" i="34"/>
  <c r="K245" i="34"/>
  <c r="J245" i="34"/>
  <c r="I245" i="34"/>
  <c r="H245" i="34"/>
  <c r="G245" i="34"/>
  <c r="F245" i="34"/>
  <c r="V244" i="34"/>
  <c r="U244" i="34"/>
  <c r="T244" i="34"/>
  <c r="S244" i="34"/>
  <c r="R244" i="34"/>
  <c r="Q244" i="34"/>
  <c r="P244" i="34"/>
  <c r="O244" i="34"/>
  <c r="N244" i="34"/>
  <c r="M244" i="34"/>
  <c r="L244" i="34"/>
  <c r="K244" i="34"/>
  <c r="J244" i="34"/>
  <c r="I244" i="34"/>
  <c r="H244" i="34"/>
  <c r="G244" i="34"/>
  <c r="F244" i="34"/>
  <c r="V241" i="34"/>
  <c r="U241" i="34"/>
  <c r="T241" i="34"/>
  <c r="S241" i="34"/>
  <c r="R241" i="34"/>
  <c r="Q241" i="34"/>
  <c r="P241" i="34"/>
  <c r="O241" i="34"/>
  <c r="N241" i="34"/>
  <c r="M241" i="34"/>
  <c r="L241" i="34"/>
  <c r="K241" i="34"/>
  <c r="J241" i="34"/>
  <c r="I241" i="34"/>
  <c r="H241" i="34"/>
  <c r="G241" i="34"/>
  <c r="F241" i="34"/>
  <c r="V240" i="34"/>
  <c r="U240" i="34"/>
  <c r="T240" i="34"/>
  <c r="S240" i="34"/>
  <c r="R240" i="34"/>
  <c r="Q240" i="34"/>
  <c r="P240" i="34"/>
  <c r="O240" i="34"/>
  <c r="N240" i="34"/>
  <c r="M240" i="34"/>
  <c r="L240" i="34"/>
  <c r="K240" i="34"/>
  <c r="J240" i="34"/>
  <c r="I240" i="34"/>
  <c r="H240" i="34"/>
  <c r="G240" i="34"/>
  <c r="F240" i="34"/>
  <c r="V237" i="34"/>
  <c r="U237" i="34"/>
  <c r="T237" i="34"/>
  <c r="S237" i="34"/>
  <c r="R237" i="34"/>
  <c r="Q237" i="34"/>
  <c r="P237" i="34"/>
  <c r="O237" i="34"/>
  <c r="N237" i="34"/>
  <c r="M237" i="34"/>
  <c r="L237" i="34"/>
  <c r="K237" i="34"/>
  <c r="J237" i="34"/>
  <c r="I237" i="34"/>
  <c r="H237" i="34"/>
  <c r="G237" i="34"/>
  <c r="F237" i="34"/>
  <c r="V236" i="34"/>
  <c r="U236" i="34"/>
  <c r="T236" i="34"/>
  <c r="S236" i="34"/>
  <c r="R236" i="34"/>
  <c r="Q236" i="34"/>
  <c r="P236" i="34"/>
  <c r="O236" i="34"/>
  <c r="N236" i="34"/>
  <c r="M236" i="34"/>
  <c r="L236" i="34"/>
  <c r="K236" i="34"/>
  <c r="J236" i="34"/>
  <c r="I236" i="34"/>
  <c r="H236" i="34"/>
  <c r="G236" i="34"/>
  <c r="F236" i="34"/>
  <c r="V233" i="34"/>
  <c r="U233" i="34"/>
  <c r="T233" i="34"/>
  <c r="S233" i="34"/>
  <c r="R233" i="34"/>
  <c r="Q233" i="34"/>
  <c r="P233" i="34"/>
  <c r="O233" i="34"/>
  <c r="N233" i="34"/>
  <c r="M233" i="34"/>
  <c r="L233" i="34"/>
  <c r="K233" i="34"/>
  <c r="J233" i="34"/>
  <c r="I233" i="34"/>
  <c r="H233" i="34"/>
  <c r="G233" i="34"/>
  <c r="F233" i="34"/>
  <c r="V232" i="34"/>
  <c r="U232" i="34"/>
  <c r="T232" i="34"/>
  <c r="S232" i="34"/>
  <c r="R232" i="34"/>
  <c r="Q232" i="34"/>
  <c r="P232" i="34"/>
  <c r="O232" i="34"/>
  <c r="N232" i="34"/>
  <c r="M232" i="34"/>
  <c r="L232" i="34"/>
  <c r="K232" i="34"/>
  <c r="J232" i="34"/>
  <c r="I232" i="34"/>
  <c r="H232" i="34"/>
  <c r="G232" i="34"/>
  <c r="F232" i="34"/>
  <c r="V229" i="34"/>
  <c r="U229" i="34"/>
  <c r="T229" i="34"/>
  <c r="S229" i="34"/>
  <c r="R229" i="34"/>
  <c r="Q229" i="34"/>
  <c r="P229" i="34"/>
  <c r="O229" i="34"/>
  <c r="N229" i="34"/>
  <c r="M229" i="34"/>
  <c r="L229" i="34"/>
  <c r="K229" i="34"/>
  <c r="J229" i="34"/>
  <c r="I229" i="34"/>
  <c r="H229" i="34"/>
  <c r="G229" i="34"/>
  <c r="F229" i="34"/>
  <c r="V228" i="34"/>
  <c r="U228" i="34"/>
  <c r="T228" i="34"/>
  <c r="S228" i="34"/>
  <c r="R228" i="34"/>
  <c r="Q228" i="34"/>
  <c r="P228" i="34"/>
  <c r="O228" i="34"/>
  <c r="N228" i="34"/>
  <c r="M228" i="34"/>
  <c r="L228" i="34"/>
  <c r="K228" i="34"/>
  <c r="J228" i="34"/>
  <c r="I228" i="34"/>
  <c r="H228" i="34"/>
  <c r="G228" i="34"/>
  <c r="F228" i="34"/>
  <c r="V225" i="34"/>
  <c r="U225" i="34"/>
  <c r="T225" i="34"/>
  <c r="S225" i="34"/>
  <c r="R225" i="34"/>
  <c r="Q225" i="34"/>
  <c r="P225" i="34"/>
  <c r="O225" i="34"/>
  <c r="N225" i="34"/>
  <c r="M225" i="34"/>
  <c r="L225" i="34"/>
  <c r="K225" i="34"/>
  <c r="J225" i="34"/>
  <c r="I225" i="34"/>
  <c r="H225" i="34"/>
  <c r="G225" i="34"/>
  <c r="F225" i="34"/>
  <c r="V224" i="34"/>
  <c r="U224" i="34"/>
  <c r="T224" i="34"/>
  <c r="S224" i="34"/>
  <c r="R224" i="34"/>
  <c r="Q224" i="34"/>
  <c r="P224" i="34"/>
  <c r="O224" i="34"/>
  <c r="N224" i="34"/>
  <c r="M224" i="34"/>
  <c r="L224" i="34"/>
  <c r="K224" i="34"/>
  <c r="J224" i="34"/>
  <c r="I224" i="34"/>
  <c r="H224" i="34"/>
  <c r="G224" i="34"/>
  <c r="F224" i="34"/>
  <c r="V221" i="34"/>
  <c r="U221" i="34"/>
  <c r="T221" i="34"/>
  <c r="S221" i="34"/>
  <c r="R221" i="34"/>
  <c r="Q221" i="34"/>
  <c r="P221" i="34"/>
  <c r="O221" i="34"/>
  <c r="N221" i="34"/>
  <c r="M221" i="34"/>
  <c r="L221" i="34"/>
  <c r="K221" i="34"/>
  <c r="J221" i="34"/>
  <c r="I221" i="34"/>
  <c r="H221" i="34"/>
  <c r="G221" i="34"/>
  <c r="F221" i="34"/>
  <c r="V220" i="34"/>
  <c r="U220" i="34"/>
  <c r="T220" i="34"/>
  <c r="S220" i="34"/>
  <c r="R220" i="34"/>
  <c r="Q220" i="34"/>
  <c r="P220" i="34"/>
  <c r="O220" i="34"/>
  <c r="N220" i="34"/>
  <c r="M220" i="34"/>
  <c r="L220" i="34"/>
  <c r="K220" i="34"/>
  <c r="J220" i="34"/>
  <c r="I220" i="34"/>
  <c r="H220" i="34"/>
  <c r="G220" i="34"/>
  <c r="F220" i="34"/>
  <c r="V217" i="34"/>
  <c r="U217" i="34"/>
  <c r="T217" i="34"/>
  <c r="S217" i="34"/>
  <c r="R217" i="34"/>
  <c r="Q217" i="34"/>
  <c r="P217" i="34"/>
  <c r="O217" i="34"/>
  <c r="N217" i="34"/>
  <c r="M217" i="34"/>
  <c r="L217" i="34"/>
  <c r="K217" i="34"/>
  <c r="J217" i="34"/>
  <c r="I217" i="34"/>
  <c r="H217" i="34"/>
  <c r="G217" i="34"/>
  <c r="F217" i="34"/>
  <c r="V216" i="34"/>
  <c r="U216" i="34"/>
  <c r="T216" i="34"/>
  <c r="S216" i="34"/>
  <c r="R216" i="34"/>
  <c r="Q216" i="34"/>
  <c r="P216" i="34"/>
  <c r="O216" i="34"/>
  <c r="N216" i="34"/>
  <c r="M216" i="34"/>
  <c r="L216" i="34"/>
  <c r="K216" i="34"/>
  <c r="J216" i="34"/>
  <c r="I216" i="34"/>
  <c r="H216" i="34"/>
  <c r="G216" i="34"/>
  <c r="F216" i="34"/>
  <c r="V213" i="34"/>
  <c r="U213" i="34"/>
  <c r="T213" i="34"/>
  <c r="S213" i="34"/>
  <c r="R213" i="34"/>
  <c r="Q213" i="34"/>
  <c r="P213" i="34"/>
  <c r="O213" i="34"/>
  <c r="N213" i="34"/>
  <c r="M213" i="34"/>
  <c r="L213" i="34"/>
  <c r="K213" i="34"/>
  <c r="J213" i="34"/>
  <c r="I213" i="34"/>
  <c r="H213" i="34"/>
  <c r="G213" i="34"/>
  <c r="F213" i="34"/>
  <c r="V212" i="34"/>
  <c r="U212" i="34"/>
  <c r="T212" i="34"/>
  <c r="S212" i="34"/>
  <c r="R212" i="34"/>
  <c r="Q212" i="34"/>
  <c r="P212" i="34"/>
  <c r="O212" i="34"/>
  <c r="N212" i="34"/>
  <c r="M212" i="34"/>
  <c r="L212" i="34"/>
  <c r="K212" i="34"/>
  <c r="J212" i="34"/>
  <c r="I212" i="34"/>
  <c r="H212" i="34"/>
  <c r="G212" i="34"/>
  <c r="F212" i="34"/>
  <c r="V209" i="34"/>
  <c r="U209" i="34"/>
  <c r="T209" i="34"/>
  <c r="S209" i="34"/>
  <c r="R209" i="34"/>
  <c r="Q209" i="34"/>
  <c r="P209" i="34"/>
  <c r="O209" i="34"/>
  <c r="N209" i="34"/>
  <c r="M209" i="34"/>
  <c r="L209" i="34"/>
  <c r="K209" i="34"/>
  <c r="J209" i="34"/>
  <c r="I209" i="34"/>
  <c r="H209" i="34"/>
  <c r="G209" i="34"/>
  <c r="F209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V204" i="34"/>
  <c r="U204" i="34"/>
  <c r="T204" i="34"/>
  <c r="S204" i="34"/>
  <c r="R204" i="34"/>
  <c r="Q204" i="34"/>
  <c r="P204" i="34"/>
  <c r="O204" i="34"/>
  <c r="N204" i="34"/>
  <c r="M204" i="34"/>
  <c r="L204" i="34"/>
  <c r="K204" i="34"/>
  <c r="J204" i="34"/>
  <c r="I204" i="34"/>
  <c r="H204" i="34"/>
  <c r="G204" i="34"/>
  <c r="F204" i="34"/>
  <c r="V201" i="34"/>
  <c r="U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F201" i="34"/>
  <c r="V200" i="34"/>
  <c r="U200" i="34"/>
  <c r="T200" i="34"/>
  <c r="S200" i="34"/>
  <c r="R200" i="34"/>
  <c r="Q200" i="34"/>
  <c r="P200" i="34"/>
  <c r="O200" i="34"/>
  <c r="N200" i="34"/>
  <c r="M200" i="34"/>
  <c r="L200" i="34"/>
  <c r="K200" i="34"/>
  <c r="J200" i="34"/>
  <c r="I200" i="34"/>
  <c r="H200" i="34"/>
  <c r="G200" i="34"/>
  <c r="F200" i="34"/>
  <c r="V197" i="34"/>
  <c r="U197" i="34"/>
  <c r="T197" i="34"/>
  <c r="S197" i="34"/>
  <c r="R197" i="34"/>
  <c r="Q197" i="34"/>
  <c r="P197" i="34"/>
  <c r="O197" i="34"/>
  <c r="N197" i="34"/>
  <c r="M197" i="34"/>
  <c r="L197" i="34"/>
  <c r="K197" i="34"/>
  <c r="J197" i="34"/>
  <c r="I197" i="34"/>
  <c r="H197" i="34"/>
  <c r="G197" i="34"/>
  <c r="F197" i="34"/>
  <c r="V196" i="34"/>
  <c r="U196" i="34"/>
  <c r="T196" i="34"/>
  <c r="S196" i="34"/>
  <c r="R196" i="34"/>
  <c r="Q196" i="34"/>
  <c r="P196" i="34"/>
  <c r="O196" i="34"/>
  <c r="N196" i="34"/>
  <c r="M196" i="34"/>
  <c r="L196" i="34"/>
  <c r="K196" i="34"/>
  <c r="J196" i="34"/>
  <c r="I196" i="34"/>
  <c r="H196" i="34"/>
  <c r="G196" i="34"/>
  <c r="F196" i="34"/>
  <c r="V193" i="34"/>
  <c r="U193" i="34"/>
  <c r="T193" i="34"/>
  <c r="S193" i="34"/>
  <c r="R193" i="34"/>
  <c r="Q193" i="34"/>
  <c r="P193" i="34"/>
  <c r="O193" i="34"/>
  <c r="N193" i="34"/>
  <c r="M193" i="34"/>
  <c r="L193" i="34"/>
  <c r="K193" i="34"/>
  <c r="J193" i="34"/>
  <c r="I193" i="34"/>
  <c r="H193" i="34"/>
  <c r="G193" i="34"/>
  <c r="F193" i="34"/>
  <c r="V192" i="34"/>
  <c r="U192" i="34"/>
  <c r="T192" i="34"/>
  <c r="S192" i="34"/>
  <c r="R192" i="34"/>
  <c r="Q192" i="34"/>
  <c r="P192" i="34"/>
  <c r="O192" i="34"/>
  <c r="N192" i="34"/>
  <c r="M192" i="34"/>
  <c r="L192" i="34"/>
  <c r="K192" i="34"/>
  <c r="J192" i="34"/>
  <c r="I192" i="34"/>
  <c r="H192" i="34"/>
  <c r="G192" i="34"/>
  <c r="F192" i="34"/>
  <c r="V189" i="34"/>
  <c r="U189" i="34"/>
  <c r="T189" i="34"/>
  <c r="S189" i="34"/>
  <c r="R189" i="34"/>
  <c r="Q189" i="34"/>
  <c r="P189" i="34"/>
  <c r="O189" i="34"/>
  <c r="N189" i="34"/>
  <c r="M189" i="34"/>
  <c r="L189" i="34"/>
  <c r="K189" i="34"/>
  <c r="J189" i="34"/>
  <c r="I189" i="34"/>
  <c r="H189" i="34"/>
  <c r="G189" i="34"/>
  <c r="F189" i="34"/>
  <c r="V188" i="34"/>
  <c r="U188" i="34"/>
  <c r="T188" i="34"/>
  <c r="S188" i="34"/>
  <c r="R188" i="34"/>
  <c r="Q188" i="34"/>
  <c r="P188" i="34"/>
  <c r="O188" i="34"/>
  <c r="N188" i="34"/>
  <c r="M188" i="34"/>
  <c r="L188" i="34"/>
  <c r="K188" i="34"/>
  <c r="J188" i="34"/>
  <c r="I188" i="34"/>
  <c r="H188" i="34"/>
  <c r="G188" i="34"/>
  <c r="F188" i="34"/>
  <c r="V185" i="34"/>
  <c r="U185" i="34"/>
  <c r="T185" i="34"/>
  <c r="S185" i="34"/>
  <c r="R185" i="34"/>
  <c r="Q185" i="34"/>
  <c r="P185" i="34"/>
  <c r="O185" i="34"/>
  <c r="N185" i="34"/>
  <c r="M185" i="34"/>
  <c r="L185" i="34"/>
  <c r="K185" i="34"/>
  <c r="J185" i="34"/>
  <c r="I185" i="34"/>
  <c r="H185" i="34"/>
  <c r="G185" i="34"/>
  <c r="F185" i="34"/>
  <c r="V184" i="34"/>
  <c r="U184" i="34"/>
  <c r="T184" i="34"/>
  <c r="S184" i="34"/>
  <c r="R184" i="34"/>
  <c r="Q184" i="34"/>
  <c r="P184" i="34"/>
  <c r="O184" i="34"/>
  <c r="N184" i="34"/>
  <c r="M184" i="34"/>
  <c r="L184" i="34"/>
  <c r="K184" i="34"/>
  <c r="J184" i="34"/>
  <c r="I184" i="34"/>
  <c r="H184" i="34"/>
  <c r="G184" i="34"/>
  <c r="F184" i="34"/>
  <c r="V181" i="34"/>
  <c r="U181" i="34"/>
  <c r="T181" i="34"/>
  <c r="S181" i="34"/>
  <c r="R181" i="34"/>
  <c r="Q181" i="34"/>
  <c r="P181" i="34"/>
  <c r="O181" i="34"/>
  <c r="N181" i="34"/>
  <c r="M181" i="34"/>
  <c r="L181" i="34"/>
  <c r="K181" i="34"/>
  <c r="J181" i="34"/>
  <c r="I181" i="34"/>
  <c r="H181" i="34"/>
  <c r="G181" i="34"/>
  <c r="F181" i="34"/>
  <c r="V180" i="34"/>
  <c r="U180" i="34"/>
  <c r="T180" i="34"/>
  <c r="S180" i="34"/>
  <c r="R180" i="34"/>
  <c r="Q180" i="34"/>
  <c r="P180" i="34"/>
  <c r="O180" i="34"/>
  <c r="N180" i="34"/>
  <c r="M180" i="34"/>
  <c r="L180" i="34"/>
  <c r="K180" i="34"/>
  <c r="J180" i="34"/>
  <c r="I180" i="34"/>
  <c r="H180" i="34"/>
  <c r="G180" i="34"/>
  <c r="F180" i="34"/>
  <c r="V177" i="34"/>
  <c r="U177" i="34"/>
  <c r="T177" i="34"/>
  <c r="S177" i="34"/>
  <c r="R177" i="34"/>
  <c r="Q177" i="34"/>
  <c r="P177" i="34"/>
  <c r="O177" i="34"/>
  <c r="N177" i="34"/>
  <c r="M177" i="34"/>
  <c r="L177" i="34"/>
  <c r="K177" i="34"/>
  <c r="J177" i="34"/>
  <c r="I177" i="34"/>
  <c r="H177" i="34"/>
  <c r="G177" i="34"/>
  <c r="F177" i="34"/>
  <c r="V176" i="34"/>
  <c r="U176" i="34"/>
  <c r="T176" i="34"/>
  <c r="S176" i="34"/>
  <c r="R176" i="34"/>
  <c r="Q176" i="34"/>
  <c r="P176" i="34"/>
  <c r="O176" i="34"/>
  <c r="N176" i="34"/>
  <c r="M176" i="34"/>
  <c r="L176" i="34"/>
  <c r="K176" i="34"/>
  <c r="J176" i="34"/>
  <c r="I176" i="34"/>
  <c r="H176" i="34"/>
  <c r="G176" i="34"/>
  <c r="F176" i="34"/>
  <c r="V173" i="34"/>
  <c r="U173" i="34"/>
  <c r="T173" i="34"/>
  <c r="S173" i="34"/>
  <c r="R173" i="34"/>
  <c r="Q173" i="34"/>
  <c r="P173" i="34"/>
  <c r="O173" i="34"/>
  <c r="N173" i="34"/>
  <c r="M173" i="34"/>
  <c r="L173" i="34"/>
  <c r="K173" i="34"/>
  <c r="J173" i="34"/>
  <c r="I173" i="34"/>
  <c r="H173" i="34"/>
  <c r="G173" i="34"/>
  <c r="F173" i="34"/>
  <c r="V172" i="34"/>
  <c r="U172" i="34"/>
  <c r="T172" i="34"/>
  <c r="S172" i="34"/>
  <c r="R172" i="34"/>
  <c r="Q172" i="34"/>
  <c r="P172" i="34"/>
  <c r="O172" i="34"/>
  <c r="N172" i="34"/>
  <c r="M172" i="34"/>
  <c r="L172" i="34"/>
  <c r="K172" i="34"/>
  <c r="J172" i="34"/>
  <c r="I172" i="34"/>
  <c r="H172" i="34"/>
  <c r="G172" i="34"/>
  <c r="F172" i="34"/>
  <c r="V169" i="34"/>
  <c r="U169" i="34"/>
  <c r="T169" i="34"/>
  <c r="S169" i="34"/>
  <c r="R169" i="34"/>
  <c r="Q169" i="34"/>
  <c r="P169" i="34"/>
  <c r="O169" i="34"/>
  <c r="N169" i="34"/>
  <c r="M169" i="34"/>
  <c r="L169" i="34"/>
  <c r="K169" i="34"/>
  <c r="J169" i="34"/>
  <c r="I169" i="34"/>
  <c r="H169" i="34"/>
  <c r="G169" i="34"/>
  <c r="F169" i="34"/>
  <c r="V168" i="34"/>
  <c r="U168" i="34"/>
  <c r="T168" i="34"/>
  <c r="S168" i="34"/>
  <c r="R168" i="34"/>
  <c r="Q168" i="34"/>
  <c r="P168" i="34"/>
  <c r="O168" i="34"/>
  <c r="N168" i="34"/>
  <c r="M168" i="34"/>
  <c r="L168" i="34"/>
  <c r="K168" i="34"/>
  <c r="J168" i="34"/>
  <c r="I168" i="34"/>
  <c r="H168" i="34"/>
  <c r="G168" i="34"/>
  <c r="F168" i="34"/>
  <c r="V165" i="34"/>
  <c r="U165" i="34"/>
  <c r="T165" i="34"/>
  <c r="S165" i="34"/>
  <c r="R165" i="34"/>
  <c r="Q165" i="34"/>
  <c r="P165" i="34"/>
  <c r="O165" i="34"/>
  <c r="N165" i="34"/>
  <c r="M165" i="34"/>
  <c r="L165" i="34"/>
  <c r="K165" i="34"/>
  <c r="J165" i="34"/>
  <c r="I165" i="34"/>
  <c r="H165" i="34"/>
  <c r="G165" i="34"/>
  <c r="F165" i="34"/>
  <c r="V164" i="34"/>
  <c r="U164" i="34"/>
  <c r="T164" i="34"/>
  <c r="S164" i="34"/>
  <c r="R164" i="34"/>
  <c r="Q164" i="34"/>
  <c r="P164" i="34"/>
  <c r="O164" i="34"/>
  <c r="N164" i="34"/>
  <c r="M164" i="34"/>
  <c r="L164" i="34"/>
  <c r="K164" i="34"/>
  <c r="J164" i="34"/>
  <c r="I164" i="34"/>
  <c r="H164" i="34"/>
  <c r="G164" i="34"/>
  <c r="F164" i="34"/>
  <c r="V161" i="34"/>
  <c r="U161" i="34"/>
  <c r="T161" i="34"/>
  <c r="S161" i="34"/>
  <c r="R161" i="34"/>
  <c r="Q161" i="34"/>
  <c r="P161" i="34"/>
  <c r="O161" i="34"/>
  <c r="N161" i="34"/>
  <c r="M161" i="34"/>
  <c r="L161" i="34"/>
  <c r="K161" i="34"/>
  <c r="J161" i="34"/>
  <c r="I161" i="34"/>
  <c r="H161" i="34"/>
  <c r="G161" i="34"/>
  <c r="F161" i="34"/>
  <c r="V160" i="34"/>
  <c r="U160" i="34"/>
  <c r="T160" i="34"/>
  <c r="S160" i="34"/>
  <c r="R160" i="34"/>
  <c r="Q160" i="34"/>
  <c r="P160" i="34"/>
  <c r="O160" i="34"/>
  <c r="N160" i="34"/>
  <c r="M160" i="34"/>
  <c r="L160" i="34"/>
  <c r="K160" i="34"/>
  <c r="J160" i="34"/>
  <c r="I160" i="34"/>
  <c r="H160" i="34"/>
  <c r="G160" i="34"/>
  <c r="F160" i="34"/>
  <c r="V157" i="34"/>
  <c r="U157" i="34"/>
  <c r="T157" i="34"/>
  <c r="S157" i="34"/>
  <c r="R157" i="34"/>
  <c r="Q157" i="34"/>
  <c r="P157" i="34"/>
  <c r="O157" i="34"/>
  <c r="N157" i="34"/>
  <c r="M157" i="34"/>
  <c r="L157" i="34"/>
  <c r="K157" i="34"/>
  <c r="J157" i="34"/>
  <c r="I157" i="34"/>
  <c r="H157" i="34"/>
  <c r="G157" i="34"/>
  <c r="F157" i="34"/>
  <c r="V156" i="34"/>
  <c r="U156" i="34"/>
  <c r="T156" i="34"/>
  <c r="S156" i="34"/>
  <c r="R156" i="34"/>
  <c r="Q156" i="34"/>
  <c r="P156" i="34"/>
  <c r="O156" i="34"/>
  <c r="N156" i="34"/>
  <c r="M156" i="34"/>
  <c r="L156" i="34"/>
  <c r="K156" i="34"/>
  <c r="J156" i="34"/>
  <c r="I156" i="34"/>
  <c r="H156" i="34"/>
  <c r="G156" i="34"/>
  <c r="F156" i="34"/>
  <c r="V153" i="34"/>
  <c r="U153" i="34"/>
  <c r="T153" i="34"/>
  <c r="S153" i="34"/>
  <c r="R153" i="34"/>
  <c r="Q153" i="34"/>
  <c r="P153" i="34"/>
  <c r="O153" i="34"/>
  <c r="N153" i="34"/>
  <c r="M153" i="34"/>
  <c r="L153" i="34"/>
  <c r="K153" i="34"/>
  <c r="J153" i="34"/>
  <c r="I153" i="34"/>
  <c r="H153" i="34"/>
  <c r="G153" i="34"/>
  <c r="F153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V149" i="34"/>
  <c r="U149" i="34"/>
  <c r="T149" i="34"/>
  <c r="S149" i="34"/>
  <c r="R149" i="34"/>
  <c r="Q149" i="34"/>
  <c r="P149" i="34"/>
  <c r="O149" i="34"/>
  <c r="N149" i="34"/>
  <c r="M149" i="34"/>
  <c r="L149" i="34"/>
  <c r="K149" i="34"/>
  <c r="J149" i="34"/>
  <c r="I149" i="34"/>
  <c r="H149" i="34"/>
  <c r="G149" i="34"/>
  <c r="F149" i="34"/>
  <c r="V148" i="34"/>
  <c r="U148" i="34"/>
  <c r="T148" i="34"/>
  <c r="S148" i="34"/>
  <c r="R148" i="34"/>
  <c r="Q148" i="34"/>
  <c r="P148" i="34"/>
  <c r="O148" i="34"/>
  <c r="N148" i="34"/>
  <c r="M148" i="34"/>
  <c r="L148" i="34"/>
  <c r="K148" i="34"/>
  <c r="J148" i="34"/>
  <c r="I148" i="34"/>
  <c r="H148" i="34"/>
  <c r="G148" i="34"/>
  <c r="F148" i="34"/>
  <c r="V145" i="34"/>
  <c r="U145" i="34"/>
  <c r="T145" i="34"/>
  <c r="S145" i="34"/>
  <c r="R145" i="34"/>
  <c r="Q145" i="34"/>
  <c r="P145" i="34"/>
  <c r="O145" i="34"/>
  <c r="N145" i="34"/>
  <c r="M145" i="34"/>
  <c r="L145" i="34"/>
  <c r="K145" i="34"/>
  <c r="J145" i="34"/>
  <c r="I145" i="34"/>
  <c r="H145" i="34"/>
  <c r="G145" i="34"/>
  <c r="F145" i="34"/>
  <c r="V144" i="34"/>
  <c r="U144" i="34"/>
  <c r="T144" i="34"/>
  <c r="S144" i="34"/>
  <c r="R144" i="34"/>
  <c r="Q144" i="34"/>
  <c r="P144" i="34"/>
  <c r="O144" i="34"/>
  <c r="N144" i="34"/>
  <c r="M144" i="34"/>
  <c r="L144" i="34"/>
  <c r="K144" i="34"/>
  <c r="J144" i="34"/>
  <c r="I144" i="34"/>
  <c r="H144" i="34"/>
  <c r="G144" i="34"/>
  <c r="F144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V121" i="34"/>
  <c r="U121" i="34"/>
  <c r="T121" i="34"/>
  <c r="S121" i="34"/>
  <c r="R121" i="34"/>
  <c r="Q121" i="34"/>
  <c r="P121" i="34"/>
  <c r="O121" i="34"/>
  <c r="N121" i="34"/>
  <c r="M121" i="34"/>
  <c r="L121" i="34"/>
  <c r="K121" i="34"/>
  <c r="J121" i="34"/>
  <c r="I121" i="34"/>
  <c r="H121" i="34"/>
  <c r="G121" i="34"/>
  <c r="F121" i="34"/>
  <c r="V120" i="34"/>
  <c r="U120" i="34"/>
  <c r="T120" i="34"/>
  <c r="S120" i="34"/>
  <c r="R120" i="34"/>
  <c r="Q120" i="34"/>
  <c r="P120" i="34"/>
  <c r="O120" i="34"/>
  <c r="N120" i="34"/>
  <c r="M120" i="34"/>
  <c r="L120" i="34"/>
  <c r="K120" i="34"/>
  <c r="J120" i="34"/>
  <c r="I120" i="34"/>
  <c r="H120" i="34"/>
  <c r="G120" i="34"/>
  <c r="F120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V97" i="34"/>
  <c r="U97" i="34"/>
  <c r="T97" i="34"/>
  <c r="S97" i="34"/>
  <c r="R97" i="34"/>
  <c r="Q97" i="34"/>
  <c r="P97" i="34"/>
  <c r="O97" i="34"/>
  <c r="N97" i="34"/>
  <c r="M97" i="34"/>
  <c r="L97" i="34"/>
  <c r="K97" i="34"/>
  <c r="J97" i="34"/>
  <c r="I97" i="34"/>
  <c r="H97" i="34"/>
  <c r="G97" i="34"/>
  <c r="F97" i="34"/>
  <c r="V96" i="34"/>
  <c r="U96" i="34"/>
  <c r="T96" i="34"/>
  <c r="S96" i="34"/>
  <c r="R96" i="34"/>
  <c r="Q96" i="34"/>
  <c r="P96" i="34"/>
  <c r="O96" i="34"/>
  <c r="N96" i="34"/>
  <c r="M96" i="34"/>
  <c r="L96" i="34"/>
  <c r="K96" i="34"/>
  <c r="J96" i="34"/>
  <c r="I96" i="34"/>
  <c r="H96" i="34"/>
  <c r="G96" i="34"/>
  <c r="F96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V49" i="34"/>
  <c r="U49" i="34"/>
  <c r="T49" i="34"/>
  <c r="S49" i="34"/>
  <c r="R49" i="34"/>
  <c r="Q49" i="34"/>
  <c r="P49" i="34"/>
  <c r="O49" i="34"/>
  <c r="N49" i="34"/>
  <c r="M49" i="34"/>
  <c r="L49" i="34"/>
  <c r="K49" i="34"/>
  <c r="J49" i="34"/>
  <c r="I49" i="34"/>
  <c r="H49" i="34"/>
  <c r="G49" i="34"/>
  <c r="F49" i="34"/>
  <c r="V48" i="34"/>
  <c r="U48" i="34"/>
  <c r="T48" i="34"/>
  <c r="S48" i="34"/>
  <c r="R48" i="34"/>
  <c r="Q48" i="34"/>
  <c r="P48" i="34"/>
  <c r="O48" i="34"/>
  <c r="N48" i="34"/>
  <c r="M48" i="34"/>
  <c r="L48" i="34"/>
  <c r="K48" i="34"/>
  <c r="J48" i="34"/>
  <c r="I48" i="34"/>
  <c r="H48" i="34"/>
  <c r="G48" i="34"/>
  <c r="F48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U79" i="33"/>
  <c r="U78" i="33"/>
  <c r="R78" i="33"/>
  <c r="V941" i="33" l="1"/>
  <c r="U941" i="33"/>
  <c r="T941" i="33"/>
  <c r="S941" i="33"/>
  <c r="R941" i="33"/>
  <c r="Q941" i="33"/>
  <c r="P941" i="33"/>
  <c r="O941" i="33"/>
  <c r="N941" i="33"/>
  <c r="M941" i="33"/>
  <c r="L941" i="33"/>
  <c r="K941" i="33"/>
  <c r="J941" i="33"/>
  <c r="I941" i="33"/>
  <c r="H941" i="33"/>
  <c r="G941" i="33"/>
  <c r="F941" i="33"/>
  <c r="V940" i="33"/>
  <c r="U940" i="33"/>
  <c r="T940" i="33"/>
  <c r="S940" i="33"/>
  <c r="R940" i="33"/>
  <c r="Q940" i="33"/>
  <c r="P940" i="33"/>
  <c r="O940" i="33"/>
  <c r="N940" i="33"/>
  <c r="M940" i="33"/>
  <c r="L940" i="33"/>
  <c r="K940" i="33"/>
  <c r="J940" i="33"/>
  <c r="I940" i="33"/>
  <c r="H940" i="33"/>
  <c r="G940" i="33"/>
  <c r="F940" i="33"/>
  <c r="V937" i="33"/>
  <c r="U937" i="33"/>
  <c r="T937" i="33"/>
  <c r="S937" i="33"/>
  <c r="R937" i="33"/>
  <c r="Q937" i="33"/>
  <c r="P937" i="33"/>
  <c r="O937" i="33"/>
  <c r="N937" i="33"/>
  <c r="M937" i="33"/>
  <c r="L937" i="33"/>
  <c r="K937" i="33"/>
  <c r="J937" i="33"/>
  <c r="I937" i="33"/>
  <c r="H937" i="33"/>
  <c r="G937" i="33"/>
  <c r="F937" i="33"/>
  <c r="V936" i="33"/>
  <c r="U936" i="33"/>
  <c r="T936" i="33"/>
  <c r="S936" i="33"/>
  <c r="R936" i="33"/>
  <c r="Q936" i="33"/>
  <c r="P936" i="33"/>
  <c r="O936" i="33"/>
  <c r="N936" i="33"/>
  <c r="M936" i="33"/>
  <c r="L936" i="33"/>
  <c r="K936" i="33"/>
  <c r="J936" i="33"/>
  <c r="I936" i="33"/>
  <c r="H936" i="33"/>
  <c r="G936" i="33"/>
  <c r="F936" i="33"/>
  <c r="V933" i="33"/>
  <c r="U933" i="33"/>
  <c r="T933" i="33"/>
  <c r="S933" i="33"/>
  <c r="R933" i="33"/>
  <c r="Q933" i="33"/>
  <c r="P933" i="33"/>
  <c r="O933" i="33"/>
  <c r="N933" i="33"/>
  <c r="M933" i="33"/>
  <c r="L933" i="33"/>
  <c r="K933" i="33"/>
  <c r="J933" i="33"/>
  <c r="I933" i="33"/>
  <c r="H933" i="33"/>
  <c r="G933" i="33"/>
  <c r="F933" i="33"/>
  <c r="V932" i="33"/>
  <c r="U932" i="33"/>
  <c r="T932" i="33"/>
  <c r="S932" i="33"/>
  <c r="R932" i="33"/>
  <c r="Q932" i="33"/>
  <c r="P932" i="33"/>
  <c r="O932" i="33"/>
  <c r="N932" i="33"/>
  <c r="M932" i="33"/>
  <c r="L932" i="33"/>
  <c r="K932" i="33"/>
  <c r="J932" i="33"/>
  <c r="I932" i="33"/>
  <c r="H932" i="33"/>
  <c r="G932" i="33"/>
  <c r="F932" i="33"/>
  <c r="V929" i="33"/>
  <c r="U929" i="33"/>
  <c r="T929" i="33"/>
  <c r="S929" i="33"/>
  <c r="R929" i="33"/>
  <c r="Q929" i="33"/>
  <c r="P929" i="33"/>
  <c r="O929" i="33"/>
  <c r="N929" i="33"/>
  <c r="M929" i="33"/>
  <c r="L929" i="33"/>
  <c r="K929" i="33"/>
  <c r="J929" i="33"/>
  <c r="I929" i="33"/>
  <c r="H929" i="33"/>
  <c r="G929" i="33"/>
  <c r="F929" i="33"/>
  <c r="V928" i="33"/>
  <c r="U928" i="33"/>
  <c r="T928" i="33"/>
  <c r="S928" i="33"/>
  <c r="R928" i="33"/>
  <c r="Q928" i="33"/>
  <c r="P928" i="33"/>
  <c r="O928" i="33"/>
  <c r="N928" i="33"/>
  <c r="M928" i="33"/>
  <c r="L928" i="33"/>
  <c r="K928" i="33"/>
  <c r="J928" i="33"/>
  <c r="I928" i="33"/>
  <c r="H928" i="33"/>
  <c r="G928" i="33"/>
  <c r="F928" i="33"/>
  <c r="V925" i="33"/>
  <c r="U925" i="33"/>
  <c r="T925" i="33"/>
  <c r="S925" i="33"/>
  <c r="R925" i="33"/>
  <c r="Q925" i="33"/>
  <c r="P925" i="33"/>
  <c r="O925" i="33"/>
  <c r="N925" i="33"/>
  <c r="M925" i="33"/>
  <c r="L925" i="33"/>
  <c r="K925" i="33"/>
  <c r="J925" i="33"/>
  <c r="I925" i="33"/>
  <c r="H925" i="33"/>
  <c r="G925" i="33"/>
  <c r="F925" i="33"/>
  <c r="V924" i="33"/>
  <c r="U924" i="33"/>
  <c r="T924" i="33"/>
  <c r="S924" i="33"/>
  <c r="R924" i="33"/>
  <c r="Q924" i="33"/>
  <c r="P924" i="33"/>
  <c r="O924" i="33"/>
  <c r="N924" i="33"/>
  <c r="M924" i="33"/>
  <c r="L924" i="33"/>
  <c r="K924" i="33"/>
  <c r="J924" i="33"/>
  <c r="I924" i="33"/>
  <c r="H924" i="33"/>
  <c r="G924" i="33"/>
  <c r="F924" i="33"/>
  <c r="V921" i="33"/>
  <c r="U921" i="33"/>
  <c r="T921" i="33"/>
  <c r="S921" i="33"/>
  <c r="R921" i="33"/>
  <c r="Q921" i="33"/>
  <c r="P921" i="33"/>
  <c r="O921" i="33"/>
  <c r="N921" i="33"/>
  <c r="M921" i="33"/>
  <c r="L921" i="33"/>
  <c r="K921" i="33"/>
  <c r="J921" i="33"/>
  <c r="I921" i="33"/>
  <c r="H921" i="33"/>
  <c r="G921" i="33"/>
  <c r="F921" i="33"/>
  <c r="V920" i="33"/>
  <c r="U920" i="33"/>
  <c r="T920" i="33"/>
  <c r="S920" i="33"/>
  <c r="R920" i="33"/>
  <c r="Q920" i="33"/>
  <c r="P920" i="33"/>
  <c r="O920" i="33"/>
  <c r="N920" i="33"/>
  <c r="M920" i="33"/>
  <c r="L920" i="33"/>
  <c r="K920" i="33"/>
  <c r="J920" i="33"/>
  <c r="I920" i="33"/>
  <c r="H920" i="33"/>
  <c r="G920" i="33"/>
  <c r="F920" i="33"/>
  <c r="V917" i="33"/>
  <c r="U917" i="33"/>
  <c r="T917" i="33"/>
  <c r="S917" i="33"/>
  <c r="R917" i="33"/>
  <c r="Q917" i="33"/>
  <c r="P917" i="33"/>
  <c r="O917" i="33"/>
  <c r="N917" i="33"/>
  <c r="M917" i="33"/>
  <c r="L917" i="33"/>
  <c r="K917" i="33"/>
  <c r="J917" i="33"/>
  <c r="I917" i="33"/>
  <c r="H917" i="33"/>
  <c r="G917" i="33"/>
  <c r="F917" i="33"/>
  <c r="V916" i="33"/>
  <c r="U916" i="33"/>
  <c r="T916" i="33"/>
  <c r="S916" i="33"/>
  <c r="R916" i="33"/>
  <c r="Q916" i="33"/>
  <c r="P916" i="33"/>
  <c r="O916" i="33"/>
  <c r="N916" i="33"/>
  <c r="M916" i="33"/>
  <c r="L916" i="33"/>
  <c r="K916" i="33"/>
  <c r="J916" i="33"/>
  <c r="I916" i="33"/>
  <c r="H916" i="33"/>
  <c r="G916" i="33"/>
  <c r="F916" i="33"/>
  <c r="V913" i="33"/>
  <c r="U913" i="33"/>
  <c r="T913" i="33"/>
  <c r="S913" i="33"/>
  <c r="R913" i="33"/>
  <c r="Q913" i="33"/>
  <c r="P913" i="33"/>
  <c r="O913" i="33"/>
  <c r="N913" i="33"/>
  <c r="M913" i="33"/>
  <c r="L913" i="33"/>
  <c r="K913" i="33"/>
  <c r="J913" i="33"/>
  <c r="I913" i="33"/>
  <c r="H913" i="33"/>
  <c r="G913" i="33"/>
  <c r="F913" i="33"/>
  <c r="V912" i="33"/>
  <c r="U912" i="33"/>
  <c r="T912" i="33"/>
  <c r="S912" i="33"/>
  <c r="R912" i="33"/>
  <c r="Q912" i="33"/>
  <c r="P912" i="33"/>
  <c r="O912" i="33"/>
  <c r="N912" i="33"/>
  <c r="M912" i="33"/>
  <c r="L912" i="33"/>
  <c r="K912" i="33"/>
  <c r="J912" i="33"/>
  <c r="I912" i="33"/>
  <c r="H912" i="33"/>
  <c r="G912" i="33"/>
  <c r="F912" i="33"/>
  <c r="V909" i="33"/>
  <c r="U909" i="33"/>
  <c r="T909" i="33"/>
  <c r="S909" i="33"/>
  <c r="R909" i="33"/>
  <c r="Q909" i="33"/>
  <c r="P909" i="33"/>
  <c r="O909" i="33"/>
  <c r="N909" i="33"/>
  <c r="M909" i="33"/>
  <c r="L909" i="33"/>
  <c r="K909" i="33"/>
  <c r="J909" i="33"/>
  <c r="I909" i="33"/>
  <c r="H909" i="33"/>
  <c r="G909" i="33"/>
  <c r="F909" i="33"/>
  <c r="V908" i="33"/>
  <c r="U908" i="33"/>
  <c r="T908" i="33"/>
  <c r="S908" i="33"/>
  <c r="R908" i="33"/>
  <c r="Q908" i="33"/>
  <c r="P908" i="33"/>
  <c r="O908" i="33"/>
  <c r="N908" i="33"/>
  <c r="M908" i="33"/>
  <c r="L908" i="33"/>
  <c r="K908" i="33"/>
  <c r="J908" i="33"/>
  <c r="I908" i="33"/>
  <c r="H908" i="33"/>
  <c r="G908" i="33"/>
  <c r="F908" i="33"/>
  <c r="V905" i="33"/>
  <c r="U905" i="33"/>
  <c r="T905" i="33"/>
  <c r="S905" i="33"/>
  <c r="R905" i="33"/>
  <c r="Q905" i="33"/>
  <c r="P905" i="33"/>
  <c r="O905" i="33"/>
  <c r="N905" i="33"/>
  <c r="M905" i="33"/>
  <c r="L905" i="33"/>
  <c r="K905" i="33"/>
  <c r="J905" i="33"/>
  <c r="I905" i="33"/>
  <c r="H905" i="33"/>
  <c r="G905" i="33"/>
  <c r="F905" i="33"/>
  <c r="V904" i="33"/>
  <c r="U904" i="33"/>
  <c r="T904" i="33"/>
  <c r="S904" i="33"/>
  <c r="R904" i="33"/>
  <c r="Q904" i="33"/>
  <c r="P904" i="33"/>
  <c r="O904" i="33"/>
  <c r="N904" i="33"/>
  <c r="M904" i="33"/>
  <c r="L904" i="33"/>
  <c r="K904" i="33"/>
  <c r="J904" i="33"/>
  <c r="I904" i="33"/>
  <c r="H904" i="33"/>
  <c r="G904" i="33"/>
  <c r="F904" i="33"/>
  <c r="V901" i="33"/>
  <c r="U901" i="33"/>
  <c r="T901" i="33"/>
  <c r="S901" i="33"/>
  <c r="R901" i="33"/>
  <c r="Q901" i="33"/>
  <c r="P901" i="33"/>
  <c r="O901" i="33"/>
  <c r="N901" i="33"/>
  <c r="M901" i="33"/>
  <c r="L901" i="33"/>
  <c r="K901" i="33"/>
  <c r="J901" i="33"/>
  <c r="I901" i="33"/>
  <c r="H901" i="33"/>
  <c r="G901" i="33"/>
  <c r="F901" i="33"/>
  <c r="V900" i="33"/>
  <c r="U900" i="33"/>
  <c r="T900" i="33"/>
  <c r="S900" i="33"/>
  <c r="R900" i="33"/>
  <c r="Q900" i="33"/>
  <c r="P900" i="33"/>
  <c r="O900" i="33"/>
  <c r="N900" i="33"/>
  <c r="M900" i="33"/>
  <c r="L900" i="33"/>
  <c r="K900" i="33"/>
  <c r="J900" i="33"/>
  <c r="I900" i="33"/>
  <c r="H900" i="33"/>
  <c r="G900" i="33"/>
  <c r="F900" i="33"/>
  <c r="V897" i="33"/>
  <c r="U897" i="33"/>
  <c r="T897" i="33"/>
  <c r="S897" i="33"/>
  <c r="R897" i="33"/>
  <c r="Q897" i="33"/>
  <c r="P897" i="33"/>
  <c r="O897" i="33"/>
  <c r="N897" i="33"/>
  <c r="M897" i="33"/>
  <c r="L897" i="33"/>
  <c r="K897" i="33"/>
  <c r="J897" i="33"/>
  <c r="I897" i="33"/>
  <c r="H897" i="33"/>
  <c r="G897" i="33"/>
  <c r="F897" i="33"/>
  <c r="V896" i="33"/>
  <c r="U896" i="33"/>
  <c r="T896" i="33"/>
  <c r="S896" i="33"/>
  <c r="R896" i="33"/>
  <c r="Q896" i="33"/>
  <c r="P896" i="33"/>
  <c r="O896" i="33"/>
  <c r="N896" i="33"/>
  <c r="M896" i="33"/>
  <c r="L896" i="33"/>
  <c r="K896" i="33"/>
  <c r="J896" i="33"/>
  <c r="I896" i="33"/>
  <c r="H896" i="33"/>
  <c r="G896" i="33"/>
  <c r="F896" i="33"/>
  <c r="V893" i="33"/>
  <c r="U893" i="33"/>
  <c r="T893" i="33"/>
  <c r="S893" i="33"/>
  <c r="R893" i="33"/>
  <c r="Q893" i="33"/>
  <c r="P893" i="33"/>
  <c r="O893" i="33"/>
  <c r="N893" i="33"/>
  <c r="M893" i="33"/>
  <c r="L893" i="33"/>
  <c r="K893" i="33"/>
  <c r="J893" i="33"/>
  <c r="I893" i="33"/>
  <c r="H893" i="33"/>
  <c r="G893" i="33"/>
  <c r="F893" i="33"/>
  <c r="V892" i="33"/>
  <c r="U892" i="33"/>
  <c r="T892" i="33"/>
  <c r="S892" i="33"/>
  <c r="R892" i="33"/>
  <c r="Q892" i="33"/>
  <c r="P892" i="33"/>
  <c r="O892" i="33"/>
  <c r="N892" i="33"/>
  <c r="M892" i="33"/>
  <c r="L892" i="33"/>
  <c r="K892" i="33"/>
  <c r="J892" i="33"/>
  <c r="I892" i="33"/>
  <c r="H892" i="33"/>
  <c r="G892" i="33"/>
  <c r="F892" i="33"/>
  <c r="V889" i="33"/>
  <c r="U889" i="33"/>
  <c r="T889" i="33"/>
  <c r="S889" i="33"/>
  <c r="R889" i="33"/>
  <c r="Q889" i="33"/>
  <c r="P889" i="33"/>
  <c r="O889" i="33"/>
  <c r="N889" i="33"/>
  <c r="M889" i="33"/>
  <c r="L889" i="33"/>
  <c r="K889" i="33"/>
  <c r="J889" i="33"/>
  <c r="I889" i="33"/>
  <c r="H889" i="33"/>
  <c r="G889" i="33"/>
  <c r="F889" i="33"/>
  <c r="V888" i="33"/>
  <c r="U888" i="33"/>
  <c r="T888" i="33"/>
  <c r="S888" i="33"/>
  <c r="R888" i="33"/>
  <c r="Q888" i="33"/>
  <c r="P888" i="33"/>
  <c r="O888" i="33"/>
  <c r="N888" i="33"/>
  <c r="M888" i="33"/>
  <c r="L888" i="33"/>
  <c r="K888" i="33"/>
  <c r="J888" i="33"/>
  <c r="I888" i="33"/>
  <c r="H888" i="33"/>
  <c r="G888" i="33"/>
  <c r="F888" i="33"/>
  <c r="V885" i="33"/>
  <c r="U885" i="33"/>
  <c r="T885" i="33"/>
  <c r="S885" i="33"/>
  <c r="R885" i="33"/>
  <c r="Q885" i="33"/>
  <c r="P885" i="33"/>
  <c r="O885" i="33"/>
  <c r="N885" i="33"/>
  <c r="M885" i="33"/>
  <c r="L885" i="33"/>
  <c r="K885" i="33"/>
  <c r="J885" i="33"/>
  <c r="I885" i="33"/>
  <c r="H885" i="33"/>
  <c r="G885" i="33"/>
  <c r="F885" i="33"/>
  <c r="V884" i="33"/>
  <c r="U884" i="33"/>
  <c r="T884" i="33"/>
  <c r="S884" i="33"/>
  <c r="R884" i="33"/>
  <c r="Q884" i="33"/>
  <c r="P884" i="33"/>
  <c r="O884" i="33"/>
  <c r="N884" i="33"/>
  <c r="M884" i="33"/>
  <c r="L884" i="33"/>
  <c r="K884" i="33"/>
  <c r="J884" i="33"/>
  <c r="I884" i="33"/>
  <c r="H884" i="33"/>
  <c r="G884" i="33"/>
  <c r="F884" i="33"/>
  <c r="V881" i="33"/>
  <c r="U881" i="33"/>
  <c r="T881" i="33"/>
  <c r="S881" i="33"/>
  <c r="R881" i="33"/>
  <c r="Q881" i="33"/>
  <c r="P881" i="33"/>
  <c r="O881" i="33"/>
  <c r="N881" i="33"/>
  <c r="M881" i="33"/>
  <c r="L881" i="33"/>
  <c r="K881" i="33"/>
  <c r="J881" i="33"/>
  <c r="I881" i="33"/>
  <c r="H881" i="33"/>
  <c r="G881" i="33"/>
  <c r="F881" i="33"/>
  <c r="V880" i="33"/>
  <c r="U880" i="33"/>
  <c r="T880" i="33"/>
  <c r="S880" i="33"/>
  <c r="R880" i="33"/>
  <c r="Q880" i="33"/>
  <c r="P880" i="33"/>
  <c r="O880" i="33"/>
  <c r="N880" i="33"/>
  <c r="M880" i="33"/>
  <c r="L880" i="33"/>
  <c r="K880" i="33"/>
  <c r="J880" i="33"/>
  <c r="I880" i="33"/>
  <c r="H880" i="33"/>
  <c r="G880" i="33"/>
  <c r="F880" i="33"/>
  <c r="V877" i="33"/>
  <c r="U877" i="33"/>
  <c r="T877" i="33"/>
  <c r="S877" i="33"/>
  <c r="R877" i="33"/>
  <c r="Q877" i="33"/>
  <c r="P877" i="33"/>
  <c r="O877" i="33"/>
  <c r="N877" i="33"/>
  <c r="M877" i="33"/>
  <c r="L877" i="33"/>
  <c r="K877" i="33"/>
  <c r="J877" i="33"/>
  <c r="I877" i="33"/>
  <c r="H877" i="33"/>
  <c r="G877" i="33"/>
  <c r="F877" i="33"/>
  <c r="V876" i="33"/>
  <c r="U876" i="33"/>
  <c r="T876" i="33"/>
  <c r="S876" i="33"/>
  <c r="R876" i="33"/>
  <c r="Q876" i="33"/>
  <c r="P876" i="33"/>
  <c r="O876" i="33"/>
  <c r="N876" i="33"/>
  <c r="M876" i="33"/>
  <c r="L876" i="33"/>
  <c r="K876" i="33"/>
  <c r="J876" i="33"/>
  <c r="I876" i="33"/>
  <c r="H876" i="33"/>
  <c r="G876" i="33"/>
  <c r="F876" i="33"/>
  <c r="V873" i="33"/>
  <c r="U873" i="33"/>
  <c r="T873" i="33"/>
  <c r="S873" i="33"/>
  <c r="R873" i="33"/>
  <c r="Q873" i="33"/>
  <c r="P873" i="33"/>
  <c r="O873" i="33"/>
  <c r="N873" i="33"/>
  <c r="M873" i="33"/>
  <c r="L873" i="33"/>
  <c r="K873" i="33"/>
  <c r="J873" i="33"/>
  <c r="I873" i="33"/>
  <c r="H873" i="33"/>
  <c r="G873" i="33"/>
  <c r="F873" i="33"/>
  <c r="V872" i="33"/>
  <c r="U872" i="33"/>
  <c r="T872" i="33"/>
  <c r="S872" i="33"/>
  <c r="R872" i="33"/>
  <c r="Q872" i="33"/>
  <c r="P872" i="33"/>
  <c r="O872" i="33"/>
  <c r="N872" i="33"/>
  <c r="M872" i="33"/>
  <c r="L872" i="33"/>
  <c r="K872" i="33"/>
  <c r="J872" i="33"/>
  <c r="I872" i="33"/>
  <c r="H872" i="33"/>
  <c r="G872" i="33"/>
  <c r="F872" i="33"/>
  <c r="V869" i="33"/>
  <c r="U869" i="33"/>
  <c r="T869" i="33"/>
  <c r="S869" i="33"/>
  <c r="R869" i="33"/>
  <c r="Q869" i="33"/>
  <c r="P869" i="33"/>
  <c r="O869" i="33"/>
  <c r="N869" i="33"/>
  <c r="M869" i="33"/>
  <c r="L869" i="33"/>
  <c r="K869" i="33"/>
  <c r="J869" i="33"/>
  <c r="I869" i="33"/>
  <c r="H869" i="33"/>
  <c r="G869" i="33"/>
  <c r="F869" i="33"/>
  <c r="V868" i="33"/>
  <c r="U868" i="33"/>
  <c r="T868" i="33"/>
  <c r="S868" i="33"/>
  <c r="R868" i="33"/>
  <c r="Q868" i="33"/>
  <c r="P868" i="33"/>
  <c r="O868" i="33"/>
  <c r="N868" i="33"/>
  <c r="M868" i="33"/>
  <c r="L868" i="33"/>
  <c r="K868" i="33"/>
  <c r="J868" i="33"/>
  <c r="I868" i="33"/>
  <c r="H868" i="33"/>
  <c r="G868" i="33"/>
  <c r="F868" i="33"/>
  <c r="V865" i="33"/>
  <c r="U865" i="33"/>
  <c r="T865" i="33"/>
  <c r="S865" i="33"/>
  <c r="R865" i="33"/>
  <c r="Q865" i="33"/>
  <c r="P865" i="33"/>
  <c r="O865" i="33"/>
  <c r="N865" i="33"/>
  <c r="M865" i="33"/>
  <c r="L865" i="33"/>
  <c r="K865" i="33"/>
  <c r="J865" i="33"/>
  <c r="I865" i="33"/>
  <c r="H865" i="33"/>
  <c r="G865" i="33"/>
  <c r="F865" i="33"/>
  <c r="V864" i="33"/>
  <c r="U864" i="33"/>
  <c r="T864" i="33"/>
  <c r="S864" i="33"/>
  <c r="R864" i="33"/>
  <c r="Q864" i="33"/>
  <c r="P864" i="33"/>
  <c r="O864" i="33"/>
  <c r="N864" i="33"/>
  <c r="M864" i="33"/>
  <c r="L864" i="33"/>
  <c r="K864" i="33"/>
  <c r="J864" i="33"/>
  <c r="I864" i="33"/>
  <c r="H864" i="33"/>
  <c r="G864" i="33"/>
  <c r="F864" i="33"/>
  <c r="V861" i="33"/>
  <c r="U861" i="33"/>
  <c r="T861" i="33"/>
  <c r="S861" i="33"/>
  <c r="R861" i="33"/>
  <c r="Q861" i="33"/>
  <c r="P861" i="33"/>
  <c r="O861" i="33"/>
  <c r="N861" i="33"/>
  <c r="M861" i="33"/>
  <c r="L861" i="33"/>
  <c r="K861" i="33"/>
  <c r="J861" i="33"/>
  <c r="I861" i="33"/>
  <c r="H861" i="33"/>
  <c r="G861" i="33"/>
  <c r="F861" i="33"/>
  <c r="V860" i="33"/>
  <c r="U860" i="33"/>
  <c r="T860" i="33"/>
  <c r="S860" i="33"/>
  <c r="R860" i="33"/>
  <c r="Q860" i="33"/>
  <c r="P860" i="33"/>
  <c r="O860" i="33"/>
  <c r="N860" i="33"/>
  <c r="M860" i="33"/>
  <c r="L860" i="33"/>
  <c r="K860" i="33"/>
  <c r="J860" i="33"/>
  <c r="I860" i="33"/>
  <c r="H860" i="33"/>
  <c r="G860" i="33"/>
  <c r="F860" i="33"/>
  <c r="V857" i="33"/>
  <c r="U857" i="33"/>
  <c r="T857" i="33"/>
  <c r="S857" i="33"/>
  <c r="R857" i="33"/>
  <c r="Q857" i="33"/>
  <c r="P857" i="33"/>
  <c r="O857" i="33"/>
  <c r="N857" i="33"/>
  <c r="M857" i="33"/>
  <c r="L857" i="33"/>
  <c r="K857" i="33"/>
  <c r="J857" i="33"/>
  <c r="I857" i="33"/>
  <c r="H857" i="33"/>
  <c r="G857" i="33"/>
  <c r="F857" i="33"/>
  <c r="V856" i="33"/>
  <c r="U856" i="33"/>
  <c r="T856" i="33"/>
  <c r="S856" i="33"/>
  <c r="R856" i="33"/>
  <c r="Q856" i="33"/>
  <c r="P856" i="33"/>
  <c r="O856" i="33"/>
  <c r="N856" i="33"/>
  <c r="M856" i="33"/>
  <c r="L856" i="33"/>
  <c r="K856" i="33"/>
  <c r="J856" i="33"/>
  <c r="I856" i="33"/>
  <c r="H856" i="33"/>
  <c r="G856" i="33"/>
  <c r="F856" i="33"/>
  <c r="V853" i="33"/>
  <c r="U853" i="33"/>
  <c r="T853" i="33"/>
  <c r="S853" i="33"/>
  <c r="R853" i="33"/>
  <c r="Q853" i="33"/>
  <c r="P853" i="33"/>
  <c r="O853" i="33"/>
  <c r="N853" i="33"/>
  <c r="M853" i="33"/>
  <c r="L853" i="33"/>
  <c r="K853" i="33"/>
  <c r="J853" i="33"/>
  <c r="I853" i="33"/>
  <c r="H853" i="33"/>
  <c r="G853" i="33"/>
  <c r="F853" i="33"/>
  <c r="V852" i="33"/>
  <c r="U852" i="33"/>
  <c r="T852" i="33"/>
  <c r="S852" i="33"/>
  <c r="R852" i="33"/>
  <c r="Q852" i="33"/>
  <c r="P852" i="33"/>
  <c r="O852" i="33"/>
  <c r="N852" i="33"/>
  <c r="M852" i="33"/>
  <c r="L852" i="33"/>
  <c r="K852" i="33"/>
  <c r="J852" i="33"/>
  <c r="I852" i="33"/>
  <c r="H852" i="33"/>
  <c r="G852" i="33"/>
  <c r="F852" i="33"/>
  <c r="V849" i="33"/>
  <c r="U849" i="33"/>
  <c r="T849" i="33"/>
  <c r="S849" i="33"/>
  <c r="R849" i="33"/>
  <c r="Q849" i="33"/>
  <c r="P849" i="33"/>
  <c r="O849" i="33"/>
  <c r="N849" i="33"/>
  <c r="M849" i="33"/>
  <c r="L849" i="33"/>
  <c r="K849" i="33"/>
  <c r="J849" i="33"/>
  <c r="I849" i="33"/>
  <c r="H849" i="33"/>
  <c r="G849" i="33"/>
  <c r="F849" i="33"/>
  <c r="V848" i="33"/>
  <c r="U848" i="33"/>
  <c r="T848" i="33"/>
  <c r="S848" i="33"/>
  <c r="R848" i="33"/>
  <c r="Q848" i="33"/>
  <c r="P848" i="33"/>
  <c r="O848" i="33"/>
  <c r="N848" i="33"/>
  <c r="M848" i="33"/>
  <c r="L848" i="33"/>
  <c r="K848" i="33"/>
  <c r="J848" i="33"/>
  <c r="I848" i="33"/>
  <c r="H848" i="33"/>
  <c r="G848" i="33"/>
  <c r="F848" i="33"/>
  <c r="V845" i="33"/>
  <c r="U845" i="33"/>
  <c r="T845" i="33"/>
  <c r="S845" i="33"/>
  <c r="R845" i="33"/>
  <c r="Q845" i="33"/>
  <c r="P845" i="33"/>
  <c r="O845" i="33"/>
  <c r="N845" i="33"/>
  <c r="M845" i="33"/>
  <c r="L845" i="33"/>
  <c r="K845" i="33"/>
  <c r="J845" i="33"/>
  <c r="I845" i="33"/>
  <c r="H845" i="33"/>
  <c r="G845" i="33"/>
  <c r="F845" i="33"/>
  <c r="V844" i="33"/>
  <c r="U844" i="33"/>
  <c r="T844" i="33"/>
  <c r="S844" i="33"/>
  <c r="R844" i="33"/>
  <c r="Q844" i="33"/>
  <c r="P844" i="33"/>
  <c r="O844" i="33"/>
  <c r="N844" i="33"/>
  <c r="M844" i="33"/>
  <c r="L844" i="33"/>
  <c r="K844" i="33"/>
  <c r="J844" i="33"/>
  <c r="I844" i="33"/>
  <c r="H844" i="33"/>
  <c r="G844" i="33"/>
  <c r="F844" i="33"/>
  <c r="V841" i="33"/>
  <c r="U841" i="33"/>
  <c r="T841" i="33"/>
  <c r="S841" i="33"/>
  <c r="R841" i="33"/>
  <c r="Q841" i="33"/>
  <c r="P841" i="33"/>
  <c r="O841" i="33"/>
  <c r="N841" i="33"/>
  <c r="M841" i="33"/>
  <c r="L841" i="33"/>
  <c r="K841" i="33"/>
  <c r="J841" i="33"/>
  <c r="I841" i="33"/>
  <c r="H841" i="33"/>
  <c r="G841" i="33"/>
  <c r="F841" i="33"/>
  <c r="V840" i="33"/>
  <c r="U840" i="33"/>
  <c r="T840" i="33"/>
  <c r="S840" i="33"/>
  <c r="R840" i="33"/>
  <c r="Q840" i="33"/>
  <c r="P840" i="33"/>
  <c r="O840" i="33"/>
  <c r="N840" i="33"/>
  <c r="M840" i="33"/>
  <c r="L840" i="33"/>
  <c r="K840" i="33"/>
  <c r="J840" i="33"/>
  <c r="I840" i="33"/>
  <c r="H840" i="33"/>
  <c r="G840" i="33"/>
  <c r="F840" i="33"/>
  <c r="V837" i="33"/>
  <c r="U837" i="33"/>
  <c r="T837" i="33"/>
  <c r="S837" i="33"/>
  <c r="R837" i="33"/>
  <c r="Q837" i="33"/>
  <c r="P837" i="33"/>
  <c r="O837" i="33"/>
  <c r="N837" i="33"/>
  <c r="M837" i="33"/>
  <c r="L837" i="33"/>
  <c r="K837" i="33"/>
  <c r="J837" i="33"/>
  <c r="I837" i="33"/>
  <c r="H837" i="33"/>
  <c r="G837" i="33"/>
  <c r="F837" i="33"/>
  <c r="V836" i="33"/>
  <c r="U836" i="33"/>
  <c r="T836" i="33"/>
  <c r="S836" i="33"/>
  <c r="R836" i="33"/>
  <c r="Q836" i="33"/>
  <c r="P836" i="33"/>
  <c r="O836" i="33"/>
  <c r="N836" i="33"/>
  <c r="M836" i="33"/>
  <c r="L836" i="33"/>
  <c r="K836" i="33"/>
  <c r="J836" i="33"/>
  <c r="I836" i="33"/>
  <c r="H836" i="33"/>
  <c r="G836" i="33"/>
  <c r="F836" i="33"/>
  <c r="V833" i="33"/>
  <c r="U833" i="33"/>
  <c r="T833" i="33"/>
  <c r="S833" i="33"/>
  <c r="R833" i="33"/>
  <c r="Q833" i="33"/>
  <c r="P833" i="33"/>
  <c r="O833" i="33"/>
  <c r="N833" i="33"/>
  <c r="M833" i="33"/>
  <c r="L833" i="33"/>
  <c r="K833" i="33"/>
  <c r="J833" i="33"/>
  <c r="I833" i="33"/>
  <c r="H833" i="33"/>
  <c r="G833" i="33"/>
  <c r="F833" i="33"/>
  <c r="V832" i="33"/>
  <c r="U832" i="33"/>
  <c r="T832" i="33"/>
  <c r="S832" i="33"/>
  <c r="R832" i="33"/>
  <c r="Q832" i="33"/>
  <c r="P832" i="33"/>
  <c r="O832" i="33"/>
  <c r="N832" i="33"/>
  <c r="M832" i="33"/>
  <c r="L832" i="33"/>
  <c r="K832" i="33"/>
  <c r="J832" i="33"/>
  <c r="I832" i="33"/>
  <c r="H832" i="33"/>
  <c r="G832" i="33"/>
  <c r="F832" i="33"/>
  <c r="V829" i="33"/>
  <c r="U829" i="33"/>
  <c r="T829" i="33"/>
  <c r="S829" i="33"/>
  <c r="R829" i="33"/>
  <c r="Q829" i="33"/>
  <c r="P829" i="33"/>
  <c r="O829" i="33"/>
  <c r="N829" i="33"/>
  <c r="M829" i="33"/>
  <c r="L829" i="33"/>
  <c r="K829" i="33"/>
  <c r="J829" i="33"/>
  <c r="I829" i="33"/>
  <c r="H829" i="33"/>
  <c r="G829" i="33"/>
  <c r="F829" i="33"/>
  <c r="V828" i="33"/>
  <c r="U828" i="33"/>
  <c r="T828" i="33"/>
  <c r="S828" i="33"/>
  <c r="R828" i="33"/>
  <c r="Q828" i="33"/>
  <c r="P828" i="33"/>
  <c r="O828" i="33"/>
  <c r="N828" i="33"/>
  <c r="M828" i="33"/>
  <c r="L828" i="33"/>
  <c r="K828" i="33"/>
  <c r="J828" i="33"/>
  <c r="I828" i="33"/>
  <c r="H828" i="33"/>
  <c r="G828" i="33"/>
  <c r="F828" i="33"/>
  <c r="V825" i="33"/>
  <c r="U825" i="33"/>
  <c r="T825" i="33"/>
  <c r="S825" i="33"/>
  <c r="R825" i="33"/>
  <c r="Q825" i="33"/>
  <c r="P825" i="33"/>
  <c r="O825" i="33"/>
  <c r="N825" i="33"/>
  <c r="M825" i="33"/>
  <c r="L825" i="33"/>
  <c r="K825" i="33"/>
  <c r="J825" i="33"/>
  <c r="I825" i="33"/>
  <c r="H825" i="33"/>
  <c r="G825" i="33"/>
  <c r="F825" i="33"/>
  <c r="V824" i="33"/>
  <c r="U824" i="33"/>
  <c r="T824" i="33"/>
  <c r="S824" i="33"/>
  <c r="R824" i="33"/>
  <c r="Q824" i="33"/>
  <c r="P824" i="33"/>
  <c r="O824" i="33"/>
  <c r="N824" i="33"/>
  <c r="M824" i="33"/>
  <c r="L824" i="33"/>
  <c r="K824" i="33"/>
  <c r="J824" i="33"/>
  <c r="I824" i="33"/>
  <c r="H824" i="33"/>
  <c r="G824" i="33"/>
  <c r="F824" i="33"/>
  <c r="V821" i="33"/>
  <c r="U821" i="33"/>
  <c r="T821" i="33"/>
  <c r="S821" i="33"/>
  <c r="R821" i="33"/>
  <c r="Q821" i="33"/>
  <c r="P821" i="33"/>
  <c r="O821" i="33"/>
  <c r="N821" i="33"/>
  <c r="M821" i="33"/>
  <c r="L821" i="33"/>
  <c r="K821" i="33"/>
  <c r="J821" i="33"/>
  <c r="I821" i="33"/>
  <c r="H821" i="33"/>
  <c r="G821" i="33"/>
  <c r="F821" i="33"/>
  <c r="V820" i="33"/>
  <c r="U820" i="33"/>
  <c r="T820" i="33"/>
  <c r="S820" i="33"/>
  <c r="R820" i="33"/>
  <c r="Q820" i="33"/>
  <c r="P820" i="33"/>
  <c r="O820" i="33"/>
  <c r="N820" i="33"/>
  <c r="M820" i="33"/>
  <c r="L820" i="33"/>
  <c r="K820" i="33"/>
  <c r="J820" i="33"/>
  <c r="I820" i="33"/>
  <c r="H820" i="33"/>
  <c r="G820" i="33"/>
  <c r="F820" i="33"/>
  <c r="V817" i="33"/>
  <c r="U817" i="33"/>
  <c r="T817" i="33"/>
  <c r="S817" i="33"/>
  <c r="R817" i="33"/>
  <c r="Q817" i="33"/>
  <c r="P817" i="33"/>
  <c r="O817" i="33"/>
  <c r="N817" i="33"/>
  <c r="M817" i="33"/>
  <c r="L817" i="33"/>
  <c r="K817" i="33"/>
  <c r="J817" i="33"/>
  <c r="I817" i="33"/>
  <c r="H817" i="33"/>
  <c r="G817" i="33"/>
  <c r="F817" i="33"/>
  <c r="V816" i="33"/>
  <c r="U816" i="33"/>
  <c r="T816" i="33"/>
  <c r="S816" i="33"/>
  <c r="R816" i="33"/>
  <c r="Q816" i="33"/>
  <c r="P816" i="33"/>
  <c r="O816" i="33"/>
  <c r="N816" i="33"/>
  <c r="M816" i="33"/>
  <c r="L816" i="33"/>
  <c r="K816" i="33"/>
  <c r="J816" i="33"/>
  <c r="I816" i="33"/>
  <c r="H816" i="33"/>
  <c r="G816" i="33"/>
  <c r="F816" i="33"/>
  <c r="V813" i="33"/>
  <c r="U813" i="33"/>
  <c r="T813" i="33"/>
  <c r="S813" i="33"/>
  <c r="R813" i="33"/>
  <c r="Q813" i="33"/>
  <c r="P813" i="33"/>
  <c r="O813" i="33"/>
  <c r="N813" i="33"/>
  <c r="M813" i="33"/>
  <c r="L813" i="33"/>
  <c r="K813" i="33"/>
  <c r="J813" i="33"/>
  <c r="I813" i="33"/>
  <c r="H813" i="33"/>
  <c r="G813" i="33"/>
  <c r="F813" i="33"/>
  <c r="V812" i="33"/>
  <c r="U812" i="33"/>
  <c r="T812" i="33"/>
  <c r="S812" i="33"/>
  <c r="R812" i="33"/>
  <c r="Q812" i="33"/>
  <c r="P812" i="33"/>
  <c r="O812" i="33"/>
  <c r="N812" i="33"/>
  <c r="M812" i="33"/>
  <c r="L812" i="33"/>
  <c r="K812" i="33"/>
  <c r="J812" i="33"/>
  <c r="I812" i="33"/>
  <c r="H812" i="33"/>
  <c r="G812" i="33"/>
  <c r="F812" i="33"/>
  <c r="V809" i="33"/>
  <c r="U809" i="33"/>
  <c r="T809" i="33"/>
  <c r="S809" i="33"/>
  <c r="R809" i="33"/>
  <c r="Q809" i="33"/>
  <c r="P809" i="33"/>
  <c r="O809" i="33"/>
  <c r="N809" i="33"/>
  <c r="M809" i="33"/>
  <c r="L809" i="33"/>
  <c r="K809" i="33"/>
  <c r="J809" i="33"/>
  <c r="I809" i="33"/>
  <c r="H809" i="33"/>
  <c r="G809" i="33"/>
  <c r="F809" i="33"/>
  <c r="V808" i="33"/>
  <c r="U808" i="33"/>
  <c r="T808" i="33"/>
  <c r="S808" i="33"/>
  <c r="R808" i="33"/>
  <c r="Q808" i="33"/>
  <c r="P808" i="33"/>
  <c r="O808" i="33"/>
  <c r="N808" i="33"/>
  <c r="M808" i="33"/>
  <c r="L808" i="33"/>
  <c r="K808" i="33"/>
  <c r="J808" i="33"/>
  <c r="I808" i="33"/>
  <c r="H808" i="33"/>
  <c r="G808" i="33"/>
  <c r="F808" i="33"/>
  <c r="V805" i="33"/>
  <c r="U805" i="33"/>
  <c r="T805" i="33"/>
  <c r="S805" i="33"/>
  <c r="R805" i="33"/>
  <c r="Q805" i="33"/>
  <c r="P805" i="33"/>
  <c r="O805" i="33"/>
  <c r="N805" i="33"/>
  <c r="M805" i="33"/>
  <c r="L805" i="33"/>
  <c r="K805" i="33"/>
  <c r="J805" i="33"/>
  <c r="I805" i="33"/>
  <c r="H805" i="33"/>
  <c r="G805" i="33"/>
  <c r="F805" i="33"/>
  <c r="V804" i="33"/>
  <c r="U804" i="33"/>
  <c r="T804" i="33"/>
  <c r="S804" i="33"/>
  <c r="R804" i="33"/>
  <c r="Q804" i="33"/>
  <c r="P804" i="33"/>
  <c r="O804" i="33"/>
  <c r="N804" i="33"/>
  <c r="M804" i="33"/>
  <c r="L804" i="33"/>
  <c r="K804" i="33"/>
  <c r="J804" i="33"/>
  <c r="I804" i="33"/>
  <c r="H804" i="33"/>
  <c r="G804" i="33"/>
  <c r="F804" i="33"/>
  <c r="V801" i="33"/>
  <c r="U801" i="33"/>
  <c r="T801" i="33"/>
  <c r="S801" i="33"/>
  <c r="R801" i="33"/>
  <c r="Q801" i="33"/>
  <c r="P801" i="33"/>
  <c r="O801" i="33"/>
  <c r="N801" i="33"/>
  <c r="M801" i="33"/>
  <c r="L801" i="33"/>
  <c r="K801" i="33"/>
  <c r="J801" i="33"/>
  <c r="I801" i="33"/>
  <c r="H801" i="33"/>
  <c r="G801" i="33"/>
  <c r="F801" i="33"/>
  <c r="V800" i="33"/>
  <c r="U800" i="33"/>
  <c r="T800" i="33"/>
  <c r="S800" i="33"/>
  <c r="R800" i="33"/>
  <c r="Q800" i="33"/>
  <c r="P800" i="33"/>
  <c r="O800" i="33"/>
  <c r="N800" i="33"/>
  <c r="M800" i="33"/>
  <c r="L800" i="33"/>
  <c r="K800" i="33"/>
  <c r="J800" i="33"/>
  <c r="I800" i="33"/>
  <c r="H800" i="33"/>
  <c r="G800" i="33"/>
  <c r="F800" i="33"/>
  <c r="V797" i="33"/>
  <c r="U797" i="33"/>
  <c r="T797" i="33"/>
  <c r="S797" i="33"/>
  <c r="R797" i="33"/>
  <c r="Q797" i="33"/>
  <c r="P797" i="33"/>
  <c r="O797" i="33"/>
  <c r="N797" i="33"/>
  <c r="M797" i="33"/>
  <c r="L797" i="33"/>
  <c r="K797" i="33"/>
  <c r="J797" i="33"/>
  <c r="I797" i="33"/>
  <c r="H797" i="33"/>
  <c r="G797" i="33"/>
  <c r="F797" i="33"/>
  <c r="V796" i="33"/>
  <c r="U796" i="33"/>
  <c r="T796" i="33"/>
  <c r="S796" i="33"/>
  <c r="R796" i="33"/>
  <c r="Q796" i="33"/>
  <c r="P796" i="33"/>
  <c r="O796" i="33"/>
  <c r="N796" i="33"/>
  <c r="M796" i="33"/>
  <c r="L796" i="33"/>
  <c r="K796" i="33"/>
  <c r="J796" i="33"/>
  <c r="I796" i="33"/>
  <c r="H796" i="33"/>
  <c r="G796" i="33"/>
  <c r="F796" i="33"/>
  <c r="V793" i="33"/>
  <c r="U793" i="33"/>
  <c r="T793" i="33"/>
  <c r="S793" i="33"/>
  <c r="R793" i="33"/>
  <c r="Q793" i="33"/>
  <c r="P793" i="33"/>
  <c r="O793" i="33"/>
  <c r="N793" i="33"/>
  <c r="M793" i="33"/>
  <c r="L793" i="33"/>
  <c r="K793" i="33"/>
  <c r="J793" i="33"/>
  <c r="I793" i="33"/>
  <c r="H793" i="33"/>
  <c r="G793" i="33"/>
  <c r="F793" i="33"/>
  <c r="V792" i="33"/>
  <c r="U792" i="33"/>
  <c r="T792" i="33"/>
  <c r="S792" i="33"/>
  <c r="R792" i="33"/>
  <c r="Q792" i="33"/>
  <c r="P792" i="33"/>
  <c r="O792" i="33"/>
  <c r="N792" i="33"/>
  <c r="M792" i="33"/>
  <c r="L792" i="33"/>
  <c r="K792" i="33"/>
  <c r="J792" i="33"/>
  <c r="I792" i="33"/>
  <c r="H792" i="33"/>
  <c r="G792" i="33"/>
  <c r="F792" i="33"/>
  <c r="V789" i="33"/>
  <c r="U789" i="33"/>
  <c r="T789" i="33"/>
  <c r="S789" i="33"/>
  <c r="R789" i="33"/>
  <c r="Q789" i="33"/>
  <c r="P789" i="33"/>
  <c r="O789" i="33"/>
  <c r="N789" i="33"/>
  <c r="M789" i="33"/>
  <c r="L789" i="33"/>
  <c r="K789" i="33"/>
  <c r="J789" i="33"/>
  <c r="I789" i="33"/>
  <c r="H789" i="33"/>
  <c r="G789" i="33"/>
  <c r="F789" i="33"/>
  <c r="V788" i="33"/>
  <c r="U788" i="33"/>
  <c r="T788" i="33"/>
  <c r="S788" i="33"/>
  <c r="R788" i="33"/>
  <c r="Q788" i="33"/>
  <c r="P788" i="33"/>
  <c r="O788" i="33"/>
  <c r="N788" i="33"/>
  <c r="M788" i="33"/>
  <c r="L788" i="33"/>
  <c r="K788" i="33"/>
  <c r="J788" i="33"/>
  <c r="I788" i="33"/>
  <c r="H788" i="33"/>
  <c r="G788" i="33"/>
  <c r="F788" i="33"/>
  <c r="V785" i="33"/>
  <c r="U785" i="33"/>
  <c r="T785" i="33"/>
  <c r="S785" i="33"/>
  <c r="R785" i="33"/>
  <c r="Q785" i="33"/>
  <c r="P785" i="33"/>
  <c r="O785" i="33"/>
  <c r="N785" i="33"/>
  <c r="M785" i="33"/>
  <c r="L785" i="33"/>
  <c r="K785" i="33"/>
  <c r="J785" i="33"/>
  <c r="I785" i="33"/>
  <c r="H785" i="33"/>
  <c r="G785" i="33"/>
  <c r="F785" i="33"/>
  <c r="V784" i="33"/>
  <c r="U784" i="33"/>
  <c r="T784" i="33"/>
  <c r="S784" i="33"/>
  <c r="R784" i="33"/>
  <c r="Q784" i="33"/>
  <c r="P784" i="33"/>
  <c r="O784" i="33"/>
  <c r="N784" i="33"/>
  <c r="M784" i="33"/>
  <c r="L784" i="33"/>
  <c r="K784" i="33"/>
  <c r="J784" i="33"/>
  <c r="I784" i="33"/>
  <c r="H784" i="33"/>
  <c r="G784" i="33"/>
  <c r="F784" i="33"/>
  <c r="V781" i="33"/>
  <c r="U781" i="33"/>
  <c r="T781" i="33"/>
  <c r="S781" i="33"/>
  <c r="R781" i="33"/>
  <c r="Q781" i="33"/>
  <c r="P781" i="33"/>
  <c r="O781" i="33"/>
  <c r="N781" i="33"/>
  <c r="M781" i="33"/>
  <c r="L781" i="33"/>
  <c r="K781" i="33"/>
  <c r="J781" i="33"/>
  <c r="I781" i="33"/>
  <c r="H781" i="33"/>
  <c r="G781" i="33"/>
  <c r="F781" i="33"/>
  <c r="V780" i="33"/>
  <c r="U780" i="33"/>
  <c r="T780" i="33"/>
  <c r="S780" i="33"/>
  <c r="R780" i="33"/>
  <c r="Q780" i="33"/>
  <c r="P780" i="33"/>
  <c r="O780" i="33"/>
  <c r="N780" i="33"/>
  <c r="M780" i="33"/>
  <c r="L780" i="33"/>
  <c r="K780" i="33"/>
  <c r="J780" i="33"/>
  <c r="I780" i="33"/>
  <c r="H780" i="33"/>
  <c r="G780" i="33"/>
  <c r="F780" i="33"/>
  <c r="V777" i="33"/>
  <c r="U777" i="33"/>
  <c r="T777" i="33"/>
  <c r="S777" i="33"/>
  <c r="R777" i="33"/>
  <c r="Q777" i="33"/>
  <c r="P777" i="33"/>
  <c r="O777" i="33"/>
  <c r="N777" i="33"/>
  <c r="M777" i="33"/>
  <c r="L777" i="33"/>
  <c r="K777" i="33"/>
  <c r="J777" i="33"/>
  <c r="I777" i="33"/>
  <c r="H777" i="33"/>
  <c r="G777" i="33"/>
  <c r="F777" i="33"/>
  <c r="V776" i="33"/>
  <c r="U776" i="33"/>
  <c r="T776" i="33"/>
  <c r="S776" i="33"/>
  <c r="R776" i="33"/>
  <c r="Q776" i="33"/>
  <c r="P776" i="33"/>
  <c r="O776" i="33"/>
  <c r="N776" i="33"/>
  <c r="M776" i="33"/>
  <c r="L776" i="33"/>
  <c r="K776" i="33"/>
  <c r="J776" i="33"/>
  <c r="I776" i="33"/>
  <c r="H776" i="33"/>
  <c r="G776" i="33"/>
  <c r="F776" i="33"/>
  <c r="V773" i="33"/>
  <c r="U773" i="33"/>
  <c r="T773" i="33"/>
  <c r="S773" i="33"/>
  <c r="R773" i="33"/>
  <c r="Q773" i="33"/>
  <c r="P773" i="33"/>
  <c r="O773" i="33"/>
  <c r="N773" i="33"/>
  <c r="M773" i="33"/>
  <c r="L773" i="33"/>
  <c r="K773" i="33"/>
  <c r="J773" i="33"/>
  <c r="I773" i="33"/>
  <c r="H773" i="33"/>
  <c r="G773" i="33"/>
  <c r="F773" i="33"/>
  <c r="V772" i="33"/>
  <c r="U772" i="33"/>
  <c r="T772" i="33"/>
  <c r="S772" i="33"/>
  <c r="R772" i="33"/>
  <c r="Q772" i="33"/>
  <c r="P772" i="33"/>
  <c r="O772" i="33"/>
  <c r="N772" i="33"/>
  <c r="M772" i="33"/>
  <c r="L772" i="33"/>
  <c r="K772" i="33"/>
  <c r="J772" i="33"/>
  <c r="I772" i="33"/>
  <c r="H772" i="33"/>
  <c r="G772" i="33"/>
  <c r="F772" i="33"/>
  <c r="V769" i="33"/>
  <c r="U769" i="33"/>
  <c r="T769" i="33"/>
  <c r="S769" i="33"/>
  <c r="R769" i="33"/>
  <c r="Q769" i="33"/>
  <c r="P769" i="33"/>
  <c r="O769" i="33"/>
  <c r="N769" i="33"/>
  <c r="M769" i="33"/>
  <c r="L769" i="33"/>
  <c r="K769" i="33"/>
  <c r="J769" i="33"/>
  <c r="I769" i="33"/>
  <c r="H769" i="33"/>
  <c r="G769" i="33"/>
  <c r="F769" i="33"/>
  <c r="V768" i="33"/>
  <c r="U768" i="33"/>
  <c r="T768" i="33"/>
  <c r="S768" i="33"/>
  <c r="R768" i="33"/>
  <c r="Q768" i="33"/>
  <c r="P768" i="33"/>
  <c r="O768" i="33"/>
  <c r="N768" i="33"/>
  <c r="M768" i="33"/>
  <c r="L768" i="33"/>
  <c r="K768" i="33"/>
  <c r="J768" i="33"/>
  <c r="I768" i="33"/>
  <c r="H768" i="33"/>
  <c r="G768" i="33"/>
  <c r="F768" i="33"/>
  <c r="V765" i="33"/>
  <c r="U765" i="33"/>
  <c r="T765" i="33"/>
  <c r="S765" i="33"/>
  <c r="R765" i="33"/>
  <c r="Q765" i="33"/>
  <c r="P765" i="33"/>
  <c r="O765" i="33"/>
  <c r="N765" i="33"/>
  <c r="M765" i="33"/>
  <c r="L765" i="33"/>
  <c r="K765" i="33"/>
  <c r="J765" i="33"/>
  <c r="I765" i="33"/>
  <c r="H765" i="33"/>
  <c r="G765" i="33"/>
  <c r="F765" i="33"/>
  <c r="V764" i="33"/>
  <c r="U764" i="33"/>
  <c r="T764" i="33"/>
  <c r="S764" i="33"/>
  <c r="R764" i="33"/>
  <c r="Q764" i="33"/>
  <c r="P764" i="33"/>
  <c r="O764" i="33"/>
  <c r="N764" i="33"/>
  <c r="M764" i="33"/>
  <c r="L764" i="33"/>
  <c r="K764" i="33"/>
  <c r="J764" i="33"/>
  <c r="I764" i="33"/>
  <c r="H764" i="33"/>
  <c r="G764" i="33"/>
  <c r="F764" i="33"/>
  <c r="V761" i="33"/>
  <c r="U761" i="33"/>
  <c r="T761" i="33"/>
  <c r="S761" i="33"/>
  <c r="R761" i="33"/>
  <c r="Q761" i="33"/>
  <c r="P761" i="33"/>
  <c r="O761" i="33"/>
  <c r="N761" i="33"/>
  <c r="M761" i="33"/>
  <c r="L761" i="33"/>
  <c r="K761" i="33"/>
  <c r="J761" i="33"/>
  <c r="I761" i="33"/>
  <c r="H761" i="33"/>
  <c r="G761" i="33"/>
  <c r="F761" i="33"/>
  <c r="V760" i="33"/>
  <c r="U760" i="33"/>
  <c r="T760" i="33"/>
  <c r="S760" i="33"/>
  <c r="R760" i="33"/>
  <c r="Q760" i="33"/>
  <c r="P760" i="33"/>
  <c r="O760" i="33"/>
  <c r="N760" i="33"/>
  <c r="M760" i="33"/>
  <c r="L760" i="33"/>
  <c r="K760" i="33"/>
  <c r="J760" i="33"/>
  <c r="I760" i="33"/>
  <c r="H760" i="33"/>
  <c r="G760" i="33"/>
  <c r="F760" i="33"/>
  <c r="V757" i="33"/>
  <c r="U757" i="33"/>
  <c r="T757" i="33"/>
  <c r="S757" i="33"/>
  <c r="R757" i="33"/>
  <c r="Q757" i="33"/>
  <c r="P757" i="33"/>
  <c r="O757" i="33"/>
  <c r="N757" i="33"/>
  <c r="M757" i="33"/>
  <c r="L757" i="33"/>
  <c r="K757" i="33"/>
  <c r="J757" i="33"/>
  <c r="I757" i="33"/>
  <c r="H757" i="33"/>
  <c r="G757" i="33"/>
  <c r="F757" i="33"/>
  <c r="V756" i="33"/>
  <c r="U756" i="33"/>
  <c r="T756" i="33"/>
  <c r="S756" i="33"/>
  <c r="R756" i="33"/>
  <c r="Q756" i="33"/>
  <c r="P756" i="33"/>
  <c r="O756" i="33"/>
  <c r="N756" i="33"/>
  <c r="M756" i="33"/>
  <c r="L756" i="33"/>
  <c r="K756" i="33"/>
  <c r="J756" i="33"/>
  <c r="I756" i="33"/>
  <c r="H756" i="33"/>
  <c r="G756" i="33"/>
  <c r="F756" i="33"/>
  <c r="V753" i="33"/>
  <c r="U753" i="33"/>
  <c r="T753" i="33"/>
  <c r="S753" i="33"/>
  <c r="R753" i="33"/>
  <c r="Q753" i="33"/>
  <c r="P753" i="33"/>
  <c r="O753" i="33"/>
  <c r="N753" i="33"/>
  <c r="M753" i="33"/>
  <c r="L753" i="33"/>
  <c r="K753" i="33"/>
  <c r="J753" i="33"/>
  <c r="I753" i="33"/>
  <c r="H753" i="33"/>
  <c r="G753" i="33"/>
  <c r="F753" i="33"/>
  <c r="V752" i="33"/>
  <c r="U752" i="33"/>
  <c r="T752" i="33"/>
  <c r="S752" i="33"/>
  <c r="R752" i="33"/>
  <c r="Q752" i="33"/>
  <c r="P752" i="33"/>
  <c r="O752" i="33"/>
  <c r="N752" i="33"/>
  <c r="M752" i="33"/>
  <c r="L752" i="33"/>
  <c r="K752" i="33"/>
  <c r="J752" i="33"/>
  <c r="I752" i="33"/>
  <c r="H752" i="33"/>
  <c r="G752" i="33"/>
  <c r="F752" i="33"/>
  <c r="V749" i="33"/>
  <c r="U749" i="33"/>
  <c r="T749" i="33"/>
  <c r="S749" i="33"/>
  <c r="R749" i="33"/>
  <c r="Q749" i="33"/>
  <c r="P749" i="33"/>
  <c r="O749" i="33"/>
  <c r="N749" i="33"/>
  <c r="M749" i="33"/>
  <c r="L749" i="33"/>
  <c r="K749" i="33"/>
  <c r="J749" i="33"/>
  <c r="I749" i="33"/>
  <c r="H749" i="33"/>
  <c r="G749" i="33"/>
  <c r="F749" i="33"/>
  <c r="V748" i="33"/>
  <c r="U748" i="33"/>
  <c r="T748" i="33"/>
  <c r="S748" i="33"/>
  <c r="R748" i="33"/>
  <c r="Q748" i="33"/>
  <c r="P748" i="33"/>
  <c r="O748" i="33"/>
  <c r="N748" i="33"/>
  <c r="M748" i="33"/>
  <c r="L748" i="33"/>
  <c r="K748" i="33"/>
  <c r="J748" i="33"/>
  <c r="I748" i="33"/>
  <c r="H748" i="33"/>
  <c r="G748" i="33"/>
  <c r="F748" i="33"/>
  <c r="V745" i="33"/>
  <c r="U745" i="33"/>
  <c r="T745" i="33"/>
  <c r="S745" i="33"/>
  <c r="R745" i="33"/>
  <c r="Q745" i="33"/>
  <c r="P745" i="33"/>
  <c r="O745" i="33"/>
  <c r="N745" i="33"/>
  <c r="M745" i="33"/>
  <c r="L745" i="33"/>
  <c r="K745" i="33"/>
  <c r="J745" i="33"/>
  <c r="I745" i="33"/>
  <c r="H745" i="33"/>
  <c r="G745" i="33"/>
  <c r="F745" i="33"/>
  <c r="V744" i="33"/>
  <c r="U744" i="33"/>
  <c r="T744" i="33"/>
  <c r="S744" i="33"/>
  <c r="R744" i="33"/>
  <c r="Q744" i="33"/>
  <c r="P744" i="33"/>
  <c r="O744" i="33"/>
  <c r="N744" i="33"/>
  <c r="M744" i="33"/>
  <c r="L744" i="33"/>
  <c r="K744" i="33"/>
  <c r="J744" i="33"/>
  <c r="I744" i="33"/>
  <c r="H744" i="33"/>
  <c r="G744" i="33"/>
  <c r="F744" i="33"/>
  <c r="V741" i="33"/>
  <c r="U741" i="33"/>
  <c r="T741" i="33"/>
  <c r="S741" i="33"/>
  <c r="R741" i="33"/>
  <c r="Q741" i="33"/>
  <c r="P741" i="33"/>
  <c r="O741" i="33"/>
  <c r="N741" i="33"/>
  <c r="M741" i="33"/>
  <c r="L741" i="33"/>
  <c r="K741" i="33"/>
  <c r="J741" i="33"/>
  <c r="I741" i="33"/>
  <c r="H741" i="33"/>
  <c r="G741" i="33"/>
  <c r="F741" i="33"/>
  <c r="V740" i="33"/>
  <c r="U740" i="33"/>
  <c r="T740" i="33"/>
  <c r="S740" i="33"/>
  <c r="R740" i="33"/>
  <c r="Q740" i="33"/>
  <c r="P740" i="33"/>
  <c r="O740" i="33"/>
  <c r="N740" i="33"/>
  <c r="M740" i="33"/>
  <c r="L740" i="33"/>
  <c r="K740" i="33"/>
  <c r="J740" i="33"/>
  <c r="I740" i="33"/>
  <c r="H740" i="33"/>
  <c r="G740" i="33"/>
  <c r="F740" i="33"/>
  <c r="V737" i="33"/>
  <c r="U737" i="33"/>
  <c r="T737" i="33"/>
  <c r="S737" i="33"/>
  <c r="R737" i="33"/>
  <c r="Q737" i="33"/>
  <c r="P737" i="33"/>
  <c r="O737" i="33"/>
  <c r="N737" i="33"/>
  <c r="M737" i="33"/>
  <c r="L737" i="33"/>
  <c r="K737" i="33"/>
  <c r="J737" i="33"/>
  <c r="I737" i="33"/>
  <c r="H737" i="33"/>
  <c r="G737" i="33"/>
  <c r="F737" i="33"/>
  <c r="V736" i="33"/>
  <c r="U736" i="33"/>
  <c r="T736" i="33"/>
  <c r="S736" i="33"/>
  <c r="R736" i="33"/>
  <c r="Q736" i="33"/>
  <c r="P736" i="33"/>
  <c r="O736" i="33"/>
  <c r="N736" i="33"/>
  <c r="M736" i="33"/>
  <c r="L736" i="33"/>
  <c r="K736" i="33"/>
  <c r="J736" i="33"/>
  <c r="I736" i="33"/>
  <c r="H736" i="33"/>
  <c r="G736" i="33"/>
  <c r="F736" i="33"/>
  <c r="V733" i="33"/>
  <c r="U733" i="33"/>
  <c r="T733" i="33"/>
  <c r="S733" i="33"/>
  <c r="R733" i="33"/>
  <c r="Q733" i="33"/>
  <c r="P733" i="33"/>
  <c r="O733" i="33"/>
  <c r="N733" i="33"/>
  <c r="M733" i="33"/>
  <c r="L733" i="33"/>
  <c r="K733" i="33"/>
  <c r="J733" i="33"/>
  <c r="I733" i="33"/>
  <c r="H733" i="33"/>
  <c r="G733" i="33"/>
  <c r="F733" i="33"/>
  <c r="V732" i="33"/>
  <c r="U732" i="33"/>
  <c r="T732" i="33"/>
  <c r="S732" i="33"/>
  <c r="R732" i="33"/>
  <c r="Q732" i="33"/>
  <c r="P732" i="33"/>
  <c r="O732" i="33"/>
  <c r="N732" i="33"/>
  <c r="M732" i="33"/>
  <c r="L732" i="33"/>
  <c r="K732" i="33"/>
  <c r="J732" i="33"/>
  <c r="I732" i="33"/>
  <c r="H732" i="33"/>
  <c r="G732" i="33"/>
  <c r="F732" i="33"/>
  <c r="V729" i="33"/>
  <c r="U729" i="33"/>
  <c r="T729" i="33"/>
  <c r="S729" i="33"/>
  <c r="R729" i="33"/>
  <c r="Q729" i="33"/>
  <c r="P729" i="33"/>
  <c r="O729" i="33"/>
  <c r="N729" i="33"/>
  <c r="M729" i="33"/>
  <c r="L729" i="33"/>
  <c r="K729" i="33"/>
  <c r="J729" i="33"/>
  <c r="I729" i="33"/>
  <c r="H729" i="33"/>
  <c r="G729" i="33"/>
  <c r="F729" i="33"/>
  <c r="V728" i="33"/>
  <c r="U728" i="33"/>
  <c r="T728" i="33"/>
  <c r="S728" i="33"/>
  <c r="R728" i="33"/>
  <c r="Q728" i="33"/>
  <c r="P728" i="33"/>
  <c r="O728" i="33"/>
  <c r="N728" i="33"/>
  <c r="M728" i="33"/>
  <c r="L728" i="33"/>
  <c r="K728" i="33"/>
  <c r="J728" i="33"/>
  <c r="I728" i="33"/>
  <c r="H728" i="33"/>
  <c r="G728" i="33"/>
  <c r="F728" i="33"/>
  <c r="V725" i="33"/>
  <c r="U725" i="33"/>
  <c r="T725" i="33"/>
  <c r="S725" i="33"/>
  <c r="R725" i="33"/>
  <c r="Q725" i="33"/>
  <c r="P725" i="33"/>
  <c r="O725" i="33"/>
  <c r="N725" i="33"/>
  <c r="M725" i="33"/>
  <c r="L725" i="33"/>
  <c r="K725" i="33"/>
  <c r="J725" i="33"/>
  <c r="I725" i="33"/>
  <c r="H725" i="33"/>
  <c r="G725" i="33"/>
  <c r="F725" i="33"/>
  <c r="V724" i="33"/>
  <c r="U724" i="33"/>
  <c r="T724" i="33"/>
  <c r="S724" i="33"/>
  <c r="R724" i="33"/>
  <c r="Q724" i="33"/>
  <c r="P724" i="33"/>
  <c r="O724" i="33"/>
  <c r="N724" i="33"/>
  <c r="M724" i="33"/>
  <c r="L724" i="33"/>
  <c r="K724" i="33"/>
  <c r="J724" i="33"/>
  <c r="I724" i="33"/>
  <c r="H724" i="33"/>
  <c r="G724" i="33"/>
  <c r="F724" i="33"/>
  <c r="V721" i="33"/>
  <c r="U721" i="33"/>
  <c r="T721" i="33"/>
  <c r="S721" i="33"/>
  <c r="R721" i="33"/>
  <c r="Q721" i="33"/>
  <c r="P721" i="33"/>
  <c r="O721" i="33"/>
  <c r="N721" i="33"/>
  <c r="M721" i="33"/>
  <c r="L721" i="33"/>
  <c r="K721" i="33"/>
  <c r="J721" i="33"/>
  <c r="I721" i="33"/>
  <c r="H721" i="33"/>
  <c r="G721" i="33"/>
  <c r="F721" i="33"/>
  <c r="V720" i="33"/>
  <c r="U720" i="33"/>
  <c r="T720" i="33"/>
  <c r="S720" i="33"/>
  <c r="R720" i="33"/>
  <c r="Q720" i="33"/>
  <c r="P720" i="33"/>
  <c r="O720" i="33"/>
  <c r="N720" i="33"/>
  <c r="M720" i="33"/>
  <c r="L720" i="33"/>
  <c r="K720" i="33"/>
  <c r="J720" i="33"/>
  <c r="I720" i="33"/>
  <c r="H720" i="33"/>
  <c r="G720" i="33"/>
  <c r="F720" i="33"/>
  <c r="V717" i="33"/>
  <c r="U717" i="33"/>
  <c r="T717" i="33"/>
  <c r="S717" i="33"/>
  <c r="R717" i="33"/>
  <c r="Q717" i="33"/>
  <c r="P717" i="33"/>
  <c r="O717" i="33"/>
  <c r="N717" i="33"/>
  <c r="M717" i="33"/>
  <c r="L717" i="33"/>
  <c r="K717" i="33"/>
  <c r="J717" i="33"/>
  <c r="I717" i="33"/>
  <c r="H717" i="33"/>
  <c r="G717" i="33"/>
  <c r="F717" i="33"/>
  <c r="V716" i="33"/>
  <c r="U716" i="33"/>
  <c r="T716" i="33"/>
  <c r="S716" i="33"/>
  <c r="R716" i="33"/>
  <c r="Q716" i="33"/>
  <c r="P716" i="33"/>
  <c r="O716" i="33"/>
  <c r="N716" i="33"/>
  <c r="M716" i="33"/>
  <c r="L716" i="33"/>
  <c r="K716" i="33"/>
  <c r="J716" i="33"/>
  <c r="I716" i="33"/>
  <c r="H716" i="33"/>
  <c r="G716" i="33"/>
  <c r="F716" i="33"/>
  <c r="V713" i="33"/>
  <c r="U713" i="33"/>
  <c r="T713" i="33"/>
  <c r="S713" i="33"/>
  <c r="R713" i="33"/>
  <c r="Q713" i="33"/>
  <c r="P713" i="33"/>
  <c r="O713" i="33"/>
  <c r="N713" i="33"/>
  <c r="M713" i="33"/>
  <c r="L713" i="33"/>
  <c r="K713" i="33"/>
  <c r="J713" i="33"/>
  <c r="I713" i="33"/>
  <c r="H713" i="33"/>
  <c r="G713" i="33"/>
  <c r="F713" i="33"/>
  <c r="V712" i="33"/>
  <c r="U712" i="33"/>
  <c r="T712" i="33"/>
  <c r="S712" i="33"/>
  <c r="R712" i="33"/>
  <c r="Q712" i="33"/>
  <c r="P712" i="33"/>
  <c r="O712" i="33"/>
  <c r="N712" i="33"/>
  <c r="M712" i="33"/>
  <c r="L712" i="33"/>
  <c r="K712" i="33"/>
  <c r="J712" i="33"/>
  <c r="I712" i="33"/>
  <c r="H712" i="33"/>
  <c r="G712" i="33"/>
  <c r="F712" i="33"/>
  <c r="V709" i="33"/>
  <c r="U709" i="33"/>
  <c r="T709" i="33"/>
  <c r="S709" i="33"/>
  <c r="R709" i="33"/>
  <c r="Q709" i="33"/>
  <c r="P709" i="33"/>
  <c r="O709" i="33"/>
  <c r="N709" i="33"/>
  <c r="M709" i="33"/>
  <c r="L709" i="33"/>
  <c r="K709" i="33"/>
  <c r="J709" i="33"/>
  <c r="I709" i="33"/>
  <c r="H709" i="33"/>
  <c r="G709" i="33"/>
  <c r="F709" i="33"/>
  <c r="V708" i="33"/>
  <c r="U708" i="33"/>
  <c r="T708" i="33"/>
  <c r="S708" i="33"/>
  <c r="R708" i="33"/>
  <c r="Q708" i="33"/>
  <c r="P708" i="33"/>
  <c r="O708" i="33"/>
  <c r="N708" i="33"/>
  <c r="M708" i="33"/>
  <c r="L708" i="33"/>
  <c r="K708" i="33"/>
  <c r="J708" i="33"/>
  <c r="I708" i="33"/>
  <c r="H708" i="33"/>
  <c r="G708" i="33"/>
  <c r="F708" i="33"/>
  <c r="V705" i="33"/>
  <c r="U705" i="33"/>
  <c r="T705" i="33"/>
  <c r="S705" i="33"/>
  <c r="R705" i="33"/>
  <c r="Q705" i="33"/>
  <c r="P705" i="33"/>
  <c r="O705" i="33"/>
  <c r="N705" i="33"/>
  <c r="M705" i="33"/>
  <c r="L705" i="33"/>
  <c r="K705" i="33"/>
  <c r="J705" i="33"/>
  <c r="I705" i="33"/>
  <c r="H705" i="33"/>
  <c r="G705" i="33"/>
  <c r="F705" i="33"/>
  <c r="V704" i="33"/>
  <c r="U704" i="33"/>
  <c r="T704" i="33"/>
  <c r="S704" i="33"/>
  <c r="R704" i="33"/>
  <c r="Q704" i="33"/>
  <c r="P704" i="33"/>
  <c r="O704" i="33"/>
  <c r="N704" i="33"/>
  <c r="M704" i="33"/>
  <c r="L704" i="33"/>
  <c r="K704" i="33"/>
  <c r="J704" i="33"/>
  <c r="I704" i="33"/>
  <c r="H704" i="33"/>
  <c r="G704" i="33"/>
  <c r="F704" i="33"/>
  <c r="V701" i="33"/>
  <c r="U701" i="33"/>
  <c r="T701" i="33"/>
  <c r="S701" i="33"/>
  <c r="R701" i="33"/>
  <c r="Q701" i="33"/>
  <c r="P701" i="33"/>
  <c r="O701" i="33"/>
  <c r="N701" i="33"/>
  <c r="M701" i="33"/>
  <c r="L701" i="33"/>
  <c r="K701" i="33"/>
  <c r="J701" i="33"/>
  <c r="I701" i="33"/>
  <c r="H701" i="33"/>
  <c r="G701" i="33"/>
  <c r="F701" i="33"/>
  <c r="V700" i="33"/>
  <c r="U700" i="33"/>
  <c r="T700" i="33"/>
  <c r="S700" i="33"/>
  <c r="R700" i="33"/>
  <c r="Q700" i="33"/>
  <c r="P700" i="33"/>
  <c r="O700" i="33"/>
  <c r="N700" i="33"/>
  <c r="M700" i="33"/>
  <c r="L700" i="33"/>
  <c r="K700" i="33"/>
  <c r="J700" i="33"/>
  <c r="I700" i="33"/>
  <c r="H700" i="33"/>
  <c r="G700" i="33"/>
  <c r="F700" i="33"/>
  <c r="V697" i="33"/>
  <c r="U697" i="33"/>
  <c r="T697" i="33"/>
  <c r="S697" i="33"/>
  <c r="R697" i="33"/>
  <c r="Q697" i="33"/>
  <c r="P697" i="33"/>
  <c r="O697" i="33"/>
  <c r="N697" i="33"/>
  <c r="M697" i="33"/>
  <c r="L697" i="33"/>
  <c r="K697" i="33"/>
  <c r="J697" i="33"/>
  <c r="I697" i="33"/>
  <c r="H697" i="33"/>
  <c r="G697" i="33"/>
  <c r="F697" i="33"/>
  <c r="V696" i="33"/>
  <c r="U696" i="33"/>
  <c r="T696" i="33"/>
  <c r="S696" i="33"/>
  <c r="R696" i="33"/>
  <c r="Q696" i="33"/>
  <c r="P696" i="33"/>
  <c r="O696" i="33"/>
  <c r="N696" i="33"/>
  <c r="M696" i="33"/>
  <c r="L696" i="33"/>
  <c r="K696" i="33"/>
  <c r="J696" i="33"/>
  <c r="I696" i="33"/>
  <c r="H696" i="33"/>
  <c r="G696" i="33"/>
  <c r="F696" i="33"/>
  <c r="V693" i="33"/>
  <c r="U693" i="33"/>
  <c r="T693" i="33"/>
  <c r="S693" i="33"/>
  <c r="R693" i="33"/>
  <c r="Q693" i="33"/>
  <c r="P693" i="33"/>
  <c r="O693" i="33"/>
  <c r="N693" i="33"/>
  <c r="M693" i="33"/>
  <c r="L693" i="33"/>
  <c r="K693" i="33"/>
  <c r="J693" i="33"/>
  <c r="I693" i="33"/>
  <c r="H693" i="33"/>
  <c r="G693" i="33"/>
  <c r="F693" i="33"/>
  <c r="V692" i="33"/>
  <c r="U692" i="33"/>
  <c r="T692" i="33"/>
  <c r="S692" i="33"/>
  <c r="R692" i="33"/>
  <c r="Q692" i="33"/>
  <c r="P692" i="33"/>
  <c r="O692" i="33"/>
  <c r="N692" i="33"/>
  <c r="M692" i="33"/>
  <c r="L692" i="33"/>
  <c r="K692" i="33"/>
  <c r="J692" i="33"/>
  <c r="I692" i="33"/>
  <c r="H692" i="33"/>
  <c r="G692" i="33"/>
  <c r="F692" i="33"/>
  <c r="V689" i="33"/>
  <c r="U689" i="33"/>
  <c r="T689" i="33"/>
  <c r="S689" i="33"/>
  <c r="R689" i="33"/>
  <c r="Q689" i="33"/>
  <c r="P689" i="33"/>
  <c r="O689" i="33"/>
  <c r="N689" i="33"/>
  <c r="M689" i="33"/>
  <c r="L689" i="33"/>
  <c r="K689" i="33"/>
  <c r="J689" i="33"/>
  <c r="I689" i="33"/>
  <c r="H689" i="33"/>
  <c r="G689" i="33"/>
  <c r="F689" i="33"/>
  <c r="V688" i="33"/>
  <c r="U688" i="33"/>
  <c r="T688" i="33"/>
  <c r="S688" i="33"/>
  <c r="R688" i="33"/>
  <c r="Q688" i="33"/>
  <c r="P688" i="33"/>
  <c r="O688" i="33"/>
  <c r="N688" i="33"/>
  <c r="M688" i="33"/>
  <c r="L688" i="33"/>
  <c r="K688" i="33"/>
  <c r="J688" i="33"/>
  <c r="I688" i="33"/>
  <c r="H688" i="33"/>
  <c r="G688" i="33"/>
  <c r="F688" i="33"/>
  <c r="V685" i="33"/>
  <c r="U685" i="33"/>
  <c r="T685" i="33"/>
  <c r="S685" i="33"/>
  <c r="R685" i="33"/>
  <c r="Q685" i="33"/>
  <c r="P685" i="33"/>
  <c r="O685" i="33"/>
  <c r="N685" i="33"/>
  <c r="M685" i="33"/>
  <c r="L685" i="33"/>
  <c r="K685" i="33"/>
  <c r="J685" i="33"/>
  <c r="I685" i="33"/>
  <c r="H685" i="33"/>
  <c r="G685" i="33"/>
  <c r="F685" i="33"/>
  <c r="V684" i="33"/>
  <c r="U684" i="33"/>
  <c r="T684" i="33"/>
  <c r="S684" i="33"/>
  <c r="R684" i="33"/>
  <c r="Q684" i="33"/>
  <c r="P684" i="33"/>
  <c r="O684" i="33"/>
  <c r="N684" i="33"/>
  <c r="M684" i="33"/>
  <c r="L684" i="33"/>
  <c r="K684" i="33"/>
  <c r="J684" i="33"/>
  <c r="I684" i="33"/>
  <c r="H684" i="33"/>
  <c r="G684" i="33"/>
  <c r="F684" i="33"/>
  <c r="V681" i="33"/>
  <c r="U681" i="33"/>
  <c r="T681" i="33"/>
  <c r="S681" i="33"/>
  <c r="R681" i="33"/>
  <c r="Q681" i="33"/>
  <c r="P681" i="33"/>
  <c r="O681" i="33"/>
  <c r="N681" i="33"/>
  <c r="M681" i="33"/>
  <c r="L681" i="33"/>
  <c r="K681" i="33"/>
  <c r="J681" i="33"/>
  <c r="I681" i="33"/>
  <c r="H681" i="33"/>
  <c r="G681" i="33"/>
  <c r="F681" i="33"/>
  <c r="V680" i="33"/>
  <c r="U680" i="33"/>
  <c r="T680" i="33"/>
  <c r="S680" i="33"/>
  <c r="R680" i="33"/>
  <c r="Q680" i="33"/>
  <c r="P680" i="33"/>
  <c r="O680" i="33"/>
  <c r="N680" i="33"/>
  <c r="M680" i="33"/>
  <c r="L680" i="33"/>
  <c r="K680" i="33"/>
  <c r="J680" i="33"/>
  <c r="I680" i="33"/>
  <c r="H680" i="33"/>
  <c r="G680" i="33"/>
  <c r="F680" i="33"/>
  <c r="V677" i="33"/>
  <c r="U677" i="33"/>
  <c r="T677" i="33"/>
  <c r="S677" i="33"/>
  <c r="R677" i="33"/>
  <c r="Q677" i="33"/>
  <c r="P677" i="33"/>
  <c r="O677" i="33"/>
  <c r="N677" i="33"/>
  <c r="M677" i="33"/>
  <c r="L677" i="33"/>
  <c r="K677" i="33"/>
  <c r="J677" i="33"/>
  <c r="I677" i="33"/>
  <c r="H677" i="33"/>
  <c r="G677" i="33"/>
  <c r="F677" i="33"/>
  <c r="V676" i="33"/>
  <c r="U676" i="33"/>
  <c r="T676" i="33"/>
  <c r="S676" i="33"/>
  <c r="R676" i="33"/>
  <c r="Q676" i="33"/>
  <c r="P676" i="33"/>
  <c r="O676" i="33"/>
  <c r="N676" i="33"/>
  <c r="M676" i="33"/>
  <c r="L676" i="33"/>
  <c r="K676" i="33"/>
  <c r="J676" i="33"/>
  <c r="I676" i="33"/>
  <c r="H676" i="33"/>
  <c r="G676" i="33"/>
  <c r="F676" i="33"/>
  <c r="V673" i="33"/>
  <c r="U673" i="33"/>
  <c r="T673" i="33"/>
  <c r="S673" i="33"/>
  <c r="R673" i="33"/>
  <c r="Q673" i="33"/>
  <c r="P673" i="33"/>
  <c r="O673" i="33"/>
  <c r="N673" i="33"/>
  <c r="M673" i="33"/>
  <c r="L673" i="33"/>
  <c r="K673" i="33"/>
  <c r="J673" i="33"/>
  <c r="I673" i="33"/>
  <c r="H673" i="33"/>
  <c r="G673" i="33"/>
  <c r="F673" i="33"/>
  <c r="V672" i="33"/>
  <c r="U672" i="33"/>
  <c r="T672" i="33"/>
  <c r="S672" i="33"/>
  <c r="R672" i="33"/>
  <c r="Q672" i="33"/>
  <c r="P672" i="33"/>
  <c r="O672" i="33"/>
  <c r="N672" i="33"/>
  <c r="M672" i="33"/>
  <c r="L672" i="33"/>
  <c r="K672" i="33"/>
  <c r="J672" i="33"/>
  <c r="I672" i="33"/>
  <c r="H672" i="33"/>
  <c r="G672" i="33"/>
  <c r="F672" i="33"/>
  <c r="V669" i="33"/>
  <c r="U669" i="33"/>
  <c r="T669" i="33"/>
  <c r="S669" i="33"/>
  <c r="R669" i="33"/>
  <c r="Q669" i="33"/>
  <c r="P669" i="33"/>
  <c r="O669" i="33"/>
  <c r="N669" i="33"/>
  <c r="M669" i="33"/>
  <c r="L669" i="33"/>
  <c r="K669" i="33"/>
  <c r="J669" i="33"/>
  <c r="I669" i="33"/>
  <c r="H669" i="33"/>
  <c r="G669" i="33"/>
  <c r="F669" i="33"/>
  <c r="V668" i="33"/>
  <c r="U668" i="33"/>
  <c r="T668" i="33"/>
  <c r="S668" i="33"/>
  <c r="R668" i="33"/>
  <c r="Q668" i="33"/>
  <c r="P668" i="33"/>
  <c r="O668" i="33"/>
  <c r="N668" i="33"/>
  <c r="M668" i="33"/>
  <c r="L668" i="33"/>
  <c r="K668" i="33"/>
  <c r="J668" i="33"/>
  <c r="I668" i="33"/>
  <c r="H668" i="33"/>
  <c r="G668" i="33"/>
  <c r="F668" i="33"/>
  <c r="V665" i="33"/>
  <c r="U665" i="33"/>
  <c r="T665" i="33"/>
  <c r="S665" i="33"/>
  <c r="R665" i="33"/>
  <c r="Q665" i="33"/>
  <c r="P665" i="33"/>
  <c r="O665" i="33"/>
  <c r="N665" i="33"/>
  <c r="M665" i="33"/>
  <c r="L665" i="33"/>
  <c r="K665" i="33"/>
  <c r="J665" i="33"/>
  <c r="I665" i="33"/>
  <c r="H665" i="33"/>
  <c r="G665" i="33"/>
  <c r="F665" i="33"/>
  <c r="V664" i="33"/>
  <c r="U664" i="33"/>
  <c r="T664" i="33"/>
  <c r="S664" i="33"/>
  <c r="R664" i="33"/>
  <c r="Q664" i="33"/>
  <c r="P664" i="33"/>
  <c r="O664" i="33"/>
  <c r="N664" i="33"/>
  <c r="M664" i="33"/>
  <c r="L664" i="33"/>
  <c r="K664" i="33"/>
  <c r="J664" i="33"/>
  <c r="I664" i="33"/>
  <c r="H664" i="33"/>
  <c r="G664" i="33"/>
  <c r="F664" i="33"/>
  <c r="V661" i="33"/>
  <c r="U661" i="33"/>
  <c r="T661" i="33"/>
  <c r="S661" i="33"/>
  <c r="R661" i="33"/>
  <c r="Q661" i="33"/>
  <c r="P661" i="33"/>
  <c r="O661" i="33"/>
  <c r="N661" i="33"/>
  <c r="M661" i="33"/>
  <c r="L661" i="33"/>
  <c r="K661" i="33"/>
  <c r="J661" i="33"/>
  <c r="I661" i="33"/>
  <c r="H661" i="33"/>
  <c r="G661" i="33"/>
  <c r="F661" i="33"/>
  <c r="V660" i="33"/>
  <c r="U660" i="33"/>
  <c r="T660" i="33"/>
  <c r="S660" i="33"/>
  <c r="R660" i="33"/>
  <c r="Q660" i="33"/>
  <c r="P660" i="33"/>
  <c r="O660" i="33"/>
  <c r="N660" i="33"/>
  <c r="M660" i="33"/>
  <c r="L660" i="33"/>
  <c r="K660" i="33"/>
  <c r="J660" i="33"/>
  <c r="I660" i="33"/>
  <c r="H660" i="33"/>
  <c r="G660" i="33"/>
  <c r="F660" i="33"/>
  <c r="V657" i="33"/>
  <c r="U657" i="33"/>
  <c r="T657" i="33"/>
  <c r="S657" i="33"/>
  <c r="R657" i="33"/>
  <c r="Q657" i="33"/>
  <c r="P657" i="33"/>
  <c r="O657" i="33"/>
  <c r="N657" i="33"/>
  <c r="M657" i="33"/>
  <c r="L657" i="33"/>
  <c r="K657" i="33"/>
  <c r="J657" i="33"/>
  <c r="I657" i="33"/>
  <c r="H657" i="33"/>
  <c r="G657" i="33"/>
  <c r="F657" i="33"/>
  <c r="V656" i="33"/>
  <c r="U656" i="33"/>
  <c r="T656" i="33"/>
  <c r="S656" i="33"/>
  <c r="R656" i="33"/>
  <c r="Q656" i="33"/>
  <c r="P656" i="33"/>
  <c r="O656" i="33"/>
  <c r="N656" i="33"/>
  <c r="M656" i="33"/>
  <c r="L656" i="33"/>
  <c r="K656" i="33"/>
  <c r="J656" i="33"/>
  <c r="I656" i="33"/>
  <c r="H656" i="33"/>
  <c r="G656" i="33"/>
  <c r="F656" i="33"/>
  <c r="V653" i="33"/>
  <c r="U653" i="33"/>
  <c r="T653" i="33"/>
  <c r="S653" i="33"/>
  <c r="R653" i="33"/>
  <c r="Q653" i="33"/>
  <c r="P653" i="33"/>
  <c r="O653" i="33"/>
  <c r="N653" i="33"/>
  <c r="M653" i="33"/>
  <c r="L653" i="33"/>
  <c r="K653" i="33"/>
  <c r="J653" i="33"/>
  <c r="I653" i="33"/>
  <c r="H653" i="33"/>
  <c r="G653" i="33"/>
  <c r="F653" i="33"/>
  <c r="V652" i="33"/>
  <c r="U652" i="33"/>
  <c r="T652" i="33"/>
  <c r="S652" i="33"/>
  <c r="R652" i="33"/>
  <c r="Q652" i="33"/>
  <c r="P652" i="33"/>
  <c r="O652" i="33"/>
  <c r="N652" i="33"/>
  <c r="M652" i="33"/>
  <c r="L652" i="33"/>
  <c r="K652" i="33"/>
  <c r="J652" i="33"/>
  <c r="I652" i="33"/>
  <c r="H652" i="33"/>
  <c r="G652" i="33"/>
  <c r="F652" i="33"/>
  <c r="V649" i="33"/>
  <c r="U649" i="33"/>
  <c r="T649" i="33"/>
  <c r="S649" i="33"/>
  <c r="R649" i="33"/>
  <c r="Q649" i="33"/>
  <c r="P649" i="33"/>
  <c r="O649" i="33"/>
  <c r="N649" i="33"/>
  <c r="M649" i="33"/>
  <c r="L649" i="33"/>
  <c r="K649" i="33"/>
  <c r="J649" i="33"/>
  <c r="I649" i="33"/>
  <c r="H649" i="33"/>
  <c r="G649" i="33"/>
  <c r="F649" i="33"/>
  <c r="V648" i="33"/>
  <c r="U648" i="33"/>
  <c r="T648" i="33"/>
  <c r="S648" i="33"/>
  <c r="R648" i="33"/>
  <c r="Q648" i="33"/>
  <c r="P648" i="33"/>
  <c r="O648" i="33"/>
  <c r="N648" i="33"/>
  <c r="M648" i="33"/>
  <c r="L648" i="33"/>
  <c r="K648" i="33"/>
  <c r="J648" i="33"/>
  <c r="I648" i="33"/>
  <c r="H648" i="33"/>
  <c r="G648" i="33"/>
  <c r="F648" i="33"/>
  <c r="V645" i="33"/>
  <c r="U645" i="33"/>
  <c r="T645" i="33"/>
  <c r="S645" i="33"/>
  <c r="R645" i="33"/>
  <c r="Q645" i="33"/>
  <c r="P645" i="33"/>
  <c r="O645" i="33"/>
  <c r="N645" i="33"/>
  <c r="M645" i="33"/>
  <c r="L645" i="33"/>
  <c r="K645" i="33"/>
  <c r="J645" i="33"/>
  <c r="I645" i="33"/>
  <c r="H645" i="33"/>
  <c r="G645" i="33"/>
  <c r="F645" i="33"/>
  <c r="V644" i="33"/>
  <c r="U644" i="33"/>
  <c r="T644" i="33"/>
  <c r="S644" i="33"/>
  <c r="R644" i="33"/>
  <c r="Q644" i="33"/>
  <c r="P644" i="33"/>
  <c r="O644" i="33"/>
  <c r="N644" i="33"/>
  <c r="M644" i="33"/>
  <c r="L644" i="33"/>
  <c r="K644" i="33"/>
  <c r="J644" i="33"/>
  <c r="I644" i="33"/>
  <c r="H644" i="33"/>
  <c r="G644" i="33"/>
  <c r="F644" i="33"/>
  <c r="V641" i="33"/>
  <c r="U641" i="33"/>
  <c r="T641" i="33"/>
  <c r="S641" i="33"/>
  <c r="R641" i="33"/>
  <c r="Q641" i="33"/>
  <c r="P641" i="33"/>
  <c r="O641" i="33"/>
  <c r="N641" i="33"/>
  <c r="M641" i="33"/>
  <c r="L641" i="33"/>
  <c r="K641" i="33"/>
  <c r="J641" i="33"/>
  <c r="I641" i="33"/>
  <c r="H641" i="33"/>
  <c r="G641" i="33"/>
  <c r="F641" i="33"/>
  <c r="V640" i="33"/>
  <c r="U640" i="33"/>
  <c r="T640" i="33"/>
  <c r="S640" i="33"/>
  <c r="R640" i="33"/>
  <c r="Q640" i="33"/>
  <c r="P640" i="33"/>
  <c r="O640" i="33"/>
  <c r="N640" i="33"/>
  <c r="M640" i="33"/>
  <c r="L640" i="33"/>
  <c r="K640" i="33"/>
  <c r="J640" i="33"/>
  <c r="I640" i="33"/>
  <c r="H640" i="33"/>
  <c r="G640" i="33"/>
  <c r="F640" i="33"/>
  <c r="V637" i="33"/>
  <c r="U637" i="33"/>
  <c r="T637" i="33"/>
  <c r="S637" i="33"/>
  <c r="R637" i="33"/>
  <c r="Q637" i="33"/>
  <c r="P637" i="33"/>
  <c r="O637" i="33"/>
  <c r="N637" i="33"/>
  <c r="M637" i="33"/>
  <c r="L637" i="33"/>
  <c r="K637" i="33"/>
  <c r="J637" i="33"/>
  <c r="I637" i="33"/>
  <c r="H637" i="33"/>
  <c r="G637" i="33"/>
  <c r="F637" i="33"/>
  <c r="V636" i="33"/>
  <c r="U636" i="33"/>
  <c r="T636" i="33"/>
  <c r="S636" i="33"/>
  <c r="R636" i="33"/>
  <c r="Q636" i="33"/>
  <c r="P636" i="33"/>
  <c r="O636" i="33"/>
  <c r="N636" i="33"/>
  <c r="M636" i="33"/>
  <c r="L636" i="33"/>
  <c r="K636" i="33"/>
  <c r="J636" i="33"/>
  <c r="I636" i="33"/>
  <c r="H636" i="33"/>
  <c r="G636" i="33"/>
  <c r="F636" i="33"/>
  <c r="V633" i="33"/>
  <c r="U633" i="33"/>
  <c r="T633" i="33"/>
  <c r="S633" i="33"/>
  <c r="R633" i="33"/>
  <c r="Q633" i="33"/>
  <c r="P633" i="33"/>
  <c r="O633" i="33"/>
  <c r="N633" i="33"/>
  <c r="M633" i="33"/>
  <c r="L633" i="33"/>
  <c r="K633" i="33"/>
  <c r="J633" i="33"/>
  <c r="I633" i="33"/>
  <c r="H633" i="33"/>
  <c r="G633" i="33"/>
  <c r="F633" i="33"/>
  <c r="V632" i="33"/>
  <c r="U632" i="33"/>
  <c r="T632" i="33"/>
  <c r="S632" i="33"/>
  <c r="R632" i="33"/>
  <c r="Q632" i="33"/>
  <c r="P632" i="33"/>
  <c r="O632" i="33"/>
  <c r="N632" i="33"/>
  <c r="M632" i="33"/>
  <c r="L632" i="33"/>
  <c r="K632" i="33"/>
  <c r="J632" i="33"/>
  <c r="I632" i="33"/>
  <c r="H632" i="33"/>
  <c r="G632" i="33"/>
  <c r="F632" i="33"/>
  <c r="V629" i="33"/>
  <c r="U629" i="33"/>
  <c r="T629" i="33"/>
  <c r="S629" i="33"/>
  <c r="R629" i="33"/>
  <c r="Q629" i="33"/>
  <c r="P629" i="33"/>
  <c r="O629" i="33"/>
  <c r="N629" i="33"/>
  <c r="M629" i="33"/>
  <c r="L629" i="33"/>
  <c r="K629" i="33"/>
  <c r="J629" i="33"/>
  <c r="I629" i="33"/>
  <c r="H629" i="33"/>
  <c r="G629" i="33"/>
  <c r="F629" i="33"/>
  <c r="V628" i="33"/>
  <c r="U628" i="33"/>
  <c r="T628" i="33"/>
  <c r="S628" i="33"/>
  <c r="R628" i="33"/>
  <c r="Q628" i="33"/>
  <c r="P628" i="33"/>
  <c r="O628" i="33"/>
  <c r="N628" i="33"/>
  <c r="M628" i="33"/>
  <c r="L628" i="33"/>
  <c r="K628" i="33"/>
  <c r="J628" i="33"/>
  <c r="I628" i="33"/>
  <c r="H628" i="33"/>
  <c r="G628" i="33"/>
  <c r="F628" i="33"/>
  <c r="V625" i="33"/>
  <c r="U625" i="33"/>
  <c r="T625" i="33"/>
  <c r="S625" i="33"/>
  <c r="R625" i="33"/>
  <c r="Q625" i="33"/>
  <c r="P625" i="33"/>
  <c r="O625" i="33"/>
  <c r="N625" i="33"/>
  <c r="M625" i="33"/>
  <c r="L625" i="33"/>
  <c r="K625" i="33"/>
  <c r="J625" i="33"/>
  <c r="I625" i="33"/>
  <c r="H625" i="33"/>
  <c r="G625" i="33"/>
  <c r="F625" i="33"/>
  <c r="V624" i="33"/>
  <c r="U624" i="33"/>
  <c r="T624" i="33"/>
  <c r="S624" i="33"/>
  <c r="R624" i="33"/>
  <c r="Q624" i="33"/>
  <c r="P624" i="33"/>
  <c r="O624" i="33"/>
  <c r="N624" i="33"/>
  <c r="M624" i="33"/>
  <c r="L624" i="33"/>
  <c r="K624" i="33"/>
  <c r="J624" i="33"/>
  <c r="I624" i="33"/>
  <c r="H624" i="33"/>
  <c r="G624" i="33"/>
  <c r="F624" i="33"/>
  <c r="V621" i="33"/>
  <c r="U621" i="33"/>
  <c r="T621" i="33"/>
  <c r="S621" i="33"/>
  <c r="R621" i="33"/>
  <c r="Q621" i="33"/>
  <c r="P621" i="33"/>
  <c r="O621" i="33"/>
  <c r="N621" i="33"/>
  <c r="M621" i="33"/>
  <c r="L621" i="33"/>
  <c r="K621" i="33"/>
  <c r="J621" i="33"/>
  <c r="I621" i="33"/>
  <c r="H621" i="33"/>
  <c r="G621" i="33"/>
  <c r="F621" i="33"/>
  <c r="V620" i="33"/>
  <c r="U620" i="33"/>
  <c r="T620" i="33"/>
  <c r="S620" i="33"/>
  <c r="R620" i="33"/>
  <c r="Q620" i="33"/>
  <c r="P620" i="33"/>
  <c r="O620" i="33"/>
  <c r="N620" i="33"/>
  <c r="M620" i="33"/>
  <c r="L620" i="33"/>
  <c r="K620" i="33"/>
  <c r="J620" i="33"/>
  <c r="I620" i="33"/>
  <c r="H620" i="33"/>
  <c r="G620" i="33"/>
  <c r="F620" i="33"/>
  <c r="V617" i="33"/>
  <c r="U617" i="33"/>
  <c r="T617" i="33"/>
  <c r="S617" i="33"/>
  <c r="R617" i="33"/>
  <c r="Q617" i="33"/>
  <c r="P617" i="33"/>
  <c r="O617" i="33"/>
  <c r="N617" i="33"/>
  <c r="M617" i="33"/>
  <c r="L617" i="33"/>
  <c r="K617" i="33"/>
  <c r="J617" i="33"/>
  <c r="I617" i="33"/>
  <c r="H617" i="33"/>
  <c r="G617" i="33"/>
  <c r="F617" i="33"/>
  <c r="V616" i="33"/>
  <c r="U616" i="33"/>
  <c r="T616" i="33"/>
  <c r="S616" i="33"/>
  <c r="R616" i="33"/>
  <c r="Q616" i="33"/>
  <c r="P616" i="33"/>
  <c r="O616" i="33"/>
  <c r="N616" i="33"/>
  <c r="M616" i="33"/>
  <c r="L616" i="33"/>
  <c r="K616" i="33"/>
  <c r="J616" i="33"/>
  <c r="I616" i="33"/>
  <c r="H616" i="33"/>
  <c r="G616" i="33"/>
  <c r="F616" i="33"/>
  <c r="V613" i="33"/>
  <c r="U613" i="33"/>
  <c r="T613" i="33"/>
  <c r="S613" i="33"/>
  <c r="R613" i="33"/>
  <c r="Q613" i="33"/>
  <c r="P613" i="33"/>
  <c r="O613" i="33"/>
  <c r="N613" i="33"/>
  <c r="M613" i="33"/>
  <c r="L613" i="33"/>
  <c r="K613" i="33"/>
  <c r="J613" i="33"/>
  <c r="I613" i="33"/>
  <c r="H613" i="33"/>
  <c r="G613" i="33"/>
  <c r="F613" i="33"/>
  <c r="V612" i="33"/>
  <c r="U612" i="33"/>
  <c r="T612" i="33"/>
  <c r="S612" i="33"/>
  <c r="R612" i="33"/>
  <c r="Q612" i="33"/>
  <c r="P612" i="33"/>
  <c r="O612" i="33"/>
  <c r="N612" i="33"/>
  <c r="M612" i="33"/>
  <c r="L612" i="33"/>
  <c r="K612" i="33"/>
  <c r="J612" i="33"/>
  <c r="I612" i="33"/>
  <c r="H612" i="33"/>
  <c r="G612" i="33"/>
  <c r="F612" i="33"/>
  <c r="V609" i="33"/>
  <c r="U609" i="33"/>
  <c r="T609" i="33"/>
  <c r="S609" i="33"/>
  <c r="R609" i="33"/>
  <c r="Q609" i="33"/>
  <c r="P609" i="33"/>
  <c r="O609" i="33"/>
  <c r="N609" i="33"/>
  <c r="M609" i="33"/>
  <c r="L609" i="33"/>
  <c r="K609" i="33"/>
  <c r="J609" i="33"/>
  <c r="I609" i="33"/>
  <c r="H609" i="33"/>
  <c r="G609" i="33"/>
  <c r="F609" i="33"/>
  <c r="V608" i="33"/>
  <c r="U608" i="33"/>
  <c r="T608" i="33"/>
  <c r="S608" i="33"/>
  <c r="R608" i="33"/>
  <c r="Q608" i="33"/>
  <c r="P608" i="33"/>
  <c r="O608" i="33"/>
  <c r="N608" i="33"/>
  <c r="M608" i="33"/>
  <c r="L608" i="33"/>
  <c r="K608" i="33"/>
  <c r="J608" i="33"/>
  <c r="I608" i="33"/>
  <c r="H608" i="33"/>
  <c r="G608" i="33"/>
  <c r="F608" i="33"/>
  <c r="V605" i="33"/>
  <c r="U605" i="33"/>
  <c r="T605" i="33"/>
  <c r="S605" i="33"/>
  <c r="R605" i="33"/>
  <c r="Q605" i="33"/>
  <c r="P605" i="33"/>
  <c r="O605" i="33"/>
  <c r="N605" i="33"/>
  <c r="M605" i="33"/>
  <c r="L605" i="33"/>
  <c r="K605" i="33"/>
  <c r="J605" i="33"/>
  <c r="I605" i="33"/>
  <c r="H605" i="33"/>
  <c r="G605" i="33"/>
  <c r="F605" i="33"/>
  <c r="V604" i="33"/>
  <c r="U604" i="33"/>
  <c r="T604" i="33"/>
  <c r="S604" i="33"/>
  <c r="R604" i="33"/>
  <c r="Q604" i="33"/>
  <c r="P604" i="33"/>
  <c r="O604" i="33"/>
  <c r="N604" i="33"/>
  <c r="M604" i="33"/>
  <c r="L604" i="33"/>
  <c r="K604" i="33"/>
  <c r="J604" i="33"/>
  <c r="I604" i="33"/>
  <c r="H604" i="33"/>
  <c r="G604" i="33"/>
  <c r="F604" i="33"/>
  <c r="V601" i="33"/>
  <c r="U601" i="33"/>
  <c r="T601" i="33"/>
  <c r="S601" i="33"/>
  <c r="R601" i="33"/>
  <c r="Q601" i="33"/>
  <c r="P601" i="33"/>
  <c r="O601" i="33"/>
  <c r="N601" i="33"/>
  <c r="M601" i="33"/>
  <c r="L601" i="33"/>
  <c r="K601" i="33"/>
  <c r="J601" i="33"/>
  <c r="I601" i="33"/>
  <c r="H601" i="33"/>
  <c r="G601" i="33"/>
  <c r="F601" i="33"/>
  <c r="V600" i="33"/>
  <c r="U600" i="33"/>
  <c r="T600" i="33"/>
  <c r="S600" i="33"/>
  <c r="R600" i="33"/>
  <c r="Q600" i="33"/>
  <c r="P600" i="33"/>
  <c r="O600" i="33"/>
  <c r="N600" i="33"/>
  <c r="M600" i="33"/>
  <c r="L600" i="33"/>
  <c r="K600" i="33"/>
  <c r="J600" i="33"/>
  <c r="I600" i="33"/>
  <c r="H600" i="33"/>
  <c r="G600" i="33"/>
  <c r="F600" i="33"/>
  <c r="V597" i="33"/>
  <c r="U597" i="33"/>
  <c r="T597" i="33"/>
  <c r="S597" i="33"/>
  <c r="R597" i="33"/>
  <c r="Q597" i="33"/>
  <c r="P597" i="33"/>
  <c r="O597" i="33"/>
  <c r="N597" i="33"/>
  <c r="M597" i="33"/>
  <c r="L597" i="33"/>
  <c r="K597" i="33"/>
  <c r="J597" i="33"/>
  <c r="I597" i="33"/>
  <c r="H597" i="33"/>
  <c r="G597" i="33"/>
  <c r="F597" i="33"/>
  <c r="V596" i="33"/>
  <c r="U596" i="33"/>
  <c r="T596" i="33"/>
  <c r="S596" i="33"/>
  <c r="R596" i="33"/>
  <c r="Q596" i="33"/>
  <c r="P596" i="33"/>
  <c r="O596" i="33"/>
  <c r="N596" i="33"/>
  <c r="M596" i="33"/>
  <c r="L596" i="33"/>
  <c r="K596" i="33"/>
  <c r="J596" i="33"/>
  <c r="I596" i="33"/>
  <c r="H596" i="33"/>
  <c r="G596" i="33"/>
  <c r="F596" i="33"/>
  <c r="V593" i="33"/>
  <c r="U593" i="33"/>
  <c r="T593" i="33"/>
  <c r="S593" i="33"/>
  <c r="R593" i="33"/>
  <c r="Q593" i="33"/>
  <c r="P593" i="33"/>
  <c r="O593" i="33"/>
  <c r="N593" i="33"/>
  <c r="M593" i="33"/>
  <c r="L593" i="33"/>
  <c r="K593" i="33"/>
  <c r="J593" i="33"/>
  <c r="I593" i="33"/>
  <c r="H593" i="33"/>
  <c r="G593" i="33"/>
  <c r="F593" i="33"/>
  <c r="V592" i="33"/>
  <c r="U592" i="33"/>
  <c r="T592" i="33"/>
  <c r="S592" i="33"/>
  <c r="R592" i="33"/>
  <c r="Q592" i="33"/>
  <c r="P592" i="33"/>
  <c r="O592" i="33"/>
  <c r="N592" i="33"/>
  <c r="M592" i="33"/>
  <c r="L592" i="33"/>
  <c r="K592" i="33"/>
  <c r="J592" i="33"/>
  <c r="I592" i="33"/>
  <c r="H592" i="33"/>
  <c r="G592" i="33"/>
  <c r="F592" i="33"/>
  <c r="V589" i="33"/>
  <c r="U589" i="33"/>
  <c r="T589" i="33"/>
  <c r="S589" i="33"/>
  <c r="R589" i="33"/>
  <c r="Q589" i="33"/>
  <c r="P589" i="33"/>
  <c r="O589" i="33"/>
  <c r="N589" i="33"/>
  <c r="M589" i="33"/>
  <c r="L589" i="33"/>
  <c r="K589" i="33"/>
  <c r="J589" i="33"/>
  <c r="I589" i="33"/>
  <c r="H589" i="33"/>
  <c r="G589" i="33"/>
  <c r="F589" i="33"/>
  <c r="V588" i="33"/>
  <c r="U588" i="33"/>
  <c r="T588" i="33"/>
  <c r="S588" i="33"/>
  <c r="R588" i="33"/>
  <c r="Q588" i="33"/>
  <c r="P588" i="33"/>
  <c r="O588" i="33"/>
  <c r="N588" i="33"/>
  <c r="M588" i="33"/>
  <c r="L588" i="33"/>
  <c r="K588" i="33"/>
  <c r="J588" i="33"/>
  <c r="I588" i="33"/>
  <c r="H588" i="33"/>
  <c r="G588" i="33"/>
  <c r="F588" i="33"/>
  <c r="V585" i="33"/>
  <c r="U585" i="33"/>
  <c r="T585" i="33"/>
  <c r="S585" i="33"/>
  <c r="R585" i="33"/>
  <c r="Q585" i="33"/>
  <c r="P585" i="33"/>
  <c r="O585" i="33"/>
  <c r="N585" i="33"/>
  <c r="M585" i="33"/>
  <c r="L585" i="33"/>
  <c r="K585" i="33"/>
  <c r="J585" i="33"/>
  <c r="I585" i="33"/>
  <c r="H585" i="33"/>
  <c r="G585" i="33"/>
  <c r="F585" i="33"/>
  <c r="V584" i="33"/>
  <c r="U584" i="33"/>
  <c r="T584" i="33"/>
  <c r="S584" i="33"/>
  <c r="R584" i="33"/>
  <c r="Q584" i="33"/>
  <c r="P584" i="33"/>
  <c r="O584" i="33"/>
  <c r="N584" i="33"/>
  <c r="M584" i="33"/>
  <c r="L584" i="33"/>
  <c r="K584" i="33"/>
  <c r="J584" i="33"/>
  <c r="I584" i="33"/>
  <c r="H584" i="33"/>
  <c r="G584" i="33"/>
  <c r="F584" i="33"/>
  <c r="V581" i="33"/>
  <c r="U581" i="33"/>
  <c r="T581" i="33"/>
  <c r="S581" i="33"/>
  <c r="R581" i="33"/>
  <c r="Q581" i="33"/>
  <c r="P581" i="33"/>
  <c r="O581" i="33"/>
  <c r="N581" i="33"/>
  <c r="M581" i="33"/>
  <c r="L581" i="33"/>
  <c r="K581" i="33"/>
  <c r="J581" i="33"/>
  <c r="I581" i="33"/>
  <c r="H581" i="33"/>
  <c r="G581" i="33"/>
  <c r="F581" i="33"/>
  <c r="V580" i="33"/>
  <c r="U580" i="33"/>
  <c r="T580" i="33"/>
  <c r="S580" i="33"/>
  <c r="R580" i="33"/>
  <c r="Q580" i="33"/>
  <c r="P580" i="33"/>
  <c r="O580" i="33"/>
  <c r="N580" i="33"/>
  <c r="M580" i="33"/>
  <c r="L580" i="33"/>
  <c r="K580" i="33"/>
  <c r="J580" i="33"/>
  <c r="I580" i="33"/>
  <c r="H580" i="33"/>
  <c r="G580" i="33"/>
  <c r="F580" i="33"/>
  <c r="V577" i="33"/>
  <c r="U577" i="33"/>
  <c r="T577" i="33"/>
  <c r="S577" i="33"/>
  <c r="R577" i="33"/>
  <c r="Q577" i="33"/>
  <c r="P577" i="33"/>
  <c r="O577" i="33"/>
  <c r="N577" i="33"/>
  <c r="M577" i="33"/>
  <c r="L577" i="33"/>
  <c r="K577" i="33"/>
  <c r="J577" i="33"/>
  <c r="I577" i="33"/>
  <c r="H577" i="33"/>
  <c r="G577" i="33"/>
  <c r="F577" i="33"/>
  <c r="V576" i="33"/>
  <c r="U576" i="33"/>
  <c r="T576" i="33"/>
  <c r="S576" i="33"/>
  <c r="R576" i="33"/>
  <c r="Q576" i="33"/>
  <c r="P576" i="33"/>
  <c r="O576" i="33"/>
  <c r="N576" i="33"/>
  <c r="M576" i="33"/>
  <c r="L576" i="33"/>
  <c r="K576" i="33"/>
  <c r="J576" i="33"/>
  <c r="I576" i="33"/>
  <c r="H576" i="33"/>
  <c r="G576" i="33"/>
  <c r="F576" i="33"/>
  <c r="V573" i="33"/>
  <c r="U573" i="33"/>
  <c r="T573" i="33"/>
  <c r="S573" i="33"/>
  <c r="R573" i="33"/>
  <c r="Q573" i="33"/>
  <c r="P573" i="33"/>
  <c r="O573" i="33"/>
  <c r="N573" i="33"/>
  <c r="M573" i="33"/>
  <c r="L573" i="33"/>
  <c r="K573" i="33"/>
  <c r="J573" i="33"/>
  <c r="I573" i="33"/>
  <c r="H573" i="33"/>
  <c r="G573" i="33"/>
  <c r="F573" i="33"/>
  <c r="V572" i="33"/>
  <c r="U572" i="33"/>
  <c r="T572" i="33"/>
  <c r="S572" i="33"/>
  <c r="R572" i="33"/>
  <c r="Q572" i="33"/>
  <c r="P572" i="33"/>
  <c r="O572" i="33"/>
  <c r="N572" i="33"/>
  <c r="M572" i="33"/>
  <c r="L572" i="33"/>
  <c r="K572" i="33"/>
  <c r="J572" i="33"/>
  <c r="I572" i="33"/>
  <c r="H572" i="33"/>
  <c r="G572" i="33"/>
  <c r="F572" i="33"/>
  <c r="V569" i="33"/>
  <c r="U569" i="33"/>
  <c r="T569" i="33"/>
  <c r="S569" i="33"/>
  <c r="R569" i="33"/>
  <c r="Q569" i="33"/>
  <c r="P569" i="33"/>
  <c r="O569" i="33"/>
  <c r="N569" i="33"/>
  <c r="M569" i="33"/>
  <c r="L569" i="33"/>
  <c r="K569" i="33"/>
  <c r="J569" i="33"/>
  <c r="I569" i="33"/>
  <c r="H569" i="33"/>
  <c r="G569" i="33"/>
  <c r="F569" i="33"/>
  <c r="V568" i="33"/>
  <c r="U568" i="33"/>
  <c r="T568" i="33"/>
  <c r="S568" i="33"/>
  <c r="R568" i="33"/>
  <c r="Q568" i="33"/>
  <c r="P568" i="33"/>
  <c r="O568" i="33"/>
  <c r="N568" i="33"/>
  <c r="M568" i="33"/>
  <c r="L568" i="33"/>
  <c r="K568" i="33"/>
  <c r="J568" i="33"/>
  <c r="I568" i="33"/>
  <c r="H568" i="33"/>
  <c r="G568" i="33"/>
  <c r="F568" i="33"/>
  <c r="V565" i="33"/>
  <c r="U565" i="33"/>
  <c r="T565" i="33"/>
  <c r="S565" i="33"/>
  <c r="R565" i="33"/>
  <c r="Q565" i="33"/>
  <c r="P565" i="33"/>
  <c r="O565" i="33"/>
  <c r="N565" i="33"/>
  <c r="M565" i="33"/>
  <c r="L565" i="33"/>
  <c r="K565" i="33"/>
  <c r="J565" i="33"/>
  <c r="I565" i="33"/>
  <c r="H565" i="33"/>
  <c r="G565" i="33"/>
  <c r="F565" i="33"/>
  <c r="V564" i="33"/>
  <c r="U564" i="33"/>
  <c r="T564" i="33"/>
  <c r="S564" i="33"/>
  <c r="R564" i="33"/>
  <c r="Q564" i="33"/>
  <c r="P564" i="33"/>
  <c r="O564" i="33"/>
  <c r="N564" i="33"/>
  <c r="M564" i="33"/>
  <c r="L564" i="33"/>
  <c r="K564" i="33"/>
  <c r="J564" i="33"/>
  <c r="I564" i="33"/>
  <c r="H564" i="33"/>
  <c r="G564" i="33"/>
  <c r="F564" i="33"/>
  <c r="V561" i="33"/>
  <c r="U561" i="33"/>
  <c r="T561" i="33"/>
  <c r="S561" i="33"/>
  <c r="R561" i="33"/>
  <c r="Q561" i="33"/>
  <c r="P561" i="33"/>
  <c r="O561" i="33"/>
  <c r="N561" i="33"/>
  <c r="M561" i="33"/>
  <c r="L561" i="33"/>
  <c r="K561" i="33"/>
  <c r="J561" i="33"/>
  <c r="I561" i="33"/>
  <c r="H561" i="33"/>
  <c r="G561" i="33"/>
  <c r="F561" i="33"/>
  <c r="V560" i="33"/>
  <c r="U560" i="33"/>
  <c r="T560" i="33"/>
  <c r="S560" i="33"/>
  <c r="R560" i="33"/>
  <c r="Q560" i="33"/>
  <c r="P560" i="33"/>
  <c r="O560" i="33"/>
  <c r="N560" i="33"/>
  <c r="M560" i="33"/>
  <c r="L560" i="33"/>
  <c r="K560" i="33"/>
  <c r="J560" i="33"/>
  <c r="I560" i="33"/>
  <c r="H560" i="33"/>
  <c r="G560" i="33"/>
  <c r="F560" i="33"/>
  <c r="V557" i="33"/>
  <c r="U557" i="33"/>
  <c r="T557" i="33"/>
  <c r="S557" i="33"/>
  <c r="R557" i="33"/>
  <c r="Q557" i="33"/>
  <c r="P557" i="33"/>
  <c r="O557" i="33"/>
  <c r="N557" i="33"/>
  <c r="M557" i="33"/>
  <c r="L557" i="33"/>
  <c r="K557" i="33"/>
  <c r="J557" i="33"/>
  <c r="I557" i="33"/>
  <c r="H557" i="33"/>
  <c r="G557" i="33"/>
  <c r="F557" i="33"/>
  <c r="V556" i="33"/>
  <c r="U556" i="33"/>
  <c r="T556" i="33"/>
  <c r="S556" i="33"/>
  <c r="R556" i="33"/>
  <c r="Q556" i="33"/>
  <c r="P556" i="33"/>
  <c r="O556" i="33"/>
  <c r="N556" i="33"/>
  <c r="M556" i="33"/>
  <c r="L556" i="33"/>
  <c r="K556" i="33"/>
  <c r="J556" i="33"/>
  <c r="I556" i="33"/>
  <c r="H556" i="33"/>
  <c r="G556" i="33"/>
  <c r="F556" i="33"/>
  <c r="V553" i="33"/>
  <c r="U553" i="33"/>
  <c r="T553" i="33"/>
  <c r="S553" i="33"/>
  <c r="R553" i="33"/>
  <c r="Q553" i="33"/>
  <c r="P553" i="33"/>
  <c r="O553" i="33"/>
  <c r="N553" i="33"/>
  <c r="M553" i="33"/>
  <c r="L553" i="33"/>
  <c r="K553" i="33"/>
  <c r="J553" i="33"/>
  <c r="I553" i="33"/>
  <c r="H553" i="33"/>
  <c r="G553" i="33"/>
  <c r="F553" i="33"/>
  <c r="V552" i="33"/>
  <c r="U552" i="33"/>
  <c r="T552" i="33"/>
  <c r="S552" i="33"/>
  <c r="R552" i="33"/>
  <c r="Q552" i="33"/>
  <c r="P552" i="33"/>
  <c r="O552" i="33"/>
  <c r="N552" i="33"/>
  <c r="M552" i="33"/>
  <c r="L552" i="33"/>
  <c r="K552" i="33"/>
  <c r="J552" i="33"/>
  <c r="I552" i="33"/>
  <c r="H552" i="33"/>
  <c r="G552" i="33"/>
  <c r="F552" i="33"/>
  <c r="V549" i="33"/>
  <c r="U549" i="33"/>
  <c r="T549" i="33"/>
  <c r="S549" i="33"/>
  <c r="R549" i="33"/>
  <c r="Q549" i="33"/>
  <c r="P549" i="33"/>
  <c r="O549" i="33"/>
  <c r="N549" i="33"/>
  <c r="M549" i="33"/>
  <c r="L549" i="33"/>
  <c r="K549" i="33"/>
  <c r="J549" i="33"/>
  <c r="I549" i="33"/>
  <c r="H549" i="33"/>
  <c r="G549" i="33"/>
  <c r="F549" i="33"/>
  <c r="V548" i="33"/>
  <c r="U548" i="33"/>
  <c r="T548" i="33"/>
  <c r="S548" i="33"/>
  <c r="R548" i="33"/>
  <c r="Q548" i="33"/>
  <c r="P548" i="33"/>
  <c r="O548" i="33"/>
  <c r="N548" i="33"/>
  <c r="M548" i="33"/>
  <c r="L548" i="33"/>
  <c r="K548" i="33"/>
  <c r="J548" i="33"/>
  <c r="I548" i="33"/>
  <c r="H548" i="33"/>
  <c r="G548" i="33"/>
  <c r="F548" i="33"/>
  <c r="V545" i="33"/>
  <c r="U545" i="33"/>
  <c r="T545" i="33"/>
  <c r="S545" i="33"/>
  <c r="R545" i="33"/>
  <c r="Q545" i="33"/>
  <c r="P545" i="33"/>
  <c r="O545" i="33"/>
  <c r="N545" i="33"/>
  <c r="M545" i="33"/>
  <c r="L545" i="33"/>
  <c r="K545" i="33"/>
  <c r="J545" i="33"/>
  <c r="I545" i="33"/>
  <c r="H545" i="33"/>
  <c r="G545" i="33"/>
  <c r="F545" i="33"/>
  <c r="V544" i="33"/>
  <c r="U544" i="33"/>
  <c r="T544" i="33"/>
  <c r="S544" i="33"/>
  <c r="R544" i="33"/>
  <c r="Q544" i="33"/>
  <c r="P544" i="33"/>
  <c r="O544" i="33"/>
  <c r="N544" i="33"/>
  <c r="M544" i="33"/>
  <c r="L544" i="33"/>
  <c r="K544" i="33"/>
  <c r="J544" i="33"/>
  <c r="I544" i="33"/>
  <c r="H544" i="33"/>
  <c r="G544" i="33"/>
  <c r="F544" i="33"/>
  <c r="V541" i="33"/>
  <c r="U541" i="33"/>
  <c r="T541" i="33"/>
  <c r="S541" i="33"/>
  <c r="R541" i="33"/>
  <c r="Q541" i="33"/>
  <c r="P541" i="33"/>
  <c r="O541" i="33"/>
  <c r="N541" i="33"/>
  <c r="M541" i="33"/>
  <c r="L541" i="33"/>
  <c r="K541" i="33"/>
  <c r="J541" i="33"/>
  <c r="I541" i="33"/>
  <c r="H541" i="33"/>
  <c r="G541" i="33"/>
  <c r="F541" i="33"/>
  <c r="V540" i="33"/>
  <c r="U540" i="33"/>
  <c r="T540" i="33"/>
  <c r="S540" i="33"/>
  <c r="R540" i="33"/>
  <c r="Q540" i="33"/>
  <c r="P540" i="33"/>
  <c r="O540" i="33"/>
  <c r="N540" i="33"/>
  <c r="M540" i="33"/>
  <c r="L540" i="33"/>
  <c r="K540" i="33"/>
  <c r="J540" i="33"/>
  <c r="I540" i="33"/>
  <c r="H540" i="33"/>
  <c r="G540" i="33"/>
  <c r="F540" i="33"/>
  <c r="V537" i="33"/>
  <c r="U537" i="33"/>
  <c r="T537" i="33"/>
  <c r="S537" i="33"/>
  <c r="R537" i="33"/>
  <c r="Q537" i="33"/>
  <c r="P537" i="33"/>
  <c r="O537" i="33"/>
  <c r="N537" i="33"/>
  <c r="M537" i="33"/>
  <c r="L537" i="33"/>
  <c r="K537" i="33"/>
  <c r="J537" i="33"/>
  <c r="I537" i="33"/>
  <c r="H537" i="33"/>
  <c r="G537" i="33"/>
  <c r="F537" i="33"/>
  <c r="V536" i="33"/>
  <c r="U536" i="33"/>
  <c r="T536" i="33"/>
  <c r="S536" i="33"/>
  <c r="R536" i="33"/>
  <c r="Q536" i="33"/>
  <c r="P536" i="33"/>
  <c r="O536" i="33"/>
  <c r="N536" i="33"/>
  <c r="M536" i="33"/>
  <c r="L536" i="33"/>
  <c r="K536" i="33"/>
  <c r="J536" i="33"/>
  <c r="I536" i="33"/>
  <c r="H536" i="33"/>
  <c r="G536" i="33"/>
  <c r="F536" i="33"/>
  <c r="V533" i="33"/>
  <c r="U533" i="33"/>
  <c r="T533" i="33"/>
  <c r="S533" i="33"/>
  <c r="R533" i="33"/>
  <c r="Q533" i="33"/>
  <c r="P533" i="33"/>
  <c r="O533" i="33"/>
  <c r="N533" i="33"/>
  <c r="M533" i="33"/>
  <c r="L533" i="33"/>
  <c r="K533" i="33"/>
  <c r="J533" i="33"/>
  <c r="I533" i="33"/>
  <c r="H533" i="33"/>
  <c r="G533" i="33"/>
  <c r="F533" i="33"/>
  <c r="V532" i="33"/>
  <c r="U532" i="33"/>
  <c r="T532" i="33"/>
  <c r="S532" i="33"/>
  <c r="R532" i="33"/>
  <c r="Q532" i="33"/>
  <c r="P532" i="33"/>
  <c r="O532" i="33"/>
  <c r="N532" i="33"/>
  <c r="M532" i="33"/>
  <c r="L532" i="33"/>
  <c r="K532" i="33"/>
  <c r="J532" i="33"/>
  <c r="I532" i="33"/>
  <c r="H532" i="33"/>
  <c r="G532" i="33"/>
  <c r="F532" i="33"/>
  <c r="V529" i="33"/>
  <c r="U529" i="33"/>
  <c r="T529" i="33"/>
  <c r="S529" i="33"/>
  <c r="R529" i="33"/>
  <c r="Q529" i="33"/>
  <c r="P529" i="33"/>
  <c r="O529" i="33"/>
  <c r="N529" i="33"/>
  <c r="M529" i="33"/>
  <c r="L529" i="33"/>
  <c r="K529" i="33"/>
  <c r="J529" i="33"/>
  <c r="I529" i="33"/>
  <c r="H529" i="33"/>
  <c r="G529" i="33"/>
  <c r="F529" i="33"/>
  <c r="V528" i="33"/>
  <c r="U528" i="33"/>
  <c r="T528" i="33"/>
  <c r="S528" i="33"/>
  <c r="R528" i="33"/>
  <c r="Q528" i="33"/>
  <c r="P528" i="33"/>
  <c r="O528" i="33"/>
  <c r="N528" i="33"/>
  <c r="M528" i="33"/>
  <c r="L528" i="33"/>
  <c r="K528" i="33"/>
  <c r="J528" i="33"/>
  <c r="I528" i="33"/>
  <c r="H528" i="33"/>
  <c r="G528" i="33"/>
  <c r="F528" i="33"/>
  <c r="V525" i="33"/>
  <c r="U525" i="33"/>
  <c r="T525" i="33"/>
  <c r="S525" i="33"/>
  <c r="R525" i="33"/>
  <c r="Q525" i="33"/>
  <c r="P525" i="33"/>
  <c r="O525" i="33"/>
  <c r="N525" i="33"/>
  <c r="M525" i="33"/>
  <c r="L525" i="33"/>
  <c r="K525" i="33"/>
  <c r="J525" i="33"/>
  <c r="I525" i="33"/>
  <c r="H525" i="33"/>
  <c r="G525" i="33"/>
  <c r="F525" i="33"/>
  <c r="V524" i="33"/>
  <c r="U524" i="33"/>
  <c r="T524" i="33"/>
  <c r="S524" i="33"/>
  <c r="R524" i="33"/>
  <c r="Q524" i="33"/>
  <c r="P524" i="33"/>
  <c r="O524" i="33"/>
  <c r="N524" i="33"/>
  <c r="M524" i="33"/>
  <c r="L524" i="33"/>
  <c r="K524" i="33"/>
  <c r="J524" i="33"/>
  <c r="I524" i="33"/>
  <c r="H524" i="33"/>
  <c r="G524" i="33"/>
  <c r="F524" i="33"/>
  <c r="V521" i="33"/>
  <c r="U521" i="33"/>
  <c r="T521" i="33"/>
  <c r="S521" i="33"/>
  <c r="R521" i="33"/>
  <c r="Q521" i="33"/>
  <c r="P521" i="33"/>
  <c r="O521" i="33"/>
  <c r="N521" i="33"/>
  <c r="M521" i="33"/>
  <c r="L521" i="33"/>
  <c r="K521" i="33"/>
  <c r="J521" i="33"/>
  <c r="I521" i="33"/>
  <c r="H521" i="33"/>
  <c r="G521" i="33"/>
  <c r="F521" i="33"/>
  <c r="V520" i="33"/>
  <c r="U520" i="33"/>
  <c r="T520" i="33"/>
  <c r="S520" i="33"/>
  <c r="R520" i="33"/>
  <c r="Q520" i="33"/>
  <c r="P520" i="33"/>
  <c r="O520" i="33"/>
  <c r="N520" i="33"/>
  <c r="M520" i="33"/>
  <c r="L520" i="33"/>
  <c r="K520" i="33"/>
  <c r="J520" i="33"/>
  <c r="I520" i="33"/>
  <c r="H520" i="33"/>
  <c r="G520" i="33"/>
  <c r="F520" i="33"/>
  <c r="V517" i="33"/>
  <c r="U517" i="33"/>
  <c r="T517" i="33"/>
  <c r="S517" i="33"/>
  <c r="R517" i="33"/>
  <c r="Q517" i="33"/>
  <c r="P517" i="33"/>
  <c r="O517" i="33"/>
  <c r="N517" i="33"/>
  <c r="M517" i="33"/>
  <c r="L517" i="33"/>
  <c r="K517" i="33"/>
  <c r="J517" i="33"/>
  <c r="I517" i="33"/>
  <c r="H517" i="33"/>
  <c r="G517" i="33"/>
  <c r="F517" i="33"/>
  <c r="V516" i="33"/>
  <c r="U516" i="33"/>
  <c r="T516" i="33"/>
  <c r="S516" i="33"/>
  <c r="R516" i="33"/>
  <c r="Q516" i="33"/>
  <c r="P516" i="33"/>
  <c r="O516" i="33"/>
  <c r="N516" i="33"/>
  <c r="M516" i="33"/>
  <c r="L516" i="33"/>
  <c r="K516" i="33"/>
  <c r="J516" i="33"/>
  <c r="I516" i="33"/>
  <c r="H516" i="33"/>
  <c r="G516" i="33"/>
  <c r="F516" i="33"/>
  <c r="V513" i="33"/>
  <c r="U513" i="33"/>
  <c r="T513" i="33"/>
  <c r="S513" i="33"/>
  <c r="R513" i="33"/>
  <c r="Q513" i="33"/>
  <c r="P513" i="33"/>
  <c r="O513" i="33"/>
  <c r="N513" i="33"/>
  <c r="M513" i="33"/>
  <c r="L513" i="33"/>
  <c r="K513" i="33"/>
  <c r="J513" i="33"/>
  <c r="I513" i="33"/>
  <c r="H513" i="33"/>
  <c r="G513" i="33"/>
  <c r="F513" i="33"/>
  <c r="V512" i="33"/>
  <c r="U512" i="33"/>
  <c r="T512" i="33"/>
  <c r="S512" i="33"/>
  <c r="R512" i="33"/>
  <c r="Q512" i="33"/>
  <c r="P512" i="33"/>
  <c r="O512" i="33"/>
  <c r="N512" i="33"/>
  <c r="M512" i="33"/>
  <c r="L512" i="33"/>
  <c r="K512" i="33"/>
  <c r="J512" i="33"/>
  <c r="I512" i="33"/>
  <c r="H512" i="33"/>
  <c r="G512" i="33"/>
  <c r="F512" i="33"/>
  <c r="V509" i="33"/>
  <c r="U509" i="33"/>
  <c r="T509" i="33"/>
  <c r="S509" i="33"/>
  <c r="R509" i="33"/>
  <c r="Q509" i="33"/>
  <c r="P509" i="33"/>
  <c r="O509" i="33"/>
  <c r="N509" i="33"/>
  <c r="M509" i="33"/>
  <c r="L509" i="33"/>
  <c r="K509" i="33"/>
  <c r="J509" i="33"/>
  <c r="I509" i="33"/>
  <c r="H509" i="33"/>
  <c r="G509" i="33"/>
  <c r="F509" i="33"/>
  <c r="V508" i="33"/>
  <c r="U508" i="33"/>
  <c r="T508" i="33"/>
  <c r="S508" i="33"/>
  <c r="R508" i="33"/>
  <c r="Q508" i="33"/>
  <c r="P508" i="33"/>
  <c r="O508" i="33"/>
  <c r="N508" i="33"/>
  <c r="M508" i="33"/>
  <c r="L508" i="33"/>
  <c r="K508" i="33"/>
  <c r="J508" i="33"/>
  <c r="I508" i="33"/>
  <c r="H508" i="33"/>
  <c r="G508" i="33"/>
  <c r="F508" i="33"/>
  <c r="V505" i="33"/>
  <c r="U505" i="33"/>
  <c r="T505" i="33"/>
  <c r="S505" i="33"/>
  <c r="R505" i="33"/>
  <c r="Q505" i="33"/>
  <c r="P505" i="33"/>
  <c r="O505" i="33"/>
  <c r="N505" i="33"/>
  <c r="M505" i="33"/>
  <c r="L505" i="33"/>
  <c r="K505" i="33"/>
  <c r="J505" i="33"/>
  <c r="I505" i="33"/>
  <c r="H505" i="33"/>
  <c r="G505" i="33"/>
  <c r="F505" i="33"/>
  <c r="V504" i="33"/>
  <c r="U504" i="33"/>
  <c r="T504" i="33"/>
  <c r="S504" i="33"/>
  <c r="R504" i="33"/>
  <c r="Q504" i="33"/>
  <c r="P504" i="33"/>
  <c r="O504" i="33"/>
  <c r="N504" i="33"/>
  <c r="M504" i="33"/>
  <c r="L504" i="33"/>
  <c r="K504" i="33"/>
  <c r="J504" i="33"/>
  <c r="I504" i="33"/>
  <c r="H504" i="33"/>
  <c r="G504" i="33"/>
  <c r="F504" i="33"/>
  <c r="V501" i="33"/>
  <c r="U501" i="33"/>
  <c r="T501" i="33"/>
  <c r="S501" i="33"/>
  <c r="R501" i="33"/>
  <c r="Q501" i="33"/>
  <c r="P501" i="33"/>
  <c r="O501" i="33"/>
  <c r="N501" i="33"/>
  <c r="M501" i="33"/>
  <c r="L501" i="33"/>
  <c r="K501" i="33"/>
  <c r="J501" i="33"/>
  <c r="I501" i="33"/>
  <c r="H501" i="33"/>
  <c r="G501" i="33"/>
  <c r="F501" i="33"/>
  <c r="V500" i="33"/>
  <c r="U500" i="33"/>
  <c r="T500" i="33"/>
  <c r="S500" i="33"/>
  <c r="R500" i="33"/>
  <c r="Q500" i="33"/>
  <c r="P500" i="33"/>
  <c r="O500" i="33"/>
  <c r="N500" i="33"/>
  <c r="M500" i="33"/>
  <c r="L500" i="33"/>
  <c r="K500" i="33"/>
  <c r="J500" i="33"/>
  <c r="I500" i="33"/>
  <c r="H500" i="33"/>
  <c r="G500" i="33"/>
  <c r="F500" i="33"/>
  <c r="V497" i="33"/>
  <c r="U497" i="33"/>
  <c r="T497" i="33"/>
  <c r="S497" i="33"/>
  <c r="R497" i="33"/>
  <c r="Q497" i="33"/>
  <c r="P497" i="33"/>
  <c r="O497" i="33"/>
  <c r="N497" i="33"/>
  <c r="M497" i="33"/>
  <c r="L497" i="33"/>
  <c r="K497" i="33"/>
  <c r="J497" i="33"/>
  <c r="I497" i="33"/>
  <c r="H497" i="33"/>
  <c r="G497" i="33"/>
  <c r="F497" i="33"/>
  <c r="V496" i="33"/>
  <c r="U496" i="33"/>
  <c r="T496" i="33"/>
  <c r="S496" i="33"/>
  <c r="R496" i="33"/>
  <c r="Q496" i="33"/>
  <c r="P496" i="33"/>
  <c r="O496" i="33"/>
  <c r="N496" i="33"/>
  <c r="M496" i="33"/>
  <c r="L496" i="33"/>
  <c r="K496" i="33"/>
  <c r="J496" i="33"/>
  <c r="I496" i="33"/>
  <c r="H496" i="33"/>
  <c r="G496" i="33"/>
  <c r="F496" i="33"/>
  <c r="V493" i="33"/>
  <c r="U493" i="33"/>
  <c r="T493" i="33"/>
  <c r="S493" i="33"/>
  <c r="R493" i="33"/>
  <c r="Q493" i="33"/>
  <c r="P493" i="33"/>
  <c r="O493" i="33"/>
  <c r="N493" i="33"/>
  <c r="M493" i="33"/>
  <c r="L493" i="33"/>
  <c r="K493" i="33"/>
  <c r="J493" i="33"/>
  <c r="I493" i="33"/>
  <c r="H493" i="33"/>
  <c r="G493" i="33"/>
  <c r="F493" i="33"/>
  <c r="V492" i="33"/>
  <c r="U492" i="33"/>
  <c r="T492" i="33"/>
  <c r="S492" i="33"/>
  <c r="R492" i="33"/>
  <c r="Q492" i="33"/>
  <c r="P492" i="33"/>
  <c r="O492" i="33"/>
  <c r="N492" i="33"/>
  <c r="M492" i="33"/>
  <c r="L492" i="33"/>
  <c r="K492" i="33"/>
  <c r="J492" i="33"/>
  <c r="I492" i="33"/>
  <c r="H492" i="33"/>
  <c r="G492" i="33"/>
  <c r="F492" i="33"/>
  <c r="V489" i="33"/>
  <c r="U489" i="33"/>
  <c r="T489" i="33"/>
  <c r="S489" i="33"/>
  <c r="R489" i="33"/>
  <c r="Q489" i="33"/>
  <c r="P489" i="33"/>
  <c r="O489" i="33"/>
  <c r="N489" i="33"/>
  <c r="M489" i="33"/>
  <c r="L489" i="33"/>
  <c r="K489" i="33"/>
  <c r="J489" i="33"/>
  <c r="I489" i="33"/>
  <c r="H489" i="33"/>
  <c r="G489" i="33"/>
  <c r="F489" i="33"/>
  <c r="V488" i="33"/>
  <c r="U488" i="33"/>
  <c r="T488" i="33"/>
  <c r="S488" i="33"/>
  <c r="R488" i="33"/>
  <c r="Q488" i="33"/>
  <c r="P488" i="33"/>
  <c r="O488" i="33"/>
  <c r="N488" i="33"/>
  <c r="M488" i="33"/>
  <c r="L488" i="33"/>
  <c r="K488" i="33"/>
  <c r="J488" i="33"/>
  <c r="I488" i="33"/>
  <c r="H488" i="33"/>
  <c r="G488" i="33"/>
  <c r="F488" i="33"/>
  <c r="V485" i="33"/>
  <c r="U485" i="33"/>
  <c r="T485" i="33"/>
  <c r="S485" i="33"/>
  <c r="R485" i="33"/>
  <c r="Q485" i="33"/>
  <c r="P485" i="33"/>
  <c r="O485" i="33"/>
  <c r="N485" i="33"/>
  <c r="M485" i="33"/>
  <c r="L485" i="33"/>
  <c r="K485" i="33"/>
  <c r="J485" i="33"/>
  <c r="I485" i="33"/>
  <c r="H485" i="33"/>
  <c r="G485" i="33"/>
  <c r="F485" i="33"/>
  <c r="V484" i="33"/>
  <c r="U484" i="33"/>
  <c r="T484" i="33"/>
  <c r="S484" i="33"/>
  <c r="R484" i="33"/>
  <c r="Q484" i="33"/>
  <c r="P484" i="33"/>
  <c r="O484" i="33"/>
  <c r="N484" i="33"/>
  <c r="M484" i="33"/>
  <c r="L484" i="33"/>
  <c r="K484" i="33"/>
  <c r="J484" i="33"/>
  <c r="I484" i="33"/>
  <c r="H484" i="33"/>
  <c r="G484" i="33"/>
  <c r="F484" i="33"/>
  <c r="V481" i="33"/>
  <c r="U481" i="33"/>
  <c r="T481" i="33"/>
  <c r="S481" i="33"/>
  <c r="R481" i="33"/>
  <c r="Q481" i="33"/>
  <c r="P481" i="33"/>
  <c r="O481" i="33"/>
  <c r="N481" i="33"/>
  <c r="M481" i="33"/>
  <c r="L481" i="33"/>
  <c r="K481" i="33"/>
  <c r="J481" i="33"/>
  <c r="I481" i="33"/>
  <c r="H481" i="33"/>
  <c r="G481" i="33"/>
  <c r="F481" i="33"/>
  <c r="V480" i="33"/>
  <c r="U480" i="33"/>
  <c r="T480" i="33"/>
  <c r="S480" i="33"/>
  <c r="R480" i="33"/>
  <c r="Q480" i="33"/>
  <c r="P480" i="33"/>
  <c r="O480" i="33"/>
  <c r="N480" i="33"/>
  <c r="M480" i="33"/>
  <c r="L480" i="33"/>
  <c r="K480" i="33"/>
  <c r="J480" i="33"/>
  <c r="I480" i="33"/>
  <c r="H480" i="33"/>
  <c r="G480" i="33"/>
  <c r="F480" i="33"/>
  <c r="V477" i="33"/>
  <c r="U477" i="33"/>
  <c r="T477" i="33"/>
  <c r="S477" i="33"/>
  <c r="R477" i="33"/>
  <c r="Q477" i="33"/>
  <c r="P477" i="33"/>
  <c r="O477" i="33"/>
  <c r="N477" i="33"/>
  <c r="M477" i="33"/>
  <c r="L477" i="33"/>
  <c r="K477" i="33"/>
  <c r="J477" i="33"/>
  <c r="I477" i="33"/>
  <c r="H477" i="33"/>
  <c r="G477" i="33"/>
  <c r="F477" i="33"/>
  <c r="V476" i="33"/>
  <c r="U476" i="33"/>
  <c r="T476" i="33"/>
  <c r="S476" i="33"/>
  <c r="R476" i="33"/>
  <c r="Q476" i="33"/>
  <c r="P476" i="33"/>
  <c r="O476" i="33"/>
  <c r="N476" i="33"/>
  <c r="M476" i="33"/>
  <c r="L476" i="33"/>
  <c r="K476" i="33"/>
  <c r="J476" i="33"/>
  <c r="I476" i="33"/>
  <c r="H476" i="33"/>
  <c r="G476" i="33"/>
  <c r="F476" i="33"/>
  <c r="V473" i="33"/>
  <c r="U473" i="33"/>
  <c r="T473" i="33"/>
  <c r="S473" i="33"/>
  <c r="R473" i="33"/>
  <c r="Q473" i="33"/>
  <c r="P473" i="33"/>
  <c r="O473" i="33"/>
  <c r="N473" i="33"/>
  <c r="M473" i="33"/>
  <c r="L473" i="33"/>
  <c r="K473" i="33"/>
  <c r="J473" i="33"/>
  <c r="I473" i="33"/>
  <c r="H473" i="33"/>
  <c r="G473" i="33"/>
  <c r="F473" i="33"/>
  <c r="V472" i="33"/>
  <c r="U472" i="33"/>
  <c r="T472" i="33"/>
  <c r="S472" i="33"/>
  <c r="R472" i="33"/>
  <c r="Q472" i="33"/>
  <c r="P472" i="33"/>
  <c r="O472" i="33"/>
  <c r="N472" i="33"/>
  <c r="M472" i="33"/>
  <c r="L472" i="33"/>
  <c r="K472" i="33"/>
  <c r="J472" i="33"/>
  <c r="I472" i="33"/>
  <c r="H472" i="33"/>
  <c r="G472" i="33"/>
  <c r="F472" i="33"/>
  <c r="V469" i="33"/>
  <c r="U469" i="33"/>
  <c r="T469" i="33"/>
  <c r="S469" i="33"/>
  <c r="R469" i="33"/>
  <c r="Q469" i="33"/>
  <c r="P469" i="33"/>
  <c r="O469" i="33"/>
  <c r="N469" i="33"/>
  <c r="M469" i="33"/>
  <c r="L469" i="33"/>
  <c r="K469" i="33"/>
  <c r="J469" i="33"/>
  <c r="I469" i="33"/>
  <c r="H469" i="33"/>
  <c r="G469" i="33"/>
  <c r="F469" i="33"/>
  <c r="V468" i="33"/>
  <c r="U468" i="33"/>
  <c r="T468" i="33"/>
  <c r="S468" i="33"/>
  <c r="R468" i="33"/>
  <c r="Q468" i="33"/>
  <c r="P468" i="33"/>
  <c r="O468" i="33"/>
  <c r="N468" i="33"/>
  <c r="M468" i="33"/>
  <c r="L468" i="33"/>
  <c r="K468" i="33"/>
  <c r="J468" i="33"/>
  <c r="I468" i="33"/>
  <c r="H468" i="33"/>
  <c r="G468" i="33"/>
  <c r="F468" i="33"/>
  <c r="V465" i="33"/>
  <c r="U465" i="33"/>
  <c r="T465" i="33"/>
  <c r="S465" i="33"/>
  <c r="R465" i="33"/>
  <c r="Q465" i="33"/>
  <c r="P465" i="33"/>
  <c r="O465" i="33"/>
  <c r="N465" i="33"/>
  <c r="M465" i="33"/>
  <c r="L465" i="33"/>
  <c r="K465" i="33"/>
  <c r="J465" i="33"/>
  <c r="I465" i="33"/>
  <c r="H465" i="33"/>
  <c r="G465" i="33"/>
  <c r="F465" i="33"/>
  <c r="V464" i="33"/>
  <c r="U464" i="33"/>
  <c r="T464" i="33"/>
  <c r="S464" i="33"/>
  <c r="R464" i="33"/>
  <c r="Q464" i="33"/>
  <c r="P464" i="33"/>
  <c r="O464" i="33"/>
  <c r="N464" i="33"/>
  <c r="M464" i="33"/>
  <c r="L464" i="33"/>
  <c r="K464" i="33"/>
  <c r="J464" i="33"/>
  <c r="I464" i="33"/>
  <c r="H464" i="33"/>
  <c r="G464" i="33"/>
  <c r="F464" i="33"/>
  <c r="V461" i="33"/>
  <c r="U461" i="33"/>
  <c r="T461" i="33"/>
  <c r="S461" i="33"/>
  <c r="R461" i="33"/>
  <c r="Q461" i="33"/>
  <c r="P461" i="33"/>
  <c r="O461" i="33"/>
  <c r="N461" i="33"/>
  <c r="M461" i="33"/>
  <c r="L461" i="33"/>
  <c r="K461" i="33"/>
  <c r="J461" i="33"/>
  <c r="I461" i="33"/>
  <c r="H461" i="33"/>
  <c r="G461" i="33"/>
  <c r="F461" i="33"/>
  <c r="V460" i="33"/>
  <c r="U460" i="33"/>
  <c r="T460" i="33"/>
  <c r="S460" i="33"/>
  <c r="R460" i="33"/>
  <c r="Q460" i="33"/>
  <c r="P460" i="33"/>
  <c r="O460" i="33"/>
  <c r="N460" i="33"/>
  <c r="M460" i="33"/>
  <c r="L460" i="33"/>
  <c r="K460" i="33"/>
  <c r="J460" i="33"/>
  <c r="I460" i="33"/>
  <c r="H460" i="33"/>
  <c r="G460" i="33"/>
  <c r="F460" i="33"/>
  <c r="V457" i="33"/>
  <c r="U457" i="33"/>
  <c r="T457" i="33"/>
  <c r="S457" i="33"/>
  <c r="R457" i="33"/>
  <c r="Q457" i="33"/>
  <c r="P457" i="33"/>
  <c r="O457" i="33"/>
  <c r="N457" i="33"/>
  <c r="M457" i="33"/>
  <c r="L457" i="33"/>
  <c r="K457" i="33"/>
  <c r="J457" i="33"/>
  <c r="I457" i="33"/>
  <c r="H457" i="33"/>
  <c r="G457" i="33"/>
  <c r="F457" i="33"/>
  <c r="V456" i="33"/>
  <c r="U456" i="33"/>
  <c r="T456" i="33"/>
  <c r="S456" i="33"/>
  <c r="R456" i="33"/>
  <c r="Q456" i="33"/>
  <c r="P456" i="33"/>
  <c r="O456" i="33"/>
  <c r="N456" i="33"/>
  <c r="M456" i="33"/>
  <c r="L456" i="33"/>
  <c r="K456" i="33"/>
  <c r="J456" i="33"/>
  <c r="I456" i="33"/>
  <c r="H456" i="33"/>
  <c r="G456" i="33"/>
  <c r="F456" i="33"/>
  <c r="V453" i="33"/>
  <c r="U453" i="33"/>
  <c r="T453" i="33"/>
  <c r="S453" i="33"/>
  <c r="R453" i="33"/>
  <c r="Q453" i="33"/>
  <c r="P453" i="33"/>
  <c r="O453" i="33"/>
  <c r="N453" i="33"/>
  <c r="M453" i="33"/>
  <c r="L453" i="33"/>
  <c r="K453" i="33"/>
  <c r="J453" i="33"/>
  <c r="I453" i="33"/>
  <c r="H453" i="33"/>
  <c r="G453" i="33"/>
  <c r="F453" i="33"/>
  <c r="V452" i="33"/>
  <c r="U452" i="33"/>
  <c r="T452" i="33"/>
  <c r="S452" i="33"/>
  <c r="R452" i="33"/>
  <c r="Q452" i="33"/>
  <c r="P452" i="33"/>
  <c r="O452" i="33"/>
  <c r="N452" i="33"/>
  <c r="M452" i="33"/>
  <c r="L452" i="33"/>
  <c r="K452" i="33"/>
  <c r="J452" i="33"/>
  <c r="I452" i="33"/>
  <c r="H452" i="33"/>
  <c r="G452" i="33"/>
  <c r="F452" i="33"/>
  <c r="V449" i="33"/>
  <c r="U449" i="33"/>
  <c r="T449" i="33"/>
  <c r="S449" i="33"/>
  <c r="R449" i="33"/>
  <c r="Q449" i="33"/>
  <c r="P449" i="33"/>
  <c r="O449" i="33"/>
  <c r="N449" i="33"/>
  <c r="M449" i="33"/>
  <c r="L449" i="33"/>
  <c r="K449" i="33"/>
  <c r="J449" i="33"/>
  <c r="I449" i="33"/>
  <c r="H449" i="33"/>
  <c r="G449" i="33"/>
  <c r="F449" i="33"/>
  <c r="V448" i="33"/>
  <c r="U448" i="33"/>
  <c r="T448" i="33"/>
  <c r="S448" i="33"/>
  <c r="R448" i="33"/>
  <c r="Q448" i="33"/>
  <c r="P448" i="33"/>
  <c r="O448" i="33"/>
  <c r="N448" i="33"/>
  <c r="M448" i="33"/>
  <c r="L448" i="33"/>
  <c r="K448" i="33"/>
  <c r="J448" i="33"/>
  <c r="I448" i="33"/>
  <c r="H448" i="33"/>
  <c r="G448" i="33"/>
  <c r="F448" i="33"/>
  <c r="V445" i="33"/>
  <c r="U445" i="33"/>
  <c r="T445" i="33"/>
  <c r="S445" i="33"/>
  <c r="R445" i="33"/>
  <c r="Q445" i="33"/>
  <c r="P445" i="33"/>
  <c r="O445" i="33"/>
  <c r="N445" i="33"/>
  <c r="M445" i="33"/>
  <c r="L445" i="33"/>
  <c r="K445" i="33"/>
  <c r="J445" i="33"/>
  <c r="I445" i="33"/>
  <c r="H445" i="33"/>
  <c r="G445" i="33"/>
  <c r="F445" i="33"/>
  <c r="V444" i="33"/>
  <c r="U444" i="33"/>
  <c r="T444" i="33"/>
  <c r="S444" i="33"/>
  <c r="R444" i="33"/>
  <c r="Q444" i="33"/>
  <c r="P444" i="33"/>
  <c r="O444" i="33"/>
  <c r="N444" i="33"/>
  <c r="M444" i="33"/>
  <c r="L444" i="33"/>
  <c r="K444" i="33"/>
  <c r="J444" i="33"/>
  <c r="I444" i="33"/>
  <c r="H444" i="33"/>
  <c r="G444" i="33"/>
  <c r="F444" i="33"/>
  <c r="V441" i="33"/>
  <c r="U441" i="33"/>
  <c r="T441" i="33"/>
  <c r="S441" i="33"/>
  <c r="R441" i="33"/>
  <c r="Q441" i="33"/>
  <c r="P441" i="33"/>
  <c r="O441" i="33"/>
  <c r="N441" i="33"/>
  <c r="M441" i="33"/>
  <c r="L441" i="33"/>
  <c r="K441" i="33"/>
  <c r="J441" i="33"/>
  <c r="I441" i="33"/>
  <c r="H441" i="33"/>
  <c r="G441" i="33"/>
  <c r="F441" i="33"/>
  <c r="V440" i="33"/>
  <c r="U440" i="33"/>
  <c r="T440" i="33"/>
  <c r="S440" i="33"/>
  <c r="R440" i="33"/>
  <c r="Q440" i="33"/>
  <c r="P440" i="33"/>
  <c r="O440" i="33"/>
  <c r="N440" i="33"/>
  <c r="M440" i="33"/>
  <c r="L440" i="33"/>
  <c r="K440" i="33"/>
  <c r="J440" i="33"/>
  <c r="I440" i="33"/>
  <c r="H440" i="33"/>
  <c r="G440" i="33"/>
  <c r="F440" i="33"/>
  <c r="V437" i="33"/>
  <c r="U437" i="33"/>
  <c r="T437" i="33"/>
  <c r="S437" i="33"/>
  <c r="R437" i="33"/>
  <c r="Q437" i="33"/>
  <c r="P437" i="33"/>
  <c r="O437" i="33"/>
  <c r="N437" i="33"/>
  <c r="M437" i="33"/>
  <c r="L437" i="33"/>
  <c r="K437" i="33"/>
  <c r="J437" i="33"/>
  <c r="I437" i="33"/>
  <c r="H437" i="33"/>
  <c r="G437" i="33"/>
  <c r="F437" i="33"/>
  <c r="V436" i="33"/>
  <c r="U436" i="33"/>
  <c r="T436" i="33"/>
  <c r="S436" i="33"/>
  <c r="R436" i="33"/>
  <c r="Q436" i="33"/>
  <c r="P436" i="33"/>
  <c r="O436" i="33"/>
  <c r="N436" i="33"/>
  <c r="M436" i="33"/>
  <c r="L436" i="33"/>
  <c r="K436" i="33"/>
  <c r="J436" i="33"/>
  <c r="I436" i="33"/>
  <c r="H436" i="33"/>
  <c r="G436" i="33"/>
  <c r="F436" i="33"/>
  <c r="V433" i="33"/>
  <c r="U433" i="33"/>
  <c r="T433" i="33"/>
  <c r="S433" i="33"/>
  <c r="R433" i="33"/>
  <c r="Q433" i="33"/>
  <c r="P433" i="33"/>
  <c r="O433" i="33"/>
  <c r="N433" i="33"/>
  <c r="M433" i="33"/>
  <c r="L433" i="33"/>
  <c r="K433" i="33"/>
  <c r="J433" i="33"/>
  <c r="I433" i="33"/>
  <c r="H433" i="33"/>
  <c r="G433" i="33"/>
  <c r="F433" i="33"/>
  <c r="V432" i="33"/>
  <c r="U432" i="33"/>
  <c r="T432" i="33"/>
  <c r="S432" i="33"/>
  <c r="R432" i="33"/>
  <c r="Q432" i="33"/>
  <c r="P432" i="33"/>
  <c r="O432" i="33"/>
  <c r="N432" i="33"/>
  <c r="M432" i="33"/>
  <c r="L432" i="33"/>
  <c r="K432" i="33"/>
  <c r="J432" i="33"/>
  <c r="I432" i="33"/>
  <c r="H432" i="33"/>
  <c r="G432" i="33"/>
  <c r="F432" i="33"/>
  <c r="V429" i="33"/>
  <c r="U429" i="33"/>
  <c r="T429" i="33"/>
  <c r="S429" i="33"/>
  <c r="R429" i="33"/>
  <c r="Q429" i="33"/>
  <c r="P429" i="33"/>
  <c r="O429" i="33"/>
  <c r="N429" i="33"/>
  <c r="M429" i="33"/>
  <c r="L429" i="33"/>
  <c r="K429" i="33"/>
  <c r="J429" i="33"/>
  <c r="I429" i="33"/>
  <c r="H429" i="33"/>
  <c r="G429" i="33"/>
  <c r="F429" i="33"/>
  <c r="V428" i="33"/>
  <c r="U428" i="33"/>
  <c r="T428" i="33"/>
  <c r="S428" i="33"/>
  <c r="R428" i="33"/>
  <c r="Q428" i="33"/>
  <c r="P428" i="33"/>
  <c r="O428" i="33"/>
  <c r="N428" i="33"/>
  <c r="M428" i="33"/>
  <c r="L428" i="33"/>
  <c r="K428" i="33"/>
  <c r="J428" i="33"/>
  <c r="I428" i="33"/>
  <c r="H428" i="33"/>
  <c r="G428" i="33"/>
  <c r="F428" i="33"/>
  <c r="V425" i="33"/>
  <c r="U425" i="33"/>
  <c r="T425" i="33"/>
  <c r="S425" i="33"/>
  <c r="R425" i="33"/>
  <c r="Q425" i="33"/>
  <c r="P425" i="33"/>
  <c r="O425" i="33"/>
  <c r="N425" i="33"/>
  <c r="M425" i="33"/>
  <c r="L425" i="33"/>
  <c r="K425" i="33"/>
  <c r="J425" i="33"/>
  <c r="I425" i="33"/>
  <c r="H425" i="33"/>
  <c r="G425" i="33"/>
  <c r="F425" i="33"/>
  <c r="V424" i="33"/>
  <c r="U424" i="33"/>
  <c r="T424" i="33"/>
  <c r="S424" i="33"/>
  <c r="R424" i="33"/>
  <c r="Q424" i="33"/>
  <c r="P424" i="33"/>
  <c r="O424" i="33"/>
  <c r="N424" i="33"/>
  <c r="M424" i="33"/>
  <c r="L424" i="33"/>
  <c r="K424" i="33"/>
  <c r="J424" i="33"/>
  <c r="I424" i="33"/>
  <c r="H424" i="33"/>
  <c r="G424" i="33"/>
  <c r="F424" i="33"/>
  <c r="V421" i="33"/>
  <c r="U421" i="33"/>
  <c r="T421" i="33"/>
  <c r="S421" i="33"/>
  <c r="R421" i="33"/>
  <c r="Q421" i="33"/>
  <c r="P421" i="33"/>
  <c r="O421" i="33"/>
  <c r="N421" i="33"/>
  <c r="M421" i="33"/>
  <c r="L421" i="33"/>
  <c r="K421" i="33"/>
  <c r="J421" i="33"/>
  <c r="I421" i="33"/>
  <c r="H421" i="33"/>
  <c r="G421" i="33"/>
  <c r="F421" i="33"/>
  <c r="V420" i="33"/>
  <c r="U420" i="33"/>
  <c r="T420" i="33"/>
  <c r="S420" i="33"/>
  <c r="R420" i="33"/>
  <c r="Q420" i="33"/>
  <c r="P420" i="33"/>
  <c r="O420" i="33"/>
  <c r="N420" i="33"/>
  <c r="M420" i="33"/>
  <c r="L420" i="33"/>
  <c r="K420" i="33"/>
  <c r="J420" i="33"/>
  <c r="I420" i="33"/>
  <c r="H420" i="33"/>
  <c r="G420" i="33"/>
  <c r="F420" i="33"/>
  <c r="V417" i="33"/>
  <c r="U417" i="33"/>
  <c r="T417" i="33"/>
  <c r="S417" i="33"/>
  <c r="R417" i="33"/>
  <c r="Q417" i="33"/>
  <c r="P417" i="33"/>
  <c r="O417" i="33"/>
  <c r="N417" i="33"/>
  <c r="M417" i="33"/>
  <c r="L417" i="33"/>
  <c r="K417" i="33"/>
  <c r="J417" i="33"/>
  <c r="I417" i="33"/>
  <c r="H417" i="33"/>
  <c r="G417" i="33"/>
  <c r="F417" i="33"/>
  <c r="V416" i="33"/>
  <c r="U416" i="33"/>
  <c r="T416" i="33"/>
  <c r="S416" i="33"/>
  <c r="R416" i="33"/>
  <c r="Q416" i="33"/>
  <c r="P416" i="33"/>
  <c r="O416" i="33"/>
  <c r="N416" i="33"/>
  <c r="M416" i="33"/>
  <c r="L416" i="33"/>
  <c r="K416" i="33"/>
  <c r="J416" i="33"/>
  <c r="I416" i="33"/>
  <c r="H416" i="33"/>
  <c r="G416" i="33"/>
  <c r="F416" i="33"/>
  <c r="V413" i="33"/>
  <c r="U413" i="33"/>
  <c r="T413" i="33"/>
  <c r="S413" i="33"/>
  <c r="R413" i="33"/>
  <c r="Q413" i="33"/>
  <c r="P413" i="33"/>
  <c r="O413" i="33"/>
  <c r="N413" i="33"/>
  <c r="M413" i="33"/>
  <c r="L413" i="33"/>
  <c r="K413" i="33"/>
  <c r="J413" i="33"/>
  <c r="I413" i="33"/>
  <c r="H413" i="33"/>
  <c r="G413" i="33"/>
  <c r="F413" i="33"/>
  <c r="V412" i="33"/>
  <c r="U412" i="33"/>
  <c r="T412" i="33"/>
  <c r="S412" i="33"/>
  <c r="R412" i="33"/>
  <c r="Q412" i="33"/>
  <c r="P412" i="33"/>
  <c r="O412" i="33"/>
  <c r="N412" i="33"/>
  <c r="M412" i="33"/>
  <c r="L412" i="33"/>
  <c r="K412" i="33"/>
  <c r="J412" i="33"/>
  <c r="I412" i="33"/>
  <c r="H412" i="33"/>
  <c r="G412" i="33"/>
  <c r="F412" i="33"/>
  <c r="V409" i="33"/>
  <c r="U409" i="33"/>
  <c r="T409" i="33"/>
  <c r="S409" i="33"/>
  <c r="R409" i="33"/>
  <c r="Q409" i="33"/>
  <c r="P409" i="33"/>
  <c r="O409" i="33"/>
  <c r="N409" i="33"/>
  <c r="M409" i="33"/>
  <c r="L409" i="33"/>
  <c r="K409" i="33"/>
  <c r="J409" i="33"/>
  <c r="I409" i="33"/>
  <c r="H409" i="33"/>
  <c r="G409" i="33"/>
  <c r="F409" i="33"/>
  <c r="V408" i="33"/>
  <c r="U408" i="33"/>
  <c r="T408" i="33"/>
  <c r="S408" i="33"/>
  <c r="R408" i="33"/>
  <c r="Q408" i="33"/>
  <c r="P408" i="33"/>
  <c r="O408" i="33"/>
  <c r="N408" i="33"/>
  <c r="M408" i="33"/>
  <c r="L408" i="33"/>
  <c r="K408" i="33"/>
  <c r="J408" i="33"/>
  <c r="I408" i="33"/>
  <c r="H408" i="33"/>
  <c r="G408" i="33"/>
  <c r="F408" i="33"/>
  <c r="V405" i="33"/>
  <c r="U405" i="33"/>
  <c r="T405" i="33"/>
  <c r="S405" i="33"/>
  <c r="R405" i="33"/>
  <c r="Q405" i="33"/>
  <c r="P405" i="33"/>
  <c r="O405" i="33"/>
  <c r="N405" i="33"/>
  <c r="M405" i="33"/>
  <c r="L405" i="33"/>
  <c r="K405" i="33"/>
  <c r="J405" i="33"/>
  <c r="I405" i="33"/>
  <c r="H405" i="33"/>
  <c r="G405" i="33"/>
  <c r="F405" i="33"/>
  <c r="V404" i="33"/>
  <c r="U404" i="33"/>
  <c r="T404" i="33"/>
  <c r="S404" i="33"/>
  <c r="R404" i="33"/>
  <c r="Q404" i="33"/>
  <c r="P404" i="33"/>
  <c r="O404" i="33"/>
  <c r="N404" i="33"/>
  <c r="M404" i="33"/>
  <c r="L404" i="33"/>
  <c r="K404" i="33"/>
  <c r="J404" i="33"/>
  <c r="I404" i="33"/>
  <c r="H404" i="33"/>
  <c r="G404" i="33"/>
  <c r="F404" i="33"/>
  <c r="V401" i="33"/>
  <c r="U401" i="33"/>
  <c r="T401" i="33"/>
  <c r="S401" i="33"/>
  <c r="R401" i="33"/>
  <c r="Q401" i="33"/>
  <c r="P401" i="33"/>
  <c r="O401" i="33"/>
  <c r="N401" i="33"/>
  <c r="M401" i="33"/>
  <c r="L401" i="33"/>
  <c r="K401" i="33"/>
  <c r="J401" i="33"/>
  <c r="I401" i="33"/>
  <c r="H401" i="33"/>
  <c r="G401" i="33"/>
  <c r="F401" i="33"/>
  <c r="V400" i="33"/>
  <c r="U400" i="33"/>
  <c r="T400" i="33"/>
  <c r="S400" i="33"/>
  <c r="R400" i="33"/>
  <c r="Q400" i="33"/>
  <c r="P400" i="33"/>
  <c r="O400" i="33"/>
  <c r="N400" i="33"/>
  <c r="M400" i="33"/>
  <c r="L400" i="33"/>
  <c r="K400" i="33"/>
  <c r="J400" i="33"/>
  <c r="I400" i="33"/>
  <c r="H400" i="33"/>
  <c r="G400" i="33"/>
  <c r="F400" i="33"/>
  <c r="V397" i="33"/>
  <c r="U397" i="33"/>
  <c r="T397" i="33"/>
  <c r="S397" i="33"/>
  <c r="R397" i="33"/>
  <c r="Q397" i="33"/>
  <c r="P397" i="33"/>
  <c r="O397" i="33"/>
  <c r="N397" i="33"/>
  <c r="M397" i="33"/>
  <c r="L397" i="33"/>
  <c r="K397" i="33"/>
  <c r="J397" i="33"/>
  <c r="I397" i="33"/>
  <c r="H397" i="33"/>
  <c r="G397" i="33"/>
  <c r="F397" i="33"/>
  <c r="V396" i="33"/>
  <c r="U396" i="33"/>
  <c r="T396" i="33"/>
  <c r="S396" i="33"/>
  <c r="R396" i="33"/>
  <c r="Q396" i="33"/>
  <c r="P396" i="33"/>
  <c r="O396" i="33"/>
  <c r="N396" i="33"/>
  <c r="M396" i="33"/>
  <c r="L396" i="33"/>
  <c r="K396" i="33"/>
  <c r="J396" i="33"/>
  <c r="I396" i="33"/>
  <c r="H396" i="33"/>
  <c r="G396" i="33"/>
  <c r="F396" i="33"/>
  <c r="V393" i="33"/>
  <c r="U393" i="33"/>
  <c r="T393" i="33"/>
  <c r="S393" i="33"/>
  <c r="R393" i="33"/>
  <c r="Q393" i="33"/>
  <c r="P393" i="33"/>
  <c r="O393" i="33"/>
  <c r="N393" i="33"/>
  <c r="M393" i="33"/>
  <c r="L393" i="33"/>
  <c r="K393" i="33"/>
  <c r="J393" i="33"/>
  <c r="I393" i="33"/>
  <c r="H393" i="33"/>
  <c r="G393" i="33"/>
  <c r="F393" i="33"/>
  <c r="V392" i="33"/>
  <c r="U392" i="33"/>
  <c r="T392" i="33"/>
  <c r="S392" i="33"/>
  <c r="R392" i="33"/>
  <c r="Q392" i="33"/>
  <c r="P392" i="33"/>
  <c r="O392" i="33"/>
  <c r="N392" i="33"/>
  <c r="M392" i="33"/>
  <c r="L392" i="33"/>
  <c r="K392" i="33"/>
  <c r="J392" i="33"/>
  <c r="I392" i="33"/>
  <c r="H392" i="33"/>
  <c r="G392" i="33"/>
  <c r="F392" i="33"/>
  <c r="V389" i="33"/>
  <c r="U389" i="33"/>
  <c r="T389" i="33"/>
  <c r="S389" i="33"/>
  <c r="R389" i="33"/>
  <c r="Q389" i="33"/>
  <c r="P389" i="33"/>
  <c r="O389" i="33"/>
  <c r="N389" i="33"/>
  <c r="M389" i="33"/>
  <c r="L389" i="33"/>
  <c r="K389" i="33"/>
  <c r="J389" i="33"/>
  <c r="I389" i="33"/>
  <c r="H389" i="33"/>
  <c r="G389" i="33"/>
  <c r="F389" i="33"/>
  <c r="V388" i="33"/>
  <c r="U388" i="33"/>
  <c r="T388" i="33"/>
  <c r="S388" i="33"/>
  <c r="R388" i="33"/>
  <c r="Q388" i="33"/>
  <c r="P388" i="33"/>
  <c r="O388" i="33"/>
  <c r="N388" i="33"/>
  <c r="M388" i="33"/>
  <c r="L388" i="33"/>
  <c r="K388" i="33"/>
  <c r="J388" i="33"/>
  <c r="I388" i="33"/>
  <c r="H388" i="33"/>
  <c r="G388" i="33"/>
  <c r="F388" i="33"/>
  <c r="V385" i="33"/>
  <c r="U385" i="33"/>
  <c r="T385" i="33"/>
  <c r="S385" i="33"/>
  <c r="R385" i="33"/>
  <c r="Q385" i="33"/>
  <c r="P385" i="33"/>
  <c r="O385" i="33"/>
  <c r="N385" i="33"/>
  <c r="M385" i="33"/>
  <c r="L385" i="33"/>
  <c r="K385" i="33"/>
  <c r="J385" i="33"/>
  <c r="I385" i="33"/>
  <c r="H385" i="33"/>
  <c r="G385" i="33"/>
  <c r="F385" i="33"/>
  <c r="V384" i="33"/>
  <c r="U384" i="33"/>
  <c r="T384" i="33"/>
  <c r="S384" i="33"/>
  <c r="R384" i="33"/>
  <c r="Q384" i="33"/>
  <c r="P384" i="33"/>
  <c r="O384" i="33"/>
  <c r="N384" i="33"/>
  <c r="M384" i="33"/>
  <c r="L384" i="33"/>
  <c r="K384" i="33"/>
  <c r="J384" i="33"/>
  <c r="I384" i="33"/>
  <c r="H384" i="33"/>
  <c r="G384" i="33"/>
  <c r="F384" i="33"/>
  <c r="V381" i="33"/>
  <c r="U381" i="33"/>
  <c r="T381" i="33"/>
  <c r="S381" i="33"/>
  <c r="R381" i="33"/>
  <c r="Q381" i="33"/>
  <c r="P381" i="33"/>
  <c r="O381" i="33"/>
  <c r="N381" i="33"/>
  <c r="M381" i="33"/>
  <c r="L381" i="33"/>
  <c r="K381" i="33"/>
  <c r="J381" i="33"/>
  <c r="I381" i="33"/>
  <c r="H381" i="33"/>
  <c r="G381" i="33"/>
  <c r="F381" i="33"/>
  <c r="V380" i="33"/>
  <c r="U380" i="33"/>
  <c r="T380" i="33"/>
  <c r="S380" i="33"/>
  <c r="R380" i="33"/>
  <c r="Q380" i="33"/>
  <c r="P380" i="33"/>
  <c r="O380" i="33"/>
  <c r="N380" i="33"/>
  <c r="M380" i="33"/>
  <c r="L380" i="33"/>
  <c r="K380" i="33"/>
  <c r="J380" i="33"/>
  <c r="I380" i="33"/>
  <c r="H380" i="33"/>
  <c r="G380" i="33"/>
  <c r="F380" i="33"/>
  <c r="V377" i="33"/>
  <c r="U377" i="33"/>
  <c r="T377" i="33"/>
  <c r="S377" i="33"/>
  <c r="R377" i="33"/>
  <c r="Q377" i="33"/>
  <c r="P377" i="33"/>
  <c r="O377" i="33"/>
  <c r="N377" i="33"/>
  <c r="M377" i="33"/>
  <c r="L377" i="33"/>
  <c r="K377" i="33"/>
  <c r="J377" i="33"/>
  <c r="I377" i="33"/>
  <c r="H377" i="33"/>
  <c r="G377" i="33"/>
  <c r="F377" i="33"/>
  <c r="V376" i="33"/>
  <c r="U376" i="33"/>
  <c r="T376" i="33"/>
  <c r="S376" i="33"/>
  <c r="R376" i="33"/>
  <c r="Q376" i="33"/>
  <c r="P376" i="33"/>
  <c r="O376" i="33"/>
  <c r="N376" i="33"/>
  <c r="M376" i="33"/>
  <c r="L376" i="33"/>
  <c r="K376" i="33"/>
  <c r="J376" i="33"/>
  <c r="I376" i="33"/>
  <c r="H376" i="33"/>
  <c r="G376" i="33"/>
  <c r="F376" i="33"/>
  <c r="V373" i="33"/>
  <c r="U373" i="33"/>
  <c r="T373" i="33"/>
  <c r="S373" i="33"/>
  <c r="R373" i="33"/>
  <c r="Q373" i="33"/>
  <c r="P373" i="33"/>
  <c r="O373" i="33"/>
  <c r="N373" i="33"/>
  <c r="M373" i="33"/>
  <c r="L373" i="33"/>
  <c r="K373" i="33"/>
  <c r="J373" i="33"/>
  <c r="I373" i="33"/>
  <c r="H373" i="33"/>
  <c r="G373" i="33"/>
  <c r="F373" i="33"/>
  <c r="V372" i="33"/>
  <c r="U372" i="33"/>
  <c r="T372" i="33"/>
  <c r="S372" i="33"/>
  <c r="R372" i="33"/>
  <c r="Q372" i="33"/>
  <c r="P372" i="33"/>
  <c r="O372" i="33"/>
  <c r="N372" i="33"/>
  <c r="M372" i="33"/>
  <c r="L372" i="33"/>
  <c r="K372" i="33"/>
  <c r="J372" i="33"/>
  <c r="I372" i="33"/>
  <c r="H372" i="33"/>
  <c r="G372" i="33"/>
  <c r="F372" i="33"/>
  <c r="V369" i="33"/>
  <c r="U369" i="33"/>
  <c r="T369" i="33"/>
  <c r="S369" i="33"/>
  <c r="R369" i="33"/>
  <c r="Q369" i="33"/>
  <c r="P369" i="33"/>
  <c r="O369" i="33"/>
  <c r="N369" i="33"/>
  <c r="M369" i="33"/>
  <c r="L369" i="33"/>
  <c r="K369" i="33"/>
  <c r="J369" i="33"/>
  <c r="I369" i="33"/>
  <c r="H369" i="33"/>
  <c r="G369" i="33"/>
  <c r="F369" i="33"/>
  <c r="V368" i="33"/>
  <c r="U368" i="33"/>
  <c r="T368" i="33"/>
  <c r="S368" i="33"/>
  <c r="R368" i="33"/>
  <c r="Q368" i="33"/>
  <c r="P368" i="33"/>
  <c r="O368" i="33"/>
  <c r="N368" i="33"/>
  <c r="M368" i="33"/>
  <c r="L368" i="33"/>
  <c r="K368" i="33"/>
  <c r="J368" i="33"/>
  <c r="I368" i="33"/>
  <c r="H368" i="33"/>
  <c r="G368" i="33"/>
  <c r="F368" i="33"/>
  <c r="V365" i="33"/>
  <c r="U365" i="33"/>
  <c r="T365" i="33"/>
  <c r="S365" i="33"/>
  <c r="R365" i="33"/>
  <c r="Q365" i="33"/>
  <c r="P365" i="33"/>
  <c r="O365" i="33"/>
  <c r="N365" i="33"/>
  <c r="M365" i="33"/>
  <c r="L365" i="33"/>
  <c r="K365" i="33"/>
  <c r="J365" i="33"/>
  <c r="I365" i="33"/>
  <c r="H365" i="33"/>
  <c r="G365" i="33"/>
  <c r="F365" i="33"/>
  <c r="V364" i="33"/>
  <c r="U364" i="33"/>
  <c r="T364" i="33"/>
  <c r="S364" i="33"/>
  <c r="R364" i="33"/>
  <c r="Q364" i="33"/>
  <c r="P364" i="33"/>
  <c r="O364" i="33"/>
  <c r="N364" i="33"/>
  <c r="M364" i="33"/>
  <c r="L364" i="33"/>
  <c r="K364" i="33"/>
  <c r="J364" i="33"/>
  <c r="I364" i="33"/>
  <c r="H364" i="33"/>
  <c r="G364" i="33"/>
  <c r="F364" i="33"/>
  <c r="V361" i="33"/>
  <c r="U361" i="33"/>
  <c r="T361" i="33"/>
  <c r="S361" i="33"/>
  <c r="R361" i="33"/>
  <c r="Q361" i="33"/>
  <c r="P361" i="33"/>
  <c r="O361" i="33"/>
  <c r="N361" i="33"/>
  <c r="M361" i="33"/>
  <c r="L361" i="33"/>
  <c r="K361" i="33"/>
  <c r="J361" i="33"/>
  <c r="I361" i="33"/>
  <c r="H361" i="33"/>
  <c r="G361" i="33"/>
  <c r="F361" i="33"/>
  <c r="V360" i="33"/>
  <c r="U360" i="33"/>
  <c r="T360" i="33"/>
  <c r="S360" i="33"/>
  <c r="R360" i="33"/>
  <c r="Q360" i="33"/>
  <c r="P360" i="33"/>
  <c r="O360" i="33"/>
  <c r="N360" i="33"/>
  <c r="M360" i="33"/>
  <c r="L360" i="33"/>
  <c r="K360" i="33"/>
  <c r="J360" i="33"/>
  <c r="I360" i="33"/>
  <c r="H360" i="33"/>
  <c r="G360" i="33"/>
  <c r="F360" i="33"/>
  <c r="V357" i="33"/>
  <c r="U357" i="33"/>
  <c r="T357" i="33"/>
  <c r="S357" i="33"/>
  <c r="R357" i="33"/>
  <c r="Q357" i="33"/>
  <c r="P357" i="33"/>
  <c r="O357" i="33"/>
  <c r="N357" i="33"/>
  <c r="M357" i="33"/>
  <c r="L357" i="33"/>
  <c r="K357" i="33"/>
  <c r="J357" i="33"/>
  <c r="I357" i="33"/>
  <c r="H357" i="33"/>
  <c r="G357" i="33"/>
  <c r="F357" i="33"/>
  <c r="V356" i="33"/>
  <c r="U356" i="33"/>
  <c r="T356" i="33"/>
  <c r="S356" i="33"/>
  <c r="R356" i="33"/>
  <c r="Q356" i="33"/>
  <c r="P356" i="33"/>
  <c r="O356" i="33"/>
  <c r="N356" i="33"/>
  <c r="M356" i="33"/>
  <c r="L356" i="33"/>
  <c r="K356" i="33"/>
  <c r="J356" i="33"/>
  <c r="I356" i="33"/>
  <c r="H356" i="33"/>
  <c r="G356" i="33"/>
  <c r="F356" i="33"/>
  <c r="V353" i="33"/>
  <c r="U353" i="33"/>
  <c r="T353" i="33"/>
  <c r="S353" i="33"/>
  <c r="R353" i="33"/>
  <c r="Q353" i="33"/>
  <c r="P353" i="33"/>
  <c r="O353" i="33"/>
  <c r="N353" i="33"/>
  <c r="M353" i="33"/>
  <c r="L353" i="33"/>
  <c r="K353" i="33"/>
  <c r="J353" i="33"/>
  <c r="I353" i="33"/>
  <c r="H353" i="33"/>
  <c r="G353" i="33"/>
  <c r="F353" i="33"/>
  <c r="V352" i="33"/>
  <c r="U352" i="33"/>
  <c r="T352" i="33"/>
  <c r="S352" i="33"/>
  <c r="R352" i="33"/>
  <c r="Q352" i="33"/>
  <c r="P352" i="33"/>
  <c r="O352" i="33"/>
  <c r="N352" i="33"/>
  <c r="M352" i="33"/>
  <c r="L352" i="33"/>
  <c r="K352" i="33"/>
  <c r="J352" i="33"/>
  <c r="I352" i="33"/>
  <c r="H352" i="33"/>
  <c r="G352" i="33"/>
  <c r="F352" i="33"/>
  <c r="V349" i="33"/>
  <c r="U349" i="33"/>
  <c r="T349" i="33"/>
  <c r="S349" i="33"/>
  <c r="R349" i="33"/>
  <c r="Q349" i="33"/>
  <c r="P349" i="33"/>
  <c r="O349" i="33"/>
  <c r="N349" i="33"/>
  <c r="M349" i="33"/>
  <c r="L349" i="33"/>
  <c r="K349" i="33"/>
  <c r="J349" i="33"/>
  <c r="I349" i="33"/>
  <c r="H349" i="33"/>
  <c r="G349" i="33"/>
  <c r="F349" i="33"/>
  <c r="V348" i="33"/>
  <c r="U348" i="33"/>
  <c r="T348" i="33"/>
  <c r="S348" i="33"/>
  <c r="R348" i="33"/>
  <c r="Q348" i="33"/>
  <c r="P348" i="33"/>
  <c r="O348" i="33"/>
  <c r="N348" i="33"/>
  <c r="M348" i="33"/>
  <c r="L348" i="33"/>
  <c r="K348" i="33"/>
  <c r="J348" i="33"/>
  <c r="I348" i="33"/>
  <c r="H348" i="33"/>
  <c r="G348" i="33"/>
  <c r="F348" i="33"/>
  <c r="V345" i="33"/>
  <c r="U345" i="33"/>
  <c r="T345" i="33"/>
  <c r="S345" i="33"/>
  <c r="R345" i="33"/>
  <c r="Q345" i="33"/>
  <c r="P345" i="33"/>
  <c r="O345" i="33"/>
  <c r="N345" i="33"/>
  <c r="M345" i="33"/>
  <c r="L345" i="33"/>
  <c r="K345" i="33"/>
  <c r="J345" i="33"/>
  <c r="I345" i="33"/>
  <c r="H345" i="33"/>
  <c r="G345" i="33"/>
  <c r="F345" i="33"/>
  <c r="V344" i="33"/>
  <c r="U344" i="33"/>
  <c r="T344" i="33"/>
  <c r="S344" i="33"/>
  <c r="R344" i="33"/>
  <c r="Q344" i="33"/>
  <c r="P344" i="33"/>
  <c r="O344" i="33"/>
  <c r="N344" i="33"/>
  <c r="M344" i="33"/>
  <c r="L344" i="33"/>
  <c r="K344" i="33"/>
  <c r="J344" i="33"/>
  <c r="I344" i="33"/>
  <c r="H344" i="33"/>
  <c r="G344" i="33"/>
  <c r="F344" i="33"/>
  <c r="V341" i="33"/>
  <c r="U341" i="33"/>
  <c r="T341" i="33"/>
  <c r="S341" i="33"/>
  <c r="R341" i="33"/>
  <c r="Q341" i="33"/>
  <c r="P341" i="33"/>
  <c r="O341" i="33"/>
  <c r="N341" i="33"/>
  <c r="M341" i="33"/>
  <c r="L341" i="33"/>
  <c r="K341" i="33"/>
  <c r="J341" i="33"/>
  <c r="I341" i="33"/>
  <c r="H341" i="33"/>
  <c r="G341" i="33"/>
  <c r="F341" i="33"/>
  <c r="V340" i="33"/>
  <c r="U340" i="33"/>
  <c r="T340" i="33"/>
  <c r="S340" i="33"/>
  <c r="R340" i="33"/>
  <c r="Q340" i="33"/>
  <c r="P340" i="33"/>
  <c r="O340" i="33"/>
  <c r="N340" i="33"/>
  <c r="M340" i="33"/>
  <c r="L340" i="33"/>
  <c r="K340" i="33"/>
  <c r="J340" i="33"/>
  <c r="I340" i="33"/>
  <c r="H340" i="33"/>
  <c r="G340" i="33"/>
  <c r="F340" i="33"/>
  <c r="V337" i="33"/>
  <c r="U337" i="33"/>
  <c r="T337" i="33"/>
  <c r="S337" i="33"/>
  <c r="R337" i="33"/>
  <c r="Q337" i="33"/>
  <c r="P337" i="33"/>
  <c r="O337" i="33"/>
  <c r="N337" i="33"/>
  <c r="M337" i="33"/>
  <c r="L337" i="33"/>
  <c r="K337" i="33"/>
  <c r="J337" i="33"/>
  <c r="I337" i="33"/>
  <c r="H337" i="33"/>
  <c r="G337" i="33"/>
  <c r="F337" i="33"/>
  <c r="V336" i="33"/>
  <c r="U336" i="33"/>
  <c r="T336" i="33"/>
  <c r="S336" i="33"/>
  <c r="R336" i="33"/>
  <c r="Q336" i="33"/>
  <c r="P336" i="33"/>
  <c r="O336" i="33"/>
  <c r="N336" i="33"/>
  <c r="M336" i="33"/>
  <c r="L336" i="33"/>
  <c r="K336" i="33"/>
  <c r="J336" i="33"/>
  <c r="I336" i="33"/>
  <c r="H336" i="33"/>
  <c r="G336" i="33"/>
  <c r="F336" i="33"/>
  <c r="V333" i="33"/>
  <c r="U333" i="33"/>
  <c r="T333" i="33"/>
  <c r="S333" i="33"/>
  <c r="R333" i="33"/>
  <c r="Q333" i="33"/>
  <c r="P333" i="33"/>
  <c r="O333" i="33"/>
  <c r="N333" i="33"/>
  <c r="M333" i="33"/>
  <c r="L333" i="33"/>
  <c r="K333" i="33"/>
  <c r="J333" i="33"/>
  <c r="I333" i="33"/>
  <c r="H333" i="33"/>
  <c r="G333" i="33"/>
  <c r="F333" i="33"/>
  <c r="V332" i="33"/>
  <c r="U332" i="33"/>
  <c r="T332" i="33"/>
  <c r="S332" i="33"/>
  <c r="R332" i="33"/>
  <c r="Q332" i="33"/>
  <c r="P332" i="33"/>
  <c r="O332" i="33"/>
  <c r="N332" i="33"/>
  <c r="M332" i="33"/>
  <c r="L332" i="33"/>
  <c r="K332" i="33"/>
  <c r="J332" i="33"/>
  <c r="I332" i="33"/>
  <c r="H332" i="33"/>
  <c r="G332" i="33"/>
  <c r="F332" i="33"/>
  <c r="V329" i="33"/>
  <c r="U329" i="33"/>
  <c r="T329" i="33"/>
  <c r="S329" i="33"/>
  <c r="R329" i="33"/>
  <c r="Q329" i="33"/>
  <c r="P329" i="33"/>
  <c r="O329" i="33"/>
  <c r="N329" i="33"/>
  <c r="M329" i="33"/>
  <c r="L329" i="33"/>
  <c r="K329" i="33"/>
  <c r="J329" i="33"/>
  <c r="I329" i="33"/>
  <c r="H329" i="33"/>
  <c r="G329" i="33"/>
  <c r="F329" i="33"/>
  <c r="V328" i="33"/>
  <c r="U328" i="33"/>
  <c r="T328" i="33"/>
  <c r="S328" i="33"/>
  <c r="R328" i="33"/>
  <c r="Q328" i="33"/>
  <c r="P328" i="33"/>
  <c r="O328" i="33"/>
  <c r="N328" i="33"/>
  <c r="M328" i="33"/>
  <c r="L328" i="33"/>
  <c r="K328" i="33"/>
  <c r="J328" i="33"/>
  <c r="I328" i="33"/>
  <c r="H328" i="33"/>
  <c r="G328" i="33"/>
  <c r="F328" i="33"/>
  <c r="V325" i="33"/>
  <c r="U325" i="33"/>
  <c r="T325" i="33"/>
  <c r="S325" i="33"/>
  <c r="R325" i="33"/>
  <c r="Q325" i="33"/>
  <c r="P325" i="33"/>
  <c r="O325" i="33"/>
  <c r="N325" i="33"/>
  <c r="M325" i="33"/>
  <c r="L325" i="33"/>
  <c r="K325" i="33"/>
  <c r="J325" i="33"/>
  <c r="I325" i="33"/>
  <c r="H325" i="33"/>
  <c r="G325" i="33"/>
  <c r="F325" i="33"/>
  <c r="V324" i="33"/>
  <c r="U324" i="33"/>
  <c r="T324" i="33"/>
  <c r="S324" i="33"/>
  <c r="R324" i="33"/>
  <c r="Q324" i="33"/>
  <c r="P324" i="33"/>
  <c r="O324" i="33"/>
  <c r="N324" i="33"/>
  <c r="M324" i="33"/>
  <c r="L324" i="33"/>
  <c r="K324" i="33"/>
  <c r="J324" i="33"/>
  <c r="I324" i="33"/>
  <c r="H324" i="33"/>
  <c r="G324" i="33"/>
  <c r="F324" i="33"/>
  <c r="V321" i="33"/>
  <c r="U321" i="33"/>
  <c r="T321" i="33"/>
  <c r="S321" i="33"/>
  <c r="R321" i="33"/>
  <c r="Q321" i="33"/>
  <c r="P321" i="33"/>
  <c r="O321" i="33"/>
  <c r="N321" i="33"/>
  <c r="M321" i="33"/>
  <c r="L321" i="33"/>
  <c r="K321" i="33"/>
  <c r="J321" i="33"/>
  <c r="I321" i="33"/>
  <c r="H321" i="33"/>
  <c r="G321" i="33"/>
  <c r="F321" i="33"/>
  <c r="V320" i="33"/>
  <c r="U320" i="33"/>
  <c r="T320" i="33"/>
  <c r="S320" i="33"/>
  <c r="R320" i="33"/>
  <c r="Q320" i="33"/>
  <c r="P320" i="33"/>
  <c r="O320" i="33"/>
  <c r="N320" i="33"/>
  <c r="M320" i="33"/>
  <c r="L320" i="33"/>
  <c r="K320" i="33"/>
  <c r="J320" i="33"/>
  <c r="I320" i="33"/>
  <c r="H320" i="33"/>
  <c r="G320" i="33"/>
  <c r="F320" i="33"/>
  <c r="V317" i="33"/>
  <c r="U317" i="33"/>
  <c r="T317" i="33"/>
  <c r="S317" i="33"/>
  <c r="R317" i="33"/>
  <c r="Q317" i="33"/>
  <c r="P317" i="33"/>
  <c r="O317" i="33"/>
  <c r="N317" i="33"/>
  <c r="M317" i="33"/>
  <c r="L317" i="33"/>
  <c r="K317" i="33"/>
  <c r="J317" i="33"/>
  <c r="I317" i="33"/>
  <c r="H317" i="33"/>
  <c r="G317" i="33"/>
  <c r="F317" i="33"/>
  <c r="V316" i="33"/>
  <c r="U316" i="33"/>
  <c r="T316" i="33"/>
  <c r="S316" i="33"/>
  <c r="R316" i="33"/>
  <c r="Q316" i="33"/>
  <c r="P316" i="33"/>
  <c r="O316" i="33"/>
  <c r="N316" i="33"/>
  <c r="M316" i="33"/>
  <c r="L316" i="33"/>
  <c r="K316" i="33"/>
  <c r="J316" i="33"/>
  <c r="I316" i="33"/>
  <c r="H316" i="33"/>
  <c r="G316" i="33"/>
  <c r="F316" i="33"/>
  <c r="V313" i="33"/>
  <c r="U313" i="33"/>
  <c r="T313" i="33"/>
  <c r="S313" i="33"/>
  <c r="R313" i="33"/>
  <c r="Q313" i="33"/>
  <c r="P313" i="33"/>
  <c r="O313" i="33"/>
  <c r="N313" i="33"/>
  <c r="M313" i="33"/>
  <c r="L313" i="33"/>
  <c r="K313" i="33"/>
  <c r="J313" i="33"/>
  <c r="I313" i="33"/>
  <c r="H313" i="33"/>
  <c r="G313" i="33"/>
  <c r="F313" i="33"/>
  <c r="V312" i="33"/>
  <c r="U312" i="33"/>
  <c r="T312" i="33"/>
  <c r="S312" i="33"/>
  <c r="R312" i="33"/>
  <c r="Q312" i="33"/>
  <c r="P312" i="33"/>
  <c r="O312" i="33"/>
  <c r="N312" i="33"/>
  <c r="M312" i="33"/>
  <c r="L312" i="33"/>
  <c r="K312" i="33"/>
  <c r="J312" i="33"/>
  <c r="I312" i="33"/>
  <c r="H312" i="33"/>
  <c r="G312" i="33"/>
  <c r="F312" i="33"/>
  <c r="V309" i="33"/>
  <c r="U309" i="33"/>
  <c r="T309" i="33"/>
  <c r="S309" i="33"/>
  <c r="R309" i="33"/>
  <c r="Q309" i="33"/>
  <c r="P309" i="33"/>
  <c r="O309" i="33"/>
  <c r="N309" i="33"/>
  <c r="M309" i="33"/>
  <c r="L309" i="33"/>
  <c r="K309" i="33"/>
  <c r="J309" i="33"/>
  <c r="I309" i="33"/>
  <c r="H309" i="33"/>
  <c r="G309" i="33"/>
  <c r="F309" i="33"/>
  <c r="V308" i="33"/>
  <c r="U308" i="33"/>
  <c r="T308" i="33"/>
  <c r="S308" i="33"/>
  <c r="R308" i="33"/>
  <c r="Q308" i="33"/>
  <c r="P308" i="33"/>
  <c r="O308" i="33"/>
  <c r="N308" i="33"/>
  <c r="M308" i="33"/>
  <c r="L308" i="33"/>
  <c r="K308" i="33"/>
  <c r="J308" i="33"/>
  <c r="I308" i="33"/>
  <c r="H308" i="33"/>
  <c r="G308" i="33"/>
  <c r="F308" i="33"/>
  <c r="V305" i="33"/>
  <c r="U305" i="33"/>
  <c r="T305" i="33"/>
  <c r="S305" i="33"/>
  <c r="R305" i="33"/>
  <c r="Q305" i="33"/>
  <c r="P305" i="33"/>
  <c r="O305" i="33"/>
  <c r="N305" i="33"/>
  <c r="M305" i="33"/>
  <c r="L305" i="33"/>
  <c r="K305" i="33"/>
  <c r="J305" i="33"/>
  <c r="I305" i="33"/>
  <c r="H305" i="33"/>
  <c r="G305" i="33"/>
  <c r="F305" i="33"/>
  <c r="V304" i="33"/>
  <c r="U304" i="33"/>
  <c r="T304" i="33"/>
  <c r="S304" i="33"/>
  <c r="R304" i="33"/>
  <c r="Q304" i="33"/>
  <c r="P304" i="33"/>
  <c r="O304" i="33"/>
  <c r="N304" i="33"/>
  <c r="M304" i="33"/>
  <c r="L304" i="33"/>
  <c r="K304" i="33"/>
  <c r="J304" i="33"/>
  <c r="I304" i="33"/>
  <c r="H304" i="33"/>
  <c r="G304" i="33"/>
  <c r="F304" i="33"/>
  <c r="V301" i="33"/>
  <c r="U301" i="33"/>
  <c r="T301" i="33"/>
  <c r="S301" i="33"/>
  <c r="R301" i="33"/>
  <c r="Q301" i="33"/>
  <c r="P301" i="33"/>
  <c r="O301" i="33"/>
  <c r="N301" i="33"/>
  <c r="M301" i="33"/>
  <c r="L301" i="33"/>
  <c r="K301" i="33"/>
  <c r="J301" i="33"/>
  <c r="I301" i="33"/>
  <c r="H301" i="33"/>
  <c r="G301" i="33"/>
  <c r="F301" i="33"/>
  <c r="V300" i="33"/>
  <c r="U300" i="33"/>
  <c r="T300" i="33"/>
  <c r="S300" i="33"/>
  <c r="R300" i="33"/>
  <c r="Q300" i="33"/>
  <c r="P300" i="33"/>
  <c r="O300" i="33"/>
  <c r="N300" i="33"/>
  <c r="M300" i="33"/>
  <c r="L300" i="33"/>
  <c r="K300" i="33"/>
  <c r="J300" i="33"/>
  <c r="I300" i="33"/>
  <c r="H300" i="33"/>
  <c r="G300" i="33"/>
  <c r="F300" i="33"/>
  <c r="V297" i="33"/>
  <c r="U297" i="33"/>
  <c r="T297" i="33"/>
  <c r="S297" i="33"/>
  <c r="R297" i="33"/>
  <c r="Q297" i="33"/>
  <c r="P297" i="33"/>
  <c r="O297" i="33"/>
  <c r="N297" i="33"/>
  <c r="M297" i="33"/>
  <c r="L297" i="33"/>
  <c r="K297" i="33"/>
  <c r="J297" i="33"/>
  <c r="I297" i="33"/>
  <c r="H297" i="33"/>
  <c r="G297" i="33"/>
  <c r="F297" i="33"/>
  <c r="V296" i="33"/>
  <c r="U296" i="33"/>
  <c r="T296" i="33"/>
  <c r="S296" i="33"/>
  <c r="R296" i="33"/>
  <c r="Q296" i="33"/>
  <c r="P296" i="33"/>
  <c r="O296" i="33"/>
  <c r="N296" i="33"/>
  <c r="M296" i="33"/>
  <c r="L296" i="33"/>
  <c r="K296" i="33"/>
  <c r="J296" i="33"/>
  <c r="I296" i="33"/>
  <c r="H296" i="33"/>
  <c r="G296" i="33"/>
  <c r="F296" i="33"/>
  <c r="V293" i="33"/>
  <c r="U293" i="33"/>
  <c r="T293" i="33"/>
  <c r="S293" i="33"/>
  <c r="R293" i="33"/>
  <c r="Q293" i="33"/>
  <c r="P293" i="33"/>
  <c r="O293" i="33"/>
  <c r="N293" i="33"/>
  <c r="M293" i="33"/>
  <c r="L293" i="33"/>
  <c r="K293" i="33"/>
  <c r="J293" i="33"/>
  <c r="I293" i="33"/>
  <c r="H293" i="33"/>
  <c r="G293" i="33"/>
  <c r="F293" i="33"/>
  <c r="V292" i="33"/>
  <c r="U292" i="33"/>
  <c r="T292" i="33"/>
  <c r="S292" i="33"/>
  <c r="R292" i="33"/>
  <c r="Q292" i="33"/>
  <c r="P292" i="33"/>
  <c r="O292" i="33"/>
  <c r="N292" i="33"/>
  <c r="M292" i="33"/>
  <c r="L292" i="33"/>
  <c r="K292" i="33"/>
  <c r="J292" i="33"/>
  <c r="I292" i="33"/>
  <c r="H292" i="33"/>
  <c r="G292" i="33"/>
  <c r="F292" i="33"/>
  <c r="V289" i="33"/>
  <c r="U289" i="33"/>
  <c r="T289" i="33"/>
  <c r="S289" i="33"/>
  <c r="R289" i="33"/>
  <c r="Q289" i="33"/>
  <c r="P289" i="33"/>
  <c r="O289" i="33"/>
  <c r="N289" i="33"/>
  <c r="M289" i="33"/>
  <c r="L289" i="33"/>
  <c r="K289" i="33"/>
  <c r="J289" i="33"/>
  <c r="I289" i="33"/>
  <c r="H289" i="33"/>
  <c r="G289" i="33"/>
  <c r="F289" i="33"/>
  <c r="V288" i="33"/>
  <c r="U288" i="33"/>
  <c r="T288" i="33"/>
  <c r="S288" i="33"/>
  <c r="R288" i="33"/>
  <c r="Q288" i="33"/>
  <c r="P288" i="33"/>
  <c r="O288" i="33"/>
  <c r="N288" i="33"/>
  <c r="M288" i="33"/>
  <c r="L288" i="33"/>
  <c r="K288" i="33"/>
  <c r="J288" i="33"/>
  <c r="I288" i="33"/>
  <c r="H288" i="33"/>
  <c r="G288" i="33"/>
  <c r="F288" i="33"/>
  <c r="V285" i="33"/>
  <c r="U285" i="33"/>
  <c r="T285" i="33"/>
  <c r="S285" i="33"/>
  <c r="R285" i="33"/>
  <c r="Q285" i="33"/>
  <c r="P285" i="33"/>
  <c r="O285" i="33"/>
  <c r="N285" i="33"/>
  <c r="M285" i="33"/>
  <c r="L285" i="33"/>
  <c r="K285" i="33"/>
  <c r="J285" i="33"/>
  <c r="I285" i="33"/>
  <c r="H285" i="33"/>
  <c r="G285" i="33"/>
  <c r="F285" i="33"/>
  <c r="V284" i="33"/>
  <c r="U284" i="33"/>
  <c r="T284" i="33"/>
  <c r="S284" i="33"/>
  <c r="R284" i="33"/>
  <c r="Q284" i="33"/>
  <c r="P284" i="33"/>
  <c r="O284" i="33"/>
  <c r="N284" i="33"/>
  <c r="M284" i="33"/>
  <c r="L284" i="33"/>
  <c r="K284" i="33"/>
  <c r="J284" i="33"/>
  <c r="I284" i="33"/>
  <c r="H284" i="33"/>
  <c r="G284" i="33"/>
  <c r="F284" i="33"/>
  <c r="V281" i="33"/>
  <c r="U281" i="33"/>
  <c r="T281" i="33"/>
  <c r="S281" i="33"/>
  <c r="R281" i="33"/>
  <c r="Q281" i="33"/>
  <c r="P281" i="33"/>
  <c r="O281" i="33"/>
  <c r="N281" i="33"/>
  <c r="M281" i="33"/>
  <c r="L281" i="33"/>
  <c r="K281" i="33"/>
  <c r="J281" i="33"/>
  <c r="I281" i="33"/>
  <c r="H281" i="33"/>
  <c r="G281" i="33"/>
  <c r="F281" i="33"/>
  <c r="V280" i="33"/>
  <c r="U280" i="33"/>
  <c r="T280" i="33"/>
  <c r="S280" i="33"/>
  <c r="R280" i="33"/>
  <c r="Q280" i="33"/>
  <c r="P280" i="33"/>
  <c r="O280" i="33"/>
  <c r="N280" i="33"/>
  <c r="M280" i="33"/>
  <c r="L280" i="33"/>
  <c r="K280" i="33"/>
  <c r="J280" i="33"/>
  <c r="I280" i="33"/>
  <c r="H280" i="33"/>
  <c r="G280" i="33"/>
  <c r="F280" i="33"/>
  <c r="V277" i="33"/>
  <c r="U277" i="33"/>
  <c r="T277" i="33"/>
  <c r="S277" i="33"/>
  <c r="R277" i="33"/>
  <c r="Q277" i="33"/>
  <c r="P277" i="33"/>
  <c r="O277" i="33"/>
  <c r="N277" i="33"/>
  <c r="M277" i="33"/>
  <c r="L277" i="33"/>
  <c r="K277" i="33"/>
  <c r="J277" i="33"/>
  <c r="I277" i="33"/>
  <c r="H277" i="33"/>
  <c r="G277" i="33"/>
  <c r="F277" i="33"/>
  <c r="V276" i="33"/>
  <c r="U276" i="33"/>
  <c r="T276" i="33"/>
  <c r="S276" i="33"/>
  <c r="R276" i="33"/>
  <c r="Q276" i="33"/>
  <c r="P276" i="33"/>
  <c r="O276" i="33"/>
  <c r="N276" i="33"/>
  <c r="M276" i="33"/>
  <c r="L276" i="33"/>
  <c r="K276" i="33"/>
  <c r="J276" i="33"/>
  <c r="I276" i="33"/>
  <c r="H276" i="33"/>
  <c r="G276" i="33"/>
  <c r="F276" i="33"/>
  <c r="V273" i="33"/>
  <c r="U273" i="33"/>
  <c r="T273" i="33"/>
  <c r="S273" i="33"/>
  <c r="R273" i="33"/>
  <c r="Q273" i="33"/>
  <c r="P273" i="33"/>
  <c r="O273" i="33"/>
  <c r="N273" i="33"/>
  <c r="M273" i="33"/>
  <c r="L273" i="33"/>
  <c r="K273" i="33"/>
  <c r="J273" i="33"/>
  <c r="I273" i="33"/>
  <c r="H273" i="33"/>
  <c r="G273" i="33"/>
  <c r="F273" i="33"/>
  <c r="V272" i="33"/>
  <c r="U272" i="33"/>
  <c r="T272" i="33"/>
  <c r="S272" i="33"/>
  <c r="R272" i="33"/>
  <c r="Q272" i="33"/>
  <c r="P272" i="33"/>
  <c r="O272" i="33"/>
  <c r="N272" i="33"/>
  <c r="M272" i="33"/>
  <c r="L272" i="33"/>
  <c r="K272" i="33"/>
  <c r="J272" i="33"/>
  <c r="I272" i="33"/>
  <c r="H272" i="33"/>
  <c r="G272" i="33"/>
  <c r="F272" i="33"/>
  <c r="V269" i="33"/>
  <c r="U269" i="33"/>
  <c r="T269" i="33"/>
  <c r="S269" i="33"/>
  <c r="R269" i="33"/>
  <c r="Q269" i="33"/>
  <c r="P269" i="33"/>
  <c r="O269" i="33"/>
  <c r="N269" i="33"/>
  <c r="M269" i="33"/>
  <c r="L269" i="33"/>
  <c r="K269" i="33"/>
  <c r="J269" i="33"/>
  <c r="I269" i="33"/>
  <c r="H269" i="33"/>
  <c r="G269" i="33"/>
  <c r="F269" i="33"/>
  <c r="V268" i="33"/>
  <c r="U268" i="33"/>
  <c r="T268" i="33"/>
  <c r="S268" i="33"/>
  <c r="R268" i="33"/>
  <c r="Q268" i="33"/>
  <c r="P268" i="33"/>
  <c r="O268" i="33"/>
  <c r="N268" i="33"/>
  <c r="M268" i="33"/>
  <c r="L268" i="33"/>
  <c r="K268" i="33"/>
  <c r="J268" i="33"/>
  <c r="I268" i="33"/>
  <c r="H268" i="33"/>
  <c r="G268" i="33"/>
  <c r="F268" i="33"/>
  <c r="V265" i="33"/>
  <c r="U265" i="33"/>
  <c r="T265" i="33"/>
  <c r="S265" i="33"/>
  <c r="R265" i="33"/>
  <c r="Q265" i="33"/>
  <c r="P265" i="33"/>
  <c r="O265" i="33"/>
  <c r="N265" i="33"/>
  <c r="M265" i="33"/>
  <c r="L265" i="33"/>
  <c r="K265" i="33"/>
  <c r="J265" i="33"/>
  <c r="I265" i="33"/>
  <c r="H265" i="33"/>
  <c r="G265" i="33"/>
  <c r="F265" i="33"/>
  <c r="V264" i="33"/>
  <c r="U264" i="33"/>
  <c r="T264" i="33"/>
  <c r="S264" i="33"/>
  <c r="R264" i="33"/>
  <c r="Q264" i="33"/>
  <c r="P264" i="33"/>
  <c r="O264" i="33"/>
  <c r="N264" i="33"/>
  <c r="M264" i="33"/>
  <c r="L264" i="33"/>
  <c r="K264" i="33"/>
  <c r="J264" i="33"/>
  <c r="I264" i="33"/>
  <c r="H264" i="33"/>
  <c r="G264" i="33"/>
  <c r="F264" i="33"/>
  <c r="V261" i="33"/>
  <c r="U261" i="33"/>
  <c r="T261" i="33"/>
  <c r="S261" i="33"/>
  <c r="R261" i="33"/>
  <c r="Q261" i="33"/>
  <c r="P261" i="33"/>
  <c r="O261" i="33"/>
  <c r="N261" i="33"/>
  <c r="M261" i="33"/>
  <c r="L261" i="33"/>
  <c r="K261" i="33"/>
  <c r="J261" i="33"/>
  <c r="I261" i="33"/>
  <c r="H261" i="33"/>
  <c r="G261" i="33"/>
  <c r="F261" i="33"/>
  <c r="V260" i="33"/>
  <c r="U260" i="33"/>
  <c r="T260" i="33"/>
  <c r="S260" i="33"/>
  <c r="R260" i="33"/>
  <c r="Q260" i="33"/>
  <c r="P260" i="33"/>
  <c r="O260" i="33"/>
  <c r="N260" i="33"/>
  <c r="M260" i="33"/>
  <c r="L260" i="33"/>
  <c r="K260" i="33"/>
  <c r="J260" i="33"/>
  <c r="I260" i="33"/>
  <c r="H260" i="33"/>
  <c r="G260" i="33"/>
  <c r="F260" i="33"/>
  <c r="V257" i="33"/>
  <c r="U257" i="33"/>
  <c r="T257" i="33"/>
  <c r="S257" i="33"/>
  <c r="R257" i="33"/>
  <c r="Q257" i="33"/>
  <c r="P257" i="33"/>
  <c r="O257" i="33"/>
  <c r="N257" i="33"/>
  <c r="M257" i="33"/>
  <c r="L257" i="33"/>
  <c r="K257" i="33"/>
  <c r="J257" i="33"/>
  <c r="I257" i="33"/>
  <c r="H257" i="33"/>
  <c r="G257" i="33"/>
  <c r="F257" i="33"/>
  <c r="V256" i="33"/>
  <c r="U256" i="33"/>
  <c r="T256" i="33"/>
  <c r="S256" i="33"/>
  <c r="R256" i="33"/>
  <c r="Q256" i="33"/>
  <c r="P256" i="33"/>
  <c r="O256" i="33"/>
  <c r="N256" i="33"/>
  <c r="M256" i="33"/>
  <c r="L256" i="33"/>
  <c r="K256" i="33"/>
  <c r="J256" i="33"/>
  <c r="I256" i="33"/>
  <c r="H256" i="33"/>
  <c r="G256" i="33"/>
  <c r="F256" i="33"/>
  <c r="V253" i="33"/>
  <c r="U253" i="33"/>
  <c r="T253" i="33"/>
  <c r="S253" i="33"/>
  <c r="R253" i="33"/>
  <c r="Q253" i="33"/>
  <c r="P253" i="33"/>
  <c r="O253" i="33"/>
  <c r="N253" i="33"/>
  <c r="M253" i="33"/>
  <c r="L253" i="33"/>
  <c r="K253" i="33"/>
  <c r="J253" i="33"/>
  <c r="I253" i="33"/>
  <c r="H253" i="33"/>
  <c r="G253" i="33"/>
  <c r="F253" i="33"/>
  <c r="V252" i="33"/>
  <c r="U252" i="33"/>
  <c r="T252" i="33"/>
  <c r="S252" i="33"/>
  <c r="R252" i="33"/>
  <c r="Q252" i="33"/>
  <c r="P252" i="33"/>
  <c r="O252" i="33"/>
  <c r="N252" i="33"/>
  <c r="M252" i="33"/>
  <c r="L252" i="33"/>
  <c r="K252" i="33"/>
  <c r="J252" i="33"/>
  <c r="I252" i="33"/>
  <c r="H252" i="33"/>
  <c r="G252" i="33"/>
  <c r="F252" i="33"/>
  <c r="V249" i="33"/>
  <c r="U249" i="33"/>
  <c r="T249" i="33"/>
  <c r="S249" i="33"/>
  <c r="R249" i="33"/>
  <c r="Q249" i="33"/>
  <c r="P249" i="33"/>
  <c r="O249" i="33"/>
  <c r="N249" i="33"/>
  <c r="M249" i="33"/>
  <c r="L249" i="33"/>
  <c r="K249" i="33"/>
  <c r="J249" i="33"/>
  <c r="I249" i="33"/>
  <c r="H249" i="33"/>
  <c r="G249" i="33"/>
  <c r="F249" i="33"/>
  <c r="V248" i="33"/>
  <c r="U248" i="33"/>
  <c r="T248" i="33"/>
  <c r="S248" i="33"/>
  <c r="R248" i="33"/>
  <c r="Q248" i="33"/>
  <c r="P248" i="33"/>
  <c r="O248" i="33"/>
  <c r="N248" i="33"/>
  <c r="M248" i="33"/>
  <c r="L248" i="33"/>
  <c r="K248" i="33"/>
  <c r="J248" i="33"/>
  <c r="I248" i="33"/>
  <c r="H248" i="33"/>
  <c r="G248" i="33"/>
  <c r="F248" i="33"/>
  <c r="V245" i="33"/>
  <c r="U245" i="33"/>
  <c r="T245" i="33"/>
  <c r="S245" i="33"/>
  <c r="R245" i="33"/>
  <c r="Q245" i="33"/>
  <c r="P245" i="33"/>
  <c r="O245" i="33"/>
  <c r="N245" i="33"/>
  <c r="M245" i="33"/>
  <c r="L245" i="33"/>
  <c r="K245" i="33"/>
  <c r="J245" i="33"/>
  <c r="I245" i="33"/>
  <c r="H245" i="33"/>
  <c r="G245" i="33"/>
  <c r="F245" i="33"/>
  <c r="V244" i="33"/>
  <c r="U244" i="33"/>
  <c r="T244" i="33"/>
  <c r="S244" i="33"/>
  <c r="R244" i="33"/>
  <c r="Q244" i="33"/>
  <c r="P244" i="33"/>
  <c r="O244" i="33"/>
  <c r="N244" i="33"/>
  <c r="M244" i="33"/>
  <c r="L244" i="33"/>
  <c r="K244" i="33"/>
  <c r="J244" i="33"/>
  <c r="I244" i="33"/>
  <c r="H244" i="33"/>
  <c r="G244" i="33"/>
  <c r="F244" i="33"/>
  <c r="V241" i="33"/>
  <c r="U241" i="33"/>
  <c r="T241" i="33"/>
  <c r="S241" i="33"/>
  <c r="R241" i="33"/>
  <c r="Q241" i="33"/>
  <c r="P241" i="33"/>
  <c r="O241" i="33"/>
  <c r="N241" i="33"/>
  <c r="M241" i="33"/>
  <c r="L241" i="33"/>
  <c r="K241" i="33"/>
  <c r="J241" i="33"/>
  <c r="I241" i="33"/>
  <c r="H241" i="33"/>
  <c r="G241" i="33"/>
  <c r="F241" i="33"/>
  <c r="V240" i="33"/>
  <c r="U240" i="33"/>
  <c r="T240" i="33"/>
  <c r="S240" i="33"/>
  <c r="R240" i="33"/>
  <c r="Q240" i="33"/>
  <c r="P240" i="33"/>
  <c r="O240" i="33"/>
  <c r="N240" i="33"/>
  <c r="M240" i="33"/>
  <c r="L240" i="33"/>
  <c r="K240" i="33"/>
  <c r="J240" i="33"/>
  <c r="I240" i="33"/>
  <c r="H240" i="33"/>
  <c r="G240" i="33"/>
  <c r="F240" i="33"/>
  <c r="V237" i="33"/>
  <c r="U237" i="33"/>
  <c r="T237" i="33"/>
  <c r="S237" i="33"/>
  <c r="R237" i="33"/>
  <c r="Q237" i="33"/>
  <c r="P237" i="33"/>
  <c r="O237" i="33"/>
  <c r="N237" i="33"/>
  <c r="M237" i="33"/>
  <c r="L237" i="33"/>
  <c r="K237" i="33"/>
  <c r="J237" i="33"/>
  <c r="I237" i="33"/>
  <c r="H237" i="33"/>
  <c r="G237" i="33"/>
  <c r="F237" i="33"/>
  <c r="V236" i="33"/>
  <c r="U236" i="33"/>
  <c r="T236" i="33"/>
  <c r="S236" i="33"/>
  <c r="R236" i="33"/>
  <c r="Q236" i="33"/>
  <c r="P236" i="33"/>
  <c r="O236" i="33"/>
  <c r="N236" i="33"/>
  <c r="M236" i="33"/>
  <c r="L236" i="33"/>
  <c r="K236" i="33"/>
  <c r="J236" i="33"/>
  <c r="I236" i="33"/>
  <c r="H236" i="33"/>
  <c r="G236" i="33"/>
  <c r="F236" i="33"/>
  <c r="V233" i="33"/>
  <c r="U233" i="33"/>
  <c r="T233" i="33"/>
  <c r="S233" i="33"/>
  <c r="R233" i="33"/>
  <c r="Q233" i="33"/>
  <c r="P233" i="33"/>
  <c r="O233" i="33"/>
  <c r="N233" i="33"/>
  <c r="M233" i="33"/>
  <c r="L233" i="33"/>
  <c r="K233" i="33"/>
  <c r="J233" i="33"/>
  <c r="I233" i="33"/>
  <c r="H233" i="33"/>
  <c r="G233" i="33"/>
  <c r="F233" i="33"/>
  <c r="V232" i="33"/>
  <c r="U232" i="33"/>
  <c r="T232" i="33"/>
  <c r="S232" i="33"/>
  <c r="R232" i="33"/>
  <c r="Q232" i="33"/>
  <c r="P232" i="33"/>
  <c r="O232" i="33"/>
  <c r="N232" i="33"/>
  <c r="M232" i="33"/>
  <c r="L232" i="33"/>
  <c r="K232" i="33"/>
  <c r="J232" i="33"/>
  <c r="I232" i="33"/>
  <c r="H232" i="33"/>
  <c r="G232" i="33"/>
  <c r="F232" i="33"/>
  <c r="V229" i="33"/>
  <c r="U229" i="33"/>
  <c r="T229" i="33"/>
  <c r="S229" i="33"/>
  <c r="R229" i="33"/>
  <c r="Q229" i="33"/>
  <c r="P229" i="33"/>
  <c r="O229" i="33"/>
  <c r="N229" i="33"/>
  <c r="M229" i="33"/>
  <c r="L229" i="33"/>
  <c r="K229" i="33"/>
  <c r="J229" i="33"/>
  <c r="I229" i="33"/>
  <c r="H229" i="33"/>
  <c r="G229" i="33"/>
  <c r="F229" i="33"/>
  <c r="V228" i="33"/>
  <c r="U228" i="33"/>
  <c r="T228" i="33"/>
  <c r="S228" i="33"/>
  <c r="R228" i="33"/>
  <c r="Q228" i="33"/>
  <c r="P228" i="33"/>
  <c r="O228" i="33"/>
  <c r="N228" i="33"/>
  <c r="M228" i="33"/>
  <c r="L228" i="33"/>
  <c r="K228" i="33"/>
  <c r="J228" i="33"/>
  <c r="I228" i="33"/>
  <c r="H228" i="33"/>
  <c r="G228" i="33"/>
  <c r="F228" i="33"/>
  <c r="V225" i="33"/>
  <c r="U225" i="33"/>
  <c r="T225" i="33"/>
  <c r="S225" i="33"/>
  <c r="R225" i="33"/>
  <c r="Q225" i="33"/>
  <c r="P225" i="33"/>
  <c r="O225" i="33"/>
  <c r="N225" i="33"/>
  <c r="M225" i="33"/>
  <c r="L225" i="33"/>
  <c r="K225" i="33"/>
  <c r="J225" i="33"/>
  <c r="I225" i="33"/>
  <c r="H225" i="33"/>
  <c r="G225" i="33"/>
  <c r="F225" i="33"/>
  <c r="V224" i="33"/>
  <c r="U224" i="33"/>
  <c r="T224" i="33"/>
  <c r="S224" i="33"/>
  <c r="R224" i="33"/>
  <c r="Q224" i="33"/>
  <c r="P224" i="33"/>
  <c r="O224" i="33"/>
  <c r="N224" i="33"/>
  <c r="M224" i="33"/>
  <c r="L224" i="33"/>
  <c r="K224" i="33"/>
  <c r="J224" i="33"/>
  <c r="I224" i="33"/>
  <c r="H224" i="33"/>
  <c r="G224" i="33"/>
  <c r="F224" i="33"/>
  <c r="V221" i="33"/>
  <c r="U221" i="33"/>
  <c r="T221" i="33"/>
  <c r="S221" i="33"/>
  <c r="R221" i="33"/>
  <c r="Q221" i="33"/>
  <c r="P221" i="33"/>
  <c r="O221" i="33"/>
  <c r="N221" i="33"/>
  <c r="M221" i="33"/>
  <c r="L221" i="33"/>
  <c r="K221" i="33"/>
  <c r="J221" i="33"/>
  <c r="I221" i="33"/>
  <c r="H221" i="33"/>
  <c r="G221" i="33"/>
  <c r="F221" i="33"/>
  <c r="V220" i="33"/>
  <c r="U220" i="33"/>
  <c r="T220" i="33"/>
  <c r="S220" i="33"/>
  <c r="R220" i="33"/>
  <c r="Q220" i="33"/>
  <c r="P220" i="33"/>
  <c r="O220" i="33"/>
  <c r="N220" i="33"/>
  <c r="M220" i="33"/>
  <c r="L220" i="33"/>
  <c r="K220" i="33"/>
  <c r="J220" i="33"/>
  <c r="I220" i="33"/>
  <c r="H220" i="33"/>
  <c r="G220" i="33"/>
  <c r="F220" i="33"/>
  <c r="V217" i="33"/>
  <c r="U217" i="33"/>
  <c r="T217" i="33"/>
  <c r="S217" i="33"/>
  <c r="R217" i="33"/>
  <c r="Q217" i="33"/>
  <c r="P217" i="33"/>
  <c r="O217" i="33"/>
  <c r="N217" i="33"/>
  <c r="M217" i="33"/>
  <c r="L217" i="33"/>
  <c r="K217" i="33"/>
  <c r="J217" i="33"/>
  <c r="I217" i="33"/>
  <c r="H217" i="33"/>
  <c r="G217" i="33"/>
  <c r="F217" i="33"/>
  <c r="V216" i="33"/>
  <c r="U216" i="33"/>
  <c r="T216" i="33"/>
  <c r="S216" i="33"/>
  <c r="R216" i="33"/>
  <c r="Q216" i="33"/>
  <c r="P216" i="33"/>
  <c r="O216" i="33"/>
  <c r="N216" i="33"/>
  <c r="M216" i="33"/>
  <c r="L216" i="33"/>
  <c r="K216" i="33"/>
  <c r="J216" i="33"/>
  <c r="I216" i="33"/>
  <c r="H216" i="33"/>
  <c r="G216" i="33"/>
  <c r="F216" i="33"/>
  <c r="V213" i="33"/>
  <c r="U213" i="33"/>
  <c r="T213" i="33"/>
  <c r="S213" i="33"/>
  <c r="R213" i="33"/>
  <c r="Q213" i="33"/>
  <c r="P213" i="33"/>
  <c r="O213" i="33"/>
  <c r="N213" i="33"/>
  <c r="M213" i="33"/>
  <c r="L213" i="33"/>
  <c r="K213" i="33"/>
  <c r="J213" i="33"/>
  <c r="I213" i="33"/>
  <c r="H213" i="33"/>
  <c r="G213" i="33"/>
  <c r="F213" i="33"/>
  <c r="V212" i="33"/>
  <c r="U212" i="33"/>
  <c r="T212" i="33"/>
  <c r="S212" i="33"/>
  <c r="R212" i="33"/>
  <c r="Q212" i="33"/>
  <c r="P212" i="33"/>
  <c r="O212" i="33"/>
  <c r="N212" i="33"/>
  <c r="M212" i="33"/>
  <c r="L212" i="33"/>
  <c r="K212" i="33"/>
  <c r="J212" i="33"/>
  <c r="I212" i="33"/>
  <c r="H212" i="33"/>
  <c r="G212" i="33"/>
  <c r="F212" i="33"/>
  <c r="V209" i="33"/>
  <c r="U209" i="33"/>
  <c r="T209" i="33"/>
  <c r="S209" i="33"/>
  <c r="R209" i="33"/>
  <c r="Q209" i="33"/>
  <c r="P209" i="33"/>
  <c r="O209" i="33"/>
  <c r="N209" i="33"/>
  <c r="M209" i="33"/>
  <c r="L209" i="33"/>
  <c r="K209" i="33"/>
  <c r="J209" i="33"/>
  <c r="I209" i="33"/>
  <c r="H209" i="33"/>
  <c r="G209" i="33"/>
  <c r="F209" i="33"/>
  <c r="V208" i="33"/>
  <c r="U208" i="33"/>
  <c r="T208" i="33"/>
  <c r="S208" i="33"/>
  <c r="R208" i="33"/>
  <c r="Q208" i="33"/>
  <c r="P208" i="33"/>
  <c r="O208" i="33"/>
  <c r="N208" i="33"/>
  <c r="M208" i="33"/>
  <c r="L208" i="33"/>
  <c r="K208" i="33"/>
  <c r="J208" i="33"/>
  <c r="I208" i="33"/>
  <c r="H208" i="33"/>
  <c r="G208" i="33"/>
  <c r="F208" i="33"/>
  <c r="V205" i="33"/>
  <c r="U205" i="33"/>
  <c r="T205" i="33"/>
  <c r="S205" i="33"/>
  <c r="R205" i="33"/>
  <c r="Q205" i="33"/>
  <c r="P205" i="33"/>
  <c r="O205" i="33"/>
  <c r="N205" i="33"/>
  <c r="M205" i="33"/>
  <c r="L205" i="33"/>
  <c r="K205" i="33"/>
  <c r="J205" i="33"/>
  <c r="I205" i="33"/>
  <c r="H205" i="33"/>
  <c r="G205" i="33"/>
  <c r="F205" i="33"/>
  <c r="V204" i="33"/>
  <c r="U204" i="33"/>
  <c r="T204" i="33"/>
  <c r="S204" i="33"/>
  <c r="R204" i="33"/>
  <c r="Q204" i="33"/>
  <c r="P204" i="33"/>
  <c r="O204" i="33"/>
  <c r="N204" i="33"/>
  <c r="M204" i="33"/>
  <c r="L204" i="33"/>
  <c r="K204" i="33"/>
  <c r="J204" i="33"/>
  <c r="I204" i="33"/>
  <c r="H204" i="33"/>
  <c r="G204" i="33"/>
  <c r="F204" i="33"/>
  <c r="V201" i="33"/>
  <c r="U201" i="33"/>
  <c r="T201" i="33"/>
  <c r="S201" i="33"/>
  <c r="R201" i="33"/>
  <c r="Q201" i="33"/>
  <c r="P201" i="33"/>
  <c r="O201" i="33"/>
  <c r="N201" i="33"/>
  <c r="M201" i="33"/>
  <c r="L201" i="33"/>
  <c r="K201" i="33"/>
  <c r="J201" i="33"/>
  <c r="I201" i="33"/>
  <c r="H201" i="33"/>
  <c r="G201" i="33"/>
  <c r="F201" i="33"/>
  <c r="V200" i="33"/>
  <c r="U200" i="33"/>
  <c r="T200" i="33"/>
  <c r="S200" i="33"/>
  <c r="R200" i="33"/>
  <c r="Q200" i="33"/>
  <c r="P200" i="33"/>
  <c r="O200" i="33"/>
  <c r="N200" i="33"/>
  <c r="M200" i="33"/>
  <c r="L200" i="33"/>
  <c r="K200" i="33"/>
  <c r="J200" i="33"/>
  <c r="I200" i="33"/>
  <c r="H200" i="33"/>
  <c r="G200" i="33"/>
  <c r="F200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V196" i="33"/>
  <c r="U196" i="33"/>
  <c r="T196" i="33"/>
  <c r="S196" i="33"/>
  <c r="R196" i="33"/>
  <c r="Q196" i="33"/>
  <c r="P196" i="33"/>
  <c r="O196" i="33"/>
  <c r="N196" i="33"/>
  <c r="M196" i="33"/>
  <c r="L196" i="33"/>
  <c r="K196" i="33"/>
  <c r="J196" i="33"/>
  <c r="I196" i="33"/>
  <c r="H196" i="33"/>
  <c r="G196" i="33"/>
  <c r="F196" i="33"/>
  <c r="V193" i="33"/>
  <c r="U193" i="33"/>
  <c r="T193" i="33"/>
  <c r="S193" i="33"/>
  <c r="R193" i="33"/>
  <c r="Q193" i="33"/>
  <c r="P193" i="33"/>
  <c r="O193" i="33"/>
  <c r="N193" i="33"/>
  <c r="M193" i="33"/>
  <c r="L193" i="33"/>
  <c r="K193" i="33"/>
  <c r="J193" i="33"/>
  <c r="I193" i="33"/>
  <c r="H193" i="33"/>
  <c r="G193" i="33"/>
  <c r="F193" i="33"/>
  <c r="V192" i="33"/>
  <c r="U192" i="33"/>
  <c r="T192" i="33"/>
  <c r="S192" i="33"/>
  <c r="R192" i="33"/>
  <c r="Q192" i="33"/>
  <c r="P192" i="33"/>
  <c r="O192" i="33"/>
  <c r="N192" i="33"/>
  <c r="M192" i="33"/>
  <c r="L192" i="33"/>
  <c r="K192" i="33"/>
  <c r="J192" i="33"/>
  <c r="I192" i="33"/>
  <c r="H192" i="33"/>
  <c r="G192" i="33"/>
  <c r="F192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V188" i="33"/>
  <c r="U188" i="33"/>
  <c r="T188" i="33"/>
  <c r="S188" i="33"/>
  <c r="R188" i="33"/>
  <c r="Q188" i="33"/>
  <c r="P188" i="33"/>
  <c r="O188" i="33"/>
  <c r="N188" i="33"/>
  <c r="M188" i="33"/>
  <c r="L188" i="33"/>
  <c r="K188" i="33"/>
  <c r="J188" i="33"/>
  <c r="I188" i="33"/>
  <c r="H188" i="33"/>
  <c r="G188" i="33"/>
  <c r="F188" i="33"/>
  <c r="V185" i="33"/>
  <c r="U185" i="33"/>
  <c r="T185" i="33"/>
  <c r="S185" i="33"/>
  <c r="R185" i="33"/>
  <c r="Q185" i="33"/>
  <c r="P185" i="33"/>
  <c r="O185" i="33"/>
  <c r="N185" i="33"/>
  <c r="M185" i="33"/>
  <c r="L185" i="33"/>
  <c r="K185" i="33"/>
  <c r="J185" i="33"/>
  <c r="I185" i="33"/>
  <c r="H185" i="33"/>
  <c r="G185" i="33"/>
  <c r="F185" i="33"/>
  <c r="V184" i="33"/>
  <c r="U184" i="33"/>
  <c r="T184" i="33"/>
  <c r="S184" i="33"/>
  <c r="R184" i="33"/>
  <c r="Q184" i="33"/>
  <c r="P184" i="33"/>
  <c r="O184" i="33"/>
  <c r="N184" i="33"/>
  <c r="M184" i="33"/>
  <c r="L184" i="33"/>
  <c r="K184" i="33"/>
  <c r="J184" i="33"/>
  <c r="I184" i="33"/>
  <c r="H184" i="33"/>
  <c r="G184" i="33"/>
  <c r="F184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V169" i="33"/>
  <c r="U169" i="33"/>
  <c r="T169" i="33"/>
  <c r="S169" i="33"/>
  <c r="R169" i="33"/>
  <c r="Q169" i="33"/>
  <c r="P169" i="33"/>
  <c r="O169" i="33"/>
  <c r="N169" i="33"/>
  <c r="M169" i="33"/>
  <c r="L169" i="33"/>
  <c r="K169" i="33"/>
  <c r="J169" i="33"/>
  <c r="I169" i="33"/>
  <c r="H169" i="33"/>
  <c r="G169" i="33"/>
  <c r="F169" i="33"/>
  <c r="V168" i="33"/>
  <c r="U168" i="33"/>
  <c r="T168" i="33"/>
  <c r="S168" i="33"/>
  <c r="R168" i="33"/>
  <c r="Q168" i="33"/>
  <c r="P168" i="33"/>
  <c r="O168" i="33"/>
  <c r="N168" i="33"/>
  <c r="M168" i="33"/>
  <c r="L168" i="33"/>
  <c r="K168" i="33"/>
  <c r="J168" i="33"/>
  <c r="I168" i="33"/>
  <c r="H168" i="33"/>
  <c r="G168" i="33"/>
  <c r="F168" i="33"/>
  <c r="V165" i="33"/>
  <c r="U165" i="33"/>
  <c r="T165" i="33"/>
  <c r="S165" i="33"/>
  <c r="R165" i="33"/>
  <c r="Q165" i="33"/>
  <c r="P165" i="33"/>
  <c r="O165" i="33"/>
  <c r="N165" i="33"/>
  <c r="M165" i="33"/>
  <c r="L165" i="33"/>
  <c r="K165" i="33"/>
  <c r="J165" i="33"/>
  <c r="I165" i="33"/>
  <c r="H165" i="33"/>
  <c r="G165" i="33"/>
  <c r="F165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F164" i="33"/>
  <c r="V161" i="33"/>
  <c r="U161" i="33"/>
  <c r="T161" i="33"/>
  <c r="S161" i="33"/>
  <c r="R161" i="33"/>
  <c r="Q161" i="33"/>
  <c r="P161" i="33"/>
  <c r="O161" i="33"/>
  <c r="N161" i="33"/>
  <c r="M161" i="33"/>
  <c r="L161" i="33"/>
  <c r="K161" i="33"/>
  <c r="J161" i="33"/>
  <c r="I161" i="33"/>
  <c r="H161" i="33"/>
  <c r="G161" i="33"/>
  <c r="F161" i="33"/>
  <c r="V160" i="33"/>
  <c r="U160" i="33"/>
  <c r="T160" i="33"/>
  <c r="S160" i="33"/>
  <c r="R160" i="33"/>
  <c r="Q160" i="33"/>
  <c r="P160" i="33"/>
  <c r="O160" i="33"/>
  <c r="N160" i="33"/>
  <c r="M160" i="33"/>
  <c r="L160" i="33"/>
  <c r="K160" i="33"/>
  <c r="J160" i="33"/>
  <c r="I160" i="33"/>
  <c r="H160" i="33"/>
  <c r="G160" i="33"/>
  <c r="F160" i="33"/>
  <c r="V157" i="33"/>
  <c r="U157" i="33"/>
  <c r="T157" i="33"/>
  <c r="S157" i="33"/>
  <c r="R157" i="33"/>
  <c r="Q157" i="33"/>
  <c r="P157" i="33"/>
  <c r="O157" i="33"/>
  <c r="N157" i="33"/>
  <c r="M157" i="33"/>
  <c r="L157" i="33"/>
  <c r="K157" i="33"/>
  <c r="J157" i="33"/>
  <c r="I157" i="33"/>
  <c r="H157" i="33"/>
  <c r="G157" i="33"/>
  <c r="F157" i="33"/>
  <c r="V156" i="33"/>
  <c r="U156" i="33"/>
  <c r="T156" i="33"/>
  <c r="S156" i="33"/>
  <c r="R156" i="33"/>
  <c r="Q156" i="33"/>
  <c r="P156" i="33"/>
  <c r="O156" i="33"/>
  <c r="N156" i="33"/>
  <c r="M156" i="33"/>
  <c r="L156" i="33"/>
  <c r="K156" i="33"/>
  <c r="J156" i="33"/>
  <c r="I156" i="33"/>
  <c r="H156" i="33"/>
  <c r="G156" i="33"/>
  <c r="F156" i="33"/>
  <c r="V153" i="33"/>
  <c r="U153" i="33"/>
  <c r="T153" i="33"/>
  <c r="S153" i="33"/>
  <c r="R153" i="33"/>
  <c r="Q153" i="33"/>
  <c r="P153" i="33"/>
  <c r="O153" i="33"/>
  <c r="N153" i="33"/>
  <c r="M153" i="33"/>
  <c r="L153" i="33"/>
  <c r="K153" i="33"/>
  <c r="J153" i="33"/>
  <c r="I153" i="33"/>
  <c r="H153" i="33"/>
  <c r="G153" i="33"/>
  <c r="F153" i="33"/>
  <c r="V152" i="33"/>
  <c r="U152" i="33"/>
  <c r="T152" i="33"/>
  <c r="S152" i="33"/>
  <c r="R152" i="33"/>
  <c r="Q152" i="33"/>
  <c r="P152" i="33"/>
  <c r="O152" i="33"/>
  <c r="N152" i="33"/>
  <c r="M152" i="33"/>
  <c r="L152" i="33"/>
  <c r="K152" i="33"/>
  <c r="J152" i="33"/>
  <c r="I152" i="33"/>
  <c r="H152" i="33"/>
  <c r="G152" i="33"/>
  <c r="F152" i="33"/>
  <c r="V149" i="33"/>
  <c r="U149" i="33"/>
  <c r="T149" i="33"/>
  <c r="S149" i="33"/>
  <c r="R149" i="33"/>
  <c r="Q149" i="33"/>
  <c r="P149" i="33"/>
  <c r="O149" i="33"/>
  <c r="N149" i="33"/>
  <c r="M149" i="33"/>
  <c r="L149" i="33"/>
  <c r="K149" i="33"/>
  <c r="J149" i="33"/>
  <c r="I149" i="33"/>
  <c r="H149" i="33"/>
  <c r="G149" i="33"/>
  <c r="F149" i="33"/>
  <c r="V148" i="33"/>
  <c r="U148" i="33"/>
  <c r="T148" i="33"/>
  <c r="S148" i="33"/>
  <c r="R148" i="33"/>
  <c r="Q148" i="33"/>
  <c r="P148" i="33"/>
  <c r="O148" i="33"/>
  <c r="N148" i="33"/>
  <c r="M148" i="33"/>
  <c r="L148" i="33"/>
  <c r="K148" i="33"/>
  <c r="J148" i="33"/>
  <c r="I148" i="33"/>
  <c r="H148" i="33"/>
  <c r="G148" i="33"/>
  <c r="F148" i="33"/>
  <c r="V145" i="33"/>
  <c r="U145" i="33"/>
  <c r="T145" i="33"/>
  <c r="S145" i="33"/>
  <c r="R145" i="33"/>
  <c r="Q145" i="33"/>
  <c r="P145" i="33"/>
  <c r="O145" i="33"/>
  <c r="N145" i="33"/>
  <c r="M145" i="33"/>
  <c r="L145" i="33"/>
  <c r="K145" i="33"/>
  <c r="J145" i="33"/>
  <c r="I145" i="33"/>
  <c r="H145" i="33"/>
  <c r="G145" i="33"/>
  <c r="F145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V120" i="33"/>
  <c r="U120" i="33"/>
  <c r="T120" i="33"/>
  <c r="S120" i="33"/>
  <c r="R120" i="33"/>
  <c r="Q120" i="33"/>
  <c r="P120" i="33"/>
  <c r="O120" i="33"/>
  <c r="N120" i="33"/>
  <c r="M120" i="33"/>
  <c r="L120" i="33"/>
  <c r="K120" i="33"/>
  <c r="J120" i="33"/>
  <c r="I120" i="33"/>
  <c r="H120" i="33"/>
  <c r="G120" i="33"/>
  <c r="F120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V97" i="33"/>
  <c r="U97" i="33"/>
  <c r="T97" i="33"/>
  <c r="S97" i="33"/>
  <c r="R97" i="33"/>
  <c r="Q97" i="33"/>
  <c r="P97" i="33"/>
  <c r="O97" i="33"/>
  <c r="N97" i="33"/>
  <c r="M97" i="33"/>
  <c r="L97" i="33"/>
  <c r="K97" i="33"/>
  <c r="J97" i="33"/>
  <c r="I97" i="33"/>
  <c r="H97" i="33"/>
  <c r="G97" i="33"/>
  <c r="F97" i="33"/>
  <c r="V96" i="33"/>
  <c r="U96" i="33"/>
  <c r="T96" i="33"/>
  <c r="S96" i="33"/>
  <c r="R96" i="33"/>
  <c r="Q96" i="33"/>
  <c r="P96" i="33"/>
  <c r="O96" i="33"/>
  <c r="N96" i="33"/>
  <c r="M96" i="33"/>
  <c r="L96" i="33"/>
  <c r="K96" i="33"/>
  <c r="J96" i="33"/>
  <c r="I96" i="33"/>
  <c r="H96" i="33"/>
  <c r="G96" i="33"/>
  <c r="F96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V73" i="33"/>
  <c r="U73" i="33"/>
  <c r="T73" i="33"/>
  <c r="S73" i="33"/>
  <c r="R73" i="33"/>
  <c r="Q73" i="33"/>
  <c r="P73" i="33"/>
  <c r="O73" i="33"/>
  <c r="N73" i="33"/>
  <c r="M73" i="33"/>
  <c r="L73" i="33"/>
  <c r="K73" i="33"/>
  <c r="J73" i="33"/>
  <c r="I73" i="33"/>
  <c r="H73" i="33"/>
  <c r="G73" i="33"/>
  <c r="F73" i="33"/>
  <c r="V72" i="33"/>
  <c r="U72" i="33"/>
  <c r="T72" i="33"/>
  <c r="S72" i="33"/>
  <c r="R72" i="33"/>
  <c r="Q72" i="33"/>
  <c r="P72" i="33"/>
  <c r="O72" i="33"/>
  <c r="N72" i="33"/>
  <c r="M72" i="33"/>
  <c r="L72" i="33"/>
  <c r="K72" i="33"/>
  <c r="J72" i="33"/>
  <c r="I72" i="33"/>
  <c r="H72" i="33"/>
  <c r="G72" i="33"/>
  <c r="F72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V49" i="33"/>
  <c r="U49" i="33"/>
  <c r="T49" i="33"/>
  <c r="S49" i="33"/>
  <c r="R49" i="33"/>
  <c r="Q49" i="33"/>
  <c r="P49" i="33"/>
  <c r="O49" i="33"/>
  <c r="N49" i="33"/>
  <c r="M49" i="33"/>
  <c r="L49" i="33"/>
  <c r="K49" i="33"/>
  <c r="J49" i="33"/>
  <c r="I49" i="33"/>
  <c r="H49" i="33"/>
  <c r="G49" i="33"/>
  <c r="F49" i="33"/>
  <c r="V48" i="33"/>
  <c r="U48" i="33"/>
  <c r="T48" i="33"/>
  <c r="S48" i="33"/>
  <c r="R48" i="33"/>
  <c r="Q48" i="33"/>
  <c r="P48" i="33"/>
  <c r="O48" i="33"/>
  <c r="N48" i="33"/>
  <c r="M48" i="33"/>
  <c r="L48" i="33"/>
  <c r="K48" i="33"/>
  <c r="J48" i="33"/>
  <c r="I48" i="33"/>
  <c r="H48" i="33"/>
  <c r="G48" i="33"/>
  <c r="F48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V940" i="32" l="1"/>
  <c r="U940" i="32"/>
  <c r="T940" i="32"/>
  <c r="S940" i="32"/>
  <c r="R940" i="32"/>
  <c r="Q940" i="32"/>
  <c r="P940" i="32"/>
  <c r="O940" i="32"/>
  <c r="N940" i="32"/>
  <c r="M940" i="32"/>
  <c r="L940" i="32"/>
  <c r="K940" i="32"/>
  <c r="J940" i="32"/>
  <c r="I940" i="32"/>
  <c r="H940" i="32"/>
  <c r="G940" i="32"/>
  <c r="V936" i="32"/>
  <c r="T936" i="32"/>
  <c r="S936" i="32"/>
  <c r="R936" i="32"/>
  <c r="Q936" i="32"/>
  <c r="P936" i="32"/>
  <c r="O936" i="32"/>
  <c r="N936" i="32"/>
  <c r="M936" i="32"/>
  <c r="L936" i="32"/>
  <c r="K936" i="32"/>
  <c r="J936" i="32"/>
  <c r="I936" i="32"/>
  <c r="H936" i="32"/>
  <c r="G936" i="32"/>
  <c r="V932" i="32"/>
  <c r="U932" i="32"/>
  <c r="T932" i="32"/>
  <c r="S932" i="32"/>
  <c r="R932" i="32"/>
  <c r="Q932" i="32"/>
  <c r="P932" i="32"/>
  <c r="O932" i="32"/>
  <c r="N932" i="32"/>
  <c r="M932" i="32"/>
  <c r="M935" i="32" s="1"/>
  <c r="M937" i="32" s="1"/>
  <c r="L932" i="32"/>
  <c r="K932" i="32"/>
  <c r="J932" i="32"/>
  <c r="I932" i="32"/>
  <c r="H932" i="32"/>
  <c r="G932" i="32"/>
  <c r="V928" i="32"/>
  <c r="U928" i="32"/>
  <c r="T928" i="32"/>
  <c r="S928" i="32"/>
  <c r="R928" i="32"/>
  <c r="Q928" i="32"/>
  <c r="P928" i="32"/>
  <c r="O928" i="32"/>
  <c r="N928" i="32"/>
  <c r="M928" i="32"/>
  <c r="L928" i="32"/>
  <c r="K928" i="32"/>
  <c r="J928" i="32"/>
  <c r="I928" i="32"/>
  <c r="H928" i="32"/>
  <c r="G928" i="32"/>
  <c r="V924" i="32"/>
  <c r="U924" i="32"/>
  <c r="T924" i="32"/>
  <c r="S924" i="32"/>
  <c r="R924" i="32"/>
  <c r="Q924" i="32"/>
  <c r="P924" i="32"/>
  <c r="O924" i="32"/>
  <c r="N924" i="32"/>
  <c r="M924" i="32"/>
  <c r="L924" i="32"/>
  <c r="K924" i="32"/>
  <c r="J924" i="32"/>
  <c r="I924" i="32"/>
  <c r="H924" i="32"/>
  <c r="G924" i="32"/>
  <c r="V920" i="32"/>
  <c r="U920" i="32"/>
  <c r="T920" i="32"/>
  <c r="S920" i="32"/>
  <c r="R920" i="32"/>
  <c r="Q920" i="32"/>
  <c r="P920" i="32"/>
  <c r="O920" i="32"/>
  <c r="N920" i="32"/>
  <c r="M920" i="32"/>
  <c r="L920" i="32"/>
  <c r="K920" i="32"/>
  <c r="J920" i="32"/>
  <c r="I920" i="32"/>
  <c r="H920" i="32"/>
  <c r="G920" i="32"/>
  <c r="V916" i="32"/>
  <c r="U916" i="32"/>
  <c r="T916" i="32"/>
  <c r="R916" i="32"/>
  <c r="Q916" i="32"/>
  <c r="P916" i="32"/>
  <c r="O916" i="32"/>
  <c r="N916" i="32"/>
  <c r="L916" i="32"/>
  <c r="K916" i="32"/>
  <c r="J916" i="32"/>
  <c r="I916" i="32"/>
  <c r="H916" i="32"/>
  <c r="G916" i="32"/>
  <c r="V912" i="32"/>
  <c r="U912" i="32"/>
  <c r="T912" i="32"/>
  <c r="R912" i="32"/>
  <c r="O912" i="32"/>
  <c r="N912" i="32"/>
  <c r="L912" i="32"/>
  <c r="K912" i="32"/>
  <c r="J912" i="32"/>
  <c r="I912" i="32"/>
  <c r="H912" i="32"/>
  <c r="G912" i="32"/>
  <c r="V908" i="32"/>
  <c r="U908" i="32"/>
  <c r="T908" i="32"/>
  <c r="S908" i="32"/>
  <c r="S910" i="32" s="1"/>
  <c r="S911" i="32" s="1"/>
  <c r="S912" i="32" s="1"/>
  <c r="R908" i="32"/>
  <c r="Q908" i="32"/>
  <c r="Q911" i="32" s="1"/>
  <c r="Q913" i="32" s="1"/>
  <c r="P908" i="32"/>
  <c r="O908" i="32"/>
  <c r="N908" i="32"/>
  <c r="M908" i="32"/>
  <c r="L908" i="32"/>
  <c r="K908" i="32"/>
  <c r="J908" i="32"/>
  <c r="I908" i="32"/>
  <c r="H908" i="32"/>
  <c r="G908" i="32"/>
  <c r="V904" i="32"/>
  <c r="U904" i="32"/>
  <c r="T904" i="32"/>
  <c r="S904" i="32"/>
  <c r="R904" i="32"/>
  <c r="Q904" i="32"/>
  <c r="P904" i="32"/>
  <c r="O904" i="32"/>
  <c r="N904" i="32"/>
  <c r="M904" i="32"/>
  <c r="L904" i="32"/>
  <c r="K904" i="32"/>
  <c r="J904" i="32"/>
  <c r="I904" i="32"/>
  <c r="H904" i="32"/>
  <c r="G904" i="32"/>
  <c r="V900" i="32"/>
  <c r="U900" i="32"/>
  <c r="T900" i="32"/>
  <c r="S900" i="32"/>
  <c r="R900" i="32"/>
  <c r="Q900" i="32"/>
  <c r="P900" i="32"/>
  <c r="O900" i="32"/>
  <c r="N900" i="32"/>
  <c r="M900" i="32"/>
  <c r="L900" i="32"/>
  <c r="K900" i="32"/>
  <c r="J900" i="32"/>
  <c r="I900" i="32"/>
  <c r="H900" i="32"/>
  <c r="G900" i="32"/>
  <c r="V896" i="32"/>
  <c r="U896" i="32"/>
  <c r="T896" i="32"/>
  <c r="S896" i="32"/>
  <c r="R896" i="32"/>
  <c r="Q896" i="32"/>
  <c r="P896" i="32"/>
  <c r="O896" i="32"/>
  <c r="N896" i="32"/>
  <c r="M896" i="32"/>
  <c r="L896" i="32"/>
  <c r="K896" i="32"/>
  <c r="J896" i="32"/>
  <c r="I896" i="32"/>
  <c r="H896" i="32"/>
  <c r="G896" i="32"/>
  <c r="V892" i="32"/>
  <c r="U892" i="32"/>
  <c r="T892" i="32"/>
  <c r="S892" i="32"/>
  <c r="R892" i="32"/>
  <c r="Q892" i="32"/>
  <c r="P892" i="32"/>
  <c r="O892" i="32"/>
  <c r="N892" i="32"/>
  <c r="M892" i="32"/>
  <c r="L892" i="32"/>
  <c r="K892" i="32"/>
  <c r="J892" i="32"/>
  <c r="I892" i="32"/>
  <c r="H892" i="32"/>
  <c r="G892" i="32"/>
  <c r="V888" i="32"/>
  <c r="U888" i="32"/>
  <c r="T888" i="32"/>
  <c r="S888" i="32"/>
  <c r="R888" i="32"/>
  <c r="Q888" i="32"/>
  <c r="P888" i="32"/>
  <c r="O888" i="32"/>
  <c r="N888" i="32"/>
  <c r="M888" i="32"/>
  <c r="L888" i="32"/>
  <c r="K888" i="32"/>
  <c r="J888" i="32"/>
  <c r="I888" i="32"/>
  <c r="H888" i="32"/>
  <c r="G888" i="32"/>
  <c r="V884" i="32"/>
  <c r="U884" i="32"/>
  <c r="T884" i="32"/>
  <c r="S884" i="32"/>
  <c r="R884" i="32"/>
  <c r="Q884" i="32"/>
  <c r="P884" i="32"/>
  <c r="O884" i="32"/>
  <c r="N884" i="32"/>
  <c r="M884" i="32"/>
  <c r="L884" i="32"/>
  <c r="K884" i="32"/>
  <c r="J884" i="32"/>
  <c r="I884" i="32"/>
  <c r="H884" i="32"/>
  <c r="G884" i="32"/>
  <c r="V880" i="32"/>
  <c r="U880" i="32"/>
  <c r="T880" i="32"/>
  <c r="S880" i="32"/>
  <c r="R880" i="32"/>
  <c r="Q880" i="32"/>
  <c r="P880" i="32"/>
  <c r="O880" i="32"/>
  <c r="N880" i="32"/>
  <c r="M880" i="32"/>
  <c r="L880" i="32"/>
  <c r="K880" i="32"/>
  <c r="J880" i="32"/>
  <c r="I880" i="32"/>
  <c r="H880" i="32"/>
  <c r="G880" i="32"/>
  <c r="V876" i="32"/>
  <c r="U876" i="32"/>
  <c r="T876" i="32"/>
  <c r="S876" i="32"/>
  <c r="R876" i="32"/>
  <c r="Q876" i="32"/>
  <c r="P876" i="32"/>
  <c r="O876" i="32"/>
  <c r="N876" i="32"/>
  <c r="M876" i="32"/>
  <c r="L876" i="32"/>
  <c r="K876" i="32"/>
  <c r="J876" i="32"/>
  <c r="I876" i="32"/>
  <c r="H876" i="32"/>
  <c r="G876" i="32"/>
  <c r="V872" i="32"/>
  <c r="U872" i="32"/>
  <c r="T872" i="32"/>
  <c r="S872" i="32"/>
  <c r="R872" i="32"/>
  <c r="Q872" i="32"/>
  <c r="P872" i="32"/>
  <c r="O872" i="32"/>
  <c r="N872" i="32"/>
  <c r="M872" i="32"/>
  <c r="L872" i="32"/>
  <c r="K872" i="32"/>
  <c r="J872" i="32"/>
  <c r="I872" i="32"/>
  <c r="H872" i="32"/>
  <c r="G872" i="32"/>
  <c r="V868" i="32"/>
  <c r="U868" i="32"/>
  <c r="T868" i="32"/>
  <c r="S868" i="32"/>
  <c r="R868" i="32"/>
  <c r="Q868" i="32"/>
  <c r="P868" i="32"/>
  <c r="O868" i="32"/>
  <c r="N868" i="32"/>
  <c r="M868" i="32"/>
  <c r="L868" i="32"/>
  <c r="K868" i="32"/>
  <c r="J868" i="32"/>
  <c r="I868" i="32"/>
  <c r="H868" i="32"/>
  <c r="G868" i="32"/>
  <c r="V864" i="32"/>
  <c r="U864" i="32"/>
  <c r="T864" i="32"/>
  <c r="S864" i="32"/>
  <c r="R864" i="32"/>
  <c r="Q864" i="32"/>
  <c r="P864" i="32"/>
  <c r="O864" i="32"/>
  <c r="N864" i="32"/>
  <c r="M864" i="32"/>
  <c r="L864" i="32"/>
  <c r="K864" i="32"/>
  <c r="J864" i="32"/>
  <c r="I864" i="32"/>
  <c r="H864" i="32"/>
  <c r="G864" i="32"/>
  <c r="V860" i="32"/>
  <c r="U860" i="32"/>
  <c r="T860" i="32"/>
  <c r="S860" i="32"/>
  <c r="R860" i="32"/>
  <c r="Q860" i="32"/>
  <c r="P860" i="32"/>
  <c r="O860" i="32"/>
  <c r="N860" i="32"/>
  <c r="M860" i="32"/>
  <c r="L860" i="32"/>
  <c r="K860" i="32"/>
  <c r="J860" i="32"/>
  <c r="I860" i="32"/>
  <c r="H860" i="32"/>
  <c r="G860" i="32"/>
  <c r="V856" i="32"/>
  <c r="U856" i="32"/>
  <c r="T856" i="32"/>
  <c r="S856" i="32"/>
  <c r="R856" i="32"/>
  <c r="Q856" i="32"/>
  <c r="P856" i="32"/>
  <c r="O856" i="32"/>
  <c r="N856" i="32"/>
  <c r="M856" i="32"/>
  <c r="L856" i="32"/>
  <c r="K856" i="32"/>
  <c r="J856" i="32"/>
  <c r="I856" i="32"/>
  <c r="H856" i="32"/>
  <c r="G856" i="32"/>
  <c r="V852" i="32"/>
  <c r="U852" i="32"/>
  <c r="T852" i="32"/>
  <c r="S852" i="32"/>
  <c r="R852" i="32"/>
  <c r="Q852" i="32"/>
  <c r="P852" i="32"/>
  <c r="O852" i="32"/>
  <c r="N852" i="32"/>
  <c r="M852" i="32"/>
  <c r="L852" i="32"/>
  <c r="K852" i="32"/>
  <c r="J852" i="32"/>
  <c r="I852" i="32"/>
  <c r="H852" i="32"/>
  <c r="G852" i="32"/>
  <c r="V848" i="32"/>
  <c r="U848" i="32"/>
  <c r="T848" i="32"/>
  <c r="S848" i="32"/>
  <c r="R848" i="32"/>
  <c r="Q848" i="32"/>
  <c r="P848" i="32"/>
  <c r="O848" i="32"/>
  <c r="N848" i="32"/>
  <c r="M848" i="32"/>
  <c r="L848" i="32"/>
  <c r="K848" i="32"/>
  <c r="J848" i="32"/>
  <c r="I848" i="32"/>
  <c r="H848" i="32"/>
  <c r="G848" i="32"/>
  <c r="V844" i="32"/>
  <c r="U844" i="32"/>
  <c r="T844" i="32"/>
  <c r="S844" i="32"/>
  <c r="R844" i="32"/>
  <c r="Q844" i="32"/>
  <c r="P844" i="32"/>
  <c r="O844" i="32"/>
  <c r="N844" i="32"/>
  <c r="M844" i="32"/>
  <c r="L844" i="32"/>
  <c r="K844" i="32"/>
  <c r="J844" i="32"/>
  <c r="I844" i="32"/>
  <c r="H844" i="32"/>
  <c r="G844" i="32"/>
  <c r="V840" i="32"/>
  <c r="U840" i="32"/>
  <c r="T840" i="32"/>
  <c r="S840" i="32"/>
  <c r="R840" i="32"/>
  <c r="Q840" i="32"/>
  <c r="P840" i="32"/>
  <c r="O840" i="32"/>
  <c r="N840" i="32"/>
  <c r="M840" i="32"/>
  <c r="L840" i="32"/>
  <c r="K840" i="32"/>
  <c r="J840" i="32"/>
  <c r="I840" i="32"/>
  <c r="H840" i="32"/>
  <c r="G840" i="32"/>
  <c r="V836" i="32"/>
  <c r="U836" i="32"/>
  <c r="T836" i="32"/>
  <c r="S836" i="32"/>
  <c r="R836" i="32"/>
  <c r="Q836" i="32"/>
  <c r="P836" i="32"/>
  <c r="O836" i="32"/>
  <c r="N836" i="32"/>
  <c r="M836" i="32"/>
  <c r="L836" i="32"/>
  <c r="K836" i="32"/>
  <c r="J836" i="32"/>
  <c r="I836" i="32"/>
  <c r="H836" i="32"/>
  <c r="G836" i="32"/>
  <c r="V832" i="32"/>
  <c r="U832" i="32"/>
  <c r="T832" i="32"/>
  <c r="S832" i="32"/>
  <c r="R832" i="32"/>
  <c r="Q832" i="32"/>
  <c r="P832" i="32"/>
  <c r="O832" i="32"/>
  <c r="N832" i="32"/>
  <c r="M832" i="32"/>
  <c r="L832" i="32"/>
  <c r="K832" i="32"/>
  <c r="J832" i="32"/>
  <c r="I832" i="32"/>
  <c r="H832" i="32"/>
  <c r="G832" i="32"/>
  <c r="V828" i="32"/>
  <c r="U828" i="32"/>
  <c r="T828" i="32"/>
  <c r="S828" i="32"/>
  <c r="R828" i="32"/>
  <c r="Q828" i="32"/>
  <c r="P828" i="32"/>
  <c r="O828" i="32"/>
  <c r="N828" i="32"/>
  <c r="M828" i="32"/>
  <c r="L828" i="32"/>
  <c r="K828" i="32"/>
  <c r="J828" i="32"/>
  <c r="I828" i="32"/>
  <c r="H828" i="32"/>
  <c r="G828" i="32"/>
  <c r="V824" i="32"/>
  <c r="U824" i="32"/>
  <c r="T824" i="32"/>
  <c r="S824" i="32"/>
  <c r="R824" i="32"/>
  <c r="Q824" i="32"/>
  <c r="P824" i="32"/>
  <c r="O824" i="32"/>
  <c r="N824" i="32"/>
  <c r="M824" i="32"/>
  <c r="L824" i="32"/>
  <c r="K824" i="32"/>
  <c r="J824" i="32"/>
  <c r="I824" i="32"/>
  <c r="H824" i="32"/>
  <c r="G824" i="32"/>
  <c r="V820" i="32"/>
  <c r="U820" i="32"/>
  <c r="T820" i="32"/>
  <c r="S820" i="32"/>
  <c r="R820" i="32"/>
  <c r="Q820" i="32"/>
  <c r="P820" i="32"/>
  <c r="O820" i="32"/>
  <c r="N820" i="32"/>
  <c r="M820" i="32"/>
  <c r="L820" i="32"/>
  <c r="K820" i="32"/>
  <c r="J820" i="32"/>
  <c r="I820" i="32"/>
  <c r="H820" i="32"/>
  <c r="G820" i="32"/>
  <c r="V816" i="32"/>
  <c r="U816" i="32"/>
  <c r="T816" i="32"/>
  <c r="S816" i="32"/>
  <c r="R816" i="32"/>
  <c r="Q816" i="32"/>
  <c r="P816" i="32"/>
  <c r="O816" i="32"/>
  <c r="N816" i="32"/>
  <c r="M816" i="32"/>
  <c r="L816" i="32"/>
  <c r="K816" i="32"/>
  <c r="J816" i="32"/>
  <c r="I816" i="32"/>
  <c r="H816" i="32"/>
  <c r="G816" i="32"/>
  <c r="V812" i="32"/>
  <c r="U812" i="32"/>
  <c r="T812" i="32"/>
  <c r="S812" i="32"/>
  <c r="R812" i="32"/>
  <c r="Q812" i="32"/>
  <c r="P812" i="32"/>
  <c r="O812" i="32"/>
  <c r="N812" i="32"/>
  <c r="M812" i="32"/>
  <c r="L812" i="32"/>
  <c r="K812" i="32"/>
  <c r="J812" i="32"/>
  <c r="I812" i="32"/>
  <c r="H812" i="32"/>
  <c r="G812" i="32"/>
  <c r="V808" i="32"/>
  <c r="U808" i="32"/>
  <c r="T808" i="32"/>
  <c r="S808" i="32"/>
  <c r="R808" i="32"/>
  <c r="Q808" i="32"/>
  <c r="P808" i="32"/>
  <c r="O808" i="32"/>
  <c r="N808" i="32"/>
  <c r="M808" i="32"/>
  <c r="L808" i="32"/>
  <c r="K808" i="32"/>
  <c r="J808" i="32"/>
  <c r="I808" i="32"/>
  <c r="H808" i="32"/>
  <c r="G808" i="32"/>
  <c r="V804" i="32"/>
  <c r="U804" i="32"/>
  <c r="T804" i="32"/>
  <c r="S804" i="32"/>
  <c r="R804" i="32"/>
  <c r="Q804" i="32"/>
  <c r="P804" i="32"/>
  <c r="O804" i="32"/>
  <c r="N804" i="32"/>
  <c r="M804" i="32"/>
  <c r="L804" i="32"/>
  <c r="K804" i="32"/>
  <c r="J804" i="32"/>
  <c r="I804" i="32"/>
  <c r="H804" i="32"/>
  <c r="G804" i="32"/>
  <c r="V800" i="32"/>
  <c r="U800" i="32"/>
  <c r="T800" i="32"/>
  <c r="S800" i="32"/>
  <c r="R800" i="32"/>
  <c r="Q800" i="32"/>
  <c r="P800" i="32"/>
  <c r="O800" i="32"/>
  <c r="N800" i="32"/>
  <c r="M800" i="32"/>
  <c r="L800" i="32"/>
  <c r="K800" i="32"/>
  <c r="J800" i="32"/>
  <c r="I800" i="32"/>
  <c r="H800" i="32"/>
  <c r="G800" i="32"/>
  <c r="V796" i="32"/>
  <c r="U796" i="32"/>
  <c r="T796" i="32"/>
  <c r="S796" i="32"/>
  <c r="R796" i="32"/>
  <c r="Q796" i="32"/>
  <c r="P796" i="32"/>
  <c r="O796" i="32"/>
  <c r="N796" i="32"/>
  <c r="M796" i="32"/>
  <c r="L796" i="32"/>
  <c r="K796" i="32"/>
  <c r="J796" i="32"/>
  <c r="I796" i="32"/>
  <c r="H796" i="32"/>
  <c r="G796" i="32"/>
  <c r="V792" i="32"/>
  <c r="U792" i="32"/>
  <c r="T792" i="32"/>
  <c r="S792" i="32"/>
  <c r="R792" i="32"/>
  <c r="Q792" i="32"/>
  <c r="P792" i="32"/>
  <c r="O792" i="32"/>
  <c r="N792" i="32"/>
  <c r="M792" i="32"/>
  <c r="L792" i="32"/>
  <c r="K792" i="32"/>
  <c r="J792" i="32"/>
  <c r="I792" i="32"/>
  <c r="H792" i="32"/>
  <c r="G792" i="32"/>
  <c r="V788" i="32"/>
  <c r="U788" i="32"/>
  <c r="T788" i="32"/>
  <c r="S788" i="32"/>
  <c r="R788" i="32"/>
  <c r="Q788" i="32"/>
  <c r="P788" i="32"/>
  <c r="O788" i="32"/>
  <c r="N788" i="32"/>
  <c r="M788" i="32"/>
  <c r="L788" i="32"/>
  <c r="K788" i="32"/>
  <c r="J788" i="32"/>
  <c r="I788" i="32"/>
  <c r="H788" i="32"/>
  <c r="G788" i="32"/>
  <c r="V784" i="32"/>
  <c r="U784" i="32"/>
  <c r="T784" i="32"/>
  <c r="S784" i="32"/>
  <c r="R784" i="32"/>
  <c r="Q784" i="32"/>
  <c r="P784" i="32"/>
  <c r="O784" i="32"/>
  <c r="N784" i="32"/>
  <c r="M784" i="32"/>
  <c r="L784" i="32"/>
  <c r="K784" i="32"/>
  <c r="J784" i="32"/>
  <c r="I784" i="32"/>
  <c r="H784" i="32"/>
  <c r="G784" i="32"/>
  <c r="V780" i="32"/>
  <c r="U780" i="32"/>
  <c r="T780" i="32"/>
  <c r="S780" i="32"/>
  <c r="R780" i="32"/>
  <c r="Q780" i="32"/>
  <c r="P780" i="32"/>
  <c r="O780" i="32"/>
  <c r="N780" i="32"/>
  <c r="M780" i="32"/>
  <c r="L780" i="32"/>
  <c r="K780" i="32"/>
  <c r="J780" i="32"/>
  <c r="I780" i="32"/>
  <c r="H780" i="32"/>
  <c r="G780" i="32"/>
  <c r="V776" i="32"/>
  <c r="U776" i="32"/>
  <c r="T776" i="32"/>
  <c r="S776" i="32"/>
  <c r="R776" i="32"/>
  <c r="Q776" i="32"/>
  <c r="P776" i="32"/>
  <c r="O776" i="32"/>
  <c r="N776" i="32"/>
  <c r="M776" i="32"/>
  <c r="L776" i="32"/>
  <c r="K776" i="32"/>
  <c r="J776" i="32"/>
  <c r="I776" i="32"/>
  <c r="H776" i="32"/>
  <c r="G776" i="32"/>
  <c r="V772" i="32"/>
  <c r="U772" i="32"/>
  <c r="T772" i="32"/>
  <c r="S772" i="32"/>
  <c r="R772" i="32"/>
  <c r="Q772" i="32"/>
  <c r="P772" i="32"/>
  <c r="O772" i="32"/>
  <c r="N772" i="32"/>
  <c r="M772" i="32"/>
  <c r="L772" i="32"/>
  <c r="K772" i="32"/>
  <c r="J772" i="32"/>
  <c r="I772" i="32"/>
  <c r="H772" i="32"/>
  <c r="G772" i="32"/>
  <c r="V768" i="32"/>
  <c r="U768" i="32"/>
  <c r="T768" i="32"/>
  <c r="S768" i="32"/>
  <c r="R768" i="32"/>
  <c r="Q768" i="32"/>
  <c r="P768" i="32"/>
  <c r="O768" i="32"/>
  <c r="N768" i="32"/>
  <c r="M768" i="32"/>
  <c r="L768" i="32"/>
  <c r="K768" i="32"/>
  <c r="J768" i="32"/>
  <c r="I768" i="32"/>
  <c r="H768" i="32"/>
  <c r="G768" i="32"/>
  <c r="V764" i="32"/>
  <c r="U764" i="32"/>
  <c r="T764" i="32"/>
  <c r="S764" i="32"/>
  <c r="R764" i="32"/>
  <c r="Q764" i="32"/>
  <c r="P764" i="32"/>
  <c r="O764" i="32"/>
  <c r="N764" i="32"/>
  <c r="M764" i="32"/>
  <c r="L764" i="32"/>
  <c r="K764" i="32"/>
  <c r="J764" i="32"/>
  <c r="I764" i="32"/>
  <c r="H764" i="32"/>
  <c r="G764" i="32"/>
  <c r="V760" i="32"/>
  <c r="U760" i="32"/>
  <c r="T760" i="32"/>
  <c r="S760" i="32"/>
  <c r="R760" i="32"/>
  <c r="Q760" i="32"/>
  <c r="P760" i="32"/>
  <c r="O760" i="32"/>
  <c r="N760" i="32"/>
  <c r="M760" i="32"/>
  <c r="L760" i="32"/>
  <c r="K760" i="32"/>
  <c r="J760" i="32"/>
  <c r="I760" i="32"/>
  <c r="H760" i="32"/>
  <c r="G760" i="32"/>
  <c r="V756" i="32"/>
  <c r="U756" i="32"/>
  <c r="T756" i="32"/>
  <c r="S756" i="32"/>
  <c r="R756" i="32"/>
  <c r="Q756" i="32"/>
  <c r="P756" i="32"/>
  <c r="O756" i="32"/>
  <c r="N756" i="32"/>
  <c r="M756" i="32"/>
  <c r="L756" i="32"/>
  <c r="K756" i="32"/>
  <c r="J756" i="32"/>
  <c r="I756" i="32"/>
  <c r="H756" i="32"/>
  <c r="G756" i="32"/>
  <c r="V752" i="32"/>
  <c r="U752" i="32"/>
  <c r="T752" i="32"/>
  <c r="S752" i="32"/>
  <c r="R752" i="32"/>
  <c r="Q752" i="32"/>
  <c r="P752" i="32"/>
  <c r="O752" i="32"/>
  <c r="N752" i="32"/>
  <c r="M752" i="32"/>
  <c r="L752" i="32"/>
  <c r="K752" i="32"/>
  <c r="J752" i="32"/>
  <c r="I752" i="32"/>
  <c r="H752" i="32"/>
  <c r="G752" i="32"/>
  <c r="V748" i="32"/>
  <c r="U748" i="32"/>
  <c r="T748" i="32"/>
  <c r="S748" i="32"/>
  <c r="R748" i="32"/>
  <c r="Q748" i="32"/>
  <c r="P748" i="32"/>
  <c r="O748" i="32"/>
  <c r="N748" i="32"/>
  <c r="M748" i="32"/>
  <c r="L748" i="32"/>
  <c r="K748" i="32"/>
  <c r="J748" i="32"/>
  <c r="I748" i="32"/>
  <c r="H748" i="32"/>
  <c r="G748" i="32"/>
  <c r="V744" i="32"/>
  <c r="U744" i="32"/>
  <c r="T744" i="32"/>
  <c r="S744" i="32"/>
  <c r="R744" i="32"/>
  <c r="Q744" i="32"/>
  <c r="P744" i="32"/>
  <c r="O744" i="32"/>
  <c r="N744" i="32"/>
  <c r="M744" i="32"/>
  <c r="L744" i="32"/>
  <c r="K744" i="32"/>
  <c r="J744" i="32"/>
  <c r="I744" i="32"/>
  <c r="H744" i="32"/>
  <c r="G744" i="32"/>
  <c r="V740" i="32"/>
  <c r="U740" i="32"/>
  <c r="T740" i="32"/>
  <c r="S740" i="32"/>
  <c r="R740" i="32"/>
  <c r="Q740" i="32"/>
  <c r="P740" i="32"/>
  <c r="O740" i="32"/>
  <c r="N740" i="32"/>
  <c r="M740" i="32"/>
  <c r="L740" i="32"/>
  <c r="K740" i="32"/>
  <c r="J740" i="32"/>
  <c r="I740" i="32"/>
  <c r="H740" i="32"/>
  <c r="G740" i="32"/>
  <c r="V736" i="32"/>
  <c r="U736" i="32"/>
  <c r="T736" i="32"/>
  <c r="S736" i="32"/>
  <c r="R736" i="32"/>
  <c r="Q736" i="32"/>
  <c r="P736" i="32"/>
  <c r="O736" i="32"/>
  <c r="N736" i="32"/>
  <c r="M736" i="32"/>
  <c r="L736" i="32"/>
  <c r="K736" i="32"/>
  <c r="J736" i="32"/>
  <c r="I736" i="32"/>
  <c r="H736" i="32"/>
  <c r="G736" i="32"/>
  <c r="V732" i="32"/>
  <c r="U732" i="32"/>
  <c r="T732" i="32"/>
  <c r="S732" i="32"/>
  <c r="R732" i="32"/>
  <c r="Q732" i="32"/>
  <c r="P732" i="32"/>
  <c r="O732" i="32"/>
  <c r="N732" i="32"/>
  <c r="M732" i="32"/>
  <c r="L732" i="32"/>
  <c r="K732" i="32"/>
  <c r="J732" i="32"/>
  <c r="I732" i="32"/>
  <c r="H732" i="32"/>
  <c r="G732" i="32"/>
  <c r="V728" i="32"/>
  <c r="U728" i="32"/>
  <c r="T728" i="32"/>
  <c r="S728" i="32"/>
  <c r="R728" i="32"/>
  <c r="Q728" i="32"/>
  <c r="P728" i="32"/>
  <c r="O728" i="32"/>
  <c r="N728" i="32"/>
  <c r="M728" i="32"/>
  <c r="L728" i="32"/>
  <c r="K728" i="32"/>
  <c r="J728" i="32"/>
  <c r="I728" i="32"/>
  <c r="H728" i="32"/>
  <c r="G728" i="32"/>
  <c r="V724" i="32"/>
  <c r="U724" i="32"/>
  <c r="T724" i="32"/>
  <c r="S724" i="32"/>
  <c r="R724" i="32"/>
  <c r="Q724" i="32"/>
  <c r="P724" i="32"/>
  <c r="O724" i="32"/>
  <c r="N724" i="32"/>
  <c r="M724" i="32"/>
  <c r="L724" i="32"/>
  <c r="K724" i="32"/>
  <c r="J724" i="32"/>
  <c r="I724" i="32"/>
  <c r="H724" i="32"/>
  <c r="G724" i="32"/>
  <c r="V720" i="32"/>
  <c r="U720" i="32"/>
  <c r="T720" i="32"/>
  <c r="S720" i="32"/>
  <c r="R720" i="32"/>
  <c r="Q720" i="32"/>
  <c r="P720" i="32"/>
  <c r="O720" i="32"/>
  <c r="N720" i="32"/>
  <c r="M720" i="32"/>
  <c r="L720" i="32"/>
  <c r="K720" i="32"/>
  <c r="J720" i="32"/>
  <c r="I720" i="32"/>
  <c r="H720" i="32"/>
  <c r="G720" i="32"/>
  <c r="V716" i="32"/>
  <c r="U716" i="32"/>
  <c r="T716" i="32"/>
  <c r="S716" i="32"/>
  <c r="R716" i="32"/>
  <c r="Q716" i="32"/>
  <c r="P716" i="32"/>
  <c r="O716" i="32"/>
  <c r="N716" i="32"/>
  <c r="M716" i="32"/>
  <c r="L716" i="32"/>
  <c r="K716" i="32"/>
  <c r="J716" i="32"/>
  <c r="I716" i="32"/>
  <c r="H716" i="32"/>
  <c r="G716" i="32"/>
  <c r="V712" i="32"/>
  <c r="U712" i="32"/>
  <c r="T712" i="32"/>
  <c r="S712" i="32"/>
  <c r="R712" i="32"/>
  <c r="Q712" i="32"/>
  <c r="P712" i="32"/>
  <c r="O712" i="32"/>
  <c r="N712" i="32"/>
  <c r="M712" i="32"/>
  <c r="L712" i="32"/>
  <c r="K712" i="32"/>
  <c r="J712" i="32"/>
  <c r="I712" i="32"/>
  <c r="H712" i="32"/>
  <c r="G712" i="32"/>
  <c r="V708" i="32"/>
  <c r="U708" i="32"/>
  <c r="T708" i="32"/>
  <c r="S708" i="32"/>
  <c r="R708" i="32"/>
  <c r="Q708" i="32"/>
  <c r="P708" i="32"/>
  <c r="O708" i="32"/>
  <c r="N708" i="32"/>
  <c r="M708" i="32"/>
  <c r="L708" i="32"/>
  <c r="K708" i="32"/>
  <c r="J708" i="32"/>
  <c r="I708" i="32"/>
  <c r="H708" i="32"/>
  <c r="G708" i="32"/>
  <c r="V704" i="32"/>
  <c r="U704" i="32"/>
  <c r="T704" i="32"/>
  <c r="S704" i="32"/>
  <c r="R704" i="32"/>
  <c r="Q704" i="32"/>
  <c r="P704" i="32"/>
  <c r="O704" i="32"/>
  <c r="N704" i="32"/>
  <c r="M704" i="32"/>
  <c r="L704" i="32"/>
  <c r="K704" i="32"/>
  <c r="J704" i="32"/>
  <c r="I704" i="32"/>
  <c r="H704" i="32"/>
  <c r="G704" i="32"/>
  <c r="V700" i="32"/>
  <c r="U700" i="32"/>
  <c r="T700" i="32"/>
  <c r="S700" i="32"/>
  <c r="R700" i="32"/>
  <c r="Q700" i="32"/>
  <c r="P700" i="32"/>
  <c r="O700" i="32"/>
  <c r="N700" i="32"/>
  <c r="M700" i="32"/>
  <c r="L700" i="32"/>
  <c r="K700" i="32"/>
  <c r="J700" i="32"/>
  <c r="I700" i="32"/>
  <c r="H700" i="32"/>
  <c r="G700" i="32"/>
  <c r="V696" i="32"/>
  <c r="U696" i="32"/>
  <c r="T696" i="32"/>
  <c r="S696" i="32"/>
  <c r="R696" i="32"/>
  <c r="Q696" i="32"/>
  <c r="P696" i="32"/>
  <c r="O696" i="32"/>
  <c r="N696" i="32"/>
  <c r="M696" i="32"/>
  <c r="L696" i="32"/>
  <c r="K696" i="32"/>
  <c r="J696" i="32"/>
  <c r="I696" i="32"/>
  <c r="H696" i="32"/>
  <c r="G696" i="32"/>
  <c r="V692" i="32"/>
  <c r="U692" i="32"/>
  <c r="T692" i="32"/>
  <c r="S692" i="32"/>
  <c r="R692" i="32"/>
  <c r="Q692" i="32"/>
  <c r="P692" i="32"/>
  <c r="O692" i="32"/>
  <c r="N692" i="32"/>
  <c r="M692" i="32"/>
  <c r="L692" i="32"/>
  <c r="K692" i="32"/>
  <c r="J692" i="32"/>
  <c r="I692" i="32"/>
  <c r="H692" i="32"/>
  <c r="G692" i="32"/>
  <c r="V688" i="32"/>
  <c r="U688" i="32"/>
  <c r="T688" i="32"/>
  <c r="S688" i="32"/>
  <c r="R688" i="32"/>
  <c r="Q688" i="32"/>
  <c r="P688" i="32"/>
  <c r="O688" i="32"/>
  <c r="N688" i="32"/>
  <c r="M688" i="32"/>
  <c r="L688" i="32"/>
  <c r="K688" i="32"/>
  <c r="J688" i="32"/>
  <c r="I688" i="32"/>
  <c r="H688" i="32"/>
  <c r="G688" i="32"/>
  <c r="V684" i="32"/>
  <c r="U684" i="32"/>
  <c r="T684" i="32"/>
  <c r="S684" i="32"/>
  <c r="R684" i="32"/>
  <c r="Q684" i="32"/>
  <c r="P684" i="32"/>
  <c r="O684" i="32"/>
  <c r="N684" i="32"/>
  <c r="M684" i="32"/>
  <c r="L684" i="32"/>
  <c r="K684" i="32"/>
  <c r="J684" i="32"/>
  <c r="I684" i="32"/>
  <c r="H684" i="32"/>
  <c r="G684" i="32"/>
  <c r="V680" i="32"/>
  <c r="U680" i="32"/>
  <c r="T680" i="32"/>
  <c r="S680" i="32"/>
  <c r="R680" i="32"/>
  <c r="Q680" i="32"/>
  <c r="P680" i="32"/>
  <c r="O680" i="32"/>
  <c r="N680" i="32"/>
  <c r="M680" i="32"/>
  <c r="L680" i="32"/>
  <c r="K680" i="32"/>
  <c r="J680" i="32"/>
  <c r="I680" i="32"/>
  <c r="H680" i="32"/>
  <c r="G680" i="32"/>
  <c r="V676" i="32"/>
  <c r="U676" i="32"/>
  <c r="T676" i="32"/>
  <c r="S676" i="32"/>
  <c r="R676" i="32"/>
  <c r="Q676" i="32"/>
  <c r="P676" i="32"/>
  <c r="O676" i="32"/>
  <c r="N676" i="32"/>
  <c r="M676" i="32"/>
  <c r="L676" i="32"/>
  <c r="K676" i="32"/>
  <c r="J676" i="32"/>
  <c r="I676" i="32"/>
  <c r="H676" i="32"/>
  <c r="G676" i="32"/>
  <c r="V672" i="32"/>
  <c r="U672" i="32"/>
  <c r="T672" i="32"/>
  <c r="S672" i="32"/>
  <c r="R672" i="32"/>
  <c r="Q672" i="32"/>
  <c r="P672" i="32"/>
  <c r="O672" i="32"/>
  <c r="N672" i="32"/>
  <c r="M672" i="32"/>
  <c r="L672" i="32"/>
  <c r="K672" i="32"/>
  <c r="J672" i="32"/>
  <c r="I672" i="32"/>
  <c r="H672" i="32"/>
  <c r="G672" i="32"/>
  <c r="V668" i="32"/>
  <c r="U668" i="32"/>
  <c r="T668" i="32"/>
  <c r="S668" i="32"/>
  <c r="R668" i="32"/>
  <c r="Q668" i="32"/>
  <c r="P668" i="32"/>
  <c r="O668" i="32"/>
  <c r="N668" i="32"/>
  <c r="M668" i="32"/>
  <c r="L668" i="32"/>
  <c r="K668" i="32"/>
  <c r="J668" i="32"/>
  <c r="I668" i="32"/>
  <c r="H668" i="32"/>
  <c r="G668" i="32"/>
  <c r="V664" i="32"/>
  <c r="U664" i="32"/>
  <c r="T664" i="32"/>
  <c r="S664" i="32"/>
  <c r="R664" i="32"/>
  <c r="Q664" i="32"/>
  <c r="P664" i="32"/>
  <c r="O664" i="32"/>
  <c r="N664" i="32"/>
  <c r="M664" i="32"/>
  <c r="L664" i="32"/>
  <c r="K664" i="32"/>
  <c r="J664" i="32"/>
  <c r="I664" i="32"/>
  <c r="H664" i="32"/>
  <c r="G664" i="32"/>
  <c r="V660" i="32"/>
  <c r="U660" i="32"/>
  <c r="T660" i="32"/>
  <c r="S660" i="32"/>
  <c r="R660" i="32"/>
  <c r="Q660" i="32"/>
  <c r="P660" i="32"/>
  <c r="O660" i="32"/>
  <c r="N660" i="32"/>
  <c r="M660" i="32"/>
  <c r="L660" i="32"/>
  <c r="K660" i="32"/>
  <c r="J660" i="32"/>
  <c r="I660" i="32"/>
  <c r="H660" i="32"/>
  <c r="G660" i="32"/>
  <c r="V656" i="32"/>
  <c r="U656" i="32"/>
  <c r="T656" i="32"/>
  <c r="S656" i="32"/>
  <c r="R656" i="32"/>
  <c r="Q656" i="32"/>
  <c r="P656" i="32"/>
  <c r="O656" i="32"/>
  <c r="N656" i="32"/>
  <c r="M656" i="32"/>
  <c r="L656" i="32"/>
  <c r="K656" i="32"/>
  <c r="J656" i="32"/>
  <c r="I656" i="32"/>
  <c r="H656" i="32"/>
  <c r="G656" i="32"/>
  <c r="V652" i="32"/>
  <c r="U652" i="32"/>
  <c r="T652" i="32"/>
  <c r="S652" i="32"/>
  <c r="R652" i="32"/>
  <c r="Q652" i="32"/>
  <c r="P652" i="32"/>
  <c r="O652" i="32"/>
  <c r="N652" i="32"/>
  <c r="M652" i="32"/>
  <c r="L652" i="32"/>
  <c r="K652" i="32"/>
  <c r="J652" i="32"/>
  <c r="I652" i="32"/>
  <c r="H652" i="32"/>
  <c r="G652" i="32"/>
  <c r="V648" i="32"/>
  <c r="U648" i="32"/>
  <c r="T648" i="32"/>
  <c r="S648" i="32"/>
  <c r="R648" i="32"/>
  <c r="Q648" i="32"/>
  <c r="P648" i="32"/>
  <c r="O648" i="32"/>
  <c r="N648" i="32"/>
  <c r="M648" i="32"/>
  <c r="L648" i="32"/>
  <c r="K648" i="32"/>
  <c r="J648" i="32"/>
  <c r="I648" i="32"/>
  <c r="H648" i="32"/>
  <c r="G648" i="32"/>
  <c r="V644" i="32"/>
  <c r="U644" i="32"/>
  <c r="T644" i="32"/>
  <c r="S644" i="32"/>
  <c r="R644" i="32"/>
  <c r="Q644" i="32"/>
  <c r="P644" i="32"/>
  <c r="O644" i="32"/>
  <c r="N644" i="32"/>
  <c r="M644" i="32"/>
  <c r="L644" i="32"/>
  <c r="K644" i="32"/>
  <c r="J644" i="32"/>
  <c r="I644" i="32"/>
  <c r="H644" i="32"/>
  <c r="G644" i="32"/>
  <c r="V640" i="32"/>
  <c r="U640" i="32"/>
  <c r="T640" i="32"/>
  <c r="S640" i="32"/>
  <c r="R640" i="32"/>
  <c r="Q640" i="32"/>
  <c r="P640" i="32"/>
  <c r="O640" i="32"/>
  <c r="N640" i="32"/>
  <c r="M640" i="32"/>
  <c r="L640" i="32"/>
  <c r="K640" i="32"/>
  <c r="J640" i="32"/>
  <c r="I640" i="32"/>
  <c r="H640" i="32"/>
  <c r="G640" i="32"/>
  <c r="V636" i="32"/>
  <c r="U636" i="32"/>
  <c r="T636" i="32"/>
  <c r="S636" i="32"/>
  <c r="R636" i="32"/>
  <c r="Q636" i="32"/>
  <c r="P636" i="32"/>
  <c r="O636" i="32"/>
  <c r="N636" i="32"/>
  <c r="M636" i="32"/>
  <c r="L636" i="32"/>
  <c r="K636" i="32"/>
  <c r="J636" i="32"/>
  <c r="I636" i="32"/>
  <c r="H636" i="32"/>
  <c r="G636" i="32"/>
  <c r="V632" i="32"/>
  <c r="U632" i="32"/>
  <c r="T632" i="32"/>
  <c r="S632" i="32"/>
  <c r="R632" i="32"/>
  <c r="Q632" i="32"/>
  <c r="P632" i="32"/>
  <c r="O632" i="32"/>
  <c r="N632" i="32"/>
  <c r="M632" i="32"/>
  <c r="L632" i="32"/>
  <c r="K632" i="32"/>
  <c r="J632" i="32"/>
  <c r="I632" i="32"/>
  <c r="H632" i="32"/>
  <c r="G632" i="32"/>
  <c r="V628" i="32"/>
  <c r="U628" i="32"/>
  <c r="T628" i="32"/>
  <c r="S628" i="32"/>
  <c r="R628" i="32"/>
  <c r="Q628" i="32"/>
  <c r="P628" i="32"/>
  <c r="O628" i="32"/>
  <c r="N628" i="32"/>
  <c r="M628" i="32"/>
  <c r="L628" i="32"/>
  <c r="K628" i="32"/>
  <c r="J628" i="32"/>
  <c r="I628" i="32"/>
  <c r="H628" i="32"/>
  <c r="G628" i="32"/>
  <c r="V624" i="32"/>
  <c r="U624" i="32"/>
  <c r="T624" i="32"/>
  <c r="S624" i="32"/>
  <c r="R624" i="32"/>
  <c r="Q624" i="32"/>
  <c r="P624" i="32"/>
  <c r="O624" i="32"/>
  <c r="N624" i="32"/>
  <c r="M624" i="32"/>
  <c r="L624" i="32"/>
  <c r="K624" i="32"/>
  <c r="J624" i="32"/>
  <c r="I624" i="32"/>
  <c r="H624" i="32"/>
  <c r="G624" i="32"/>
  <c r="V620" i="32"/>
  <c r="U620" i="32"/>
  <c r="T620" i="32"/>
  <c r="S620" i="32"/>
  <c r="R620" i="32"/>
  <c r="Q620" i="32"/>
  <c r="P620" i="32"/>
  <c r="O620" i="32"/>
  <c r="N620" i="32"/>
  <c r="M620" i="32"/>
  <c r="L620" i="32"/>
  <c r="K620" i="32"/>
  <c r="J620" i="32"/>
  <c r="I620" i="32"/>
  <c r="H620" i="32"/>
  <c r="G620" i="32"/>
  <c r="V616" i="32"/>
  <c r="U616" i="32"/>
  <c r="T616" i="32"/>
  <c r="S616" i="32"/>
  <c r="R616" i="32"/>
  <c r="Q616" i="32"/>
  <c r="P616" i="32"/>
  <c r="O616" i="32"/>
  <c r="N616" i="32"/>
  <c r="M616" i="32"/>
  <c r="L616" i="32"/>
  <c r="K616" i="32"/>
  <c r="J616" i="32"/>
  <c r="I616" i="32"/>
  <c r="H616" i="32"/>
  <c r="G616" i="32"/>
  <c r="V612" i="32"/>
  <c r="U612" i="32"/>
  <c r="T612" i="32"/>
  <c r="S612" i="32"/>
  <c r="R612" i="32"/>
  <c r="Q612" i="32"/>
  <c r="P612" i="32"/>
  <c r="O612" i="32"/>
  <c r="N612" i="32"/>
  <c r="M612" i="32"/>
  <c r="L612" i="32"/>
  <c r="K612" i="32"/>
  <c r="J612" i="32"/>
  <c r="I612" i="32"/>
  <c r="H612" i="32"/>
  <c r="G612" i="32"/>
  <c r="V608" i="32"/>
  <c r="U608" i="32"/>
  <c r="T608" i="32"/>
  <c r="S608" i="32"/>
  <c r="R608" i="32"/>
  <c r="Q608" i="32"/>
  <c r="P608" i="32"/>
  <c r="O608" i="32"/>
  <c r="N608" i="32"/>
  <c r="M608" i="32"/>
  <c r="L608" i="32"/>
  <c r="K608" i="32"/>
  <c r="J608" i="32"/>
  <c r="I608" i="32"/>
  <c r="H608" i="32"/>
  <c r="G608" i="32"/>
  <c r="V604" i="32"/>
  <c r="U604" i="32"/>
  <c r="T604" i="32"/>
  <c r="S604" i="32"/>
  <c r="R604" i="32"/>
  <c r="Q604" i="32"/>
  <c r="P604" i="32"/>
  <c r="O604" i="32"/>
  <c r="N604" i="32"/>
  <c r="M604" i="32"/>
  <c r="L604" i="32"/>
  <c r="K604" i="32"/>
  <c r="J604" i="32"/>
  <c r="I604" i="32"/>
  <c r="H604" i="32"/>
  <c r="G604" i="32"/>
  <c r="V600" i="32"/>
  <c r="U600" i="32"/>
  <c r="T600" i="32"/>
  <c r="S600" i="32"/>
  <c r="R600" i="32"/>
  <c r="Q600" i="32"/>
  <c r="P600" i="32"/>
  <c r="O600" i="32"/>
  <c r="N600" i="32"/>
  <c r="M600" i="32"/>
  <c r="L600" i="32"/>
  <c r="K600" i="32"/>
  <c r="J600" i="32"/>
  <c r="I600" i="32"/>
  <c r="H600" i="32"/>
  <c r="G600" i="32"/>
  <c r="V596" i="32"/>
  <c r="U596" i="32"/>
  <c r="T596" i="32"/>
  <c r="S596" i="32"/>
  <c r="R596" i="32"/>
  <c r="Q596" i="32"/>
  <c r="P596" i="32"/>
  <c r="O596" i="32"/>
  <c r="N596" i="32"/>
  <c r="M596" i="32"/>
  <c r="L596" i="32"/>
  <c r="K596" i="32"/>
  <c r="J596" i="32"/>
  <c r="I596" i="32"/>
  <c r="H596" i="32"/>
  <c r="G596" i="32"/>
  <c r="V592" i="32"/>
  <c r="U592" i="32"/>
  <c r="T592" i="32"/>
  <c r="S592" i="32"/>
  <c r="R592" i="32"/>
  <c r="Q592" i="32"/>
  <c r="P592" i="32"/>
  <c r="O592" i="32"/>
  <c r="N592" i="32"/>
  <c r="M592" i="32"/>
  <c r="L592" i="32"/>
  <c r="K592" i="32"/>
  <c r="J592" i="32"/>
  <c r="I592" i="32"/>
  <c r="H592" i="32"/>
  <c r="G592" i="32"/>
  <c r="V588" i="32"/>
  <c r="T588" i="32"/>
  <c r="P588" i="32"/>
  <c r="O588" i="32"/>
  <c r="L588" i="32"/>
  <c r="K588" i="32"/>
  <c r="J588" i="32"/>
  <c r="I588" i="32"/>
  <c r="H588" i="32"/>
  <c r="G588" i="32"/>
  <c r="V584" i="32"/>
  <c r="U584" i="32"/>
  <c r="T584" i="32"/>
  <c r="S584" i="32"/>
  <c r="R584" i="32"/>
  <c r="Q584" i="32"/>
  <c r="P584" i="32"/>
  <c r="O584" i="32"/>
  <c r="N584" i="32"/>
  <c r="M584" i="32"/>
  <c r="L584" i="32"/>
  <c r="K584" i="32"/>
  <c r="J584" i="32"/>
  <c r="I584" i="32"/>
  <c r="H584" i="32"/>
  <c r="G584" i="32"/>
  <c r="V580" i="32"/>
  <c r="U580" i="32"/>
  <c r="T580" i="32"/>
  <c r="S580" i="32"/>
  <c r="R580" i="32"/>
  <c r="Q580" i="32"/>
  <c r="P580" i="32"/>
  <c r="O580" i="32"/>
  <c r="N580" i="32"/>
  <c r="M580" i="32"/>
  <c r="L580" i="32"/>
  <c r="K580" i="32"/>
  <c r="J580" i="32"/>
  <c r="I580" i="32"/>
  <c r="H580" i="32"/>
  <c r="G580" i="32"/>
  <c r="V576" i="32"/>
  <c r="T576" i="32"/>
  <c r="P576" i="32"/>
  <c r="O576" i="32"/>
  <c r="L576" i="32"/>
  <c r="K576" i="32"/>
  <c r="J576" i="32"/>
  <c r="I576" i="32"/>
  <c r="H576" i="32"/>
  <c r="G576" i="32"/>
  <c r="V572" i="32"/>
  <c r="U572" i="32"/>
  <c r="U575" i="32" s="1"/>
  <c r="U576" i="32" s="1"/>
  <c r="T572" i="32"/>
  <c r="S572" i="32"/>
  <c r="R572" i="32"/>
  <c r="Q572" i="32"/>
  <c r="P572" i="32"/>
  <c r="O572" i="32"/>
  <c r="N572" i="32"/>
  <c r="M572" i="32"/>
  <c r="M575" i="32" s="1"/>
  <c r="M577" i="32" s="1"/>
  <c r="L572" i="32"/>
  <c r="K572" i="32"/>
  <c r="J572" i="32"/>
  <c r="I572" i="32"/>
  <c r="H572" i="32"/>
  <c r="G572" i="32"/>
  <c r="V568" i="32"/>
  <c r="U568" i="32"/>
  <c r="T568" i="32"/>
  <c r="S568" i="32"/>
  <c r="R568" i="32"/>
  <c r="Q568" i="32"/>
  <c r="P568" i="32"/>
  <c r="O568" i="32"/>
  <c r="N568" i="32"/>
  <c r="M568" i="32"/>
  <c r="L568" i="32"/>
  <c r="K568" i="32"/>
  <c r="J568" i="32"/>
  <c r="I568" i="32"/>
  <c r="H568" i="32"/>
  <c r="G568" i="32"/>
  <c r="V564" i="32"/>
  <c r="U564" i="32"/>
  <c r="T564" i="32"/>
  <c r="S564" i="32"/>
  <c r="R564" i="32"/>
  <c r="Q564" i="32"/>
  <c r="P564" i="32"/>
  <c r="O564" i="32"/>
  <c r="N564" i="32"/>
  <c r="M564" i="32"/>
  <c r="L564" i="32"/>
  <c r="K564" i="32"/>
  <c r="J564" i="32"/>
  <c r="I564" i="32"/>
  <c r="H564" i="32"/>
  <c r="G564" i="32"/>
  <c r="V560" i="32"/>
  <c r="U560" i="32"/>
  <c r="T560" i="32"/>
  <c r="S560" i="32"/>
  <c r="R560" i="32"/>
  <c r="Q560" i="32"/>
  <c r="P560" i="32"/>
  <c r="O560" i="32"/>
  <c r="N560" i="32"/>
  <c r="M560" i="32"/>
  <c r="L560" i="32"/>
  <c r="K560" i="32"/>
  <c r="J560" i="32"/>
  <c r="I560" i="32"/>
  <c r="H560" i="32"/>
  <c r="G560" i="32"/>
  <c r="V556" i="32"/>
  <c r="U556" i="32"/>
  <c r="T556" i="32"/>
  <c r="S556" i="32"/>
  <c r="R556" i="32"/>
  <c r="Q556" i="32"/>
  <c r="P556" i="32"/>
  <c r="O556" i="32"/>
  <c r="N556" i="32"/>
  <c r="M556" i="32"/>
  <c r="L556" i="32"/>
  <c r="K556" i="32"/>
  <c r="J556" i="32"/>
  <c r="I556" i="32"/>
  <c r="H556" i="32"/>
  <c r="G556" i="32"/>
  <c r="V552" i="32"/>
  <c r="U552" i="32"/>
  <c r="T552" i="32"/>
  <c r="S552" i="32"/>
  <c r="R552" i="32"/>
  <c r="Q552" i="32"/>
  <c r="P552" i="32"/>
  <c r="O552" i="32"/>
  <c r="N552" i="32"/>
  <c r="M552" i="32"/>
  <c r="L552" i="32"/>
  <c r="K552" i="32"/>
  <c r="J552" i="32"/>
  <c r="I552" i="32"/>
  <c r="H552" i="32"/>
  <c r="G552" i="32"/>
  <c r="V548" i="32"/>
  <c r="U548" i="32"/>
  <c r="T548" i="32"/>
  <c r="S548" i="32"/>
  <c r="R548" i="32"/>
  <c r="Q548" i="32"/>
  <c r="P548" i="32"/>
  <c r="O548" i="32"/>
  <c r="N548" i="32"/>
  <c r="M548" i="32"/>
  <c r="L548" i="32"/>
  <c r="K548" i="32"/>
  <c r="J548" i="32"/>
  <c r="I548" i="32"/>
  <c r="H548" i="32"/>
  <c r="G548" i="32"/>
  <c r="V544" i="32"/>
  <c r="U544" i="32"/>
  <c r="T544" i="32"/>
  <c r="S544" i="32"/>
  <c r="R544" i="32"/>
  <c r="Q544" i="32"/>
  <c r="P544" i="32"/>
  <c r="O544" i="32"/>
  <c r="N544" i="32"/>
  <c r="M544" i="32"/>
  <c r="L544" i="32"/>
  <c r="K544" i="32"/>
  <c r="J544" i="32"/>
  <c r="I544" i="32"/>
  <c r="H544" i="32"/>
  <c r="G544" i="32"/>
  <c r="V540" i="32"/>
  <c r="U540" i="32"/>
  <c r="T540" i="32"/>
  <c r="S540" i="32"/>
  <c r="R540" i="32"/>
  <c r="Q540" i="32"/>
  <c r="P540" i="32"/>
  <c r="O540" i="32"/>
  <c r="N540" i="32"/>
  <c r="M540" i="32"/>
  <c r="L540" i="32"/>
  <c r="K540" i="32"/>
  <c r="J540" i="32"/>
  <c r="I540" i="32"/>
  <c r="H540" i="32"/>
  <c r="G540" i="32"/>
  <c r="V536" i="32"/>
  <c r="U536" i="32"/>
  <c r="T536" i="32"/>
  <c r="S536" i="32"/>
  <c r="R536" i="32"/>
  <c r="Q536" i="32"/>
  <c r="P536" i="32"/>
  <c r="O536" i="32"/>
  <c r="N536" i="32"/>
  <c r="M536" i="32"/>
  <c r="L536" i="32"/>
  <c r="K536" i="32"/>
  <c r="J536" i="32"/>
  <c r="I536" i="32"/>
  <c r="H536" i="32"/>
  <c r="G536" i="32"/>
  <c r="V532" i="32"/>
  <c r="U532" i="32"/>
  <c r="T532" i="32"/>
  <c r="S532" i="32"/>
  <c r="R532" i="32"/>
  <c r="Q532" i="32"/>
  <c r="P532" i="32"/>
  <c r="O532" i="32"/>
  <c r="N532" i="32"/>
  <c r="M532" i="32"/>
  <c r="L532" i="32"/>
  <c r="K532" i="32"/>
  <c r="J532" i="32"/>
  <c r="I532" i="32"/>
  <c r="H532" i="32"/>
  <c r="G532" i="32"/>
  <c r="V528" i="32"/>
  <c r="U528" i="32"/>
  <c r="T528" i="32"/>
  <c r="S528" i="32"/>
  <c r="R528" i="32"/>
  <c r="Q528" i="32"/>
  <c r="P528" i="32"/>
  <c r="O528" i="32"/>
  <c r="N528" i="32"/>
  <c r="M528" i="32"/>
  <c r="L528" i="32"/>
  <c r="K528" i="32"/>
  <c r="J528" i="32"/>
  <c r="I528" i="32"/>
  <c r="H528" i="32"/>
  <c r="G528" i="32"/>
  <c r="V524" i="32"/>
  <c r="U524" i="32"/>
  <c r="T524" i="32"/>
  <c r="S524" i="32"/>
  <c r="R524" i="32"/>
  <c r="Q524" i="32"/>
  <c r="P524" i="32"/>
  <c r="O524" i="32"/>
  <c r="N524" i="32"/>
  <c r="M524" i="32"/>
  <c r="L524" i="32"/>
  <c r="K524" i="32"/>
  <c r="J524" i="32"/>
  <c r="I524" i="32"/>
  <c r="H524" i="32"/>
  <c r="G524" i="32"/>
  <c r="V520" i="32"/>
  <c r="U520" i="32"/>
  <c r="T520" i="32"/>
  <c r="S520" i="32"/>
  <c r="R520" i="32"/>
  <c r="Q520" i="32"/>
  <c r="P520" i="32"/>
  <c r="O520" i="32"/>
  <c r="N520" i="32"/>
  <c r="M520" i="32"/>
  <c r="L520" i="32"/>
  <c r="K520" i="32"/>
  <c r="J520" i="32"/>
  <c r="I520" i="32"/>
  <c r="H520" i="32"/>
  <c r="G520" i="32"/>
  <c r="V516" i="32"/>
  <c r="U516" i="32"/>
  <c r="T516" i="32"/>
  <c r="S516" i="32"/>
  <c r="R516" i="32"/>
  <c r="Q516" i="32"/>
  <c r="P516" i="32"/>
  <c r="O516" i="32"/>
  <c r="N516" i="32"/>
  <c r="M516" i="32"/>
  <c r="L516" i="32"/>
  <c r="K516" i="32"/>
  <c r="J516" i="32"/>
  <c r="I516" i="32"/>
  <c r="H516" i="32"/>
  <c r="G516" i="32"/>
  <c r="V512" i="32"/>
  <c r="U512" i="32"/>
  <c r="T512" i="32"/>
  <c r="S512" i="32"/>
  <c r="R512" i="32"/>
  <c r="Q512" i="32"/>
  <c r="P512" i="32"/>
  <c r="O512" i="32"/>
  <c r="N512" i="32"/>
  <c r="M512" i="32"/>
  <c r="L512" i="32"/>
  <c r="K512" i="32"/>
  <c r="J512" i="32"/>
  <c r="I512" i="32"/>
  <c r="H512" i="32"/>
  <c r="G512" i="32"/>
  <c r="V508" i="32"/>
  <c r="U508" i="32"/>
  <c r="T508" i="32"/>
  <c r="S508" i="32"/>
  <c r="R508" i="32"/>
  <c r="Q508" i="32"/>
  <c r="P508" i="32"/>
  <c r="O508" i="32"/>
  <c r="N508" i="32"/>
  <c r="M508" i="32"/>
  <c r="L508" i="32"/>
  <c r="K508" i="32"/>
  <c r="J508" i="32"/>
  <c r="I508" i="32"/>
  <c r="H508" i="32"/>
  <c r="G508" i="32"/>
  <c r="V504" i="32"/>
  <c r="U504" i="32"/>
  <c r="T504" i="32"/>
  <c r="S504" i="32"/>
  <c r="R504" i="32"/>
  <c r="Q504" i="32"/>
  <c r="P504" i="32"/>
  <c r="O504" i="32"/>
  <c r="N504" i="32"/>
  <c r="M504" i="32"/>
  <c r="L504" i="32"/>
  <c r="K504" i="32"/>
  <c r="J504" i="32"/>
  <c r="I504" i="32"/>
  <c r="H504" i="32"/>
  <c r="G504" i="32"/>
  <c r="V500" i="32"/>
  <c r="U500" i="32"/>
  <c r="T500" i="32"/>
  <c r="S500" i="32"/>
  <c r="R500" i="32"/>
  <c r="Q500" i="32"/>
  <c r="P500" i="32"/>
  <c r="O500" i="32"/>
  <c r="N500" i="32"/>
  <c r="M500" i="32"/>
  <c r="L500" i="32"/>
  <c r="K500" i="32"/>
  <c r="J500" i="32"/>
  <c r="I500" i="32"/>
  <c r="H500" i="32"/>
  <c r="G500" i="32"/>
  <c r="V496" i="32"/>
  <c r="U496" i="32"/>
  <c r="T496" i="32"/>
  <c r="S496" i="32"/>
  <c r="R496" i="32"/>
  <c r="Q496" i="32"/>
  <c r="P496" i="32"/>
  <c r="O496" i="32"/>
  <c r="N496" i="32"/>
  <c r="M496" i="32"/>
  <c r="L496" i="32"/>
  <c r="K496" i="32"/>
  <c r="J496" i="32"/>
  <c r="I496" i="32"/>
  <c r="H496" i="32"/>
  <c r="G496" i="32"/>
  <c r="V492" i="32"/>
  <c r="U492" i="32"/>
  <c r="T492" i="32"/>
  <c r="S492" i="32"/>
  <c r="R492" i="32"/>
  <c r="Q492" i="32"/>
  <c r="P492" i="32"/>
  <c r="O492" i="32"/>
  <c r="N492" i="32"/>
  <c r="M492" i="32"/>
  <c r="L492" i="32"/>
  <c r="K492" i="32"/>
  <c r="J492" i="32"/>
  <c r="I492" i="32"/>
  <c r="H492" i="32"/>
  <c r="G492" i="32"/>
  <c r="V488" i="32"/>
  <c r="U488" i="32"/>
  <c r="T488" i="32"/>
  <c r="S488" i="32"/>
  <c r="R488" i="32"/>
  <c r="Q488" i="32"/>
  <c r="P488" i="32"/>
  <c r="O488" i="32"/>
  <c r="N488" i="32"/>
  <c r="M488" i="32"/>
  <c r="L488" i="32"/>
  <c r="K488" i="32"/>
  <c r="J488" i="32"/>
  <c r="I488" i="32"/>
  <c r="H488" i="32"/>
  <c r="G488" i="32"/>
  <c r="V484" i="32"/>
  <c r="U484" i="32"/>
  <c r="T484" i="32"/>
  <c r="S484" i="32"/>
  <c r="R484" i="32"/>
  <c r="Q484" i="32"/>
  <c r="P484" i="32"/>
  <c r="O484" i="32"/>
  <c r="N484" i="32"/>
  <c r="M484" i="32"/>
  <c r="L484" i="32"/>
  <c r="K484" i="32"/>
  <c r="J484" i="32"/>
  <c r="I484" i="32"/>
  <c r="H484" i="32"/>
  <c r="G484" i="32"/>
  <c r="V480" i="32"/>
  <c r="U480" i="32"/>
  <c r="T480" i="32"/>
  <c r="S480" i="32"/>
  <c r="R480" i="32"/>
  <c r="Q480" i="32"/>
  <c r="P480" i="32"/>
  <c r="O480" i="32"/>
  <c r="N480" i="32"/>
  <c r="M480" i="32"/>
  <c r="L480" i="32"/>
  <c r="K480" i="32"/>
  <c r="J480" i="32"/>
  <c r="I480" i="32"/>
  <c r="H480" i="32"/>
  <c r="G480" i="32"/>
  <c r="V476" i="32"/>
  <c r="U476" i="32"/>
  <c r="T476" i="32"/>
  <c r="S476" i="32"/>
  <c r="R476" i="32"/>
  <c r="Q476" i="32"/>
  <c r="P476" i="32"/>
  <c r="O476" i="32"/>
  <c r="N476" i="32"/>
  <c r="M476" i="32"/>
  <c r="L476" i="32"/>
  <c r="K476" i="32"/>
  <c r="J476" i="32"/>
  <c r="I476" i="32"/>
  <c r="H476" i="32"/>
  <c r="G476" i="32"/>
  <c r="V472" i="32"/>
  <c r="U472" i="32"/>
  <c r="T472" i="32"/>
  <c r="S472" i="32"/>
  <c r="R472" i="32"/>
  <c r="Q472" i="32"/>
  <c r="P472" i="32"/>
  <c r="O472" i="32"/>
  <c r="N472" i="32"/>
  <c r="M472" i="32"/>
  <c r="L472" i="32"/>
  <c r="K472" i="32"/>
  <c r="J472" i="32"/>
  <c r="I472" i="32"/>
  <c r="H472" i="32"/>
  <c r="G472" i="32"/>
  <c r="V468" i="32"/>
  <c r="U468" i="32"/>
  <c r="T468" i="32"/>
  <c r="S468" i="32"/>
  <c r="R468" i="32"/>
  <c r="Q468" i="32"/>
  <c r="P468" i="32"/>
  <c r="O468" i="32"/>
  <c r="N468" i="32"/>
  <c r="M468" i="32"/>
  <c r="L468" i="32"/>
  <c r="K468" i="32"/>
  <c r="J468" i="32"/>
  <c r="I468" i="32"/>
  <c r="H468" i="32"/>
  <c r="G468" i="32"/>
  <c r="V464" i="32"/>
  <c r="U464" i="32"/>
  <c r="T464" i="32"/>
  <c r="S464" i="32"/>
  <c r="R464" i="32"/>
  <c r="Q464" i="32"/>
  <c r="P464" i="32"/>
  <c r="O464" i="32"/>
  <c r="N464" i="32"/>
  <c r="M464" i="32"/>
  <c r="L464" i="32"/>
  <c r="K464" i="32"/>
  <c r="J464" i="32"/>
  <c r="I464" i="32"/>
  <c r="H464" i="32"/>
  <c r="G464" i="32"/>
  <c r="V460" i="32"/>
  <c r="U460" i="32"/>
  <c r="T460" i="32"/>
  <c r="S460" i="32"/>
  <c r="R460" i="32"/>
  <c r="Q460" i="32"/>
  <c r="P460" i="32"/>
  <c r="O460" i="32"/>
  <c r="N460" i="32"/>
  <c r="M460" i="32"/>
  <c r="L460" i="32"/>
  <c r="K460" i="32"/>
  <c r="J460" i="32"/>
  <c r="I460" i="32"/>
  <c r="H460" i="32"/>
  <c r="G460" i="32"/>
  <c r="V456" i="32"/>
  <c r="U456" i="32"/>
  <c r="T456" i="32"/>
  <c r="S456" i="32"/>
  <c r="R456" i="32"/>
  <c r="Q456" i="32"/>
  <c r="P456" i="32"/>
  <c r="O456" i="32"/>
  <c r="N456" i="32"/>
  <c r="M456" i="32"/>
  <c r="L456" i="32"/>
  <c r="K456" i="32"/>
  <c r="J456" i="32"/>
  <c r="I456" i="32"/>
  <c r="H456" i="32"/>
  <c r="G456" i="32"/>
  <c r="V452" i="32"/>
  <c r="U452" i="32"/>
  <c r="T452" i="32"/>
  <c r="S452" i="32"/>
  <c r="R452" i="32"/>
  <c r="Q452" i="32"/>
  <c r="P452" i="32"/>
  <c r="O452" i="32"/>
  <c r="N452" i="32"/>
  <c r="M452" i="32"/>
  <c r="L452" i="32"/>
  <c r="K452" i="32"/>
  <c r="J452" i="32"/>
  <c r="I452" i="32"/>
  <c r="H452" i="32"/>
  <c r="G452" i="32"/>
  <c r="V448" i="32"/>
  <c r="U448" i="32"/>
  <c r="T448" i="32"/>
  <c r="S448" i="32"/>
  <c r="R448" i="32"/>
  <c r="Q448" i="32"/>
  <c r="P448" i="32"/>
  <c r="O448" i="32"/>
  <c r="N448" i="32"/>
  <c r="M448" i="32"/>
  <c r="L448" i="32"/>
  <c r="K448" i="32"/>
  <c r="J448" i="32"/>
  <c r="I448" i="32"/>
  <c r="H448" i="32"/>
  <c r="G448" i="32"/>
  <c r="V444" i="32"/>
  <c r="U444" i="32"/>
  <c r="T444" i="32"/>
  <c r="S444" i="32"/>
  <c r="R444" i="32"/>
  <c r="Q444" i="32"/>
  <c r="P444" i="32"/>
  <c r="O444" i="32"/>
  <c r="N444" i="32"/>
  <c r="M444" i="32"/>
  <c r="L444" i="32"/>
  <c r="K444" i="32"/>
  <c r="J444" i="32"/>
  <c r="I444" i="32"/>
  <c r="H444" i="32"/>
  <c r="G444" i="32"/>
  <c r="V440" i="32"/>
  <c r="U440" i="32"/>
  <c r="T440" i="32"/>
  <c r="S440" i="32"/>
  <c r="R440" i="32"/>
  <c r="Q440" i="32"/>
  <c r="P440" i="32"/>
  <c r="O440" i="32"/>
  <c r="N440" i="32"/>
  <c r="M440" i="32"/>
  <c r="L440" i="32"/>
  <c r="K440" i="32"/>
  <c r="J440" i="32"/>
  <c r="I440" i="32"/>
  <c r="H440" i="32"/>
  <c r="G440" i="32"/>
  <c r="V436" i="32"/>
  <c r="U436" i="32"/>
  <c r="S436" i="32"/>
  <c r="R436" i="32"/>
  <c r="Q436" i="32"/>
  <c r="P436" i="32"/>
  <c r="N436" i="32"/>
  <c r="M436" i="32"/>
  <c r="L436" i="32"/>
  <c r="K436" i="32"/>
  <c r="J436" i="32"/>
  <c r="I436" i="32"/>
  <c r="H436" i="32"/>
  <c r="G436" i="32"/>
  <c r="V432" i="32"/>
  <c r="U432" i="32"/>
  <c r="T432" i="32"/>
  <c r="S432" i="32"/>
  <c r="R432" i="32"/>
  <c r="Q432" i="32"/>
  <c r="P432" i="32"/>
  <c r="O432" i="32"/>
  <c r="O435" i="32" s="1"/>
  <c r="O436" i="32" s="1"/>
  <c r="N432" i="32"/>
  <c r="M432" i="32"/>
  <c r="L432" i="32"/>
  <c r="K432" i="32"/>
  <c r="J432" i="32"/>
  <c r="I432" i="32"/>
  <c r="H432" i="32"/>
  <c r="G432" i="32"/>
  <c r="V428" i="32"/>
  <c r="U428" i="32"/>
  <c r="T428" i="32"/>
  <c r="S428" i="32"/>
  <c r="R428" i="32"/>
  <c r="Q428" i="32"/>
  <c r="P428" i="32"/>
  <c r="O428" i="32"/>
  <c r="N428" i="32"/>
  <c r="M428" i="32"/>
  <c r="L428" i="32"/>
  <c r="K428" i="32"/>
  <c r="J428" i="32"/>
  <c r="I428" i="32"/>
  <c r="H428" i="32"/>
  <c r="G428" i="32"/>
  <c r="V424" i="32"/>
  <c r="U424" i="32"/>
  <c r="T424" i="32"/>
  <c r="S424" i="32"/>
  <c r="R424" i="32"/>
  <c r="Q424" i="32"/>
  <c r="P424" i="32"/>
  <c r="O424" i="32"/>
  <c r="N424" i="32"/>
  <c r="M424" i="32"/>
  <c r="L424" i="32"/>
  <c r="K424" i="32"/>
  <c r="J424" i="32"/>
  <c r="I424" i="32"/>
  <c r="H424" i="32"/>
  <c r="G424" i="32"/>
  <c r="V420" i="32"/>
  <c r="U420" i="32"/>
  <c r="T420" i="32"/>
  <c r="S420" i="32"/>
  <c r="R420" i="32"/>
  <c r="Q420" i="32"/>
  <c r="P420" i="32"/>
  <c r="O420" i="32"/>
  <c r="N420" i="32"/>
  <c r="M420" i="32"/>
  <c r="L420" i="32"/>
  <c r="K420" i="32"/>
  <c r="J420" i="32"/>
  <c r="I420" i="32"/>
  <c r="H420" i="32"/>
  <c r="G420" i="32"/>
  <c r="V416" i="32"/>
  <c r="U416" i="32"/>
  <c r="T416" i="32"/>
  <c r="S416" i="32"/>
  <c r="R416" i="32"/>
  <c r="Q416" i="32"/>
  <c r="P416" i="32"/>
  <c r="O416" i="32"/>
  <c r="N416" i="32"/>
  <c r="M416" i="32"/>
  <c r="L416" i="32"/>
  <c r="K416" i="32"/>
  <c r="J416" i="32"/>
  <c r="I416" i="32"/>
  <c r="H416" i="32"/>
  <c r="G416" i="32"/>
  <c r="V412" i="32"/>
  <c r="U412" i="32"/>
  <c r="R412" i="32"/>
  <c r="Q412" i="32"/>
  <c r="M412" i="32"/>
  <c r="K412" i="32"/>
  <c r="J412" i="32"/>
  <c r="I412" i="32"/>
  <c r="H412" i="32"/>
  <c r="G412" i="32"/>
  <c r="V408" i="32"/>
  <c r="U408" i="32"/>
  <c r="T408" i="32"/>
  <c r="S408" i="32"/>
  <c r="R408" i="32"/>
  <c r="Q408" i="32"/>
  <c r="P408" i="32"/>
  <c r="O408" i="32"/>
  <c r="N408" i="32"/>
  <c r="M408" i="32"/>
  <c r="L408" i="32"/>
  <c r="K408" i="32"/>
  <c r="J408" i="32"/>
  <c r="I408" i="32"/>
  <c r="H408" i="32"/>
  <c r="G408" i="32"/>
  <c r="V404" i="32"/>
  <c r="U404" i="32"/>
  <c r="T404" i="32"/>
  <c r="S404" i="32"/>
  <c r="R404" i="32"/>
  <c r="Q404" i="32"/>
  <c r="P404" i="32"/>
  <c r="O404" i="32"/>
  <c r="N404" i="32"/>
  <c r="M404" i="32"/>
  <c r="L404" i="32"/>
  <c r="K404" i="32"/>
  <c r="J404" i="32"/>
  <c r="I404" i="32"/>
  <c r="H404" i="32"/>
  <c r="G404" i="32"/>
  <c r="V400" i="32"/>
  <c r="U400" i="32"/>
  <c r="T400" i="32"/>
  <c r="R400" i="32"/>
  <c r="Q400" i="32"/>
  <c r="O400" i="32"/>
  <c r="N400" i="32"/>
  <c r="M400" i="32"/>
  <c r="L400" i="32"/>
  <c r="K400" i="32"/>
  <c r="J400" i="32"/>
  <c r="I400" i="32"/>
  <c r="H400" i="32"/>
  <c r="G400" i="32"/>
  <c r="V396" i="32"/>
  <c r="U396" i="32"/>
  <c r="T396" i="32"/>
  <c r="S396" i="32"/>
  <c r="R396" i="32"/>
  <c r="Q396" i="32"/>
  <c r="P396" i="32"/>
  <c r="P399" i="32" s="1"/>
  <c r="P400" i="32" s="1"/>
  <c r="O396" i="32"/>
  <c r="N396" i="32"/>
  <c r="M396" i="32"/>
  <c r="L396" i="32"/>
  <c r="K396" i="32"/>
  <c r="J396" i="32"/>
  <c r="I396" i="32"/>
  <c r="H396" i="32"/>
  <c r="G396" i="32"/>
  <c r="V392" i="32"/>
  <c r="U392" i="32"/>
  <c r="T392" i="32"/>
  <c r="S392" i="32"/>
  <c r="R392" i="32"/>
  <c r="Q392" i="32"/>
  <c r="P392" i="32"/>
  <c r="O392" i="32"/>
  <c r="N392" i="32"/>
  <c r="M392" i="32"/>
  <c r="L392" i="32"/>
  <c r="K392" i="32"/>
  <c r="J392" i="32"/>
  <c r="I392" i="32"/>
  <c r="H392" i="32"/>
  <c r="G392" i="32"/>
  <c r="V388" i="32"/>
  <c r="U388" i="32"/>
  <c r="T388" i="32"/>
  <c r="S388" i="32"/>
  <c r="R388" i="32"/>
  <c r="Q388" i="32"/>
  <c r="P388" i="32"/>
  <c r="O388" i="32"/>
  <c r="N388" i="32"/>
  <c r="M388" i="32"/>
  <c r="L388" i="32"/>
  <c r="K388" i="32"/>
  <c r="J388" i="32"/>
  <c r="I388" i="32"/>
  <c r="H388" i="32"/>
  <c r="G388" i="32"/>
  <c r="V384" i="32"/>
  <c r="U384" i="32"/>
  <c r="T384" i="32"/>
  <c r="S384" i="32"/>
  <c r="R384" i="32"/>
  <c r="Q384" i="32"/>
  <c r="P384" i="32"/>
  <c r="O384" i="32"/>
  <c r="N384" i="32"/>
  <c r="M384" i="32"/>
  <c r="L384" i="32"/>
  <c r="K384" i="32"/>
  <c r="J384" i="32"/>
  <c r="I384" i="32"/>
  <c r="H384" i="32"/>
  <c r="G384" i="32"/>
  <c r="V380" i="32"/>
  <c r="U380" i="32"/>
  <c r="T380" i="32"/>
  <c r="S380" i="32"/>
  <c r="R380" i="32"/>
  <c r="Q380" i="32"/>
  <c r="P380" i="32"/>
  <c r="O380" i="32"/>
  <c r="N380" i="32"/>
  <c r="M380" i="32"/>
  <c r="L380" i="32"/>
  <c r="K380" i="32"/>
  <c r="J380" i="32"/>
  <c r="I380" i="32"/>
  <c r="H380" i="32"/>
  <c r="G380" i="32"/>
  <c r="V376" i="32"/>
  <c r="U376" i="32"/>
  <c r="T376" i="32"/>
  <c r="S376" i="32"/>
  <c r="R376" i="32"/>
  <c r="Q376" i="32"/>
  <c r="P376" i="32"/>
  <c r="O376" i="32"/>
  <c r="N376" i="32"/>
  <c r="M376" i="32"/>
  <c r="L376" i="32"/>
  <c r="K376" i="32"/>
  <c r="J376" i="32"/>
  <c r="I376" i="32"/>
  <c r="H376" i="32"/>
  <c r="G376" i="32"/>
  <c r="V372" i="32"/>
  <c r="U372" i="32"/>
  <c r="T372" i="32"/>
  <c r="S372" i="32"/>
  <c r="R372" i="32"/>
  <c r="Q372" i="32"/>
  <c r="P372" i="32"/>
  <c r="O372" i="32"/>
  <c r="N372" i="32"/>
  <c r="M372" i="32"/>
  <c r="L372" i="32"/>
  <c r="K372" i="32"/>
  <c r="J372" i="32"/>
  <c r="I372" i="32"/>
  <c r="H372" i="32"/>
  <c r="G372" i="32"/>
  <c r="V368" i="32"/>
  <c r="U368" i="32"/>
  <c r="T368" i="32"/>
  <c r="S368" i="32"/>
  <c r="R368" i="32"/>
  <c r="Q368" i="32"/>
  <c r="P368" i="32"/>
  <c r="O368" i="32"/>
  <c r="N368" i="32"/>
  <c r="M368" i="32"/>
  <c r="L368" i="32"/>
  <c r="K368" i="32"/>
  <c r="J368" i="32"/>
  <c r="I368" i="32"/>
  <c r="H368" i="32"/>
  <c r="G368" i="32"/>
  <c r="V364" i="32"/>
  <c r="U364" i="32"/>
  <c r="T364" i="32"/>
  <c r="S364" i="32"/>
  <c r="R364" i="32"/>
  <c r="Q364" i="32"/>
  <c r="P364" i="32"/>
  <c r="O364" i="32"/>
  <c r="N364" i="32"/>
  <c r="M364" i="32"/>
  <c r="L364" i="32"/>
  <c r="K364" i="32"/>
  <c r="J364" i="32"/>
  <c r="I364" i="32"/>
  <c r="H364" i="32"/>
  <c r="G364" i="32"/>
  <c r="V360" i="32"/>
  <c r="U360" i="32"/>
  <c r="T360" i="32"/>
  <c r="S360" i="32"/>
  <c r="R360" i="32"/>
  <c r="Q360" i="32"/>
  <c r="P360" i="32"/>
  <c r="O360" i="32"/>
  <c r="N360" i="32"/>
  <c r="M360" i="32"/>
  <c r="L360" i="32"/>
  <c r="K360" i="32"/>
  <c r="I360" i="32"/>
  <c r="H360" i="32"/>
  <c r="G360" i="32"/>
  <c r="V356" i="32"/>
  <c r="U356" i="32"/>
  <c r="T356" i="32"/>
  <c r="S356" i="32"/>
  <c r="R356" i="32"/>
  <c r="Q356" i="32"/>
  <c r="P356" i="32"/>
  <c r="O356" i="32"/>
  <c r="N356" i="32"/>
  <c r="M356" i="32"/>
  <c r="L356" i="32"/>
  <c r="K356" i="32"/>
  <c r="J356" i="32"/>
  <c r="I356" i="32"/>
  <c r="H356" i="32"/>
  <c r="G356" i="32"/>
  <c r="V352" i="32"/>
  <c r="U352" i="32"/>
  <c r="T352" i="32"/>
  <c r="S352" i="32"/>
  <c r="R352" i="32"/>
  <c r="Q352" i="32"/>
  <c r="Q354" i="32" s="1"/>
  <c r="Q357" i="32" s="1"/>
  <c r="P352" i="32"/>
  <c r="O352" i="32"/>
  <c r="N352" i="32"/>
  <c r="M352" i="32"/>
  <c r="L352" i="32"/>
  <c r="K352" i="32"/>
  <c r="J352" i="32"/>
  <c r="I352" i="32"/>
  <c r="H352" i="32"/>
  <c r="G352" i="32"/>
  <c r="V348" i="32"/>
  <c r="U348" i="32"/>
  <c r="T348" i="32"/>
  <c r="S348" i="32"/>
  <c r="R348" i="32"/>
  <c r="Q348" i="32"/>
  <c r="P348" i="32"/>
  <c r="O348" i="32"/>
  <c r="N348" i="32"/>
  <c r="M348" i="32"/>
  <c r="L348" i="32"/>
  <c r="K348" i="32"/>
  <c r="J348" i="32"/>
  <c r="I348" i="32"/>
  <c r="H348" i="32"/>
  <c r="G348" i="32"/>
  <c r="V336" i="32"/>
  <c r="U336" i="32"/>
  <c r="T336" i="32"/>
  <c r="S336" i="32"/>
  <c r="R336" i="32"/>
  <c r="Q336" i="32"/>
  <c r="P336" i="32"/>
  <c r="O336" i="32"/>
  <c r="N336" i="32"/>
  <c r="M336" i="32"/>
  <c r="L336" i="32"/>
  <c r="K336" i="32"/>
  <c r="J336" i="32"/>
  <c r="I336" i="32"/>
  <c r="H336" i="32"/>
  <c r="G336" i="32"/>
  <c r="V332" i="32"/>
  <c r="U332" i="32"/>
  <c r="T332" i="32"/>
  <c r="S332" i="32"/>
  <c r="R332" i="32"/>
  <c r="Q332" i="32"/>
  <c r="P332" i="32"/>
  <c r="O332" i="32"/>
  <c r="N332" i="32"/>
  <c r="M332" i="32"/>
  <c r="K332" i="32"/>
  <c r="J332" i="32"/>
  <c r="I332" i="32"/>
  <c r="H332" i="32"/>
  <c r="G332" i="32"/>
  <c r="V328" i="32"/>
  <c r="U328" i="32"/>
  <c r="T328" i="32"/>
  <c r="S328" i="32"/>
  <c r="R328" i="32"/>
  <c r="Q328" i="32"/>
  <c r="P328" i="32"/>
  <c r="O328" i="32"/>
  <c r="N328" i="32"/>
  <c r="M328" i="32"/>
  <c r="L328" i="32"/>
  <c r="L331" i="32" s="1"/>
  <c r="L332" i="32" s="1"/>
  <c r="K328" i="32"/>
  <c r="J328" i="32"/>
  <c r="I328" i="32"/>
  <c r="H328" i="32"/>
  <c r="G328" i="32"/>
  <c r="V324" i="32"/>
  <c r="U324" i="32"/>
  <c r="T324" i="32"/>
  <c r="S324" i="32"/>
  <c r="R324" i="32"/>
  <c r="Q324" i="32"/>
  <c r="P324" i="32"/>
  <c r="O324" i="32"/>
  <c r="N324" i="32"/>
  <c r="M324" i="32"/>
  <c r="L324" i="32"/>
  <c r="K324" i="32"/>
  <c r="J324" i="32"/>
  <c r="I324" i="32"/>
  <c r="H324" i="32"/>
  <c r="G324" i="32"/>
  <c r="V320" i="32"/>
  <c r="U320" i="32"/>
  <c r="T320" i="32"/>
  <c r="S320" i="32"/>
  <c r="R320" i="32"/>
  <c r="Q320" i="32"/>
  <c r="P320" i="32"/>
  <c r="O320" i="32"/>
  <c r="N320" i="32"/>
  <c r="M320" i="32"/>
  <c r="L320" i="32"/>
  <c r="K320" i="32"/>
  <c r="J320" i="32"/>
  <c r="I320" i="32"/>
  <c r="H320" i="32"/>
  <c r="G320" i="32"/>
  <c r="V316" i="32"/>
  <c r="U316" i="32"/>
  <c r="T316" i="32"/>
  <c r="S316" i="32"/>
  <c r="R316" i="32"/>
  <c r="Q316" i="32"/>
  <c r="P316" i="32"/>
  <c r="O316" i="32"/>
  <c r="N316" i="32"/>
  <c r="M316" i="32"/>
  <c r="L316" i="32"/>
  <c r="K316" i="32"/>
  <c r="J316" i="32"/>
  <c r="I316" i="32"/>
  <c r="H316" i="32"/>
  <c r="G316" i="32"/>
  <c r="V312" i="32"/>
  <c r="U312" i="32"/>
  <c r="T312" i="32"/>
  <c r="S312" i="32"/>
  <c r="R312" i="32"/>
  <c r="Q312" i="32"/>
  <c r="P312" i="32"/>
  <c r="O312" i="32"/>
  <c r="N312" i="32"/>
  <c r="M312" i="32"/>
  <c r="L312" i="32"/>
  <c r="K312" i="32"/>
  <c r="J312" i="32"/>
  <c r="I312" i="32"/>
  <c r="H312" i="32"/>
  <c r="G312" i="32"/>
  <c r="V308" i="32"/>
  <c r="U308" i="32"/>
  <c r="T308" i="32"/>
  <c r="S308" i="32"/>
  <c r="R308" i="32"/>
  <c r="Q308" i="32"/>
  <c r="P308" i="32"/>
  <c r="O308" i="32"/>
  <c r="N308" i="32"/>
  <c r="M308" i="32"/>
  <c r="L308" i="32"/>
  <c r="K308" i="32"/>
  <c r="J308" i="32"/>
  <c r="I308" i="32"/>
  <c r="H308" i="32"/>
  <c r="G308" i="32"/>
  <c r="V304" i="32"/>
  <c r="U304" i="32"/>
  <c r="T304" i="32"/>
  <c r="S304" i="32"/>
  <c r="R304" i="32"/>
  <c r="Q304" i="32"/>
  <c r="P304" i="32"/>
  <c r="O304" i="32"/>
  <c r="N304" i="32"/>
  <c r="M304" i="32"/>
  <c r="L304" i="32"/>
  <c r="K304" i="32"/>
  <c r="J304" i="32"/>
  <c r="I304" i="32"/>
  <c r="H304" i="32"/>
  <c r="G304" i="32"/>
  <c r="V300" i="32"/>
  <c r="U300" i="32"/>
  <c r="T300" i="32"/>
  <c r="S300" i="32"/>
  <c r="R300" i="32"/>
  <c r="Q300" i="32"/>
  <c r="P300" i="32"/>
  <c r="O300" i="32"/>
  <c r="N300" i="32"/>
  <c r="M300" i="32"/>
  <c r="L300" i="32"/>
  <c r="K300" i="32"/>
  <c r="J300" i="32"/>
  <c r="I300" i="32"/>
  <c r="H300" i="32"/>
  <c r="G300" i="32"/>
  <c r="V296" i="32"/>
  <c r="U296" i="32"/>
  <c r="T296" i="32"/>
  <c r="S296" i="32"/>
  <c r="R296" i="32"/>
  <c r="Q296" i="32"/>
  <c r="P296" i="32"/>
  <c r="O296" i="32"/>
  <c r="N296" i="32"/>
  <c r="M296" i="32"/>
  <c r="L296" i="32"/>
  <c r="K296" i="32"/>
  <c r="J296" i="32"/>
  <c r="I296" i="32"/>
  <c r="H296" i="32"/>
  <c r="G296" i="32"/>
  <c r="V292" i="32"/>
  <c r="U292" i="32"/>
  <c r="T292" i="32"/>
  <c r="S292" i="32"/>
  <c r="R292" i="32"/>
  <c r="Q292" i="32"/>
  <c r="P292" i="32"/>
  <c r="O292" i="32"/>
  <c r="N292" i="32"/>
  <c r="M292" i="32"/>
  <c r="L292" i="32"/>
  <c r="K292" i="32"/>
  <c r="J292" i="32"/>
  <c r="I292" i="32"/>
  <c r="H292" i="32"/>
  <c r="G292" i="32"/>
  <c r="V288" i="32"/>
  <c r="U288" i="32"/>
  <c r="T288" i="32"/>
  <c r="S288" i="32"/>
  <c r="R288" i="32"/>
  <c r="Q288" i="32"/>
  <c r="P288" i="32"/>
  <c r="O288" i="32"/>
  <c r="N288" i="32"/>
  <c r="M288" i="32"/>
  <c r="L288" i="32"/>
  <c r="K288" i="32"/>
  <c r="J288" i="32"/>
  <c r="I288" i="32"/>
  <c r="H288" i="32"/>
  <c r="G288" i="32"/>
  <c r="V284" i="32"/>
  <c r="U284" i="32"/>
  <c r="T284" i="32"/>
  <c r="S284" i="32"/>
  <c r="R284" i="32"/>
  <c r="Q284" i="32"/>
  <c r="P284" i="32"/>
  <c r="O284" i="32"/>
  <c r="N284" i="32"/>
  <c r="M284" i="32"/>
  <c r="L284" i="32"/>
  <c r="K284" i="32"/>
  <c r="J284" i="32"/>
  <c r="I284" i="32"/>
  <c r="H284" i="32"/>
  <c r="G284" i="32"/>
  <c r="V280" i="32"/>
  <c r="U280" i="32"/>
  <c r="T280" i="32"/>
  <c r="S280" i="32"/>
  <c r="R280" i="32"/>
  <c r="Q280" i="32"/>
  <c r="P280" i="32"/>
  <c r="O280" i="32"/>
  <c r="N280" i="32"/>
  <c r="M280" i="32"/>
  <c r="L280" i="32"/>
  <c r="K280" i="32"/>
  <c r="J280" i="32"/>
  <c r="I280" i="32"/>
  <c r="H280" i="32"/>
  <c r="G280" i="32"/>
  <c r="V276" i="32"/>
  <c r="U276" i="32"/>
  <c r="T276" i="32"/>
  <c r="S276" i="32"/>
  <c r="R276" i="32"/>
  <c r="Q276" i="32"/>
  <c r="P276" i="32"/>
  <c r="O276" i="32"/>
  <c r="N276" i="32"/>
  <c r="M276" i="32"/>
  <c r="L276" i="32"/>
  <c r="K276" i="32"/>
  <c r="J276" i="32"/>
  <c r="I276" i="32"/>
  <c r="H276" i="32"/>
  <c r="G276" i="32"/>
  <c r="V272" i="32"/>
  <c r="U272" i="32"/>
  <c r="T272" i="32"/>
  <c r="S272" i="32"/>
  <c r="R272" i="32"/>
  <c r="Q272" i="32"/>
  <c r="P272" i="32"/>
  <c r="O272" i="32"/>
  <c r="N272" i="32"/>
  <c r="M272" i="32"/>
  <c r="L272" i="32"/>
  <c r="K272" i="32"/>
  <c r="J272" i="32"/>
  <c r="I272" i="32"/>
  <c r="H272" i="32"/>
  <c r="G272" i="32"/>
  <c r="V268" i="32"/>
  <c r="U268" i="32"/>
  <c r="T268" i="32"/>
  <c r="S268" i="32"/>
  <c r="R268" i="32"/>
  <c r="Q268" i="32"/>
  <c r="P268" i="32"/>
  <c r="O268" i="32"/>
  <c r="N268" i="32"/>
  <c r="M268" i="32"/>
  <c r="L268" i="32"/>
  <c r="K268" i="32"/>
  <c r="J268" i="32"/>
  <c r="I268" i="32"/>
  <c r="H268" i="32"/>
  <c r="G268" i="32"/>
  <c r="V264" i="32"/>
  <c r="U264" i="32"/>
  <c r="T264" i="32"/>
  <c r="S264" i="32"/>
  <c r="R264" i="32"/>
  <c r="Q264" i="32"/>
  <c r="P264" i="32"/>
  <c r="O264" i="32"/>
  <c r="N264" i="32"/>
  <c r="M264" i="32"/>
  <c r="L264" i="32"/>
  <c r="K264" i="32"/>
  <c r="J264" i="32"/>
  <c r="I264" i="32"/>
  <c r="H264" i="32"/>
  <c r="G264" i="32"/>
  <c r="V260" i="32"/>
  <c r="U260" i="32"/>
  <c r="T260" i="32"/>
  <c r="S260" i="32"/>
  <c r="R260" i="32"/>
  <c r="Q260" i="32"/>
  <c r="P260" i="32"/>
  <c r="O260" i="32"/>
  <c r="N260" i="32"/>
  <c r="M260" i="32"/>
  <c r="L260" i="32"/>
  <c r="K260" i="32"/>
  <c r="J260" i="32"/>
  <c r="I260" i="32"/>
  <c r="H260" i="32"/>
  <c r="G260" i="32"/>
  <c r="V256" i="32"/>
  <c r="U256" i="32"/>
  <c r="T256" i="32"/>
  <c r="S256" i="32"/>
  <c r="R256" i="32"/>
  <c r="Q256" i="32"/>
  <c r="P256" i="32"/>
  <c r="O256" i="32"/>
  <c r="N256" i="32"/>
  <c r="M256" i="32"/>
  <c r="L256" i="32"/>
  <c r="K256" i="32"/>
  <c r="J256" i="32"/>
  <c r="I256" i="32"/>
  <c r="H256" i="32"/>
  <c r="G256" i="32"/>
  <c r="V252" i="32"/>
  <c r="U252" i="32"/>
  <c r="T252" i="32"/>
  <c r="S252" i="32"/>
  <c r="R252" i="32"/>
  <c r="Q252" i="32"/>
  <c r="P252" i="32"/>
  <c r="O252" i="32"/>
  <c r="N252" i="32"/>
  <c r="M252" i="32"/>
  <c r="L252" i="32"/>
  <c r="K252" i="32"/>
  <c r="J252" i="32"/>
  <c r="I252" i="32"/>
  <c r="H252" i="32"/>
  <c r="G252" i="32"/>
  <c r="V248" i="32"/>
  <c r="U248" i="32"/>
  <c r="T248" i="32"/>
  <c r="S248" i="32"/>
  <c r="R248" i="32"/>
  <c r="Q248" i="32"/>
  <c r="P248" i="32"/>
  <c r="O248" i="32"/>
  <c r="N248" i="32"/>
  <c r="M248" i="32"/>
  <c r="L248" i="32"/>
  <c r="K248" i="32"/>
  <c r="J248" i="32"/>
  <c r="I248" i="32"/>
  <c r="H248" i="32"/>
  <c r="G248" i="32"/>
  <c r="V244" i="32"/>
  <c r="U244" i="32"/>
  <c r="T244" i="32"/>
  <c r="S244" i="32"/>
  <c r="R244" i="32"/>
  <c r="Q244" i="32"/>
  <c r="P244" i="32"/>
  <c r="O244" i="32"/>
  <c r="N244" i="32"/>
  <c r="M244" i="32"/>
  <c r="L244" i="32"/>
  <c r="K244" i="32"/>
  <c r="J244" i="32"/>
  <c r="I244" i="32"/>
  <c r="H244" i="32"/>
  <c r="G244" i="32"/>
  <c r="V240" i="32"/>
  <c r="U240" i="32"/>
  <c r="T240" i="32"/>
  <c r="S240" i="32"/>
  <c r="R240" i="32"/>
  <c r="Q240" i="32"/>
  <c r="P240" i="32"/>
  <c r="O240" i="32"/>
  <c r="N240" i="32"/>
  <c r="M240" i="32"/>
  <c r="L240" i="32"/>
  <c r="K240" i="32"/>
  <c r="J240" i="32"/>
  <c r="I240" i="32"/>
  <c r="H240" i="32"/>
  <c r="G240" i="32"/>
  <c r="V236" i="32"/>
  <c r="U236" i="32"/>
  <c r="T236" i="32"/>
  <c r="S236" i="32"/>
  <c r="R236" i="32"/>
  <c r="Q236" i="32"/>
  <c r="P236" i="32"/>
  <c r="O236" i="32"/>
  <c r="N236" i="32"/>
  <c r="M236" i="32"/>
  <c r="L236" i="32"/>
  <c r="K236" i="32"/>
  <c r="J236" i="32"/>
  <c r="I236" i="32"/>
  <c r="H236" i="32"/>
  <c r="G236" i="32"/>
  <c r="V232" i="32"/>
  <c r="U232" i="32"/>
  <c r="T232" i="32"/>
  <c r="S232" i="32"/>
  <c r="R232" i="32"/>
  <c r="Q232" i="32"/>
  <c r="P232" i="32"/>
  <c r="O232" i="32"/>
  <c r="N232" i="32"/>
  <c r="M232" i="32"/>
  <c r="L232" i="32"/>
  <c r="K232" i="32"/>
  <c r="J232" i="32"/>
  <c r="I232" i="32"/>
  <c r="H232" i="32"/>
  <c r="G232" i="32"/>
  <c r="V228" i="32"/>
  <c r="U228" i="32"/>
  <c r="T228" i="32"/>
  <c r="S228" i="32"/>
  <c r="R228" i="32"/>
  <c r="Q228" i="32"/>
  <c r="P228" i="32"/>
  <c r="O228" i="32"/>
  <c r="N228" i="32"/>
  <c r="M228" i="32"/>
  <c r="L228" i="32"/>
  <c r="K228" i="32"/>
  <c r="J228" i="32"/>
  <c r="I228" i="32"/>
  <c r="H228" i="32"/>
  <c r="G228" i="32"/>
  <c r="V224" i="32"/>
  <c r="U224" i="32"/>
  <c r="T224" i="32"/>
  <c r="S224" i="32"/>
  <c r="R224" i="32"/>
  <c r="Q224" i="32"/>
  <c r="P224" i="32"/>
  <c r="O224" i="32"/>
  <c r="N224" i="32"/>
  <c r="M224" i="32"/>
  <c r="L224" i="32"/>
  <c r="K224" i="32"/>
  <c r="J224" i="32"/>
  <c r="I224" i="32"/>
  <c r="H224" i="32"/>
  <c r="G224" i="32"/>
  <c r="V220" i="32"/>
  <c r="U220" i="32"/>
  <c r="T220" i="32"/>
  <c r="S220" i="32"/>
  <c r="R220" i="32"/>
  <c r="Q220" i="32"/>
  <c r="P220" i="32"/>
  <c r="O220" i="32"/>
  <c r="N220" i="32"/>
  <c r="M220" i="32"/>
  <c r="L220" i="32"/>
  <c r="K220" i="32"/>
  <c r="J220" i="32"/>
  <c r="I220" i="32"/>
  <c r="H220" i="32"/>
  <c r="G220" i="32"/>
  <c r="V216" i="32"/>
  <c r="T216" i="32"/>
  <c r="P216" i="32"/>
  <c r="O216" i="32"/>
  <c r="L216" i="32"/>
  <c r="K216" i="32"/>
  <c r="J216" i="32"/>
  <c r="I216" i="32"/>
  <c r="H216" i="32"/>
  <c r="G216" i="32"/>
  <c r="V212" i="32"/>
  <c r="U212" i="32"/>
  <c r="T212" i="32"/>
  <c r="S212" i="32"/>
  <c r="R212" i="32"/>
  <c r="Q212" i="32"/>
  <c r="P212" i="32"/>
  <c r="O212" i="32"/>
  <c r="N212" i="32"/>
  <c r="M212" i="32"/>
  <c r="L212" i="32"/>
  <c r="K212" i="32"/>
  <c r="J212" i="32"/>
  <c r="I212" i="32"/>
  <c r="H212" i="32"/>
  <c r="G212" i="32"/>
  <c r="V208" i="32"/>
  <c r="U208" i="32"/>
  <c r="T208" i="32"/>
  <c r="S208" i="32"/>
  <c r="R208" i="32"/>
  <c r="Q208" i="32"/>
  <c r="P208" i="32"/>
  <c r="O208" i="32"/>
  <c r="N208" i="32"/>
  <c r="M208" i="32"/>
  <c r="L208" i="32"/>
  <c r="K208" i="32"/>
  <c r="J208" i="32"/>
  <c r="I208" i="32"/>
  <c r="H208" i="32"/>
  <c r="G208" i="32"/>
  <c r="V204" i="32"/>
  <c r="U204" i="32"/>
  <c r="T204" i="32"/>
  <c r="S204" i="32"/>
  <c r="R204" i="32"/>
  <c r="Q204" i="32"/>
  <c r="P204" i="32"/>
  <c r="O204" i="32"/>
  <c r="N204" i="32"/>
  <c r="M204" i="32"/>
  <c r="L204" i="32"/>
  <c r="K204" i="32"/>
  <c r="J204" i="32"/>
  <c r="I204" i="32"/>
  <c r="H204" i="32"/>
  <c r="G204" i="32"/>
  <c r="V200" i="32"/>
  <c r="U200" i="32"/>
  <c r="T200" i="32"/>
  <c r="S200" i="32"/>
  <c r="R200" i="32"/>
  <c r="Q200" i="32"/>
  <c r="P200" i="32"/>
  <c r="O200" i="32"/>
  <c r="N200" i="32"/>
  <c r="M200" i="32"/>
  <c r="L200" i="32"/>
  <c r="K200" i="32"/>
  <c r="J200" i="32"/>
  <c r="I200" i="32"/>
  <c r="H200" i="32"/>
  <c r="G200" i="32"/>
  <c r="V196" i="32"/>
  <c r="U196" i="32"/>
  <c r="T196" i="32"/>
  <c r="S196" i="32"/>
  <c r="R196" i="32"/>
  <c r="Q196" i="32"/>
  <c r="P196" i="32"/>
  <c r="O196" i="32"/>
  <c r="N196" i="32"/>
  <c r="M196" i="32"/>
  <c r="L196" i="32"/>
  <c r="K196" i="32"/>
  <c r="J196" i="32"/>
  <c r="I196" i="32"/>
  <c r="H196" i="32"/>
  <c r="G196" i="32"/>
  <c r="V192" i="32"/>
  <c r="U192" i="32"/>
  <c r="T192" i="32"/>
  <c r="S192" i="32"/>
  <c r="R192" i="32"/>
  <c r="Q192" i="32"/>
  <c r="P192" i="32"/>
  <c r="O192" i="32"/>
  <c r="N192" i="32"/>
  <c r="M192" i="32"/>
  <c r="L192" i="32"/>
  <c r="K192" i="32"/>
  <c r="J192" i="32"/>
  <c r="I192" i="32"/>
  <c r="H192" i="32"/>
  <c r="G192" i="32"/>
  <c r="V188" i="32"/>
  <c r="U188" i="32"/>
  <c r="T188" i="32"/>
  <c r="S188" i="32"/>
  <c r="R188" i="32"/>
  <c r="Q188" i="32"/>
  <c r="P188" i="32"/>
  <c r="O188" i="32"/>
  <c r="N188" i="32"/>
  <c r="M188" i="32"/>
  <c r="L188" i="32"/>
  <c r="K188" i="32"/>
  <c r="J188" i="32"/>
  <c r="I188" i="32"/>
  <c r="H188" i="32"/>
  <c r="G188" i="32"/>
  <c r="V184" i="32"/>
  <c r="U184" i="32"/>
  <c r="T184" i="32"/>
  <c r="S184" i="32"/>
  <c r="R184" i="32"/>
  <c r="Q184" i="32"/>
  <c r="P184" i="32"/>
  <c r="O184" i="32"/>
  <c r="N184" i="32"/>
  <c r="M184" i="32"/>
  <c r="L184" i="32"/>
  <c r="K184" i="32"/>
  <c r="J184" i="32"/>
  <c r="I184" i="32"/>
  <c r="H184" i="32"/>
  <c r="G184" i="32"/>
  <c r="V180" i="32"/>
  <c r="U180" i="32"/>
  <c r="T180" i="32"/>
  <c r="S180" i="32"/>
  <c r="R180" i="32"/>
  <c r="Q180" i="32"/>
  <c r="P180" i="32"/>
  <c r="O180" i="32"/>
  <c r="N180" i="32"/>
  <c r="M180" i="32"/>
  <c r="L180" i="32"/>
  <c r="K180" i="32"/>
  <c r="J180" i="32"/>
  <c r="I180" i="32"/>
  <c r="H180" i="32"/>
  <c r="G180" i="32"/>
  <c r="V176" i="32"/>
  <c r="U176" i="32"/>
  <c r="T176" i="32"/>
  <c r="S176" i="32"/>
  <c r="R176" i="32"/>
  <c r="Q176" i="32"/>
  <c r="P176" i="32"/>
  <c r="O176" i="32"/>
  <c r="N176" i="32"/>
  <c r="M176" i="32"/>
  <c r="L176" i="32"/>
  <c r="K176" i="32"/>
  <c r="J176" i="32"/>
  <c r="I176" i="32"/>
  <c r="H176" i="32"/>
  <c r="G176" i="32"/>
  <c r="V172" i="32"/>
  <c r="U172" i="32"/>
  <c r="T172" i="32"/>
  <c r="S172" i="32"/>
  <c r="R172" i="32"/>
  <c r="Q172" i="32"/>
  <c r="P172" i="32"/>
  <c r="O172" i="32"/>
  <c r="N172" i="32"/>
  <c r="M172" i="32"/>
  <c r="L172" i="32"/>
  <c r="K172" i="32"/>
  <c r="J172" i="32"/>
  <c r="I172" i="32"/>
  <c r="H172" i="32"/>
  <c r="G172" i="32"/>
  <c r="V168" i="32"/>
  <c r="U168" i="32"/>
  <c r="T168" i="32"/>
  <c r="S168" i="32"/>
  <c r="R168" i="32"/>
  <c r="Q168" i="32"/>
  <c r="P168" i="32"/>
  <c r="O168" i="32"/>
  <c r="N168" i="32"/>
  <c r="M168" i="32"/>
  <c r="L168" i="32"/>
  <c r="K168" i="32"/>
  <c r="J168" i="32"/>
  <c r="I168" i="32"/>
  <c r="H168" i="32"/>
  <c r="G168" i="32"/>
  <c r="V164" i="32"/>
  <c r="T164" i="32"/>
  <c r="P164" i="32"/>
  <c r="O164" i="32"/>
  <c r="L164" i="32"/>
  <c r="K164" i="32"/>
  <c r="J164" i="32"/>
  <c r="H164" i="32"/>
  <c r="G164" i="32"/>
  <c r="V160" i="32"/>
  <c r="U160" i="32"/>
  <c r="T160" i="32"/>
  <c r="S160" i="32"/>
  <c r="R160" i="32"/>
  <c r="Q160" i="32"/>
  <c r="P160" i="32"/>
  <c r="O160" i="32"/>
  <c r="N160" i="32"/>
  <c r="M160" i="32"/>
  <c r="L160" i="32"/>
  <c r="K160" i="32"/>
  <c r="J160" i="32"/>
  <c r="I160" i="32"/>
  <c r="H160" i="32"/>
  <c r="G160" i="32"/>
  <c r="V156" i="32"/>
  <c r="U156" i="32"/>
  <c r="T156" i="32"/>
  <c r="S156" i="32"/>
  <c r="R156" i="32"/>
  <c r="Q156" i="32"/>
  <c r="P156" i="32"/>
  <c r="O156" i="32"/>
  <c r="N156" i="32"/>
  <c r="M156" i="32"/>
  <c r="L156" i="32"/>
  <c r="K156" i="32"/>
  <c r="J156" i="32"/>
  <c r="I156" i="32"/>
  <c r="H156" i="32"/>
  <c r="G156" i="32"/>
  <c r="V152" i="32"/>
  <c r="U152" i="32"/>
  <c r="T152" i="32"/>
  <c r="S152" i="32"/>
  <c r="R152" i="32"/>
  <c r="Q152" i="32"/>
  <c r="P152" i="32"/>
  <c r="O152" i="32"/>
  <c r="N152" i="32"/>
  <c r="M152" i="32"/>
  <c r="L152" i="32"/>
  <c r="K152" i="32"/>
  <c r="J152" i="32"/>
  <c r="I152" i="32"/>
  <c r="H152" i="32"/>
  <c r="G152" i="32"/>
  <c r="V148" i="32"/>
  <c r="U148" i="32"/>
  <c r="T148" i="32"/>
  <c r="S148" i="32"/>
  <c r="R148" i="32"/>
  <c r="Q148" i="32"/>
  <c r="P148" i="32"/>
  <c r="O148" i="32"/>
  <c r="N148" i="32"/>
  <c r="M148" i="32"/>
  <c r="L148" i="32"/>
  <c r="K148" i="32"/>
  <c r="J148" i="32"/>
  <c r="I148" i="32"/>
  <c r="H148" i="32"/>
  <c r="G148" i="32"/>
  <c r="V144" i="32"/>
  <c r="U144" i="32"/>
  <c r="T144" i="32"/>
  <c r="S144" i="32"/>
  <c r="R144" i="32"/>
  <c r="Q144" i="32"/>
  <c r="P144" i="32"/>
  <c r="O144" i="32"/>
  <c r="N144" i="32"/>
  <c r="M144" i="32"/>
  <c r="L144" i="32"/>
  <c r="K144" i="32"/>
  <c r="J144" i="32"/>
  <c r="I144" i="32"/>
  <c r="H144" i="32"/>
  <c r="G144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V120" i="32"/>
  <c r="U120" i="32"/>
  <c r="T120" i="32"/>
  <c r="S120" i="32"/>
  <c r="R120" i="32"/>
  <c r="Q120" i="32"/>
  <c r="P120" i="32"/>
  <c r="O120" i="32"/>
  <c r="N120" i="32"/>
  <c r="M120" i="32"/>
  <c r="L120" i="32"/>
  <c r="K120" i="32"/>
  <c r="J120" i="32"/>
  <c r="I120" i="32"/>
  <c r="H120" i="32"/>
  <c r="G120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V108" i="32"/>
  <c r="U108" i="32"/>
  <c r="T108" i="32"/>
  <c r="S108" i="32"/>
  <c r="R108" i="32"/>
  <c r="P108" i="32"/>
  <c r="O108" i="32"/>
  <c r="N108" i="32"/>
  <c r="L108" i="32"/>
  <c r="K108" i="32"/>
  <c r="J108" i="32"/>
  <c r="I108" i="32"/>
  <c r="H108" i="32"/>
  <c r="G108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S100" i="32"/>
  <c r="Q100" i="32"/>
  <c r="O100" i="32"/>
  <c r="N100" i="32"/>
  <c r="M100" i="32"/>
  <c r="L100" i="32"/>
  <c r="K100" i="32"/>
  <c r="J100" i="32"/>
  <c r="I100" i="32"/>
  <c r="H100" i="32"/>
  <c r="G100" i="32"/>
  <c r="V96" i="32"/>
  <c r="U96" i="32"/>
  <c r="T96" i="32"/>
  <c r="S96" i="32"/>
  <c r="R96" i="32"/>
  <c r="Q96" i="32"/>
  <c r="P96" i="32"/>
  <c r="O96" i="32"/>
  <c r="N96" i="32"/>
  <c r="M96" i="32"/>
  <c r="L96" i="32"/>
  <c r="K96" i="32"/>
  <c r="J96" i="32"/>
  <c r="I96" i="32"/>
  <c r="H96" i="32"/>
  <c r="G96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V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V76" i="32"/>
  <c r="T76" i="32"/>
  <c r="S76" i="32"/>
  <c r="O76" i="32"/>
  <c r="L76" i="32"/>
  <c r="K76" i="32"/>
  <c r="J76" i="32"/>
  <c r="I76" i="32"/>
  <c r="H76" i="32"/>
  <c r="G76" i="32"/>
  <c r="V72" i="32"/>
  <c r="U72" i="32"/>
  <c r="T72" i="32"/>
  <c r="S72" i="32"/>
  <c r="R72" i="32"/>
  <c r="Q72" i="32"/>
  <c r="P72" i="32"/>
  <c r="O72" i="32"/>
  <c r="N72" i="32"/>
  <c r="N74" i="32" s="1"/>
  <c r="N76" i="32" s="1"/>
  <c r="M72" i="32"/>
  <c r="L72" i="32"/>
  <c r="K72" i="32"/>
  <c r="J72" i="32"/>
  <c r="I72" i="32"/>
  <c r="H72" i="32"/>
  <c r="G72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V48" i="32"/>
  <c r="U48" i="32"/>
  <c r="T48" i="32"/>
  <c r="R48" i="32"/>
  <c r="P48" i="32"/>
  <c r="O48" i="32"/>
  <c r="N48" i="32"/>
  <c r="L48" i="32"/>
  <c r="K48" i="32"/>
  <c r="J48" i="32"/>
  <c r="I48" i="32"/>
  <c r="H48" i="32"/>
  <c r="G48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V36" i="32"/>
  <c r="U36" i="32"/>
  <c r="T36" i="32"/>
  <c r="S36" i="32"/>
  <c r="R36" i="32"/>
  <c r="P36" i="32"/>
  <c r="O36" i="32"/>
  <c r="N36" i="32"/>
  <c r="M36" i="32"/>
  <c r="L36" i="32"/>
  <c r="K36" i="32"/>
  <c r="J36" i="32"/>
  <c r="I36" i="32"/>
  <c r="H36" i="32"/>
  <c r="G36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V28" i="32"/>
  <c r="U28" i="32"/>
  <c r="T28" i="32"/>
  <c r="S28" i="32"/>
  <c r="R28" i="32"/>
  <c r="Q28" i="32"/>
  <c r="P28" i="32"/>
  <c r="O28" i="32"/>
  <c r="M28" i="32"/>
  <c r="L28" i="32"/>
  <c r="K28" i="32"/>
  <c r="J28" i="32"/>
  <c r="I28" i="32"/>
  <c r="H28" i="32"/>
  <c r="G28" i="32"/>
  <c r="V24" i="32"/>
  <c r="U24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V941" i="32"/>
  <c r="U941" i="32"/>
  <c r="T941" i="32"/>
  <c r="S941" i="32"/>
  <c r="R941" i="32"/>
  <c r="Q941" i="32"/>
  <c r="P941" i="32"/>
  <c r="O941" i="32"/>
  <c r="N941" i="32"/>
  <c r="M941" i="32"/>
  <c r="L941" i="32"/>
  <c r="K941" i="32"/>
  <c r="J941" i="32"/>
  <c r="I941" i="32"/>
  <c r="H941" i="32"/>
  <c r="G941" i="32"/>
  <c r="F941" i="32"/>
  <c r="F940" i="32"/>
  <c r="V937" i="32"/>
  <c r="T937" i="32"/>
  <c r="S937" i="32"/>
  <c r="R937" i="32"/>
  <c r="Q937" i="32"/>
  <c r="P937" i="32"/>
  <c r="O937" i="32"/>
  <c r="N937" i="32"/>
  <c r="L937" i="32"/>
  <c r="K937" i="32"/>
  <c r="J937" i="32"/>
  <c r="I937" i="32"/>
  <c r="H937" i="32"/>
  <c r="G937" i="32"/>
  <c r="F937" i="32"/>
  <c r="F936" i="32"/>
  <c r="V933" i="32"/>
  <c r="U933" i="32"/>
  <c r="T933" i="32"/>
  <c r="S933" i="32"/>
  <c r="R933" i="32"/>
  <c r="Q933" i="32"/>
  <c r="P933" i="32"/>
  <c r="O933" i="32"/>
  <c r="N933" i="32"/>
  <c r="M933" i="32"/>
  <c r="L933" i="32"/>
  <c r="K933" i="32"/>
  <c r="J933" i="32"/>
  <c r="I933" i="32"/>
  <c r="H933" i="32"/>
  <c r="G933" i="32"/>
  <c r="F933" i="32"/>
  <c r="F932" i="32"/>
  <c r="V929" i="32"/>
  <c r="U929" i="32"/>
  <c r="T929" i="32"/>
  <c r="S929" i="32"/>
  <c r="R929" i="32"/>
  <c r="Q929" i="32"/>
  <c r="P929" i="32"/>
  <c r="O929" i="32"/>
  <c r="N929" i="32"/>
  <c r="M929" i="32"/>
  <c r="L929" i="32"/>
  <c r="K929" i="32"/>
  <c r="J929" i="32"/>
  <c r="I929" i="32"/>
  <c r="H929" i="32"/>
  <c r="G929" i="32"/>
  <c r="F929" i="32"/>
  <c r="F928" i="32"/>
  <c r="V925" i="32"/>
  <c r="U925" i="32"/>
  <c r="T925" i="32"/>
  <c r="S925" i="32"/>
  <c r="R925" i="32"/>
  <c r="Q925" i="32"/>
  <c r="P925" i="32"/>
  <c r="O925" i="32"/>
  <c r="N925" i="32"/>
  <c r="M925" i="32"/>
  <c r="L925" i="32"/>
  <c r="K925" i="32"/>
  <c r="J925" i="32"/>
  <c r="I925" i="32"/>
  <c r="H925" i="32"/>
  <c r="G925" i="32"/>
  <c r="F925" i="32"/>
  <c r="F924" i="32"/>
  <c r="V921" i="32"/>
  <c r="U921" i="32"/>
  <c r="T921" i="32"/>
  <c r="S921" i="32"/>
  <c r="R921" i="32"/>
  <c r="Q921" i="32"/>
  <c r="P921" i="32"/>
  <c r="O921" i="32"/>
  <c r="N921" i="32"/>
  <c r="M921" i="32"/>
  <c r="L921" i="32"/>
  <c r="K921" i="32"/>
  <c r="J921" i="32"/>
  <c r="I921" i="32"/>
  <c r="H921" i="32"/>
  <c r="G921" i="32"/>
  <c r="F921" i="32"/>
  <c r="F920" i="32"/>
  <c r="V917" i="32"/>
  <c r="U917" i="32"/>
  <c r="T917" i="32"/>
  <c r="R917" i="32"/>
  <c r="Q917" i="32"/>
  <c r="P917" i="32"/>
  <c r="O917" i="32"/>
  <c r="N917" i="32"/>
  <c r="L917" i="32"/>
  <c r="K917" i="32"/>
  <c r="J917" i="32"/>
  <c r="I917" i="32"/>
  <c r="H917" i="32"/>
  <c r="G917" i="32"/>
  <c r="F917" i="32"/>
  <c r="F916" i="32"/>
  <c r="V913" i="32"/>
  <c r="U913" i="32"/>
  <c r="T913" i="32"/>
  <c r="R913" i="32"/>
  <c r="O913" i="32"/>
  <c r="N913" i="32"/>
  <c r="L913" i="32"/>
  <c r="K913" i="32"/>
  <c r="J913" i="32"/>
  <c r="I913" i="32"/>
  <c r="H913" i="32"/>
  <c r="G913" i="32"/>
  <c r="F913" i="32"/>
  <c r="F912" i="32"/>
  <c r="V909" i="32"/>
  <c r="U909" i="32"/>
  <c r="T909" i="32"/>
  <c r="S909" i="32"/>
  <c r="R909" i="32"/>
  <c r="Q909" i="32"/>
  <c r="P909" i="32"/>
  <c r="O909" i="32"/>
  <c r="N909" i="32"/>
  <c r="M909" i="32"/>
  <c r="L909" i="32"/>
  <c r="K909" i="32"/>
  <c r="J909" i="32"/>
  <c r="I909" i="32"/>
  <c r="H909" i="32"/>
  <c r="G909" i="32"/>
  <c r="F909" i="32"/>
  <c r="F908" i="32"/>
  <c r="V905" i="32"/>
  <c r="U905" i="32"/>
  <c r="T905" i="32"/>
  <c r="S905" i="32"/>
  <c r="R905" i="32"/>
  <c r="Q905" i="32"/>
  <c r="P905" i="32"/>
  <c r="O905" i="32"/>
  <c r="N905" i="32"/>
  <c r="M905" i="32"/>
  <c r="L905" i="32"/>
  <c r="K905" i="32"/>
  <c r="J905" i="32"/>
  <c r="I905" i="32"/>
  <c r="H905" i="32"/>
  <c r="G905" i="32"/>
  <c r="F905" i="32"/>
  <c r="F904" i="32"/>
  <c r="V901" i="32"/>
  <c r="U901" i="32"/>
  <c r="T901" i="32"/>
  <c r="S901" i="32"/>
  <c r="R901" i="32"/>
  <c r="Q901" i="32"/>
  <c r="P901" i="32"/>
  <c r="O901" i="32"/>
  <c r="N901" i="32"/>
  <c r="M901" i="32"/>
  <c r="L901" i="32"/>
  <c r="K901" i="32"/>
  <c r="J901" i="32"/>
  <c r="I901" i="32"/>
  <c r="H901" i="32"/>
  <c r="G901" i="32"/>
  <c r="F901" i="32"/>
  <c r="F900" i="32"/>
  <c r="V897" i="32"/>
  <c r="U897" i="32"/>
  <c r="T897" i="32"/>
  <c r="S897" i="32"/>
  <c r="R897" i="32"/>
  <c r="Q897" i="32"/>
  <c r="P897" i="32"/>
  <c r="O897" i="32"/>
  <c r="N897" i="32"/>
  <c r="M897" i="32"/>
  <c r="L897" i="32"/>
  <c r="K897" i="32"/>
  <c r="J897" i="32"/>
  <c r="I897" i="32"/>
  <c r="H897" i="32"/>
  <c r="G897" i="32"/>
  <c r="F897" i="32"/>
  <c r="F896" i="32"/>
  <c r="V893" i="32"/>
  <c r="U893" i="32"/>
  <c r="T893" i="32"/>
  <c r="S893" i="32"/>
  <c r="R893" i="32"/>
  <c r="Q893" i="32"/>
  <c r="P893" i="32"/>
  <c r="O893" i="32"/>
  <c r="N893" i="32"/>
  <c r="M893" i="32"/>
  <c r="L893" i="32"/>
  <c r="K893" i="32"/>
  <c r="J893" i="32"/>
  <c r="I893" i="32"/>
  <c r="H893" i="32"/>
  <c r="G893" i="32"/>
  <c r="F893" i="32"/>
  <c r="F892" i="32"/>
  <c r="V889" i="32"/>
  <c r="U889" i="32"/>
  <c r="T889" i="32"/>
  <c r="S889" i="32"/>
  <c r="R889" i="32"/>
  <c r="Q889" i="32"/>
  <c r="P889" i="32"/>
  <c r="O889" i="32"/>
  <c r="N889" i="32"/>
  <c r="M889" i="32"/>
  <c r="L889" i="32"/>
  <c r="K889" i="32"/>
  <c r="J889" i="32"/>
  <c r="I889" i="32"/>
  <c r="H889" i="32"/>
  <c r="G889" i="32"/>
  <c r="F889" i="32"/>
  <c r="F888" i="32"/>
  <c r="V885" i="32"/>
  <c r="U885" i="32"/>
  <c r="T885" i="32"/>
  <c r="S885" i="32"/>
  <c r="R885" i="32"/>
  <c r="Q885" i="32"/>
  <c r="P885" i="32"/>
  <c r="O885" i="32"/>
  <c r="N885" i="32"/>
  <c r="M885" i="32"/>
  <c r="L885" i="32"/>
  <c r="K885" i="32"/>
  <c r="J885" i="32"/>
  <c r="I885" i="32"/>
  <c r="H885" i="32"/>
  <c r="G885" i="32"/>
  <c r="F885" i="32"/>
  <c r="F884" i="32"/>
  <c r="V881" i="32"/>
  <c r="U881" i="32"/>
  <c r="T881" i="32"/>
  <c r="S881" i="32"/>
  <c r="R881" i="32"/>
  <c r="Q881" i="32"/>
  <c r="P881" i="32"/>
  <c r="O881" i="32"/>
  <c r="N881" i="32"/>
  <c r="M881" i="32"/>
  <c r="L881" i="32"/>
  <c r="K881" i="32"/>
  <c r="J881" i="32"/>
  <c r="I881" i="32"/>
  <c r="H881" i="32"/>
  <c r="G881" i="32"/>
  <c r="F881" i="32"/>
  <c r="F880" i="32"/>
  <c r="V877" i="32"/>
  <c r="U877" i="32"/>
  <c r="T877" i="32"/>
  <c r="S877" i="32"/>
  <c r="R877" i="32"/>
  <c r="Q877" i="32"/>
  <c r="P877" i="32"/>
  <c r="O877" i="32"/>
  <c r="N877" i="32"/>
  <c r="M877" i="32"/>
  <c r="L877" i="32"/>
  <c r="K877" i="32"/>
  <c r="J877" i="32"/>
  <c r="I877" i="32"/>
  <c r="H877" i="32"/>
  <c r="G877" i="32"/>
  <c r="F877" i="32"/>
  <c r="F876" i="32"/>
  <c r="V873" i="32"/>
  <c r="U873" i="32"/>
  <c r="T873" i="32"/>
  <c r="S873" i="32"/>
  <c r="R873" i="32"/>
  <c r="Q873" i="32"/>
  <c r="P873" i="32"/>
  <c r="O873" i="32"/>
  <c r="N873" i="32"/>
  <c r="M873" i="32"/>
  <c r="L873" i="32"/>
  <c r="K873" i="32"/>
  <c r="J873" i="32"/>
  <c r="I873" i="32"/>
  <c r="H873" i="32"/>
  <c r="G873" i="32"/>
  <c r="F873" i="32"/>
  <c r="F872" i="32"/>
  <c r="V869" i="32"/>
  <c r="U869" i="32"/>
  <c r="T869" i="32"/>
  <c r="S869" i="32"/>
  <c r="R869" i="32"/>
  <c r="Q869" i="32"/>
  <c r="P869" i="32"/>
  <c r="O869" i="32"/>
  <c r="N869" i="32"/>
  <c r="M869" i="32"/>
  <c r="L869" i="32"/>
  <c r="K869" i="32"/>
  <c r="J869" i="32"/>
  <c r="I869" i="32"/>
  <c r="H869" i="32"/>
  <c r="G869" i="32"/>
  <c r="F869" i="32"/>
  <c r="F868" i="32"/>
  <c r="V865" i="32"/>
  <c r="U865" i="32"/>
  <c r="T865" i="32"/>
  <c r="S865" i="32"/>
  <c r="R865" i="32"/>
  <c r="Q865" i="32"/>
  <c r="P865" i="32"/>
  <c r="O865" i="32"/>
  <c r="N865" i="32"/>
  <c r="M865" i="32"/>
  <c r="L865" i="32"/>
  <c r="K865" i="32"/>
  <c r="J865" i="32"/>
  <c r="I865" i="32"/>
  <c r="H865" i="32"/>
  <c r="G865" i="32"/>
  <c r="F865" i="32"/>
  <c r="F864" i="32"/>
  <c r="V861" i="32"/>
  <c r="U861" i="32"/>
  <c r="T861" i="32"/>
  <c r="S861" i="32"/>
  <c r="R861" i="32"/>
  <c r="Q861" i="32"/>
  <c r="P861" i="32"/>
  <c r="O861" i="32"/>
  <c r="N861" i="32"/>
  <c r="M861" i="32"/>
  <c r="L861" i="32"/>
  <c r="K861" i="32"/>
  <c r="J861" i="32"/>
  <c r="I861" i="32"/>
  <c r="H861" i="32"/>
  <c r="G861" i="32"/>
  <c r="F861" i="32"/>
  <c r="F860" i="32"/>
  <c r="V857" i="32"/>
  <c r="U857" i="32"/>
  <c r="T857" i="32"/>
  <c r="S857" i="32"/>
  <c r="R857" i="32"/>
  <c r="Q857" i="32"/>
  <c r="P857" i="32"/>
  <c r="O857" i="32"/>
  <c r="N857" i="32"/>
  <c r="M857" i="32"/>
  <c r="L857" i="32"/>
  <c r="K857" i="32"/>
  <c r="J857" i="32"/>
  <c r="I857" i="32"/>
  <c r="H857" i="32"/>
  <c r="G857" i="32"/>
  <c r="F857" i="32"/>
  <c r="F856" i="32"/>
  <c r="V853" i="32"/>
  <c r="U853" i="32"/>
  <c r="T853" i="32"/>
  <c r="S853" i="32"/>
  <c r="R853" i="32"/>
  <c r="Q853" i="32"/>
  <c r="P853" i="32"/>
  <c r="O853" i="32"/>
  <c r="N853" i="32"/>
  <c r="M853" i="32"/>
  <c r="L853" i="32"/>
  <c r="K853" i="32"/>
  <c r="J853" i="32"/>
  <c r="I853" i="32"/>
  <c r="H853" i="32"/>
  <c r="G853" i="32"/>
  <c r="F853" i="32"/>
  <c r="F852" i="32"/>
  <c r="V849" i="32"/>
  <c r="U849" i="32"/>
  <c r="T849" i="32"/>
  <c r="S849" i="32"/>
  <c r="R849" i="32"/>
  <c r="Q849" i="32"/>
  <c r="P849" i="32"/>
  <c r="O849" i="32"/>
  <c r="N849" i="32"/>
  <c r="M849" i="32"/>
  <c r="L849" i="32"/>
  <c r="K849" i="32"/>
  <c r="J849" i="32"/>
  <c r="I849" i="32"/>
  <c r="H849" i="32"/>
  <c r="G849" i="32"/>
  <c r="F849" i="32"/>
  <c r="F848" i="32"/>
  <c r="V845" i="32"/>
  <c r="U845" i="32"/>
  <c r="T845" i="32"/>
  <c r="S845" i="32"/>
  <c r="R845" i="32"/>
  <c r="Q845" i="32"/>
  <c r="P845" i="32"/>
  <c r="O845" i="32"/>
  <c r="N845" i="32"/>
  <c r="M845" i="32"/>
  <c r="L845" i="32"/>
  <c r="K845" i="32"/>
  <c r="J845" i="32"/>
  <c r="I845" i="32"/>
  <c r="H845" i="32"/>
  <c r="G845" i="32"/>
  <c r="F845" i="32"/>
  <c r="F844" i="32"/>
  <c r="V841" i="32"/>
  <c r="U841" i="32"/>
  <c r="T841" i="32"/>
  <c r="S841" i="32"/>
  <c r="R841" i="32"/>
  <c r="Q841" i="32"/>
  <c r="P841" i="32"/>
  <c r="O841" i="32"/>
  <c r="N841" i="32"/>
  <c r="M841" i="32"/>
  <c r="L841" i="32"/>
  <c r="K841" i="32"/>
  <c r="J841" i="32"/>
  <c r="I841" i="32"/>
  <c r="H841" i="32"/>
  <c r="G841" i="32"/>
  <c r="F841" i="32"/>
  <c r="F840" i="32"/>
  <c r="V837" i="32"/>
  <c r="U837" i="32"/>
  <c r="T837" i="32"/>
  <c r="S837" i="32"/>
  <c r="R837" i="32"/>
  <c r="Q837" i="32"/>
  <c r="P837" i="32"/>
  <c r="O837" i="32"/>
  <c r="N837" i="32"/>
  <c r="M837" i="32"/>
  <c r="L837" i="32"/>
  <c r="K837" i="32"/>
  <c r="J837" i="32"/>
  <c r="I837" i="32"/>
  <c r="H837" i="32"/>
  <c r="G837" i="32"/>
  <c r="F837" i="32"/>
  <c r="F836" i="32"/>
  <c r="V833" i="32"/>
  <c r="U833" i="32"/>
  <c r="T833" i="32"/>
  <c r="S833" i="32"/>
  <c r="R833" i="32"/>
  <c r="Q833" i="32"/>
  <c r="P833" i="32"/>
  <c r="O833" i="32"/>
  <c r="N833" i="32"/>
  <c r="M833" i="32"/>
  <c r="L833" i="32"/>
  <c r="K833" i="32"/>
  <c r="J833" i="32"/>
  <c r="I833" i="32"/>
  <c r="H833" i="32"/>
  <c r="G833" i="32"/>
  <c r="F833" i="32"/>
  <c r="F832" i="32"/>
  <c r="V829" i="32"/>
  <c r="U829" i="32"/>
  <c r="T829" i="32"/>
  <c r="S829" i="32"/>
  <c r="R829" i="32"/>
  <c r="Q829" i="32"/>
  <c r="P829" i="32"/>
  <c r="O829" i="32"/>
  <c r="N829" i="32"/>
  <c r="M829" i="32"/>
  <c r="L829" i="32"/>
  <c r="K829" i="32"/>
  <c r="J829" i="32"/>
  <c r="I829" i="32"/>
  <c r="H829" i="32"/>
  <c r="G829" i="32"/>
  <c r="F829" i="32"/>
  <c r="F828" i="32"/>
  <c r="V825" i="32"/>
  <c r="U825" i="32"/>
  <c r="T825" i="32"/>
  <c r="S825" i="32"/>
  <c r="R825" i="32"/>
  <c r="Q825" i="32"/>
  <c r="P825" i="32"/>
  <c r="O825" i="32"/>
  <c r="N825" i="32"/>
  <c r="M825" i="32"/>
  <c r="L825" i="32"/>
  <c r="K825" i="32"/>
  <c r="J825" i="32"/>
  <c r="I825" i="32"/>
  <c r="H825" i="32"/>
  <c r="G825" i="32"/>
  <c r="F825" i="32"/>
  <c r="F824" i="32"/>
  <c r="V821" i="32"/>
  <c r="U821" i="32"/>
  <c r="T821" i="32"/>
  <c r="S821" i="32"/>
  <c r="R821" i="32"/>
  <c r="Q821" i="32"/>
  <c r="P821" i="32"/>
  <c r="O821" i="32"/>
  <c r="N821" i="32"/>
  <c r="M821" i="32"/>
  <c r="L821" i="32"/>
  <c r="K821" i="32"/>
  <c r="J821" i="32"/>
  <c r="I821" i="32"/>
  <c r="H821" i="32"/>
  <c r="G821" i="32"/>
  <c r="F821" i="32"/>
  <c r="F820" i="32"/>
  <c r="V817" i="32"/>
  <c r="U817" i="32"/>
  <c r="T817" i="32"/>
  <c r="S817" i="32"/>
  <c r="R817" i="32"/>
  <c r="Q817" i="32"/>
  <c r="P817" i="32"/>
  <c r="O817" i="32"/>
  <c r="N817" i="32"/>
  <c r="M817" i="32"/>
  <c r="L817" i="32"/>
  <c r="K817" i="32"/>
  <c r="J817" i="32"/>
  <c r="I817" i="32"/>
  <c r="H817" i="32"/>
  <c r="G817" i="32"/>
  <c r="F817" i="32"/>
  <c r="F816" i="32"/>
  <c r="V813" i="32"/>
  <c r="U813" i="32"/>
  <c r="T813" i="32"/>
  <c r="S813" i="32"/>
  <c r="R813" i="32"/>
  <c r="Q813" i="32"/>
  <c r="P813" i="32"/>
  <c r="O813" i="32"/>
  <c r="N813" i="32"/>
  <c r="M813" i="32"/>
  <c r="L813" i="32"/>
  <c r="K813" i="32"/>
  <c r="J813" i="32"/>
  <c r="I813" i="32"/>
  <c r="H813" i="32"/>
  <c r="G813" i="32"/>
  <c r="F813" i="32"/>
  <c r="F812" i="32"/>
  <c r="V809" i="32"/>
  <c r="U809" i="32"/>
  <c r="T809" i="32"/>
  <c r="S809" i="32"/>
  <c r="R809" i="32"/>
  <c r="Q809" i="32"/>
  <c r="P809" i="32"/>
  <c r="O809" i="32"/>
  <c r="N809" i="32"/>
  <c r="M809" i="32"/>
  <c r="L809" i="32"/>
  <c r="K809" i="32"/>
  <c r="J809" i="32"/>
  <c r="I809" i="32"/>
  <c r="H809" i="32"/>
  <c r="G809" i="32"/>
  <c r="F809" i="32"/>
  <c r="F808" i="32"/>
  <c r="V805" i="32"/>
  <c r="U805" i="32"/>
  <c r="T805" i="32"/>
  <c r="S805" i="32"/>
  <c r="R805" i="32"/>
  <c r="Q805" i="32"/>
  <c r="P805" i="32"/>
  <c r="O805" i="32"/>
  <c r="N805" i="32"/>
  <c r="M805" i="32"/>
  <c r="L805" i="32"/>
  <c r="K805" i="32"/>
  <c r="J805" i="32"/>
  <c r="I805" i="32"/>
  <c r="H805" i="32"/>
  <c r="G805" i="32"/>
  <c r="F805" i="32"/>
  <c r="F804" i="32"/>
  <c r="V801" i="32"/>
  <c r="U801" i="32"/>
  <c r="T801" i="32"/>
  <c r="S801" i="32"/>
  <c r="R801" i="32"/>
  <c r="Q801" i="32"/>
  <c r="P801" i="32"/>
  <c r="O801" i="32"/>
  <c r="N801" i="32"/>
  <c r="M801" i="32"/>
  <c r="L801" i="32"/>
  <c r="K801" i="32"/>
  <c r="J801" i="32"/>
  <c r="I801" i="32"/>
  <c r="H801" i="32"/>
  <c r="G801" i="32"/>
  <c r="F801" i="32"/>
  <c r="F800" i="32"/>
  <c r="V797" i="32"/>
  <c r="U797" i="32"/>
  <c r="T797" i="32"/>
  <c r="S797" i="32"/>
  <c r="R797" i="32"/>
  <c r="Q797" i="32"/>
  <c r="P797" i="32"/>
  <c r="O797" i="32"/>
  <c r="N797" i="32"/>
  <c r="M797" i="32"/>
  <c r="L797" i="32"/>
  <c r="K797" i="32"/>
  <c r="J797" i="32"/>
  <c r="I797" i="32"/>
  <c r="H797" i="32"/>
  <c r="G797" i="32"/>
  <c r="F797" i="32"/>
  <c r="F796" i="32"/>
  <c r="V793" i="32"/>
  <c r="U793" i="32"/>
  <c r="T793" i="32"/>
  <c r="S793" i="32"/>
  <c r="R793" i="32"/>
  <c r="Q793" i="32"/>
  <c r="P793" i="32"/>
  <c r="O793" i="32"/>
  <c r="N793" i="32"/>
  <c r="M793" i="32"/>
  <c r="L793" i="32"/>
  <c r="K793" i="32"/>
  <c r="J793" i="32"/>
  <c r="I793" i="32"/>
  <c r="H793" i="32"/>
  <c r="G793" i="32"/>
  <c r="F793" i="32"/>
  <c r="F792" i="32"/>
  <c r="V789" i="32"/>
  <c r="U789" i="32"/>
  <c r="T789" i="32"/>
  <c r="S789" i="32"/>
  <c r="R789" i="32"/>
  <c r="Q789" i="32"/>
  <c r="P789" i="32"/>
  <c r="O789" i="32"/>
  <c r="N789" i="32"/>
  <c r="M789" i="32"/>
  <c r="L789" i="32"/>
  <c r="K789" i="32"/>
  <c r="J789" i="32"/>
  <c r="I789" i="32"/>
  <c r="H789" i="32"/>
  <c r="G789" i="32"/>
  <c r="F789" i="32"/>
  <c r="F788" i="32"/>
  <c r="V785" i="32"/>
  <c r="U785" i="32"/>
  <c r="T785" i="32"/>
  <c r="S785" i="32"/>
  <c r="R785" i="32"/>
  <c r="Q785" i="32"/>
  <c r="P785" i="32"/>
  <c r="O785" i="32"/>
  <c r="N785" i="32"/>
  <c r="M785" i="32"/>
  <c r="L785" i="32"/>
  <c r="K785" i="32"/>
  <c r="J785" i="32"/>
  <c r="I785" i="32"/>
  <c r="H785" i="32"/>
  <c r="G785" i="32"/>
  <c r="F785" i="32"/>
  <c r="F784" i="32"/>
  <c r="V781" i="32"/>
  <c r="U781" i="32"/>
  <c r="T781" i="32"/>
  <c r="S781" i="32"/>
  <c r="R781" i="32"/>
  <c r="Q781" i="32"/>
  <c r="P781" i="32"/>
  <c r="O781" i="32"/>
  <c r="N781" i="32"/>
  <c r="M781" i="32"/>
  <c r="L781" i="32"/>
  <c r="K781" i="32"/>
  <c r="J781" i="32"/>
  <c r="I781" i="32"/>
  <c r="H781" i="32"/>
  <c r="G781" i="32"/>
  <c r="F781" i="32"/>
  <c r="F780" i="32"/>
  <c r="V777" i="32"/>
  <c r="U777" i="32"/>
  <c r="T777" i="32"/>
  <c r="S777" i="32"/>
  <c r="R777" i="32"/>
  <c r="Q777" i="32"/>
  <c r="P777" i="32"/>
  <c r="O777" i="32"/>
  <c r="N777" i="32"/>
  <c r="M777" i="32"/>
  <c r="L777" i="32"/>
  <c r="K777" i="32"/>
  <c r="J777" i="32"/>
  <c r="I777" i="32"/>
  <c r="H777" i="32"/>
  <c r="G777" i="32"/>
  <c r="F777" i="32"/>
  <c r="F776" i="32"/>
  <c r="V773" i="32"/>
  <c r="U773" i="32"/>
  <c r="T773" i="32"/>
  <c r="S773" i="32"/>
  <c r="R773" i="32"/>
  <c r="Q773" i="32"/>
  <c r="P773" i="32"/>
  <c r="O773" i="32"/>
  <c r="N773" i="32"/>
  <c r="M773" i="32"/>
  <c r="L773" i="32"/>
  <c r="K773" i="32"/>
  <c r="J773" i="32"/>
  <c r="I773" i="32"/>
  <c r="H773" i="32"/>
  <c r="G773" i="32"/>
  <c r="F773" i="32"/>
  <c r="F772" i="32"/>
  <c r="V769" i="32"/>
  <c r="U769" i="32"/>
  <c r="T769" i="32"/>
  <c r="S769" i="32"/>
  <c r="R769" i="32"/>
  <c r="Q769" i="32"/>
  <c r="P769" i="32"/>
  <c r="O769" i="32"/>
  <c r="N769" i="32"/>
  <c r="M769" i="32"/>
  <c r="L769" i="32"/>
  <c r="K769" i="32"/>
  <c r="J769" i="32"/>
  <c r="I769" i="32"/>
  <c r="H769" i="32"/>
  <c r="G769" i="32"/>
  <c r="F769" i="32"/>
  <c r="F768" i="32"/>
  <c r="V765" i="32"/>
  <c r="U765" i="32"/>
  <c r="T765" i="32"/>
  <c r="S765" i="32"/>
  <c r="R765" i="32"/>
  <c r="Q765" i="32"/>
  <c r="P765" i="32"/>
  <c r="O765" i="32"/>
  <c r="N765" i="32"/>
  <c r="M765" i="32"/>
  <c r="L765" i="32"/>
  <c r="K765" i="32"/>
  <c r="J765" i="32"/>
  <c r="I765" i="32"/>
  <c r="H765" i="32"/>
  <c r="G765" i="32"/>
  <c r="F765" i="32"/>
  <c r="F764" i="32"/>
  <c r="V761" i="32"/>
  <c r="U761" i="32"/>
  <c r="T761" i="32"/>
  <c r="S761" i="32"/>
  <c r="R761" i="32"/>
  <c r="Q761" i="32"/>
  <c r="P761" i="32"/>
  <c r="O761" i="32"/>
  <c r="N761" i="32"/>
  <c r="M761" i="32"/>
  <c r="L761" i="32"/>
  <c r="K761" i="32"/>
  <c r="J761" i="32"/>
  <c r="I761" i="32"/>
  <c r="H761" i="32"/>
  <c r="G761" i="32"/>
  <c r="F761" i="32"/>
  <c r="F760" i="32"/>
  <c r="V757" i="32"/>
  <c r="U757" i="32"/>
  <c r="T757" i="32"/>
  <c r="S757" i="32"/>
  <c r="R757" i="32"/>
  <c r="Q757" i="32"/>
  <c r="P757" i="32"/>
  <c r="O757" i="32"/>
  <c r="N757" i="32"/>
  <c r="M757" i="32"/>
  <c r="L757" i="32"/>
  <c r="K757" i="32"/>
  <c r="J757" i="32"/>
  <c r="I757" i="32"/>
  <c r="H757" i="32"/>
  <c r="G757" i="32"/>
  <c r="F757" i="32"/>
  <c r="F756" i="32"/>
  <c r="V753" i="32"/>
  <c r="U753" i="32"/>
  <c r="T753" i="32"/>
  <c r="S753" i="32"/>
  <c r="R753" i="32"/>
  <c r="Q753" i="32"/>
  <c r="P753" i="32"/>
  <c r="O753" i="32"/>
  <c r="N753" i="32"/>
  <c r="M753" i="32"/>
  <c r="L753" i="32"/>
  <c r="K753" i="32"/>
  <c r="J753" i="32"/>
  <c r="I753" i="32"/>
  <c r="H753" i="32"/>
  <c r="G753" i="32"/>
  <c r="F753" i="32"/>
  <c r="F752" i="32"/>
  <c r="V749" i="32"/>
  <c r="U749" i="32"/>
  <c r="T749" i="32"/>
  <c r="S749" i="32"/>
  <c r="R749" i="32"/>
  <c r="Q749" i="32"/>
  <c r="P749" i="32"/>
  <c r="O749" i="32"/>
  <c r="N749" i="32"/>
  <c r="M749" i="32"/>
  <c r="L749" i="32"/>
  <c r="K749" i="32"/>
  <c r="J749" i="32"/>
  <c r="I749" i="32"/>
  <c r="H749" i="32"/>
  <c r="G749" i="32"/>
  <c r="F749" i="32"/>
  <c r="F748" i="32"/>
  <c r="V745" i="32"/>
  <c r="U745" i="32"/>
  <c r="T745" i="32"/>
  <c r="S745" i="32"/>
  <c r="R745" i="32"/>
  <c r="Q745" i="32"/>
  <c r="P745" i="32"/>
  <c r="O745" i="32"/>
  <c r="N745" i="32"/>
  <c r="M745" i="32"/>
  <c r="L745" i="32"/>
  <c r="K745" i="32"/>
  <c r="J745" i="32"/>
  <c r="I745" i="32"/>
  <c r="H745" i="32"/>
  <c r="G745" i="32"/>
  <c r="F745" i="32"/>
  <c r="F744" i="32"/>
  <c r="V741" i="32"/>
  <c r="U741" i="32"/>
  <c r="T741" i="32"/>
  <c r="S741" i="32"/>
  <c r="R741" i="32"/>
  <c r="Q741" i="32"/>
  <c r="P741" i="32"/>
  <c r="O741" i="32"/>
  <c r="N741" i="32"/>
  <c r="M741" i="32"/>
  <c r="L741" i="32"/>
  <c r="K741" i="32"/>
  <c r="J741" i="32"/>
  <c r="I741" i="32"/>
  <c r="H741" i="32"/>
  <c r="G741" i="32"/>
  <c r="F741" i="32"/>
  <c r="F740" i="32"/>
  <c r="V737" i="32"/>
  <c r="U737" i="32"/>
  <c r="T737" i="32"/>
  <c r="S737" i="32"/>
  <c r="R737" i="32"/>
  <c r="Q737" i="32"/>
  <c r="P737" i="32"/>
  <c r="O737" i="32"/>
  <c r="N737" i="32"/>
  <c r="M737" i="32"/>
  <c r="L737" i="32"/>
  <c r="K737" i="32"/>
  <c r="J737" i="32"/>
  <c r="I737" i="32"/>
  <c r="H737" i="32"/>
  <c r="G737" i="32"/>
  <c r="F737" i="32"/>
  <c r="F736" i="32"/>
  <c r="V733" i="32"/>
  <c r="U733" i="32"/>
  <c r="T733" i="32"/>
  <c r="S733" i="32"/>
  <c r="R733" i="32"/>
  <c r="Q733" i="32"/>
  <c r="P733" i="32"/>
  <c r="O733" i="32"/>
  <c r="N733" i="32"/>
  <c r="M733" i="32"/>
  <c r="L733" i="32"/>
  <c r="K733" i="32"/>
  <c r="J733" i="32"/>
  <c r="I733" i="32"/>
  <c r="H733" i="32"/>
  <c r="G733" i="32"/>
  <c r="F733" i="32"/>
  <c r="F732" i="32"/>
  <c r="V729" i="32"/>
  <c r="U729" i="32"/>
  <c r="T729" i="32"/>
  <c r="S729" i="32"/>
  <c r="R729" i="32"/>
  <c r="Q729" i="32"/>
  <c r="P729" i="32"/>
  <c r="O729" i="32"/>
  <c r="N729" i="32"/>
  <c r="M729" i="32"/>
  <c r="L729" i="32"/>
  <c r="K729" i="32"/>
  <c r="J729" i="32"/>
  <c r="I729" i="32"/>
  <c r="H729" i="32"/>
  <c r="G729" i="32"/>
  <c r="F729" i="32"/>
  <c r="F728" i="32"/>
  <c r="V725" i="32"/>
  <c r="U725" i="32"/>
  <c r="T725" i="32"/>
  <c r="S725" i="32"/>
  <c r="R725" i="32"/>
  <c r="Q725" i="32"/>
  <c r="P725" i="32"/>
  <c r="O725" i="32"/>
  <c r="N725" i="32"/>
  <c r="M725" i="32"/>
  <c r="L725" i="32"/>
  <c r="K725" i="32"/>
  <c r="J725" i="32"/>
  <c r="I725" i="32"/>
  <c r="H725" i="32"/>
  <c r="G725" i="32"/>
  <c r="F725" i="32"/>
  <c r="F724" i="32"/>
  <c r="V721" i="32"/>
  <c r="U721" i="32"/>
  <c r="T721" i="32"/>
  <c r="S721" i="32"/>
  <c r="R721" i="32"/>
  <c r="Q721" i="32"/>
  <c r="P721" i="32"/>
  <c r="O721" i="32"/>
  <c r="N721" i="32"/>
  <c r="M721" i="32"/>
  <c r="L721" i="32"/>
  <c r="K721" i="32"/>
  <c r="J721" i="32"/>
  <c r="I721" i="32"/>
  <c r="H721" i="32"/>
  <c r="G721" i="32"/>
  <c r="F721" i="32"/>
  <c r="F720" i="32"/>
  <c r="V717" i="32"/>
  <c r="U717" i="32"/>
  <c r="T717" i="32"/>
  <c r="S717" i="32"/>
  <c r="R717" i="32"/>
  <c r="Q717" i="32"/>
  <c r="P717" i="32"/>
  <c r="O717" i="32"/>
  <c r="N717" i="32"/>
  <c r="M717" i="32"/>
  <c r="L717" i="32"/>
  <c r="K717" i="32"/>
  <c r="J717" i="32"/>
  <c r="I717" i="32"/>
  <c r="H717" i="32"/>
  <c r="G717" i="32"/>
  <c r="F717" i="32"/>
  <c r="F716" i="32"/>
  <c r="V713" i="32"/>
  <c r="U713" i="32"/>
  <c r="T713" i="32"/>
  <c r="S713" i="32"/>
  <c r="R713" i="32"/>
  <c r="Q713" i="32"/>
  <c r="P713" i="32"/>
  <c r="O713" i="32"/>
  <c r="N713" i="32"/>
  <c r="M713" i="32"/>
  <c r="L713" i="32"/>
  <c r="K713" i="32"/>
  <c r="J713" i="32"/>
  <c r="I713" i="32"/>
  <c r="H713" i="32"/>
  <c r="G713" i="32"/>
  <c r="F713" i="32"/>
  <c r="F712" i="32"/>
  <c r="V709" i="32"/>
  <c r="U709" i="32"/>
  <c r="T709" i="32"/>
  <c r="S709" i="32"/>
  <c r="R709" i="32"/>
  <c r="Q709" i="32"/>
  <c r="P709" i="32"/>
  <c r="O709" i="32"/>
  <c r="N709" i="32"/>
  <c r="M709" i="32"/>
  <c r="L709" i="32"/>
  <c r="K709" i="32"/>
  <c r="J709" i="32"/>
  <c r="I709" i="32"/>
  <c r="H709" i="32"/>
  <c r="G709" i="32"/>
  <c r="F709" i="32"/>
  <c r="F708" i="32"/>
  <c r="V705" i="32"/>
  <c r="U705" i="32"/>
  <c r="T705" i="32"/>
  <c r="S705" i="32"/>
  <c r="R705" i="32"/>
  <c r="Q705" i="32"/>
  <c r="P705" i="32"/>
  <c r="O705" i="32"/>
  <c r="N705" i="32"/>
  <c r="M705" i="32"/>
  <c r="L705" i="32"/>
  <c r="K705" i="32"/>
  <c r="J705" i="32"/>
  <c r="I705" i="32"/>
  <c r="H705" i="32"/>
  <c r="G705" i="32"/>
  <c r="F705" i="32"/>
  <c r="F704" i="32"/>
  <c r="V701" i="32"/>
  <c r="U701" i="32"/>
  <c r="T701" i="32"/>
  <c r="S701" i="32"/>
  <c r="R701" i="32"/>
  <c r="Q701" i="32"/>
  <c r="P701" i="32"/>
  <c r="O701" i="32"/>
  <c r="N701" i="32"/>
  <c r="M701" i="32"/>
  <c r="L701" i="32"/>
  <c r="K701" i="32"/>
  <c r="J701" i="32"/>
  <c r="I701" i="32"/>
  <c r="H701" i="32"/>
  <c r="G701" i="32"/>
  <c r="F701" i="32"/>
  <c r="F700" i="32"/>
  <c r="V697" i="32"/>
  <c r="U697" i="32"/>
  <c r="T697" i="32"/>
  <c r="S697" i="32"/>
  <c r="R697" i="32"/>
  <c r="Q697" i="32"/>
  <c r="P697" i="32"/>
  <c r="O697" i="32"/>
  <c r="N697" i="32"/>
  <c r="M697" i="32"/>
  <c r="L697" i="32"/>
  <c r="K697" i="32"/>
  <c r="J697" i="32"/>
  <c r="I697" i="32"/>
  <c r="H697" i="32"/>
  <c r="G697" i="32"/>
  <c r="F697" i="32"/>
  <c r="F696" i="32"/>
  <c r="V693" i="32"/>
  <c r="U693" i="32"/>
  <c r="T693" i="32"/>
  <c r="S693" i="32"/>
  <c r="R693" i="32"/>
  <c r="Q693" i="32"/>
  <c r="P693" i="32"/>
  <c r="O693" i="32"/>
  <c r="N693" i="32"/>
  <c r="M693" i="32"/>
  <c r="L693" i="32"/>
  <c r="K693" i="32"/>
  <c r="J693" i="32"/>
  <c r="I693" i="32"/>
  <c r="H693" i="32"/>
  <c r="G693" i="32"/>
  <c r="F693" i="32"/>
  <c r="F692" i="32"/>
  <c r="V689" i="32"/>
  <c r="U689" i="32"/>
  <c r="T689" i="32"/>
  <c r="S689" i="32"/>
  <c r="R689" i="32"/>
  <c r="Q689" i="32"/>
  <c r="P689" i="32"/>
  <c r="O689" i="32"/>
  <c r="N689" i="32"/>
  <c r="M689" i="32"/>
  <c r="L689" i="32"/>
  <c r="K689" i="32"/>
  <c r="J689" i="32"/>
  <c r="I689" i="32"/>
  <c r="H689" i="32"/>
  <c r="G689" i="32"/>
  <c r="F689" i="32"/>
  <c r="F688" i="32"/>
  <c r="V685" i="32"/>
  <c r="U685" i="32"/>
  <c r="T685" i="32"/>
  <c r="S685" i="32"/>
  <c r="R685" i="32"/>
  <c r="Q685" i="32"/>
  <c r="P685" i="32"/>
  <c r="O685" i="32"/>
  <c r="N685" i="32"/>
  <c r="M685" i="32"/>
  <c r="L685" i="32"/>
  <c r="K685" i="32"/>
  <c r="J685" i="32"/>
  <c r="I685" i="32"/>
  <c r="H685" i="32"/>
  <c r="G685" i="32"/>
  <c r="F685" i="32"/>
  <c r="F684" i="32"/>
  <c r="V681" i="32"/>
  <c r="U681" i="32"/>
  <c r="T681" i="32"/>
  <c r="S681" i="32"/>
  <c r="R681" i="32"/>
  <c r="Q681" i="32"/>
  <c r="P681" i="32"/>
  <c r="O681" i="32"/>
  <c r="N681" i="32"/>
  <c r="M681" i="32"/>
  <c r="L681" i="32"/>
  <c r="K681" i="32"/>
  <c r="J681" i="32"/>
  <c r="I681" i="32"/>
  <c r="H681" i="32"/>
  <c r="G681" i="32"/>
  <c r="F681" i="32"/>
  <c r="F680" i="32"/>
  <c r="V677" i="32"/>
  <c r="U677" i="32"/>
  <c r="T677" i="32"/>
  <c r="S677" i="32"/>
  <c r="R677" i="32"/>
  <c r="Q677" i="32"/>
  <c r="P677" i="32"/>
  <c r="O677" i="32"/>
  <c r="N677" i="32"/>
  <c r="M677" i="32"/>
  <c r="L677" i="32"/>
  <c r="K677" i="32"/>
  <c r="J677" i="32"/>
  <c r="I677" i="32"/>
  <c r="H677" i="32"/>
  <c r="G677" i="32"/>
  <c r="F677" i="32"/>
  <c r="F676" i="32"/>
  <c r="V673" i="32"/>
  <c r="U673" i="32"/>
  <c r="T673" i="32"/>
  <c r="S673" i="32"/>
  <c r="R673" i="32"/>
  <c r="Q673" i="32"/>
  <c r="P673" i="32"/>
  <c r="O673" i="32"/>
  <c r="N673" i="32"/>
  <c r="M673" i="32"/>
  <c r="L673" i="32"/>
  <c r="K673" i="32"/>
  <c r="J673" i="32"/>
  <c r="I673" i="32"/>
  <c r="H673" i="32"/>
  <c r="G673" i="32"/>
  <c r="F673" i="32"/>
  <c r="F672" i="32"/>
  <c r="V669" i="32"/>
  <c r="U669" i="32"/>
  <c r="T669" i="32"/>
  <c r="S669" i="32"/>
  <c r="R669" i="32"/>
  <c r="Q669" i="32"/>
  <c r="P669" i="32"/>
  <c r="O669" i="32"/>
  <c r="N669" i="32"/>
  <c r="M669" i="32"/>
  <c r="L669" i="32"/>
  <c r="K669" i="32"/>
  <c r="J669" i="32"/>
  <c r="I669" i="32"/>
  <c r="H669" i="32"/>
  <c r="G669" i="32"/>
  <c r="F669" i="32"/>
  <c r="F668" i="32"/>
  <c r="V665" i="32"/>
  <c r="U665" i="32"/>
  <c r="T665" i="32"/>
  <c r="S665" i="32"/>
  <c r="R665" i="32"/>
  <c r="Q665" i="32"/>
  <c r="P665" i="32"/>
  <c r="O665" i="32"/>
  <c r="N665" i="32"/>
  <c r="M665" i="32"/>
  <c r="L665" i="32"/>
  <c r="K665" i="32"/>
  <c r="J665" i="32"/>
  <c r="I665" i="32"/>
  <c r="H665" i="32"/>
  <c r="G665" i="32"/>
  <c r="F665" i="32"/>
  <c r="F664" i="32"/>
  <c r="V661" i="32"/>
  <c r="U661" i="32"/>
  <c r="T661" i="32"/>
  <c r="S661" i="32"/>
  <c r="R661" i="32"/>
  <c r="Q661" i="32"/>
  <c r="P661" i="32"/>
  <c r="O661" i="32"/>
  <c r="N661" i="32"/>
  <c r="M661" i="32"/>
  <c r="L661" i="32"/>
  <c r="K661" i="32"/>
  <c r="J661" i="32"/>
  <c r="I661" i="32"/>
  <c r="H661" i="32"/>
  <c r="G661" i="32"/>
  <c r="F661" i="32"/>
  <c r="F660" i="32"/>
  <c r="V657" i="32"/>
  <c r="U657" i="32"/>
  <c r="T657" i="32"/>
  <c r="S657" i="32"/>
  <c r="R657" i="32"/>
  <c r="Q657" i="32"/>
  <c r="P657" i="32"/>
  <c r="O657" i="32"/>
  <c r="N657" i="32"/>
  <c r="M657" i="32"/>
  <c r="L657" i="32"/>
  <c r="K657" i="32"/>
  <c r="J657" i="32"/>
  <c r="I657" i="32"/>
  <c r="H657" i="32"/>
  <c r="G657" i="32"/>
  <c r="F657" i="32"/>
  <c r="F656" i="32"/>
  <c r="V653" i="32"/>
  <c r="U653" i="32"/>
  <c r="T653" i="32"/>
  <c r="S653" i="32"/>
  <c r="R653" i="32"/>
  <c r="Q653" i="32"/>
  <c r="P653" i="32"/>
  <c r="O653" i="32"/>
  <c r="N653" i="32"/>
  <c r="M653" i="32"/>
  <c r="L653" i="32"/>
  <c r="K653" i="32"/>
  <c r="J653" i="32"/>
  <c r="I653" i="32"/>
  <c r="H653" i="32"/>
  <c r="G653" i="32"/>
  <c r="F653" i="32"/>
  <c r="F652" i="32"/>
  <c r="V649" i="32"/>
  <c r="U649" i="32"/>
  <c r="T649" i="32"/>
  <c r="S649" i="32"/>
  <c r="R649" i="32"/>
  <c r="Q649" i="32"/>
  <c r="P649" i="32"/>
  <c r="O649" i="32"/>
  <c r="N649" i="32"/>
  <c r="M649" i="32"/>
  <c r="L649" i="32"/>
  <c r="K649" i="32"/>
  <c r="J649" i="32"/>
  <c r="I649" i="32"/>
  <c r="H649" i="32"/>
  <c r="G649" i="32"/>
  <c r="F649" i="32"/>
  <c r="F648" i="32"/>
  <c r="V645" i="32"/>
  <c r="U645" i="32"/>
  <c r="T645" i="32"/>
  <c r="S645" i="32"/>
  <c r="R645" i="32"/>
  <c r="Q645" i="32"/>
  <c r="P645" i="32"/>
  <c r="O645" i="32"/>
  <c r="N645" i="32"/>
  <c r="M645" i="32"/>
  <c r="L645" i="32"/>
  <c r="K645" i="32"/>
  <c r="J645" i="32"/>
  <c r="I645" i="32"/>
  <c r="H645" i="32"/>
  <c r="G645" i="32"/>
  <c r="F645" i="32"/>
  <c r="F644" i="32"/>
  <c r="V641" i="32"/>
  <c r="U641" i="32"/>
  <c r="T641" i="32"/>
  <c r="S641" i="32"/>
  <c r="R641" i="32"/>
  <c r="Q641" i="32"/>
  <c r="P641" i="32"/>
  <c r="O641" i="32"/>
  <c r="N641" i="32"/>
  <c r="M641" i="32"/>
  <c r="L641" i="32"/>
  <c r="K641" i="32"/>
  <c r="J641" i="32"/>
  <c r="I641" i="32"/>
  <c r="H641" i="32"/>
  <c r="G641" i="32"/>
  <c r="F641" i="32"/>
  <c r="F640" i="32"/>
  <c r="V637" i="32"/>
  <c r="U637" i="32"/>
  <c r="T637" i="32"/>
  <c r="S637" i="32"/>
  <c r="R637" i="32"/>
  <c r="Q637" i="32"/>
  <c r="P637" i="32"/>
  <c r="O637" i="32"/>
  <c r="N637" i="32"/>
  <c r="M637" i="32"/>
  <c r="L637" i="32"/>
  <c r="K637" i="32"/>
  <c r="J637" i="32"/>
  <c r="I637" i="32"/>
  <c r="H637" i="32"/>
  <c r="G637" i="32"/>
  <c r="F637" i="32"/>
  <c r="F636" i="32"/>
  <c r="V633" i="32"/>
  <c r="U633" i="32"/>
  <c r="T633" i="32"/>
  <c r="S633" i="32"/>
  <c r="R633" i="32"/>
  <c r="Q633" i="32"/>
  <c r="P633" i="32"/>
  <c r="O633" i="32"/>
  <c r="N633" i="32"/>
  <c r="M633" i="32"/>
  <c r="L633" i="32"/>
  <c r="K633" i="32"/>
  <c r="J633" i="32"/>
  <c r="I633" i="32"/>
  <c r="H633" i="32"/>
  <c r="G633" i="32"/>
  <c r="F633" i="32"/>
  <c r="F632" i="32"/>
  <c r="V629" i="32"/>
  <c r="U629" i="32"/>
  <c r="T629" i="32"/>
  <c r="S629" i="32"/>
  <c r="R629" i="32"/>
  <c r="Q629" i="32"/>
  <c r="P629" i="32"/>
  <c r="O629" i="32"/>
  <c r="N629" i="32"/>
  <c r="M629" i="32"/>
  <c r="L629" i="32"/>
  <c r="K629" i="32"/>
  <c r="J629" i="32"/>
  <c r="I629" i="32"/>
  <c r="H629" i="32"/>
  <c r="G629" i="32"/>
  <c r="F629" i="32"/>
  <c r="F628" i="32"/>
  <c r="V625" i="32"/>
  <c r="U625" i="32"/>
  <c r="T625" i="32"/>
  <c r="S625" i="32"/>
  <c r="R625" i="32"/>
  <c r="Q625" i="32"/>
  <c r="P625" i="32"/>
  <c r="O625" i="32"/>
  <c r="N625" i="32"/>
  <c r="M625" i="32"/>
  <c r="L625" i="32"/>
  <c r="K625" i="32"/>
  <c r="J625" i="32"/>
  <c r="I625" i="32"/>
  <c r="H625" i="32"/>
  <c r="G625" i="32"/>
  <c r="F625" i="32"/>
  <c r="F624" i="32"/>
  <c r="V621" i="32"/>
  <c r="U621" i="32"/>
  <c r="T621" i="32"/>
  <c r="S621" i="32"/>
  <c r="R621" i="32"/>
  <c r="Q621" i="32"/>
  <c r="P621" i="32"/>
  <c r="O621" i="32"/>
  <c r="N621" i="32"/>
  <c r="M621" i="32"/>
  <c r="L621" i="32"/>
  <c r="K621" i="32"/>
  <c r="J621" i="32"/>
  <c r="I621" i="32"/>
  <c r="H621" i="32"/>
  <c r="G621" i="32"/>
  <c r="F621" i="32"/>
  <c r="F620" i="32"/>
  <c r="V617" i="32"/>
  <c r="U617" i="32"/>
  <c r="T617" i="32"/>
  <c r="S617" i="32"/>
  <c r="R617" i="32"/>
  <c r="Q617" i="32"/>
  <c r="P617" i="32"/>
  <c r="O617" i="32"/>
  <c r="N617" i="32"/>
  <c r="M617" i="32"/>
  <c r="L617" i="32"/>
  <c r="K617" i="32"/>
  <c r="J617" i="32"/>
  <c r="I617" i="32"/>
  <c r="H617" i="32"/>
  <c r="G617" i="32"/>
  <c r="F617" i="32"/>
  <c r="F616" i="32"/>
  <c r="V613" i="32"/>
  <c r="U613" i="32"/>
  <c r="T613" i="32"/>
  <c r="S613" i="32"/>
  <c r="R613" i="32"/>
  <c r="Q613" i="32"/>
  <c r="P613" i="32"/>
  <c r="O613" i="32"/>
  <c r="N613" i="32"/>
  <c r="M613" i="32"/>
  <c r="L613" i="32"/>
  <c r="K613" i="32"/>
  <c r="J613" i="32"/>
  <c r="I613" i="32"/>
  <c r="H613" i="32"/>
  <c r="G613" i="32"/>
  <c r="F613" i="32"/>
  <c r="F612" i="32"/>
  <c r="V609" i="32"/>
  <c r="U609" i="32"/>
  <c r="T609" i="32"/>
  <c r="S609" i="32"/>
  <c r="R609" i="32"/>
  <c r="Q609" i="32"/>
  <c r="P609" i="32"/>
  <c r="O609" i="32"/>
  <c r="N609" i="32"/>
  <c r="M609" i="32"/>
  <c r="L609" i="32"/>
  <c r="K609" i="32"/>
  <c r="J609" i="32"/>
  <c r="I609" i="32"/>
  <c r="H609" i="32"/>
  <c r="G609" i="32"/>
  <c r="F609" i="32"/>
  <c r="F608" i="32"/>
  <c r="V605" i="32"/>
  <c r="U605" i="32"/>
  <c r="T605" i="32"/>
  <c r="S605" i="32"/>
  <c r="R605" i="32"/>
  <c r="Q605" i="32"/>
  <c r="P605" i="32"/>
  <c r="O605" i="32"/>
  <c r="N605" i="32"/>
  <c r="M605" i="32"/>
  <c r="L605" i="32"/>
  <c r="K605" i="32"/>
  <c r="J605" i="32"/>
  <c r="I605" i="32"/>
  <c r="H605" i="32"/>
  <c r="G605" i="32"/>
  <c r="F605" i="32"/>
  <c r="F604" i="32"/>
  <c r="V601" i="32"/>
  <c r="U601" i="32"/>
  <c r="T601" i="32"/>
  <c r="S601" i="32"/>
  <c r="R601" i="32"/>
  <c r="Q601" i="32"/>
  <c r="P601" i="32"/>
  <c r="O601" i="32"/>
  <c r="N601" i="32"/>
  <c r="M601" i="32"/>
  <c r="L601" i="32"/>
  <c r="K601" i="32"/>
  <c r="J601" i="32"/>
  <c r="I601" i="32"/>
  <c r="H601" i="32"/>
  <c r="G601" i="32"/>
  <c r="F601" i="32"/>
  <c r="F600" i="32"/>
  <c r="V597" i="32"/>
  <c r="U597" i="32"/>
  <c r="T597" i="32"/>
  <c r="S597" i="32"/>
  <c r="R597" i="32"/>
  <c r="Q597" i="32"/>
  <c r="P597" i="32"/>
  <c r="O597" i="32"/>
  <c r="N597" i="32"/>
  <c r="M597" i="32"/>
  <c r="L597" i="32"/>
  <c r="K597" i="32"/>
  <c r="J597" i="32"/>
  <c r="I597" i="32"/>
  <c r="H597" i="32"/>
  <c r="G597" i="32"/>
  <c r="F597" i="32"/>
  <c r="F596" i="32"/>
  <c r="V593" i="32"/>
  <c r="U593" i="32"/>
  <c r="T593" i="32"/>
  <c r="S593" i="32"/>
  <c r="R593" i="32"/>
  <c r="Q593" i="32"/>
  <c r="P593" i="32"/>
  <c r="O593" i="32"/>
  <c r="N593" i="32"/>
  <c r="M593" i="32"/>
  <c r="L593" i="32"/>
  <c r="K593" i="32"/>
  <c r="J593" i="32"/>
  <c r="I593" i="32"/>
  <c r="H593" i="32"/>
  <c r="G593" i="32"/>
  <c r="F593" i="32"/>
  <c r="F592" i="32"/>
  <c r="V589" i="32"/>
  <c r="T589" i="32"/>
  <c r="P589" i="32"/>
  <c r="O589" i="32"/>
  <c r="L589" i="32"/>
  <c r="K589" i="32"/>
  <c r="J589" i="32"/>
  <c r="I589" i="32"/>
  <c r="H589" i="32"/>
  <c r="G589" i="32"/>
  <c r="F589" i="32"/>
  <c r="F588" i="32"/>
  <c r="V585" i="32"/>
  <c r="U585" i="32"/>
  <c r="T585" i="32"/>
  <c r="S585" i="32"/>
  <c r="R585" i="32"/>
  <c r="Q585" i="32"/>
  <c r="P585" i="32"/>
  <c r="O585" i="32"/>
  <c r="N585" i="32"/>
  <c r="M585" i="32"/>
  <c r="L585" i="32"/>
  <c r="K585" i="32"/>
  <c r="J585" i="32"/>
  <c r="I585" i="32"/>
  <c r="H585" i="32"/>
  <c r="G585" i="32"/>
  <c r="F585" i="32"/>
  <c r="F584" i="32"/>
  <c r="V581" i="32"/>
  <c r="U581" i="32"/>
  <c r="T581" i="32"/>
  <c r="S581" i="32"/>
  <c r="R581" i="32"/>
  <c r="Q581" i="32"/>
  <c r="P581" i="32"/>
  <c r="O581" i="32"/>
  <c r="N581" i="32"/>
  <c r="M581" i="32"/>
  <c r="L581" i="32"/>
  <c r="K581" i="32"/>
  <c r="J581" i="32"/>
  <c r="I581" i="32"/>
  <c r="H581" i="32"/>
  <c r="G581" i="32"/>
  <c r="F581" i="32"/>
  <c r="F580" i="32"/>
  <c r="V577" i="32"/>
  <c r="U577" i="32"/>
  <c r="T577" i="32"/>
  <c r="P577" i="32"/>
  <c r="O577" i="32"/>
  <c r="L577" i="32"/>
  <c r="K577" i="32"/>
  <c r="J577" i="32"/>
  <c r="I577" i="32"/>
  <c r="H577" i="32"/>
  <c r="G577" i="32"/>
  <c r="F577" i="32"/>
  <c r="F576" i="32"/>
  <c r="V573" i="32"/>
  <c r="U573" i="32"/>
  <c r="T573" i="32"/>
  <c r="S573" i="32"/>
  <c r="R573" i="32"/>
  <c r="Q573" i="32"/>
  <c r="P573" i="32"/>
  <c r="O573" i="32"/>
  <c r="N573" i="32"/>
  <c r="M573" i="32"/>
  <c r="L573" i="32"/>
  <c r="K573" i="32"/>
  <c r="J573" i="32"/>
  <c r="I573" i="32"/>
  <c r="H573" i="32"/>
  <c r="G573" i="32"/>
  <c r="F573" i="32"/>
  <c r="F572" i="32"/>
  <c r="V569" i="32"/>
  <c r="U569" i="32"/>
  <c r="T569" i="32"/>
  <c r="S569" i="32"/>
  <c r="R569" i="32"/>
  <c r="Q569" i="32"/>
  <c r="P569" i="32"/>
  <c r="O569" i="32"/>
  <c r="N569" i="32"/>
  <c r="M569" i="32"/>
  <c r="L569" i="32"/>
  <c r="K569" i="32"/>
  <c r="J569" i="32"/>
  <c r="I569" i="32"/>
  <c r="H569" i="32"/>
  <c r="G569" i="32"/>
  <c r="F569" i="32"/>
  <c r="F568" i="32"/>
  <c r="V565" i="32"/>
  <c r="U565" i="32"/>
  <c r="T565" i="32"/>
  <c r="S565" i="32"/>
  <c r="R565" i="32"/>
  <c r="Q565" i="32"/>
  <c r="P565" i="32"/>
  <c r="O565" i="32"/>
  <c r="N565" i="32"/>
  <c r="M565" i="32"/>
  <c r="L565" i="32"/>
  <c r="K565" i="32"/>
  <c r="J565" i="32"/>
  <c r="I565" i="32"/>
  <c r="H565" i="32"/>
  <c r="G565" i="32"/>
  <c r="F565" i="32"/>
  <c r="F564" i="32"/>
  <c r="V561" i="32"/>
  <c r="U561" i="32"/>
  <c r="T561" i="32"/>
  <c r="S561" i="32"/>
  <c r="R561" i="32"/>
  <c r="Q561" i="32"/>
  <c r="P561" i="32"/>
  <c r="O561" i="32"/>
  <c r="N561" i="32"/>
  <c r="M561" i="32"/>
  <c r="L561" i="32"/>
  <c r="K561" i="32"/>
  <c r="J561" i="32"/>
  <c r="I561" i="32"/>
  <c r="H561" i="32"/>
  <c r="G561" i="32"/>
  <c r="F561" i="32"/>
  <c r="F560" i="32"/>
  <c r="V557" i="32"/>
  <c r="U557" i="32"/>
  <c r="T557" i="32"/>
  <c r="S557" i="32"/>
  <c r="R557" i="32"/>
  <c r="Q557" i="32"/>
  <c r="P557" i="32"/>
  <c r="O557" i="32"/>
  <c r="N557" i="32"/>
  <c r="M557" i="32"/>
  <c r="L557" i="32"/>
  <c r="K557" i="32"/>
  <c r="J557" i="32"/>
  <c r="I557" i="32"/>
  <c r="H557" i="32"/>
  <c r="G557" i="32"/>
  <c r="F557" i="32"/>
  <c r="F556" i="32"/>
  <c r="V553" i="32"/>
  <c r="U553" i="32"/>
  <c r="T553" i="32"/>
  <c r="S553" i="32"/>
  <c r="R553" i="32"/>
  <c r="Q553" i="32"/>
  <c r="P553" i="32"/>
  <c r="O553" i="32"/>
  <c r="N553" i="32"/>
  <c r="M553" i="32"/>
  <c r="L553" i="32"/>
  <c r="K553" i="32"/>
  <c r="J553" i="32"/>
  <c r="I553" i="32"/>
  <c r="H553" i="32"/>
  <c r="G553" i="32"/>
  <c r="F553" i="32"/>
  <c r="F552" i="32"/>
  <c r="V549" i="32"/>
  <c r="U549" i="32"/>
  <c r="T549" i="32"/>
  <c r="S549" i="32"/>
  <c r="R549" i="32"/>
  <c r="Q549" i="32"/>
  <c r="P549" i="32"/>
  <c r="O549" i="32"/>
  <c r="N549" i="32"/>
  <c r="M549" i="32"/>
  <c r="L549" i="32"/>
  <c r="K549" i="32"/>
  <c r="J549" i="32"/>
  <c r="I549" i="32"/>
  <c r="H549" i="32"/>
  <c r="G549" i="32"/>
  <c r="F549" i="32"/>
  <c r="F548" i="32"/>
  <c r="V545" i="32"/>
  <c r="U545" i="32"/>
  <c r="T545" i="32"/>
  <c r="S545" i="32"/>
  <c r="R545" i="32"/>
  <c r="Q545" i="32"/>
  <c r="P545" i="32"/>
  <c r="O545" i="32"/>
  <c r="N545" i="32"/>
  <c r="M545" i="32"/>
  <c r="L545" i="32"/>
  <c r="K545" i="32"/>
  <c r="J545" i="32"/>
  <c r="I545" i="32"/>
  <c r="H545" i="32"/>
  <c r="G545" i="32"/>
  <c r="F545" i="32"/>
  <c r="F544" i="32"/>
  <c r="V541" i="32"/>
  <c r="U541" i="32"/>
  <c r="T541" i="32"/>
  <c r="S541" i="32"/>
  <c r="R541" i="32"/>
  <c r="Q541" i="32"/>
  <c r="P541" i="32"/>
  <c r="O541" i="32"/>
  <c r="N541" i="32"/>
  <c r="M541" i="32"/>
  <c r="L541" i="32"/>
  <c r="K541" i="32"/>
  <c r="J541" i="32"/>
  <c r="I541" i="32"/>
  <c r="H541" i="32"/>
  <c r="G541" i="32"/>
  <c r="F541" i="32"/>
  <c r="F540" i="32"/>
  <c r="V537" i="32"/>
  <c r="U537" i="32"/>
  <c r="T537" i="32"/>
  <c r="S537" i="32"/>
  <c r="R537" i="32"/>
  <c r="Q537" i="32"/>
  <c r="P537" i="32"/>
  <c r="O537" i="32"/>
  <c r="N537" i="32"/>
  <c r="M537" i="32"/>
  <c r="L537" i="32"/>
  <c r="K537" i="32"/>
  <c r="J537" i="32"/>
  <c r="I537" i="32"/>
  <c r="H537" i="32"/>
  <c r="G537" i="32"/>
  <c r="F537" i="32"/>
  <c r="F536" i="32"/>
  <c r="V533" i="32"/>
  <c r="U533" i="32"/>
  <c r="T533" i="32"/>
  <c r="S533" i="32"/>
  <c r="R533" i="32"/>
  <c r="Q533" i="32"/>
  <c r="P533" i="32"/>
  <c r="O533" i="32"/>
  <c r="N533" i="32"/>
  <c r="M533" i="32"/>
  <c r="L533" i="32"/>
  <c r="K533" i="32"/>
  <c r="J533" i="32"/>
  <c r="I533" i="32"/>
  <c r="H533" i="32"/>
  <c r="G533" i="32"/>
  <c r="F533" i="32"/>
  <c r="F532" i="32"/>
  <c r="V529" i="32"/>
  <c r="U529" i="32"/>
  <c r="T529" i="32"/>
  <c r="S529" i="32"/>
  <c r="R529" i="32"/>
  <c r="Q529" i="32"/>
  <c r="P529" i="32"/>
  <c r="O529" i="32"/>
  <c r="N529" i="32"/>
  <c r="M529" i="32"/>
  <c r="L529" i="32"/>
  <c r="K529" i="32"/>
  <c r="J529" i="32"/>
  <c r="I529" i="32"/>
  <c r="H529" i="32"/>
  <c r="G529" i="32"/>
  <c r="F529" i="32"/>
  <c r="F528" i="32"/>
  <c r="V525" i="32"/>
  <c r="U525" i="32"/>
  <c r="T525" i="32"/>
  <c r="S525" i="32"/>
  <c r="R525" i="32"/>
  <c r="Q525" i="32"/>
  <c r="P525" i="32"/>
  <c r="O525" i="32"/>
  <c r="N525" i="32"/>
  <c r="M525" i="32"/>
  <c r="L525" i="32"/>
  <c r="K525" i="32"/>
  <c r="J525" i="32"/>
  <c r="I525" i="32"/>
  <c r="H525" i="32"/>
  <c r="G525" i="32"/>
  <c r="F525" i="32"/>
  <c r="F524" i="32"/>
  <c r="V521" i="32"/>
  <c r="U521" i="32"/>
  <c r="T521" i="32"/>
  <c r="S521" i="32"/>
  <c r="R521" i="32"/>
  <c r="Q521" i="32"/>
  <c r="P521" i="32"/>
  <c r="O521" i="32"/>
  <c r="N521" i="32"/>
  <c r="M521" i="32"/>
  <c r="L521" i="32"/>
  <c r="K521" i="32"/>
  <c r="J521" i="32"/>
  <c r="I521" i="32"/>
  <c r="H521" i="32"/>
  <c r="G521" i="32"/>
  <c r="F521" i="32"/>
  <c r="F520" i="32"/>
  <c r="V517" i="32"/>
  <c r="U517" i="32"/>
  <c r="T517" i="32"/>
  <c r="S517" i="32"/>
  <c r="R517" i="32"/>
  <c r="Q517" i="32"/>
  <c r="P517" i="32"/>
  <c r="O517" i="32"/>
  <c r="N517" i="32"/>
  <c r="M517" i="32"/>
  <c r="L517" i="32"/>
  <c r="K517" i="32"/>
  <c r="J517" i="32"/>
  <c r="I517" i="32"/>
  <c r="H517" i="32"/>
  <c r="G517" i="32"/>
  <c r="F517" i="32"/>
  <c r="F516" i="32"/>
  <c r="V513" i="32"/>
  <c r="U513" i="32"/>
  <c r="T513" i="32"/>
  <c r="S513" i="32"/>
  <c r="R513" i="32"/>
  <c r="Q513" i="32"/>
  <c r="P513" i="32"/>
  <c r="O513" i="32"/>
  <c r="N513" i="32"/>
  <c r="M513" i="32"/>
  <c r="L513" i="32"/>
  <c r="K513" i="32"/>
  <c r="J513" i="32"/>
  <c r="I513" i="32"/>
  <c r="H513" i="32"/>
  <c r="G513" i="32"/>
  <c r="F513" i="32"/>
  <c r="F512" i="32"/>
  <c r="V509" i="32"/>
  <c r="U509" i="32"/>
  <c r="T509" i="32"/>
  <c r="S509" i="32"/>
  <c r="R509" i="32"/>
  <c r="Q509" i="32"/>
  <c r="P509" i="32"/>
  <c r="O509" i="32"/>
  <c r="N509" i="32"/>
  <c r="M509" i="32"/>
  <c r="L509" i="32"/>
  <c r="K509" i="32"/>
  <c r="J509" i="32"/>
  <c r="I509" i="32"/>
  <c r="H509" i="32"/>
  <c r="G509" i="32"/>
  <c r="F509" i="32"/>
  <c r="F508" i="32"/>
  <c r="V505" i="32"/>
  <c r="U505" i="32"/>
  <c r="T505" i="32"/>
  <c r="S505" i="32"/>
  <c r="R505" i="32"/>
  <c r="Q505" i="32"/>
  <c r="P505" i="32"/>
  <c r="O505" i="32"/>
  <c r="N505" i="32"/>
  <c r="M505" i="32"/>
  <c r="L505" i="32"/>
  <c r="K505" i="32"/>
  <c r="J505" i="32"/>
  <c r="I505" i="32"/>
  <c r="H505" i="32"/>
  <c r="G505" i="32"/>
  <c r="F505" i="32"/>
  <c r="F504" i="32"/>
  <c r="V501" i="32"/>
  <c r="U501" i="32"/>
  <c r="T501" i="32"/>
  <c r="S501" i="32"/>
  <c r="R501" i="32"/>
  <c r="Q501" i="32"/>
  <c r="P501" i="32"/>
  <c r="O501" i="32"/>
  <c r="N501" i="32"/>
  <c r="M501" i="32"/>
  <c r="L501" i="32"/>
  <c r="K501" i="32"/>
  <c r="J501" i="32"/>
  <c r="I501" i="32"/>
  <c r="H501" i="32"/>
  <c r="G501" i="32"/>
  <c r="F501" i="32"/>
  <c r="F500" i="32"/>
  <c r="V497" i="32"/>
  <c r="U497" i="32"/>
  <c r="T497" i="32"/>
  <c r="S497" i="32"/>
  <c r="R497" i="32"/>
  <c r="Q497" i="32"/>
  <c r="P497" i="32"/>
  <c r="O497" i="32"/>
  <c r="N497" i="32"/>
  <c r="M497" i="32"/>
  <c r="L497" i="32"/>
  <c r="K497" i="32"/>
  <c r="J497" i="32"/>
  <c r="I497" i="32"/>
  <c r="H497" i="32"/>
  <c r="G497" i="32"/>
  <c r="F497" i="32"/>
  <c r="F496" i="32"/>
  <c r="V493" i="32"/>
  <c r="U493" i="32"/>
  <c r="T493" i="32"/>
  <c r="S493" i="32"/>
  <c r="R493" i="32"/>
  <c r="Q493" i="32"/>
  <c r="P493" i="32"/>
  <c r="O493" i="32"/>
  <c r="N493" i="32"/>
  <c r="M493" i="32"/>
  <c r="L493" i="32"/>
  <c r="K493" i="32"/>
  <c r="J493" i="32"/>
  <c r="I493" i="32"/>
  <c r="H493" i="32"/>
  <c r="G493" i="32"/>
  <c r="F493" i="32"/>
  <c r="F492" i="32"/>
  <c r="V489" i="32"/>
  <c r="U489" i="32"/>
  <c r="T489" i="32"/>
  <c r="S489" i="32"/>
  <c r="R489" i="32"/>
  <c r="Q489" i="32"/>
  <c r="P489" i="32"/>
  <c r="O489" i="32"/>
  <c r="N489" i="32"/>
  <c r="M489" i="32"/>
  <c r="L489" i="32"/>
  <c r="K489" i="32"/>
  <c r="J489" i="32"/>
  <c r="I489" i="32"/>
  <c r="H489" i="32"/>
  <c r="G489" i="32"/>
  <c r="F489" i="32"/>
  <c r="F488" i="32"/>
  <c r="V485" i="32"/>
  <c r="U485" i="32"/>
  <c r="T485" i="32"/>
  <c r="S485" i="32"/>
  <c r="R485" i="32"/>
  <c r="Q485" i="32"/>
  <c r="P485" i="32"/>
  <c r="O485" i="32"/>
  <c r="N485" i="32"/>
  <c r="M485" i="32"/>
  <c r="L485" i="32"/>
  <c r="K485" i="32"/>
  <c r="J485" i="32"/>
  <c r="I485" i="32"/>
  <c r="H485" i="32"/>
  <c r="G485" i="32"/>
  <c r="F485" i="32"/>
  <c r="F484" i="32"/>
  <c r="V481" i="32"/>
  <c r="U481" i="32"/>
  <c r="T481" i="32"/>
  <c r="S481" i="32"/>
  <c r="R481" i="32"/>
  <c r="Q481" i="32"/>
  <c r="P481" i="32"/>
  <c r="O481" i="32"/>
  <c r="N481" i="32"/>
  <c r="M481" i="32"/>
  <c r="L481" i="32"/>
  <c r="K481" i="32"/>
  <c r="J481" i="32"/>
  <c r="I481" i="32"/>
  <c r="H481" i="32"/>
  <c r="G481" i="32"/>
  <c r="F481" i="32"/>
  <c r="F480" i="32"/>
  <c r="V477" i="32"/>
  <c r="U477" i="32"/>
  <c r="T477" i="32"/>
  <c r="S477" i="32"/>
  <c r="R477" i="32"/>
  <c r="Q477" i="32"/>
  <c r="P477" i="32"/>
  <c r="O477" i="32"/>
  <c r="N477" i="32"/>
  <c r="M477" i="32"/>
  <c r="L477" i="32"/>
  <c r="K477" i="32"/>
  <c r="J477" i="32"/>
  <c r="I477" i="32"/>
  <c r="H477" i="32"/>
  <c r="G477" i="32"/>
  <c r="F477" i="32"/>
  <c r="F476" i="32"/>
  <c r="V473" i="32"/>
  <c r="U473" i="32"/>
  <c r="T473" i="32"/>
  <c r="S473" i="32"/>
  <c r="R473" i="32"/>
  <c r="Q473" i="32"/>
  <c r="P473" i="32"/>
  <c r="O473" i="32"/>
  <c r="N473" i="32"/>
  <c r="M473" i="32"/>
  <c r="L473" i="32"/>
  <c r="K473" i="32"/>
  <c r="J473" i="32"/>
  <c r="I473" i="32"/>
  <c r="H473" i="32"/>
  <c r="G473" i="32"/>
  <c r="F473" i="32"/>
  <c r="F472" i="32"/>
  <c r="V469" i="32"/>
  <c r="U469" i="32"/>
  <c r="T469" i="32"/>
  <c r="S469" i="32"/>
  <c r="R469" i="32"/>
  <c r="Q469" i="32"/>
  <c r="P469" i="32"/>
  <c r="O469" i="32"/>
  <c r="N469" i="32"/>
  <c r="M469" i="32"/>
  <c r="L469" i="32"/>
  <c r="K469" i="32"/>
  <c r="J469" i="32"/>
  <c r="I469" i="32"/>
  <c r="H469" i="32"/>
  <c r="G469" i="32"/>
  <c r="F469" i="32"/>
  <c r="F468" i="32"/>
  <c r="V465" i="32"/>
  <c r="U465" i="32"/>
  <c r="T465" i="32"/>
  <c r="S465" i="32"/>
  <c r="R465" i="32"/>
  <c r="Q465" i="32"/>
  <c r="P465" i="32"/>
  <c r="O465" i="32"/>
  <c r="N465" i="32"/>
  <c r="M465" i="32"/>
  <c r="L465" i="32"/>
  <c r="K465" i="32"/>
  <c r="J465" i="32"/>
  <c r="I465" i="32"/>
  <c r="H465" i="32"/>
  <c r="G465" i="32"/>
  <c r="F465" i="32"/>
  <c r="F464" i="32"/>
  <c r="V461" i="32"/>
  <c r="U461" i="32"/>
  <c r="T461" i="32"/>
  <c r="S461" i="32"/>
  <c r="R461" i="32"/>
  <c r="Q461" i="32"/>
  <c r="P461" i="32"/>
  <c r="O461" i="32"/>
  <c r="N461" i="32"/>
  <c r="M461" i="32"/>
  <c r="L461" i="32"/>
  <c r="K461" i="32"/>
  <c r="J461" i="32"/>
  <c r="I461" i="32"/>
  <c r="H461" i="32"/>
  <c r="G461" i="32"/>
  <c r="F461" i="32"/>
  <c r="F460" i="32"/>
  <c r="V457" i="32"/>
  <c r="U457" i="32"/>
  <c r="T457" i="32"/>
  <c r="S457" i="32"/>
  <c r="R457" i="32"/>
  <c r="Q457" i="32"/>
  <c r="P457" i="32"/>
  <c r="O457" i="32"/>
  <c r="N457" i="32"/>
  <c r="M457" i="32"/>
  <c r="L457" i="32"/>
  <c r="K457" i="32"/>
  <c r="J457" i="32"/>
  <c r="I457" i="32"/>
  <c r="H457" i="32"/>
  <c r="G457" i="32"/>
  <c r="F457" i="32"/>
  <c r="F456" i="32"/>
  <c r="V453" i="32"/>
  <c r="U453" i="32"/>
  <c r="T453" i="32"/>
  <c r="S453" i="32"/>
  <c r="R453" i="32"/>
  <c r="Q453" i="32"/>
  <c r="P453" i="32"/>
  <c r="O453" i="32"/>
  <c r="N453" i="32"/>
  <c r="M453" i="32"/>
  <c r="L453" i="32"/>
  <c r="K453" i="32"/>
  <c r="J453" i="32"/>
  <c r="I453" i="32"/>
  <c r="H453" i="32"/>
  <c r="G453" i="32"/>
  <c r="F453" i="32"/>
  <c r="F452" i="32"/>
  <c r="V449" i="32"/>
  <c r="U449" i="32"/>
  <c r="T449" i="32"/>
  <c r="S449" i="32"/>
  <c r="R449" i="32"/>
  <c r="Q449" i="32"/>
  <c r="P449" i="32"/>
  <c r="O449" i="32"/>
  <c r="N449" i="32"/>
  <c r="M449" i="32"/>
  <c r="L449" i="32"/>
  <c r="K449" i="32"/>
  <c r="J449" i="32"/>
  <c r="I449" i="32"/>
  <c r="H449" i="32"/>
  <c r="G449" i="32"/>
  <c r="F449" i="32"/>
  <c r="F448" i="32"/>
  <c r="V445" i="32"/>
  <c r="U445" i="32"/>
  <c r="T445" i="32"/>
  <c r="S445" i="32"/>
  <c r="R445" i="32"/>
  <c r="Q445" i="32"/>
  <c r="P445" i="32"/>
  <c r="O445" i="32"/>
  <c r="N445" i="32"/>
  <c r="M445" i="32"/>
  <c r="L445" i="32"/>
  <c r="K445" i="32"/>
  <c r="J445" i="32"/>
  <c r="I445" i="32"/>
  <c r="H445" i="32"/>
  <c r="G445" i="32"/>
  <c r="F445" i="32"/>
  <c r="F444" i="32"/>
  <c r="V441" i="32"/>
  <c r="U441" i="32"/>
  <c r="T441" i="32"/>
  <c r="S441" i="32"/>
  <c r="R441" i="32"/>
  <c r="Q441" i="32"/>
  <c r="P441" i="32"/>
  <c r="O441" i="32"/>
  <c r="N441" i="32"/>
  <c r="M441" i="32"/>
  <c r="L441" i="32"/>
  <c r="K441" i="32"/>
  <c r="J441" i="32"/>
  <c r="I441" i="32"/>
  <c r="H441" i="32"/>
  <c r="G441" i="32"/>
  <c r="F441" i="32"/>
  <c r="F440" i="32"/>
  <c r="V437" i="32"/>
  <c r="U437" i="32"/>
  <c r="S437" i="32"/>
  <c r="R437" i="32"/>
  <c r="Q437" i="32"/>
  <c r="P437" i="32"/>
  <c r="N437" i="32"/>
  <c r="M437" i="32"/>
  <c r="L437" i="32"/>
  <c r="K437" i="32"/>
  <c r="J437" i="32"/>
  <c r="I437" i="32"/>
  <c r="H437" i="32"/>
  <c r="G437" i="32"/>
  <c r="F437" i="32"/>
  <c r="F436" i="32"/>
  <c r="V433" i="32"/>
  <c r="U433" i="32"/>
  <c r="T433" i="32"/>
  <c r="S433" i="32"/>
  <c r="R433" i="32"/>
  <c r="Q433" i="32"/>
  <c r="P433" i="32"/>
  <c r="O433" i="32"/>
  <c r="N433" i="32"/>
  <c r="M433" i="32"/>
  <c r="L433" i="32"/>
  <c r="K433" i="32"/>
  <c r="J433" i="32"/>
  <c r="I433" i="32"/>
  <c r="H433" i="32"/>
  <c r="G433" i="32"/>
  <c r="F433" i="32"/>
  <c r="F432" i="32"/>
  <c r="V429" i="32"/>
  <c r="U429" i="32"/>
  <c r="T429" i="32"/>
  <c r="S429" i="32"/>
  <c r="R429" i="32"/>
  <c r="Q429" i="32"/>
  <c r="P429" i="32"/>
  <c r="O429" i="32"/>
  <c r="N429" i="32"/>
  <c r="M429" i="32"/>
  <c r="L429" i="32"/>
  <c r="K429" i="32"/>
  <c r="J429" i="32"/>
  <c r="I429" i="32"/>
  <c r="H429" i="32"/>
  <c r="G429" i="32"/>
  <c r="F429" i="32"/>
  <c r="F428" i="32"/>
  <c r="V425" i="32"/>
  <c r="U425" i="32"/>
  <c r="T425" i="32"/>
  <c r="S425" i="32"/>
  <c r="R425" i="32"/>
  <c r="Q425" i="32"/>
  <c r="P425" i="32"/>
  <c r="O425" i="32"/>
  <c r="N425" i="32"/>
  <c r="M425" i="32"/>
  <c r="L425" i="32"/>
  <c r="K425" i="32"/>
  <c r="J425" i="32"/>
  <c r="I425" i="32"/>
  <c r="H425" i="32"/>
  <c r="G425" i="32"/>
  <c r="F425" i="32"/>
  <c r="F424" i="32"/>
  <c r="V421" i="32"/>
  <c r="U421" i="32"/>
  <c r="T421" i="32"/>
  <c r="S421" i="32"/>
  <c r="R421" i="32"/>
  <c r="Q421" i="32"/>
  <c r="P421" i="32"/>
  <c r="O421" i="32"/>
  <c r="N421" i="32"/>
  <c r="M421" i="32"/>
  <c r="L421" i="32"/>
  <c r="K421" i="32"/>
  <c r="J421" i="32"/>
  <c r="I421" i="32"/>
  <c r="H421" i="32"/>
  <c r="G421" i="32"/>
  <c r="F421" i="32"/>
  <c r="F420" i="32"/>
  <c r="V417" i="32"/>
  <c r="U417" i="32"/>
  <c r="T417" i="32"/>
  <c r="S417" i="32"/>
  <c r="R417" i="32"/>
  <c r="Q417" i="32"/>
  <c r="P417" i="32"/>
  <c r="O417" i="32"/>
  <c r="N417" i="32"/>
  <c r="M417" i="32"/>
  <c r="L417" i="32"/>
  <c r="K417" i="32"/>
  <c r="J417" i="32"/>
  <c r="I417" i="32"/>
  <c r="H417" i="32"/>
  <c r="G417" i="32"/>
  <c r="F417" i="32"/>
  <c r="F416" i="32"/>
  <c r="V413" i="32"/>
  <c r="U413" i="32"/>
  <c r="R413" i="32"/>
  <c r="Q413" i="32"/>
  <c r="M413" i="32"/>
  <c r="K413" i="32"/>
  <c r="J413" i="32"/>
  <c r="I413" i="32"/>
  <c r="H413" i="32"/>
  <c r="G413" i="32"/>
  <c r="F413" i="32"/>
  <c r="F412" i="32"/>
  <c r="V409" i="32"/>
  <c r="U409" i="32"/>
  <c r="T409" i="32"/>
  <c r="S409" i="32"/>
  <c r="R409" i="32"/>
  <c r="Q409" i="32"/>
  <c r="P409" i="32"/>
  <c r="O409" i="32"/>
  <c r="N409" i="32"/>
  <c r="M409" i="32"/>
  <c r="L409" i="32"/>
  <c r="K409" i="32"/>
  <c r="J409" i="32"/>
  <c r="I409" i="32"/>
  <c r="H409" i="32"/>
  <c r="G409" i="32"/>
  <c r="F409" i="32"/>
  <c r="F408" i="32"/>
  <c r="V405" i="32"/>
  <c r="U405" i="32"/>
  <c r="T405" i="32"/>
  <c r="S405" i="32"/>
  <c r="R405" i="32"/>
  <c r="Q405" i="32"/>
  <c r="P405" i="32"/>
  <c r="O405" i="32"/>
  <c r="N405" i="32"/>
  <c r="M405" i="32"/>
  <c r="L405" i="32"/>
  <c r="K405" i="32"/>
  <c r="J405" i="32"/>
  <c r="I405" i="32"/>
  <c r="H405" i="32"/>
  <c r="G405" i="32"/>
  <c r="F405" i="32"/>
  <c r="F404" i="32"/>
  <c r="V401" i="32"/>
  <c r="U401" i="32"/>
  <c r="T401" i="32"/>
  <c r="R401" i="32"/>
  <c r="Q401" i="32"/>
  <c r="O401" i="32"/>
  <c r="N401" i="32"/>
  <c r="M401" i="32"/>
  <c r="L401" i="32"/>
  <c r="K401" i="32"/>
  <c r="J401" i="32"/>
  <c r="I401" i="32"/>
  <c r="H401" i="32"/>
  <c r="G401" i="32"/>
  <c r="F401" i="32"/>
  <c r="F400" i="32"/>
  <c r="V397" i="32"/>
  <c r="U397" i="32"/>
  <c r="T397" i="32"/>
  <c r="S397" i="32"/>
  <c r="R397" i="32"/>
  <c r="Q397" i="32"/>
  <c r="P397" i="32"/>
  <c r="O397" i="32"/>
  <c r="N397" i="32"/>
  <c r="M397" i="32"/>
  <c r="L397" i="32"/>
  <c r="K397" i="32"/>
  <c r="J397" i="32"/>
  <c r="I397" i="32"/>
  <c r="H397" i="32"/>
  <c r="G397" i="32"/>
  <c r="F397" i="32"/>
  <c r="F396" i="32"/>
  <c r="V393" i="32"/>
  <c r="U393" i="32"/>
  <c r="T393" i="32"/>
  <c r="S393" i="32"/>
  <c r="R393" i="32"/>
  <c r="Q393" i="32"/>
  <c r="P393" i="32"/>
  <c r="O393" i="32"/>
  <c r="N393" i="32"/>
  <c r="M393" i="32"/>
  <c r="L393" i="32"/>
  <c r="K393" i="32"/>
  <c r="J393" i="32"/>
  <c r="I393" i="32"/>
  <c r="H393" i="32"/>
  <c r="G393" i="32"/>
  <c r="F393" i="32"/>
  <c r="F392" i="32"/>
  <c r="V389" i="32"/>
  <c r="U389" i="32"/>
  <c r="T389" i="32"/>
  <c r="S389" i="32"/>
  <c r="R389" i="32"/>
  <c r="Q389" i="32"/>
  <c r="P389" i="32"/>
  <c r="O389" i="32"/>
  <c r="N389" i="32"/>
  <c r="M389" i="32"/>
  <c r="L389" i="32"/>
  <c r="K389" i="32"/>
  <c r="J389" i="32"/>
  <c r="I389" i="32"/>
  <c r="H389" i="32"/>
  <c r="G389" i="32"/>
  <c r="F389" i="32"/>
  <c r="F388" i="32"/>
  <c r="V385" i="32"/>
  <c r="U385" i="32"/>
  <c r="T385" i="32"/>
  <c r="S385" i="32"/>
  <c r="R385" i="32"/>
  <c r="Q385" i="32"/>
  <c r="P385" i="32"/>
  <c r="O385" i="32"/>
  <c r="N385" i="32"/>
  <c r="M385" i="32"/>
  <c r="L385" i="32"/>
  <c r="K385" i="32"/>
  <c r="J385" i="32"/>
  <c r="I385" i="32"/>
  <c r="H385" i="32"/>
  <c r="G385" i="32"/>
  <c r="F385" i="32"/>
  <c r="F384" i="32"/>
  <c r="V381" i="32"/>
  <c r="U381" i="32"/>
  <c r="T381" i="32"/>
  <c r="S381" i="32"/>
  <c r="R381" i="32"/>
  <c r="Q381" i="32"/>
  <c r="P381" i="32"/>
  <c r="O381" i="32"/>
  <c r="N381" i="32"/>
  <c r="M381" i="32"/>
  <c r="L381" i="32"/>
  <c r="K381" i="32"/>
  <c r="J381" i="32"/>
  <c r="I381" i="32"/>
  <c r="H381" i="32"/>
  <c r="G381" i="32"/>
  <c r="F381" i="32"/>
  <c r="F380" i="32"/>
  <c r="V377" i="32"/>
  <c r="U377" i="32"/>
  <c r="T377" i="32"/>
  <c r="S377" i="32"/>
  <c r="R377" i="32"/>
  <c r="Q377" i="32"/>
  <c r="P377" i="32"/>
  <c r="O377" i="32"/>
  <c r="N377" i="32"/>
  <c r="M377" i="32"/>
  <c r="L377" i="32"/>
  <c r="K377" i="32"/>
  <c r="J377" i="32"/>
  <c r="I377" i="32"/>
  <c r="H377" i="32"/>
  <c r="G377" i="32"/>
  <c r="F377" i="32"/>
  <c r="F376" i="32"/>
  <c r="V373" i="32"/>
  <c r="U373" i="32"/>
  <c r="T373" i="32"/>
  <c r="S373" i="32"/>
  <c r="R373" i="32"/>
  <c r="Q373" i="32"/>
  <c r="P373" i="32"/>
  <c r="O373" i="32"/>
  <c r="N373" i="32"/>
  <c r="M373" i="32"/>
  <c r="L373" i="32"/>
  <c r="K373" i="32"/>
  <c r="J373" i="32"/>
  <c r="I373" i="32"/>
  <c r="H373" i="32"/>
  <c r="G373" i="32"/>
  <c r="F373" i="32"/>
  <c r="F372" i="32"/>
  <c r="V369" i="32"/>
  <c r="U369" i="32"/>
  <c r="T369" i="32"/>
  <c r="S369" i="32"/>
  <c r="R369" i="32"/>
  <c r="Q369" i="32"/>
  <c r="P369" i="32"/>
  <c r="O369" i="32"/>
  <c r="N369" i="32"/>
  <c r="M369" i="32"/>
  <c r="L369" i="32"/>
  <c r="K369" i="32"/>
  <c r="J369" i="32"/>
  <c r="I369" i="32"/>
  <c r="H369" i="32"/>
  <c r="G369" i="32"/>
  <c r="F369" i="32"/>
  <c r="F368" i="32"/>
  <c r="V365" i="32"/>
  <c r="U365" i="32"/>
  <c r="T365" i="32"/>
  <c r="S365" i="32"/>
  <c r="R365" i="32"/>
  <c r="Q365" i="32"/>
  <c r="P365" i="32"/>
  <c r="O365" i="32"/>
  <c r="N365" i="32"/>
  <c r="M365" i="32"/>
  <c r="L365" i="32"/>
  <c r="K365" i="32"/>
  <c r="J365" i="32"/>
  <c r="I365" i="32"/>
  <c r="H365" i="32"/>
  <c r="G365" i="32"/>
  <c r="F365" i="32"/>
  <c r="F364" i="32"/>
  <c r="V361" i="32"/>
  <c r="U361" i="32"/>
  <c r="T361" i="32"/>
  <c r="S361" i="32"/>
  <c r="R361" i="32"/>
  <c r="Q361" i="32"/>
  <c r="P361" i="32"/>
  <c r="O361" i="32"/>
  <c r="N361" i="32"/>
  <c r="M361" i="32"/>
  <c r="L361" i="32"/>
  <c r="K361" i="32"/>
  <c r="I361" i="32"/>
  <c r="H361" i="32"/>
  <c r="G361" i="32"/>
  <c r="F361" i="32"/>
  <c r="F360" i="32"/>
  <c r="V357" i="32"/>
  <c r="U357" i="32"/>
  <c r="T357" i="32"/>
  <c r="S357" i="32"/>
  <c r="R357" i="32"/>
  <c r="P357" i="32"/>
  <c r="O357" i="32"/>
  <c r="N357" i="32"/>
  <c r="M357" i="32"/>
  <c r="L357" i="32"/>
  <c r="K357" i="32"/>
  <c r="J357" i="32"/>
  <c r="I357" i="32"/>
  <c r="H357" i="32"/>
  <c r="G357" i="32"/>
  <c r="F357" i="32"/>
  <c r="F356" i="32"/>
  <c r="V353" i="32"/>
  <c r="U353" i="32"/>
  <c r="T353" i="32"/>
  <c r="S353" i="32"/>
  <c r="R353" i="32"/>
  <c r="Q353" i="32"/>
  <c r="P353" i="32"/>
  <c r="O353" i="32"/>
  <c r="N353" i="32"/>
  <c r="M353" i="32"/>
  <c r="L353" i="32"/>
  <c r="K353" i="32"/>
  <c r="J353" i="32"/>
  <c r="I353" i="32"/>
  <c r="H353" i="32"/>
  <c r="G353" i="32"/>
  <c r="F353" i="32"/>
  <c r="F352" i="32"/>
  <c r="V349" i="32"/>
  <c r="U349" i="32"/>
  <c r="T349" i="32"/>
  <c r="S349" i="32"/>
  <c r="R349" i="32"/>
  <c r="Q349" i="32"/>
  <c r="P349" i="32"/>
  <c r="O349" i="32"/>
  <c r="N349" i="32"/>
  <c r="M349" i="32"/>
  <c r="L349" i="32"/>
  <c r="K349" i="32"/>
  <c r="J349" i="32"/>
  <c r="I349" i="32"/>
  <c r="H349" i="32"/>
  <c r="G349" i="32"/>
  <c r="F349" i="32"/>
  <c r="F348" i="32"/>
  <c r="V337" i="32"/>
  <c r="U337" i="32"/>
  <c r="T337" i="32"/>
  <c r="S337" i="32"/>
  <c r="R337" i="32"/>
  <c r="Q337" i="32"/>
  <c r="P337" i="32"/>
  <c r="O337" i="32"/>
  <c r="N337" i="32"/>
  <c r="M337" i="32"/>
  <c r="L337" i="32"/>
  <c r="K337" i="32"/>
  <c r="J337" i="32"/>
  <c r="I337" i="32"/>
  <c r="H337" i="32"/>
  <c r="G337" i="32"/>
  <c r="F337" i="32"/>
  <c r="F336" i="32"/>
  <c r="V333" i="32"/>
  <c r="U333" i="32"/>
  <c r="T333" i="32"/>
  <c r="S333" i="32"/>
  <c r="R333" i="32"/>
  <c r="Q333" i="32"/>
  <c r="P333" i="32"/>
  <c r="O333" i="32"/>
  <c r="N333" i="32"/>
  <c r="M333" i="32"/>
  <c r="K333" i="32"/>
  <c r="J333" i="32"/>
  <c r="I333" i="32"/>
  <c r="H333" i="32"/>
  <c r="G333" i="32"/>
  <c r="F333" i="32"/>
  <c r="F332" i="32"/>
  <c r="V329" i="32"/>
  <c r="U329" i="32"/>
  <c r="T329" i="32"/>
  <c r="S329" i="32"/>
  <c r="R329" i="32"/>
  <c r="Q329" i="32"/>
  <c r="P329" i="32"/>
  <c r="O329" i="32"/>
  <c r="N329" i="32"/>
  <c r="M329" i="32"/>
  <c r="L329" i="32"/>
  <c r="K329" i="32"/>
  <c r="J329" i="32"/>
  <c r="I329" i="32"/>
  <c r="H329" i="32"/>
  <c r="G329" i="32"/>
  <c r="F329" i="32"/>
  <c r="F328" i="32"/>
  <c r="V325" i="32"/>
  <c r="U325" i="32"/>
  <c r="T325" i="32"/>
  <c r="S325" i="32"/>
  <c r="R325" i="32"/>
  <c r="Q325" i="32"/>
  <c r="P325" i="32"/>
  <c r="O325" i="32"/>
  <c r="N325" i="32"/>
  <c r="M325" i="32"/>
  <c r="L325" i="32"/>
  <c r="K325" i="32"/>
  <c r="J325" i="32"/>
  <c r="I325" i="32"/>
  <c r="H325" i="32"/>
  <c r="G325" i="32"/>
  <c r="F325" i="32"/>
  <c r="F324" i="32"/>
  <c r="V321" i="32"/>
  <c r="U321" i="32"/>
  <c r="T321" i="32"/>
  <c r="S321" i="32"/>
  <c r="R321" i="32"/>
  <c r="Q321" i="32"/>
  <c r="P321" i="32"/>
  <c r="O321" i="32"/>
  <c r="N321" i="32"/>
  <c r="M321" i="32"/>
  <c r="L321" i="32"/>
  <c r="K321" i="32"/>
  <c r="J321" i="32"/>
  <c r="I321" i="32"/>
  <c r="H321" i="32"/>
  <c r="G321" i="32"/>
  <c r="F321" i="32"/>
  <c r="F320" i="32"/>
  <c r="V317" i="32"/>
  <c r="U317" i="32"/>
  <c r="T317" i="32"/>
  <c r="S317" i="32"/>
  <c r="R317" i="32"/>
  <c r="Q317" i="32"/>
  <c r="P317" i="32"/>
  <c r="O317" i="32"/>
  <c r="N317" i="32"/>
  <c r="M317" i="32"/>
  <c r="L317" i="32"/>
  <c r="K317" i="32"/>
  <c r="J317" i="32"/>
  <c r="I317" i="32"/>
  <c r="H317" i="32"/>
  <c r="G317" i="32"/>
  <c r="F317" i="32"/>
  <c r="F316" i="32"/>
  <c r="V313" i="32"/>
  <c r="U313" i="32"/>
  <c r="T313" i="32"/>
  <c r="S313" i="32"/>
  <c r="R313" i="32"/>
  <c r="Q313" i="32"/>
  <c r="P313" i="32"/>
  <c r="O313" i="32"/>
  <c r="N313" i="32"/>
  <c r="M313" i="32"/>
  <c r="L313" i="32"/>
  <c r="K313" i="32"/>
  <c r="J313" i="32"/>
  <c r="I313" i="32"/>
  <c r="H313" i="32"/>
  <c r="G313" i="32"/>
  <c r="F313" i="32"/>
  <c r="F312" i="32"/>
  <c r="V309" i="32"/>
  <c r="U309" i="32"/>
  <c r="T309" i="32"/>
  <c r="S309" i="32"/>
  <c r="R309" i="32"/>
  <c r="Q309" i="32"/>
  <c r="P309" i="32"/>
  <c r="O309" i="32"/>
  <c r="N309" i="32"/>
  <c r="M309" i="32"/>
  <c r="L309" i="32"/>
  <c r="K309" i="32"/>
  <c r="J309" i="32"/>
  <c r="I309" i="32"/>
  <c r="H309" i="32"/>
  <c r="G309" i="32"/>
  <c r="F309" i="32"/>
  <c r="F308" i="32"/>
  <c r="V305" i="32"/>
  <c r="U305" i="32"/>
  <c r="T305" i="32"/>
  <c r="S305" i="32"/>
  <c r="R305" i="32"/>
  <c r="Q305" i="32"/>
  <c r="P305" i="32"/>
  <c r="O305" i="32"/>
  <c r="N305" i="32"/>
  <c r="M305" i="32"/>
  <c r="L305" i="32"/>
  <c r="K305" i="32"/>
  <c r="J305" i="32"/>
  <c r="I305" i="32"/>
  <c r="H305" i="32"/>
  <c r="G305" i="32"/>
  <c r="F305" i="32"/>
  <c r="F304" i="32"/>
  <c r="V301" i="32"/>
  <c r="U301" i="32"/>
  <c r="T301" i="32"/>
  <c r="S301" i="32"/>
  <c r="R301" i="32"/>
  <c r="Q301" i="32"/>
  <c r="P301" i="32"/>
  <c r="O301" i="32"/>
  <c r="N301" i="32"/>
  <c r="M301" i="32"/>
  <c r="L301" i="32"/>
  <c r="K301" i="32"/>
  <c r="J301" i="32"/>
  <c r="I301" i="32"/>
  <c r="H301" i="32"/>
  <c r="G301" i="32"/>
  <c r="F301" i="32"/>
  <c r="F300" i="32"/>
  <c r="V297" i="32"/>
  <c r="U297" i="32"/>
  <c r="T297" i="32"/>
  <c r="S297" i="32"/>
  <c r="R297" i="32"/>
  <c r="Q297" i="32"/>
  <c r="P297" i="32"/>
  <c r="O297" i="32"/>
  <c r="N297" i="32"/>
  <c r="M297" i="32"/>
  <c r="L297" i="32"/>
  <c r="K297" i="32"/>
  <c r="J297" i="32"/>
  <c r="I297" i="32"/>
  <c r="H297" i="32"/>
  <c r="G297" i="32"/>
  <c r="F297" i="32"/>
  <c r="F296" i="32"/>
  <c r="V293" i="32"/>
  <c r="U293" i="32"/>
  <c r="T293" i="32"/>
  <c r="S293" i="32"/>
  <c r="R293" i="32"/>
  <c r="Q293" i="32"/>
  <c r="P293" i="32"/>
  <c r="O293" i="32"/>
  <c r="N293" i="32"/>
  <c r="M293" i="32"/>
  <c r="L293" i="32"/>
  <c r="K293" i="32"/>
  <c r="J293" i="32"/>
  <c r="I293" i="32"/>
  <c r="H293" i="32"/>
  <c r="G293" i="32"/>
  <c r="F293" i="32"/>
  <c r="F292" i="32"/>
  <c r="V289" i="32"/>
  <c r="U289" i="32"/>
  <c r="T289" i="32"/>
  <c r="S289" i="32"/>
  <c r="R289" i="32"/>
  <c r="Q289" i="32"/>
  <c r="P289" i="32"/>
  <c r="O289" i="32"/>
  <c r="N289" i="32"/>
  <c r="M289" i="32"/>
  <c r="L289" i="32"/>
  <c r="K289" i="32"/>
  <c r="J289" i="32"/>
  <c r="I289" i="32"/>
  <c r="H289" i="32"/>
  <c r="G289" i="32"/>
  <c r="F289" i="32"/>
  <c r="F288" i="32"/>
  <c r="V285" i="32"/>
  <c r="U285" i="32"/>
  <c r="T285" i="32"/>
  <c r="S285" i="32"/>
  <c r="R285" i="32"/>
  <c r="Q285" i="32"/>
  <c r="P285" i="32"/>
  <c r="O285" i="32"/>
  <c r="N285" i="32"/>
  <c r="M285" i="32"/>
  <c r="L285" i="32"/>
  <c r="K285" i="32"/>
  <c r="J285" i="32"/>
  <c r="I285" i="32"/>
  <c r="H285" i="32"/>
  <c r="G285" i="32"/>
  <c r="F285" i="32"/>
  <c r="F284" i="32"/>
  <c r="V281" i="32"/>
  <c r="U281" i="32"/>
  <c r="T281" i="32"/>
  <c r="S281" i="32"/>
  <c r="R281" i="32"/>
  <c r="Q281" i="32"/>
  <c r="P281" i="32"/>
  <c r="O281" i="32"/>
  <c r="N281" i="32"/>
  <c r="M281" i="32"/>
  <c r="L281" i="32"/>
  <c r="K281" i="32"/>
  <c r="J281" i="32"/>
  <c r="I281" i="32"/>
  <c r="H281" i="32"/>
  <c r="G281" i="32"/>
  <c r="F281" i="32"/>
  <c r="F280" i="32"/>
  <c r="V277" i="32"/>
  <c r="U277" i="32"/>
  <c r="T277" i="32"/>
  <c r="S277" i="32"/>
  <c r="R277" i="32"/>
  <c r="Q277" i="32"/>
  <c r="P277" i="32"/>
  <c r="O277" i="32"/>
  <c r="N277" i="32"/>
  <c r="M277" i="32"/>
  <c r="L277" i="32"/>
  <c r="K277" i="32"/>
  <c r="J277" i="32"/>
  <c r="I277" i="32"/>
  <c r="H277" i="32"/>
  <c r="G277" i="32"/>
  <c r="F277" i="32"/>
  <c r="F276" i="32"/>
  <c r="V273" i="32"/>
  <c r="U273" i="32"/>
  <c r="T273" i="32"/>
  <c r="S273" i="32"/>
  <c r="R273" i="32"/>
  <c r="Q273" i="32"/>
  <c r="P273" i="32"/>
  <c r="O273" i="32"/>
  <c r="N273" i="32"/>
  <c r="M273" i="32"/>
  <c r="L273" i="32"/>
  <c r="K273" i="32"/>
  <c r="J273" i="32"/>
  <c r="I273" i="32"/>
  <c r="H273" i="32"/>
  <c r="G273" i="32"/>
  <c r="F273" i="32"/>
  <c r="F272" i="32"/>
  <c r="V269" i="32"/>
  <c r="U269" i="32"/>
  <c r="T269" i="32"/>
  <c r="S269" i="32"/>
  <c r="R269" i="32"/>
  <c r="Q269" i="32"/>
  <c r="P269" i="32"/>
  <c r="O269" i="32"/>
  <c r="N269" i="32"/>
  <c r="M269" i="32"/>
  <c r="L269" i="32"/>
  <c r="K269" i="32"/>
  <c r="J269" i="32"/>
  <c r="I269" i="32"/>
  <c r="H269" i="32"/>
  <c r="G269" i="32"/>
  <c r="F269" i="32"/>
  <c r="F268" i="32"/>
  <c r="V265" i="32"/>
  <c r="U265" i="32"/>
  <c r="T265" i="32"/>
  <c r="S265" i="32"/>
  <c r="R265" i="32"/>
  <c r="Q265" i="32"/>
  <c r="P265" i="32"/>
  <c r="O265" i="32"/>
  <c r="N265" i="32"/>
  <c r="M265" i="32"/>
  <c r="L265" i="32"/>
  <c r="K265" i="32"/>
  <c r="J265" i="32"/>
  <c r="I265" i="32"/>
  <c r="H265" i="32"/>
  <c r="G265" i="32"/>
  <c r="F265" i="32"/>
  <c r="F264" i="32"/>
  <c r="V261" i="32"/>
  <c r="U261" i="32"/>
  <c r="T261" i="32"/>
  <c r="S261" i="32"/>
  <c r="R261" i="32"/>
  <c r="Q261" i="32"/>
  <c r="P261" i="32"/>
  <c r="O261" i="32"/>
  <c r="N261" i="32"/>
  <c r="M261" i="32"/>
  <c r="L261" i="32"/>
  <c r="K261" i="32"/>
  <c r="J261" i="32"/>
  <c r="I261" i="32"/>
  <c r="H261" i="32"/>
  <c r="G261" i="32"/>
  <c r="F261" i="32"/>
  <c r="F260" i="32"/>
  <c r="V257" i="32"/>
  <c r="U257" i="32"/>
  <c r="T257" i="32"/>
  <c r="S257" i="32"/>
  <c r="R257" i="32"/>
  <c r="Q257" i="32"/>
  <c r="P257" i="32"/>
  <c r="O257" i="32"/>
  <c r="N257" i="32"/>
  <c r="M257" i="32"/>
  <c r="L257" i="32"/>
  <c r="K257" i="32"/>
  <c r="J257" i="32"/>
  <c r="I257" i="32"/>
  <c r="H257" i="32"/>
  <c r="G257" i="32"/>
  <c r="F257" i="32"/>
  <c r="F256" i="32"/>
  <c r="V253" i="32"/>
  <c r="U253" i="32"/>
  <c r="T253" i="32"/>
  <c r="S253" i="32"/>
  <c r="R253" i="32"/>
  <c r="Q253" i="32"/>
  <c r="P253" i="32"/>
  <c r="O253" i="32"/>
  <c r="N253" i="32"/>
  <c r="M253" i="32"/>
  <c r="L253" i="32"/>
  <c r="K253" i="32"/>
  <c r="J253" i="32"/>
  <c r="I253" i="32"/>
  <c r="H253" i="32"/>
  <c r="G253" i="32"/>
  <c r="F253" i="32"/>
  <c r="F252" i="32"/>
  <c r="V249" i="32"/>
  <c r="U249" i="32"/>
  <c r="T249" i="32"/>
  <c r="S249" i="32"/>
  <c r="R249" i="32"/>
  <c r="Q249" i="32"/>
  <c r="P249" i="32"/>
  <c r="O249" i="32"/>
  <c r="N249" i="32"/>
  <c r="M249" i="32"/>
  <c r="L249" i="32"/>
  <c r="K249" i="32"/>
  <c r="J249" i="32"/>
  <c r="I249" i="32"/>
  <c r="H249" i="32"/>
  <c r="G249" i="32"/>
  <c r="F249" i="32"/>
  <c r="F248" i="32"/>
  <c r="V245" i="32"/>
  <c r="U245" i="32"/>
  <c r="T245" i="32"/>
  <c r="S245" i="32"/>
  <c r="R245" i="32"/>
  <c r="Q245" i="32"/>
  <c r="P245" i="32"/>
  <c r="O245" i="32"/>
  <c r="N245" i="32"/>
  <c r="M245" i="32"/>
  <c r="L245" i="32"/>
  <c r="K245" i="32"/>
  <c r="J245" i="32"/>
  <c r="I245" i="32"/>
  <c r="H245" i="32"/>
  <c r="G245" i="32"/>
  <c r="F245" i="32"/>
  <c r="F244" i="32"/>
  <c r="V241" i="32"/>
  <c r="U241" i="32"/>
  <c r="T241" i="32"/>
  <c r="S241" i="32"/>
  <c r="R241" i="32"/>
  <c r="Q241" i="32"/>
  <c r="P241" i="32"/>
  <c r="O241" i="32"/>
  <c r="N241" i="32"/>
  <c r="M241" i="32"/>
  <c r="L241" i="32"/>
  <c r="K241" i="32"/>
  <c r="J241" i="32"/>
  <c r="I241" i="32"/>
  <c r="H241" i="32"/>
  <c r="G241" i="32"/>
  <c r="F241" i="32"/>
  <c r="F240" i="32"/>
  <c r="V237" i="32"/>
  <c r="U237" i="32"/>
  <c r="T237" i="32"/>
  <c r="S237" i="32"/>
  <c r="R237" i="32"/>
  <c r="Q237" i="32"/>
  <c r="P237" i="32"/>
  <c r="O237" i="32"/>
  <c r="N237" i="32"/>
  <c r="M237" i="32"/>
  <c r="L237" i="32"/>
  <c r="K237" i="32"/>
  <c r="J237" i="32"/>
  <c r="I237" i="32"/>
  <c r="H237" i="32"/>
  <c r="G237" i="32"/>
  <c r="F237" i="32"/>
  <c r="F236" i="32"/>
  <c r="V233" i="32"/>
  <c r="U233" i="32"/>
  <c r="T233" i="32"/>
  <c r="S233" i="32"/>
  <c r="R233" i="32"/>
  <c r="Q233" i="32"/>
  <c r="P233" i="32"/>
  <c r="O233" i="32"/>
  <c r="N233" i="32"/>
  <c r="M233" i="32"/>
  <c r="L233" i="32"/>
  <c r="K233" i="32"/>
  <c r="J233" i="32"/>
  <c r="I233" i="32"/>
  <c r="H233" i="32"/>
  <c r="G233" i="32"/>
  <c r="F233" i="32"/>
  <c r="F232" i="32"/>
  <c r="V229" i="32"/>
  <c r="U229" i="32"/>
  <c r="T229" i="32"/>
  <c r="S229" i="32"/>
  <c r="R229" i="32"/>
  <c r="Q229" i="32"/>
  <c r="P229" i="32"/>
  <c r="O229" i="32"/>
  <c r="N229" i="32"/>
  <c r="M229" i="32"/>
  <c r="L229" i="32"/>
  <c r="K229" i="32"/>
  <c r="J229" i="32"/>
  <c r="I229" i="32"/>
  <c r="H229" i="32"/>
  <c r="G229" i="32"/>
  <c r="F229" i="32"/>
  <c r="F228" i="32"/>
  <c r="V225" i="32"/>
  <c r="U225" i="32"/>
  <c r="T225" i="32"/>
  <c r="S225" i="32"/>
  <c r="R225" i="32"/>
  <c r="Q225" i="32"/>
  <c r="P225" i="32"/>
  <c r="O225" i="32"/>
  <c r="N225" i="32"/>
  <c r="M225" i="32"/>
  <c r="L225" i="32"/>
  <c r="K225" i="32"/>
  <c r="J225" i="32"/>
  <c r="I225" i="32"/>
  <c r="H225" i="32"/>
  <c r="G225" i="32"/>
  <c r="F225" i="32"/>
  <c r="F224" i="32"/>
  <c r="V221" i="32"/>
  <c r="U221" i="32"/>
  <c r="T221" i="32"/>
  <c r="S221" i="32"/>
  <c r="R221" i="32"/>
  <c r="Q221" i="32"/>
  <c r="P221" i="32"/>
  <c r="O221" i="32"/>
  <c r="N221" i="32"/>
  <c r="M221" i="32"/>
  <c r="L221" i="32"/>
  <c r="K221" i="32"/>
  <c r="J221" i="32"/>
  <c r="I221" i="32"/>
  <c r="H221" i="32"/>
  <c r="G221" i="32"/>
  <c r="F221" i="32"/>
  <c r="F220" i="32"/>
  <c r="V217" i="32"/>
  <c r="T217" i="32"/>
  <c r="P217" i="32"/>
  <c r="O217" i="32"/>
  <c r="L217" i="32"/>
  <c r="K217" i="32"/>
  <c r="J217" i="32"/>
  <c r="I217" i="32"/>
  <c r="H217" i="32"/>
  <c r="G217" i="32"/>
  <c r="F217" i="32"/>
  <c r="F216" i="32"/>
  <c r="V213" i="32"/>
  <c r="U213" i="32"/>
  <c r="T213" i="32"/>
  <c r="S213" i="32"/>
  <c r="R213" i="32"/>
  <c r="Q213" i="32"/>
  <c r="P213" i="32"/>
  <c r="O213" i="32"/>
  <c r="N213" i="32"/>
  <c r="M213" i="32"/>
  <c r="L213" i="32"/>
  <c r="K213" i="32"/>
  <c r="J213" i="32"/>
  <c r="I213" i="32"/>
  <c r="H213" i="32"/>
  <c r="G213" i="32"/>
  <c r="F213" i="32"/>
  <c r="F212" i="32"/>
  <c r="V209" i="32"/>
  <c r="U209" i="32"/>
  <c r="T209" i="32"/>
  <c r="S209" i="32"/>
  <c r="R209" i="32"/>
  <c r="Q209" i="32"/>
  <c r="P209" i="32"/>
  <c r="O209" i="32"/>
  <c r="N209" i="32"/>
  <c r="M209" i="32"/>
  <c r="L209" i="32"/>
  <c r="K209" i="32"/>
  <c r="J209" i="32"/>
  <c r="I209" i="32"/>
  <c r="H209" i="32"/>
  <c r="G209" i="32"/>
  <c r="F209" i="32"/>
  <c r="F208" i="32"/>
  <c r="V205" i="32"/>
  <c r="U205" i="32"/>
  <c r="T205" i="32"/>
  <c r="S205" i="32"/>
  <c r="R205" i="32"/>
  <c r="Q205" i="32"/>
  <c r="P205" i="32"/>
  <c r="O205" i="32"/>
  <c r="N205" i="32"/>
  <c r="M205" i="32"/>
  <c r="L205" i="32"/>
  <c r="K205" i="32"/>
  <c r="J205" i="32"/>
  <c r="I205" i="32"/>
  <c r="H205" i="32"/>
  <c r="G205" i="32"/>
  <c r="F205" i="32"/>
  <c r="F204" i="32"/>
  <c r="V201" i="32"/>
  <c r="U201" i="32"/>
  <c r="T201" i="32"/>
  <c r="S201" i="32"/>
  <c r="R201" i="32"/>
  <c r="Q201" i="32"/>
  <c r="P201" i="32"/>
  <c r="O201" i="32"/>
  <c r="N201" i="32"/>
  <c r="M201" i="32"/>
  <c r="L201" i="32"/>
  <c r="K201" i="32"/>
  <c r="J201" i="32"/>
  <c r="I201" i="32"/>
  <c r="H201" i="32"/>
  <c r="G201" i="32"/>
  <c r="F201" i="32"/>
  <c r="F200" i="32"/>
  <c r="V197" i="32"/>
  <c r="U197" i="32"/>
  <c r="T197" i="32"/>
  <c r="S197" i="32"/>
  <c r="R197" i="32"/>
  <c r="Q197" i="32"/>
  <c r="P197" i="32"/>
  <c r="O197" i="32"/>
  <c r="N197" i="32"/>
  <c r="M197" i="32"/>
  <c r="L197" i="32"/>
  <c r="K197" i="32"/>
  <c r="J197" i="32"/>
  <c r="I197" i="32"/>
  <c r="H197" i="32"/>
  <c r="G197" i="32"/>
  <c r="F197" i="32"/>
  <c r="F196" i="32"/>
  <c r="V193" i="32"/>
  <c r="U193" i="32"/>
  <c r="T193" i="32"/>
  <c r="S193" i="32"/>
  <c r="R193" i="32"/>
  <c r="Q193" i="32"/>
  <c r="P193" i="32"/>
  <c r="O193" i="32"/>
  <c r="N193" i="32"/>
  <c r="M193" i="32"/>
  <c r="L193" i="32"/>
  <c r="K193" i="32"/>
  <c r="J193" i="32"/>
  <c r="I193" i="32"/>
  <c r="H193" i="32"/>
  <c r="G193" i="32"/>
  <c r="F193" i="32"/>
  <c r="F192" i="32"/>
  <c r="V189" i="32"/>
  <c r="U189" i="32"/>
  <c r="T189" i="32"/>
  <c r="S189" i="32"/>
  <c r="R189" i="32"/>
  <c r="Q189" i="32"/>
  <c r="P189" i="32"/>
  <c r="O189" i="32"/>
  <c r="N189" i="32"/>
  <c r="M189" i="32"/>
  <c r="L189" i="32"/>
  <c r="K189" i="32"/>
  <c r="J189" i="32"/>
  <c r="I189" i="32"/>
  <c r="H189" i="32"/>
  <c r="G189" i="32"/>
  <c r="F189" i="32"/>
  <c r="F188" i="32"/>
  <c r="V185" i="32"/>
  <c r="U185" i="32"/>
  <c r="T185" i="32"/>
  <c r="S185" i="32"/>
  <c r="R185" i="32"/>
  <c r="Q185" i="32"/>
  <c r="P185" i="32"/>
  <c r="O185" i="32"/>
  <c r="N185" i="32"/>
  <c r="M185" i="32"/>
  <c r="L185" i="32"/>
  <c r="K185" i="32"/>
  <c r="J185" i="32"/>
  <c r="I185" i="32"/>
  <c r="H185" i="32"/>
  <c r="G185" i="32"/>
  <c r="F185" i="32"/>
  <c r="F184" i="32"/>
  <c r="V181" i="32"/>
  <c r="U181" i="32"/>
  <c r="T181" i="32"/>
  <c r="S181" i="32"/>
  <c r="R181" i="32"/>
  <c r="Q181" i="32"/>
  <c r="P181" i="32"/>
  <c r="O181" i="32"/>
  <c r="N181" i="32"/>
  <c r="M181" i="32"/>
  <c r="L181" i="32"/>
  <c r="K181" i="32"/>
  <c r="J181" i="32"/>
  <c r="I181" i="32"/>
  <c r="H181" i="32"/>
  <c r="G181" i="32"/>
  <c r="F181" i="32"/>
  <c r="F180" i="32"/>
  <c r="V177" i="32"/>
  <c r="U177" i="32"/>
  <c r="T177" i="32"/>
  <c r="S177" i="32"/>
  <c r="R177" i="32"/>
  <c r="Q177" i="32"/>
  <c r="P177" i="32"/>
  <c r="O177" i="32"/>
  <c r="N177" i="32"/>
  <c r="M177" i="32"/>
  <c r="L177" i="32"/>
  <c r="K177" i="32"/>
  <c r="J177" i="32"/>
  <c r="I177" i="32"/>
  <c r="H177" i="32"/>
  <c r="G177" i="32"/>
  <c r="F177" i="32"/>
  <c r="F176" i="32"/>
  <c r="V173" i="32"/>
  <c r="U173" i="32"/>
  <c r="T173" i="32"/>
  <c r="S173" i="32"/>
  <c r="R173" i="32"/>
  <c r="Q173" i="32"/>
  <c r="P173" i="32"/>
  <c r="O173" i="32"/>
  <c r="N173" i="32"/>
  <c r="M173" i="32"/>
  <c r="L173" i="32"/>
  <c r="K173" i="32"/>
  <c r="J173" i="32"/>
  <c r="I173" i="32"/>
  <c r="H173" i="32"/>
  <c r="G173" i="32"/>
  <c r="F173" i="32"/>
  <c r="F172" i="32"/>
  <c r="V169" i="32"/>
  <c r="U169" i="32"/>
  <c r="T169" i="32"/>
  <c r="S169" i="32"/>
  <c r="R169" i="32"/>
  <c r="Q169" i="32"/>
  <c r="P169" i="32"/>
  <c r="O169" i="32"/>
  <c r="N169" i="32"/>
  <c r="M169" i="32"/>
  <c r="L169" i="32"/>
  <c r="K169" i="32"/>
  <c r="J169" i="32"/>
  <c r="I169" i="32"/>
  <c r="H169" i="32"/>
  <c r="G169" i="32"/>
  <c r="F169" i="32"/>
  <c r="F168" i="32"/>
  <c r="V165" i="32"/>
  <c r="T165" i="32"/>
  <c r="P165" i="32"/>
  <c r="O165" i="32"/>
  <c r="L165" i="32"/>
  <c r="K165" i="32"/>
  <c r="J165" i="32"/>
  <c r="H165" i="32"/>
  <c r="G165" i="32"/>
  <c r="F165" i="32"/>
  <c r="F164" i="32"/>
  <c r="V161" i="32"/>
  <c r="U161" i="32"/>
  <c r="T161" i="32"/>
  <c r="S161" i="32"/>
  <c r="R161" i="32"/>
  <c r="Q161" i="32"/>
  <c r="P161" i="32"/>
  <c r="O161" i="32"/>
  <c r="N161" i="32"/>
  <c r="M161" i="32"/>
  <c r="L161" i="32"/>
  <c r="K161" i="32"/>
  <c r="J161" i="32"/>
  <c r="I161" i="32"/>
  <c r="H161" i="32"/>
  <c r="G161" i="32"/>
  <c r="F161" i="32"/>
  <c r="F160" i="32"/>
  <c r="V157" i="32"/>
  <c r="U157" i="32"/>
  <c r="T157" i="32"/>
  <c r="S157" i="32"/>
  <c r="R157" i="32"/>
  <c r="Q157" i="32"/>
  <c r="P157" i="32"/>
  <c r="O157" i="32"/>
  <c r="N157" i="32"/>
  <c r="M157" i="32"/>
  <c r="L157" i="32"/>
  <c r="K157" i="32"/>
  <c r="J157" i="32"/>
  <c r="I157" i="32"/>
  <c r="H157" i="32"/>
  <c r="G157" i="32"/>
  <c r="F157" i="32"/>
  <c r="F156" i="32"/>
  <c r="V153" i="32"/>
  <c r="U153" i="32"/>
  <c r="T153" i="32"/>
  <c r="S153" i="32"/>
  <c r="R153" i="32"/>
  <c r="Q153" i="32"/>
  <c r="P153" i="32"/>
  <c r="O153" i="32"/>
  <c r="N153" i="32"/>
  <c r="M153" i="32"/>
  <c r="L153" i="32"/>
  <c r="K153" i="32"/>
  <c r="J153" i="32"/>
  <c r="I153" i="32"/>
  <c r="H153" i="32"/>
  <c r="G153" i="32"/>
  <c r="F153" i="32"/>
  <c r="F152" i="32"/>
  <c r="V149" i="32"/>
  <c r="U149" i="32"/>
  <c r="T149" i="32"/>
  <c r="S149" i="32"/>
  <c r="R149" i="32"/>
  <c r="Q149" i="32"/>
  <c r="P149" i="32"/>
  <c r="O149" i="32"/>
  <c r="N149" i="32"/>
  <c r="M149" i="32"/>
  <c r="L149" i="32"/>
  <c r="K149" i="32"/>
  <c r="J149" i="32"/>
  <c r="I149" i="32"/>
  <c r="H149" i="32"/>
  <c r="G149" i="32"/>
  <c r="F149" i="32"/>
  <c r="F148" i="32"/>
  <c r="V145" i="32"/>
  <c r="U145" i="32"/>
  <c r="T145" i="32"/>
  <c r="S145" i="32"/>
  <c r="R145" i="32"/>
  <c r="Q145" i="32"/>
  <c r="P145" i="32"/>
  <c r="O145" i="32"/>
  <c r="N145" i="32"/>
  <c r="M145" i="32"/>
  <c r="L145" i="32"/>
  <c r="K145" i="32"/>
  <c r="J145" i="32"/>
  <c r="I145" i="32"/>
  <c r="H145" i="32"/>
  <c r="G145" i="32"/>
  <c r="F145" i="32"/>
  <c r="F144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F140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F136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F132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F128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F124" i="32"/>
  <c r="V121" i="32"/>
  <c r="U121" i="32"/>
  <c r="T121" i="32"/>
  <c r="S121" i="32"/>
  <c r="R121" i="32"/>
  <c r="Q121" i="32"/>
  <c r="P121" i="32"/>
  <c r="O121" i="32"/>
  <c r="N121" i="32"/>
  <c r="M121" i="32"/>
  <c r="L121" i="32"/>
  <c r="K121" i="32"/>
  <c r="J121" i="32"/>
  <c r="I121" i="32"/>
  <c r="H121" i="32"/>
  <c r="G121" i="32"/>
  <c r="F121" i="32"/>
  <c r="F120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F116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F112" i="32"/>
  <c r="V109" i="32"/>
  <c r="U109" i="32"/>
  <c r="T109" i="32"/>
  <c r="S109" i="32"/>
  <c r="R109" i="32"/>
  <c r="P109" i="32"/>
  <c r="O109" i="32"/>
  <c r="N109" i="32"/>
  <c r="L109" i="32"/>
  <c r="K109" i="32"/>
  <c r="J109" i="32"/>
  <c r="I109" i="32"/>
  <c r="H109" i="32"/>
  <c r="G109" i="32"/>
  <c r="F109" i="32"/>
  <c r="F108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F104" i="32"/>
  <c r="S101" i="32"/>
  <c r="Q101" i="32"/>
  <c r="O101" i="32"/>
  <c r="N101" i="32"/>
  <c r="M101" i="32"/>
  <c r="L101" i="32"/>
  <c r="K101" i="32"/>
  <c r="J101" i="32"/>
  <c r="I101" i="32"/>
  <c r="H101" i="32"/>
  <c r="G101" i="32"/>
  <c r="F101" i="32"/>
  <c r="F100" i="32"/>
  <c r="V97" i="32"/>
  <c r="U97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G97" i="32"/>
  <c r="F97" i="32"/>
  <c r="F96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F92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F88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F84" i="32"/>
  <c r="V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F80" i="32"/>
  <c r="V77" i="32"/>
  <c r="T77" i="32"/>
  <c r="S77" i="32"/>
  <c r="O77" i="32"/>
  <c r="L77" i="32"/>
  <c r="K77" i="32"/>
  <c r="J77" i="32"/>
  <c r="I77" i="32"/>
  <c r="H77" i="32"/>
  <c r="G77" i="32"/>
  <c r="F77" i="32"/>
  <c r="F76" i="32"/>
  <c r="V73" i="32"/>
  <c r="U73" i="32"/>
  <c r="T73" i="32"/>
  <c r="S73" i="32"/>
  <c r="R73" i="32"/>
  <c r="Q73" i="32"/>
  <c r="P73" i="32"/>
  <c r="O73" i="32"/>
  <c r="N73" i="32"/>
  <c r="M73" i="32"/>
  <c r="L73" i="32"/>
  <c r="K73" i="32"/>
  <c r="J73" i="32"/>
  <c r="I73" i="32"/>
  <c r="H73" i="32"/>
  <c r="G73" i="32"/>
  <c r="F73" i="32"/>
  <c r="F72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F68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F64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F60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F56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F52" i="32"/>
  <c r="V49" i="32"/>
  <c r="U49" i="32"/>
  <c r="T49" i="32"/>
  <c r="R49" i="32"/>
  <c r="P49" i="32"/>
  <c r="O49" i="32"/>
  <c r="N49" i="32"/>
  <c r="L49" i="32"/>
  <c r="K49" i="32"/>
  <c r="J49" i="32"/>
  <c r="I49" i="32"/>
  <c r="H49" i="32"/>
  <c r="G49" i="32"/>
  <c r="F49" i="32"/>
  <c r="F48" i="32"/>
  <c r="V45" i="32"/>
  <c r="U45" i="32"/>
  <c r="T45" i="32"/>
  <c r="S45" i="32"/>
  <c r="R45" i="32"/>
  <c r="Q45" i="32"/>
  <c r="Q47" i="32" s="1"/>
  <c r="Q48" i="32" s="1"/>
  <c r="P45" i="32"/>
  <c r="O45" i="32"/>
  <c r="N45" i="32"/>
  <c r="M45" i="32"/>
  <c r="L45" i="32"/>
  <c r="K45" i="32"/>
  <c r="J45" i="32"/>
  <c r="I45" i="32"/>
  <c r="H45" i="32"/>
  <c r="G45" i="32"/>
  <c r="F45" i="32"/>
  <c r="F44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F40" i="32"/>
  <c r="V37" i="32"/>
  <c r="U37" i="32"/>
  <c r="T37" i="32"/>
  <c r="S37" i="32"/>
  <c r="R37" i="32"/>
  <c r="P37" i="32"/>
  <c r="O37" i="32"/>
  <c r="N37" i="32"/>
  <c r="M37" i="32"/>
  <c r="L37" i="32"/>
  <c r="K37" i="32"/>
  <c r="J37" i="32"/>
  <c r="I37" i="32"/>
  <c r="H37" i="32"/>
  <c r="G37" i="32"/>
  <c r="F37" i="32"/>
  <c r="F36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F32" i="32"/>
  <c r="V29" i="32"/>
  <c r="U29" i="32"/>
  <c r="T29" i="32"/>
  <c r="S29" i="32"/>
  <c r="R29" i="32"/>
  <c r="Q29" i="32"/>
  <c r="P29" i="32"/>
  <c r="O29" i="32"/>
  <c r="M29" i="32"/>
  <c r="L29" i="32"/>
  <c r="K29" i="32"/>
  <c r="J29" i="32"/>
  <c r="I29" i="32"/>
  <c r="H29" i="32"/>
  <c r="G29" i="32"/>
  <c r="F29" i="32"/>
  <c r="F28" i="32"/>
  <c r="V25" i="32"/>
  <c r="U25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F24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F20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F16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F12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F8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F4" i="32"/>
  <c r="N162" i="32" l="1"/>
  <c r="N163" i="32" s="1"/>
  <c r="P401" i="32"/>
  <c r="S586" i="32"/>
  <c r="S587" i="32" s="1"/>
  <c r="P910" i="32"/>
  <c r="P911" i="32"/>
  <c r="Q574" i="32"/>
  <c r="Q575" i="32"/>
  <c r="O437" i="32"/>
  <c r="M162" i="32"/>
  <c r="M163" i="32" s="1"/>
  <c r="L410" i="32"/>
  <c r="L411" i="32" s="1"/>
  <c r="M107" i="32"/>
  <c r="Q107" i="32"/>
  <c r="R162" i="32"/>
  <c r="R163" i="32" s="1"/>
  <c r="N410" i="32"/>
  <c r="N411" i="32" s="1"/>
  <c r="N574" i="32"/>
  <c r="N575" i="32"/>
  <c r="S399" i="32"/>
  <c r="R575" i="32"/>
  <c r="R574" i="32"/>
  <c r="Q162" i="32"/>
  <c r="Q163" i="32" s="1"/>
  <c r="S163" i="32"/>
  <c r="S162" i="32"/>
  <c r="O410" i="32"/>
  <c r="O411" i="32" s="1"/>
  <c r="M911" i="32"/>
  <c r="M910" i="32"/>
  <c r="M576" i="32"/>
  <c r="P411" i="32"/>
  <c r="P410" i="32"/>
  <c r="Q912" i="32"/>
  <c r="S410" i="32"/>
  <c r="S411" i="32" s="1"/>
  <c r="N586" i="32"/>
  <c r="N587" i="32"/>
  <c r="T410" i="32"/>
  <c r="T411" i="32" s="1"/>
  <c r="U162" i="32"/>
  <c r="U163" i="32"/>
  <c r="M586" i="32"/>
  <c r="M587" i="32" s="1"/>
  <c r="U934" i="32"/>
  <c r="U935" i="32" s="1"/>
  <c r="Q586" i="32"/>
  <c r="Q587" i="32" s="1"/>
  <c r="U586" i="32"/>
  <c r="U587" i="32" s="1"/>
  <c r="S574" i="32"/>
  <c r="S575" i="32" s="1"/>
  <c r="S915" i="32"/>
  <c r="T435" i="32"/>
  <c r="T434" i="32"/>
  <c r="S913" i="32"/>
  <c r="R587" i="32"/>
  <c r="R586" i="32"/>
  <c r="L333" i="32"/>
  <c r="M214" i="32"/>
  <c r="N214" i="32"/>
  <c r="N215" i="32" s="1"/>
  <c r="Q214" i="32"/>
  <c r="Q215" i="32" s="1"/>
  <c r="R214" i="32"/>
  <c r="R215" i="32" s="1"/>
  <c r="S214" i="32"/>
  <c r="S215" i="32" s="1"/>
  <c r="U214" i="32"/>
  <c r="U215" i="32" s="1"/>
  <c r="T98" i="32"/>
  <c r="T99" i="32" s="1"/>
  <c r="T100" i="32" s="1"/>
  <c r="S47" i="32"/>
  <c r="S48" i="32" s="1"/>
  <c r="R99" i="32"/>
  <c r="R100" i="32" s="1"/>
  <c r="M74" i="32"/>
  <c r="M76" i="32" s="1"/>
  <c r="P74" i="32"/>
  <c r="P75" i="32" s="1"/>
  <c r="P76" i="32" s="1"/>
  <c r="Q74" i="32"/>
  <c r="Q75" i="32" s="1"/>
  <c r="Q76" i="32" s="1"/>
  <c r="U74" i="32"/>
  <c r="U75" i="32" s="1"/>
  <c r="U76" i="32" s="1"/>
  <c r="M47" i="32"/>
  <c r="M48" i="32" s="1"/>
  <c r="P99" i="32"/>
  <c r="P100" i="32" s="1"/>
  <c r="N77" i="32"/>
  <c r="Q49" i="32"/>
  <c r="S49" i="32"/>
  <c r="M77" i="32"/>
  <c r="N26" i="32"/>
  <c r="N27" i="32" s="1"/>
  <c r="N28" i="32" s="1"/>
  <c r="Q34" i="32"/>
  <c r="Q35" i="32" s="1"/>
  <c r="Q36" i="32" s="1"/>
  <c r="R74" i="32"/>
  <c r="R75" i="32" s="1"/>
  <c r="R76" i="32" s="1"/>
  <c r="U98" i="32"/>
  <c r="U99" i="32" s="1"/>
  <c r="U100" i="32" s="1"/>
  <c r="V98" i="32"/>
  <c r="V99" i="32" s="1"/>
  <c r="V100" i="32" s="1"/>
  <c r="F4" i="31"/>
  <c r="G4" i="31"/>
  <c r="H4" i="31"/>
  <c r="I4" i="31"/>
  <c r="J4" i="31"/>
  <c r="K4" i="31"/>
  <c r="L4" i="31"/>
  <c r="M4" i="31"/>
  <c r="N4" i="31"/>
  <c r="O4" i="31"/>
  <c r="P4" i="31"/>
  <c r="Q4" i="31"/>
  <c r="R4" i="31"/>
  <c r="S4" i="31"/>
  <c r="T4" i="31"/>
  <c r="U4" i="31"/>
  <c r="V4" i="31"/>
  <c r="F5" i="31"/>
  <c r="G5" i="31"/>
  <c r="H5" i="31"/>
  <c r="I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F8" i="31"/>
  <c r="G8" i="31"/>
  <c r="H8" i="31"/>
  <c r="I8" i="31"/>
  <c r="J8" i="31"/>
  <c r="K8" i="31"/>
  <c r="L8" i="31"/>
  <c r="M8" i="31"/>
  <c r="N8" i="31"/>
  <c r="O8" i="31"/>
  <c r="P8" i="31"/>
  <c r="Q8" i="31"/>
  <c r="R8" i="31"/>
  <c r="S8" i="31"/>
  <c r="T8" i="31"/>
  <c r="U8" i="31"/>
  <c r="V8" i="31"/>
  <c r="F9" i="31"/>
  <c r="G9" i="31"/>
  <c r="H9" i="31"/>
  <c r="I9" i="31"/>
  <c r="J9" i="31"/>
  <c r="K9" i="31"/>
  <c r="L9" i="31"/>
  <c r="M9" i="31"/>
  <c r="N9" i="31"/>
  <c r="O9" i="31"/>
  <c r="P9" i="31"/>
  <c r="Q9" i="31"/>
  <c r="R9" i="31"/>
  <c r="S9" i="31"/>
  <c r="T9" i="31"/>
  <c r="U9" i="31"/>
  <c r="V9" i="31"/>
  <c r="F12" i="31"/>
  <c r="G12" i="31"/>
  <c r="H12" i="31"/>
  <c r="I12" i="31"/>
  <c r="J12" i="31"/>
  <c r="K12" i="31"/>
  <c r="L12" i="31"/>
  <c r="M12" i="31"/>
  <c r="N12" i="31"/>
  <c r="O12" i="31"/>
  <c r="P12" i="31"/>
  <c r="Q12" i="31"/>
  <c r="R12" i="31"/>
  <c r="S12" i="31"/>
  <c r="T12" i="31"/>
  <c r="U12" i="31"/>
  <c r="V12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V13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V16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V17" i="31"/>
  <c r="F20" i="31"/>
  <c r="G20" i="31"/>
  <c r="H20" i="31"/>
  <c r="I20" i="31"/>
  <c r="J20" i="31"/>
  <c r="K20" i="31"/>
  <c r="L20" i="31"/>
  <c r="M20" i="31"/>
  <c r="N20" i="31"/>
  <c r="O20" i="31"/>
  <c r="P20" i="31"/>
  <c r="Q20" i="31"/>
  <c r="R20" i="31"/>
  <c r="S20" i="31"/>
  <c r="T20" i="31"/>
  <c r="U20" i="31"/>
  <c r="V20" i="31"/>
  <c r="F21" i="31"/>
  <c r="G21" i="31"/>
  <c r="H21" i="31"/>
  <c r="I21" i="31"/>
  <c r="J21" i="31"/>
  <c r="K21" i="31"/>
  <c r="L21" i="31"/>
  <c r="M21" i="31"/>
  <c r="N21" i="31"/>
  <c r="O21" i="31"/>
  <c r="P21" i="31"/>
  <c r="Q21" i="31"/>
  <c r="R21" i="31"/>
  <c r="S21" i="31"/>
  <c r="T21" i="31"/>
  <c r="U21" i="31"/>
  <c r="V21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V24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V25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V28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V29" i="31"/>
  <c r="F32" i="31"/>
  <c r="G32" i="31"/>
  <c r="H32" i="31"/>
  <c r="I32" i="31"/>
  <c r="J32" i="31"/>
  <c r="K32" i="31"/>
  <c r="L32" i="31"/>
  <c r="M32" i="31"/>
  <c r="N32" i="31"/>
  <c r="O32" i="31"/>
  <c r="P32" i="31"/>
  <c r="Q32" i="31"/>
  <c r="R32" i="31"/>
  <c r="S32" i="31"/>
  <c r="T32" i="31"/>
  <c r="U32" i="31"/>
  <c r="V32" i="31"/>
  <c r="F33" i="31"/>
  <c r="G33" i="31"/>
  <c r="H33" i="31"/>
  <c r="I33" i="31"/>
  <c r="J33" i="31"/>
  <c r="K33" i="31"/>
  <c r="L33" i="31"/>
  <c r="M33" i="31"/>
  <c r="N33" i="31"/>
  <c r="O33" i="31"/>
  <c r="P33" i="31"/>
  <c r="Q33" i="31"/>
  <c r="R33" i="31"/>
  <c r="S33" i="31"/>
  <c r="T33" i="31"/>
  <c r="U33" i="31"/>
  <c r="V33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V36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V37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V40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V41" i="31"/>
  <c r="F44" i="31"/>
  <c r="G44" i="31"/>
  <c r="H44" i="31"/>
  <c r="I44" i="31"/>
  <c r="J44" i="31"/>
  <c r="K44" i="31"/>
  <c r="L44" i="31"/>
  <c r="M44" i="31"/>
  <c r="N44" i="31"/>
  <c r="O44" i="31"/>
  <c r="P44" i="31"/>
  <c r="Q44" i="31"/>
  <c r="R44" i="31"/>
  <c r="S44" i="31"/>
  <c r="T44" i="31"/>
  <c r="U44" i="31"/>
  <c r="V44" i="31"/>
  <c r="F45" i="31"/>
  <c r="G45" i="31"/>
  <c r="H45" i="31"/>
  <c r="I45" i="31"/>
  <c r="J45" i="31"/>
  <c r="K45" i="31"/>
  <c r="L45" i="31"/>
  <c r="M45" i="31"/>
  <c r="N45" i="31"/>
  <c r="O45" i="31"/>
  <c r="P45" i="31"/>
  <c r="Q45" i="31"/>
  <c r="R45" i="31"/>
  <c r="S45" i="31"/>
  <c r="T45" i="31"/>
  <c r="U45" i="31"/>
  <c r="V45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V48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V49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V52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F56" i="31"/>
  <c r="G56" i="31"/>
  <c r="H56" i="31"/>
  <c r="I56" i="31"/>
  <c r="J56" i="31"/>
  <c r="K56" i="31"/>
  <c r="L56" i="31"/>
  <c r="M56" i="31"/>
  <c r="N56" i="31"/>
  <c r="O56" i="31"/>
  <c r="P56" i="31"/>
  <c r="Q56" i="31"/>
  <c r="R56" i="31"/>
  <c r="S56" i="31"/>
  <c r="T56" i="31"/>
  <c r="U56" i="31"/>
  <c r="V56" i="31"/>
  <c r="F57" i="31"/>
  <c r="G57" i="31"/>
  <c r="H57" i="31"/>
  <c r="I57" i="31"/>
  <c r="J57" i="31"/>
  <c r="K57" i="31"/>
  <c r="L57" i="31"/>
  <c r="M57" i="31"/>
  <c r="N57" i="31"/>
  <c r="O57" i="31"/>
  <c r="P57" i="31"/>
  <c r="Q57" i="31"/>
  <c r="R57" i="31"/>
  <c r="S57" i="31"/>
  <c r="T57" i="31"/>
  <c r="U57" i="31"/>
  <c r="V57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V60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V61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V64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V65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U68" i="31"/>
  <c r="V68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U69" i="31"/>
  <c r="V69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U72" i="31"/>
  <c r="V72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U73" i="31"/>
  <c r="V73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U76" i="31"/>
  <c r="V76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U77" i="31"/>
  <c r="V77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U80" i="31"/>
  <c r="V80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U81" i="31"/>
  <c r="V81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U84" i="31"/>
  <c r="V84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U85" i="31"/>
  <c r="V85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U88" i="31"/>
  <c r="V88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U89" i="31"/>
  <c r="V89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U92" i="31"/>
  <c r="V92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U93" i="31"/>
  <c r="V93" i="31"/>
  <c r="F96" i="31"/>
  <c r="G96" i="31"/>
  <c r="H96" i="31"/>
  <c r="I96" i="31"/>
  <c r="J96" i="31"/>
  <c r="K96" i="31"/>
  <c r="L96" i="31"/>
  <c r="M96" i="31"/>
  <c r="N96" i="31"/>
  <c r="O96" i="31"/>
  <c r="P96" i="31"/>
  <c r="Q96" i="31"/>
  <c r="R96" i="31"/>
  <c r="S96" i="31"/>
  <c r="T96" i="31"/>
  <c r="U96" i="31"/>
  <c r="V96" i="31"/>
  <c r="F97" i="31"/>
  <c r="G97" i="31"/>
  <c r="H97" i="31"/>
  <c r="I97" i="31"/>
  <c r="J97" i="31"/>
  <c r="K97" i="31"/>
  <c r="L97" i="31"/>
  <c r="M97" i="31"/>
  <c r="N97" i="31"/>
  <c r="O97" i="31"/>
  <c r="P97" i="31"/>
  <c r="Q97" i="31"/>
  <c r="R97" i="31"/>
  <c r="S97" i="31"/>
  <c r="T97" i="31"/>
  <c r="U97" i="31"/>
  <c r="V97" i="31"/>
  <c r="F100" i="31"/>
  <c r="G100" i="31"/>
  <c r="H100" i="31"/>
  <c r="I100" i="31"/>
  <c r="J100" i="31"/>
  <c r="K100" i="31"/>
  <c r="L100" i="31"/>
  <c r="M100" i="31"/>
  <c r="N100" i="31"/>
  <c r="O100" i="31"/>
  <c r="P100" i="31"/>
  <c r="Q100" i="31"/>
  <c r="R100" i="31"/>
  <c r="S100" i="31"/>
  <c r="T100" i="31"/>
  <c r="U100" i="31"/>
  <c r="V100" i="31"/>
  <c r="F101" i="31"/>
  <c r="G101" i="31"/>
  <c r="H101" i="31"/>
  <c r="I101" i="31"/>
  <c r="J101" i="31"/>
  <c r="K101" i="31"/>
  <c r="L101" i="31"/>
  <c r="M101" i="31"/>
  <c r="N101" i="31"/>
  <c r="O101" i="31"/>
  <c r="P101" i="31"/>
  <c r="Q101" i="31"/>
  <c r="R101" i="31"/>
  <c r="S101" i="31"/>
  <c r="T101" i="31"/>
  <c r="U101" i="31"/>
  <c r="V101" i="31"/>
  <c r="F104" i="31"/>
  <c r="G104" i="31"/>
  <c r="H104" i="31"/>
  <c r="I104" i="31"/>
  <c r="J104" i="31"/>
  <c r="K104" i="31"/>
  <c r="L104" i="31"/>
  <c r="M104" i="31"/>
  <c r="N104" i="31"/>
  <c r="O104" i="31"/>
  <c r="P104" i="31"/>
  <c r="Q104" i="31"/>
  <c r="R104" i="31"/>
  <c r="S104" i="31"/>
  <c r="T104" i="31"/>
  <c r="U104" i="31"/>
  <c r="V104" i="31"/>
  <c r="F105" i="31"/>
  <c r="G105" i="31"/>
  <c r="H105" i="31"/>
  <c r="I105" i="31"/>
  <c r="J105" i="31"/>
  <c r="K105" i="31"/>
  <c r="L105" i="31"/>
  <c r="M105" i="31"/>
  <c r="N105" i="31"/>
  <c r="O105" i="31"/>
  <c r="P105" i="31"/>
  <c r="Q105" i="31"/>
  <c r="R105" i="31"/>
  <c r="S105" i="31"/>
  <c r="T105" i="31"/>
  <c r="U105" i="31"/>
  <c r="V105" i="31"/>
  <c r="F108" i="31"/>
  <c r="G108" i="31"/>
  <c r="H108" i="31"/>
  <c r="I108" i="31"/>
  <c r="J108" i="31"/>
  <c r="K108" i="31"/>
  <c r="L108" i="31"/>
  <c r="M108" i="31"/>
  <c r="N108" i="31"/>
  <c r="O108" i="31"/>
  <c r="P108" i="31"/>
  <c r="Q108" i="31"/>
  <c r="R108" i="31"/>
  <c r="S108" i="31"/>
  <c r="T108" i="31"/>
  <c r="U108" i="31"/>
  <c r="V108" i="31"/>
  <c r="F109" i="31"/>
  <c r="G109" i="31"/>
  <c r="H109" i="31"/>
  <c r="I109" i="31"/>
  <c r="J109" i="31"/>
  <c r="K109" i="31"/>
  <c r="L109" i="31"/>
  <c r="M109" i="31"/>
  <c r="N109" i="31"/>
  <c r="O109" i="31"/>
  <c r="P109" i="31"/>
  <c r="Q109" i="31"/>
  <c r="R109" i="31"/>
  <c r="S109" i="31"/>
  <c r="T109" i="31"/>
  <c r="U109" i="31"/>
  <c r="V109" i="31"/>
  <c r="F112" i="31"/>
  <c r="G112" i="31"/>
  <c r="H112" i="31"/>
  <c r="I112" i="31"/>
  <c r="J112" i="31"/>
  <c r="K112" i="31"/>
  <c r="L112" i="31"/>
  <c r="M112" i="31"/>
  <c r="N112" i="31"/>
  <c r="O112" i="31"/>
  <c r="P112" i="31"/>
  <c r="Q112" i="31"/>
  <c r="R112" i="31"/>
  <c r="S112" i="31"/>
  <c r="T112" i="31"/>
  <c r="U112" i="31"/>
  <c r="V112" i="31"/>
  <c r="F113" i="31"/>
  <c r="G113" i="31"/>
  <c r="H113" i="31"/>
  <c r="I113" i="31"/>
  <c r="J113" i="31"/>
  <c r="K113" i="31"/>
  <c r="L113" i="31"/>
  <c r="M113" i="31"/>
  <c r="N113" i="31"/>
  <c r="O113" i="31"/>
  <c r="P113" i="31"/>
  <c r="Q113" i="31"/>
  <c r="R113" i="31"/>
  <c r="S113" i="31"/>
  <c r="T113" i="31"/>
  <c r="U113" i="31"/>
  <c r="V113" i="31"/>
  <c r="F116" i="31"/>
  <c r="G116" i="31"/>
  <c r="H116" i="31"/>
  <c r="I116" i="31"/>
  <c r="J116" i="31"/>
  <c r="K116" i="31"/>
  <c r="L116" i="31"/>
  <c r="M116" i="31"/>
  <c r="N116" i="31"/>
  <c r="O116" i="31"/>
  <c r="P116" i="31"/>
  <c r="Q116" i="31"/>
  <c r="R116" i="31"/>
  <c r="S116" i="31"/>
  <c r="T116" i="31"/>
  <c r="U116" i="31"/>
  <c r="V116" i="31"/>
  <c r="F117" i="31"/>
  <c r="G117" i="31"/>
  <c r="H117" i="31"/>
  <c r="I117" i="31"/>
  <c r="J117" i="31"/>
  <c r="K117" i="31"/>
  <c r="L117" i="31"/>
  <c r="M117" i="31"/>
  <c r="N117" i="31"/>
  <c r="O117" i="31"/>
  <c r="P117" i="31"/>
  <c r="Q117" i="31"/>
  <c r="R117" i="31"/>
  <c r="S117" i="31"/>
  <c r="T117" i="31"/>
  <c r="U117" i="31"/>
  <c r="V117" i="31"/>
  <c r="F120" i="31"/>
  <c r="G120" i="31"/>
  <c r="H120" i="31"/>
  <c r="I120" i="31"/>
  <c r="J120" i="31"/>
  <c r="K120" i="31"/>
  <c r="L120" i="31"/>
  <c r="M120" i="31"/>
  <c r="N120" i="31"/>
  <c r="O120" i="31"/>
  <c r="P120" i="31"/>
  <c r="Q120" i="31"/>
  <c r="R120" i="31"/>
  <c r="S120" i="31"/>
  <c r="T120" i="31"/>
  <c r="U120" i="31"/>
  <c r="V120" i="31"/>
  <c r="F121" i="31"/>
  <c r="G121" i="31"/>
  <c r="H121" i="31"/>
  <c r="I121" i="31"/>
  <c r="J121" i="31"/>
  <c r="K121" i="31"/>
  <c r="L121" i="31"/>
  <c r="M121" i="31"/>
  <c r="N121" i="31"/>
  <c r="O121" i="31"/>
  <c r="P121" i="31"/>
  <c r="Q121" i="31"/>
  <c r="R121" i="31"/>
  <c r="S121" i="31"/>
  <c r="T121" i="31"/>
  <c r="U121" i="31"/>
  <c r="V121" i="31"/>
  <c r="F124" i="31"/>
  <c r="G124" i="31"/>
  <c r="H124" i="31"/>
  <c r="I124" i="31"/>
  <c r="J124" i="31"/>
  <c r="K124" i="31"/>
  <c r="L124" i="31"/>
  <c r="M124" i="31"/>
  <c r="N124" i="31"/>
  <c r="O124" i="31"/>
  <c r="P124" i="31"/>
  <c r="Q124" i="31"/>
  <c r="R124" i="31"/>
  <c r="S124" i="31"/>
  <c r="T124" i="31"/>
  <c r="U124" i="31"/>
  <c r="V124" i="31"/>
  <c r="F125" i="31"/>
  <c r="G125" i="31"/>
  <c r="H125" i="31"/>
  <c r="I125" i="31"/>
  <c r="J125" i="31"/>
  <c r="K125" i="31"/>
  <c r="L125" i="31"/>
  <c r="M125" i="31"/>
  <c r="N125" i="31"/>
  <c r="O125" i="31"/>
  <c r="P125" i="31"/>
  <c r="Q125" i="31"/>
  <c r="R125" i="31"/>
  <c r="S125" i="31"/>
  <c r="T125" i="31"/>
  <c r="U125" i="31"/>
  <c r="V125" i="31"/>
  <c r="F128" i="31"/>
  <c r="G128" i="31"/>
  <c r="H128" i="31"/>
  <c r="I128" i="31"/>
  <c r="J128" i="31"/>
  <c r="K128" i="31"/>
  <c r="L128" i="31"/>
  <c r="M128" i="31"/>
  <c r="N128" i="31"/>
  <c r="O128" i="31"/>
  <c r="P128" i="31"/>
  <c r="Q128" i="31"/>
  <c r="R128" i="31"/>
  <c r="S128" i="31"/>
  <c r="T128" i="31"/>
  <c r="U128" i="31"/>
  <c r="V128" i="31"/>
  <c r="F129" i="31"/>
  <c r="G129" i="31"/>
  <c r="H129" i="31"/>
  <c r="I129" i="31"/>
  <c r="J129" i="31"/>
  <c r="K129" i="31"/>
  <c r="L129" i="31"/>
  <c r="M129" i="31"/>
  <c r="N129" i="31"/>
  <c r="O129" i="31"/>
  <c r="P129" i="31"/>
  <c r="Q129" i="31"/>
  <c r="R129" i="31"/>
  <c r="S129" i="31"/>
  <c r="T129" i="31"/>
  <c r="U129" i="31"/>
  <c r="V129" i="31"/>
  <c r="F132" i="31"/>
  <c r="G132" i="31"/>
  <c r="H132" i="31"/>
  <c r="I132" i="31"/>
  <c r="J132" i="31"/>
  <c r="K132" i="31"/>
  <c r="L132" i="31"/>
  <c r="M132" i="31"/>
  <c r="N132" i="31"/>
  <c r="O132" i="31"/>
  <c r="P132" i="31"/>
  <c r="Q132" i="31"/>
  <c r="R132" i="31"/>
  <c r="S132" i="31"/>
  <c r="T132" i="31"/>
  <c r="U132" i="31"/>
  <c r="V132" i="31"/>
  <c r="F133" i="31"/>
  <c r="G133" i="31"/>
  <c r="H133" i="31"/>
  <c r="I133" i="31"/>
  <c r="J133" i="31"/>
  <c r="K133" i="31"/>
  <c r="L133" i="31"/>
  <c r="M133" i="31"/>
  <c r="N133" i="31"/>
  <c r="O133" i="31"/>
  <c r="P133" i="31"/>
  <c r="Q133" i="31"/>
  <c r="R133" i="31"/>
  <c r="S133" i="31"/>
  <c r="T133" i="31"/>
  <c r="U133" i="31"/>
  <c r="V133" i="31"/>
  <c r="F136" i="31"/>
  <c r="G136" i="31"/>
  <c r="H136" i="31"/>
  <c r="I136" i="31"/>
  <c r="J136" i="31"/>
  <c r="K136" i="31"/>
  <c r="L136" i="31"/>
  <c r="M136" i="31"/>
  <c r="N136" i="31"/>
  <c r="O136" i="31"/>
  <c r="P136" i="31"/>
  <c r="Q136" i="31"/>
  <c r="R136" i="31"/>
  <c r="S136" i="31"/>
  <c r="T136" i="31"/>
  <c r="U136" i="31"/>
  <c r="V136" i="31"/>
  <c r="F137" i="31"/>
  <c r="G137" i="31"/>
  <c r="H137" i="31"/>
  <c r="I137" i="31"/>
  <c r="J137" i="31"/>
  <c r="K137" i="31"/>
  <c r="L137" i="31"/>
  <c r="M137" i="31"/>
  <c r="N137" i="31"/>
  <c r="O137" i="31"/>
  <c r="P137" i="31"/>
  <c r="Q137" i="31"/>
  <c r="R137" i="31"/>
  <c r="S137" i="31"/>
  <c r="T137" i="31"/>
  <c r="U137" i="31"/>
  <c r="V137" i="31"/>
  <c r="F140" i="31"/>
  <c r="G140" i="31"/>
  <c r="H140" i="31"/>
  <c r="I140" i="31"/>
  <c r="J140" i="31"/>
  <c r="K140" i="31"/>
  <c r="L140" i="31"/>
  <c r="M140" i="31"/>
  <c r="N140" i="31"/>
  <c r="O140" i="31"/>
  <c r="P140" i="31"/>
  <c r="Q140" i="31"/>
  <c r="R140" i="31"/>
  <c r="S140" i="31"/>
  <c r="T140" i="31"/>
  <c r="U140" i="31"/>
  <c r="V140" i="31"/>
  <c r="F141" i="31"/>
  <c r="G141" i="31"/>
  <c r="H141" i="31"/>
  <c r="I141" i="31"/>
  <c r="J141" i="31"/>
  <c r="K141" i="31"/>
  <c r="L141" i="31"/>
  <c r="M141" i="31"/>
  <c r="N141" i="31"/>
  <c r="O141" i="31"/>
  <c r="P141" i="31"/>
  <c r="Q141" i="31"/>
  <c r="R141" i="31"/>
  <c r="S141" i="31"/>
  <c r="T141" i="31"/>
  <c r="U141" i="31"/>
  <c r="V141" i="31"/>
  <c r="F144" i="31"/>
  <c r="G144" i="31"/>
  <c r="H144" i="31"/>
  <c r="I144" i="31"/>
  <c r="J144" i="31"/>
  <c r="K144" i="31"/>
  <c r="L144" i="31"/>
  <c r="M144" i="31"/>
  <c r="N144" i="31"/>
  <c r="O144" i="31"/>
  <c r="P144" i="31"/>
  <c r="Q144" i="31"/>
  <c r="R144" i="31"/>
  <c r="S144" i="31"/>
  <c r="T144" i="31"/>
  <c r="U144" i="31"/>
  <c r="V144" i="31"/>
  <c r="F145" i="31"/>
  <c r="G145" i="31"/>
  <c r="H145" i="31"/>
  <c r="I145" i="31"/>
  <c r="J145" i="31"/>
  <c r="K145" i="31"/>
  <c r="L145" i="31"/>
  <c r="M145" i="31"/>
  <c r="N145" i="31"/>
  <c r="O145" i="31"/>
  <c r="P145" i="31"/>
  <c r="Q145" i="31"/>
  <c r="R145" i="31"/>
  <c r="S145" i="31"/>
  <c r="T145" i="31"/>
  <c r="U145" i="31"/>
  <c r="V145" i="31"/>
  <c r="F148" i="31"/>
  <c r="G148" i="31"/>
  <c r="H148" i="31"/>
  <c r="I148" i="31"/>
  <c r="J148" i="31"/>
  <c r="K148" i="31"/>
  <c r="L148" i="31"/>
  <c r="M148" i="31"/>
  <c r="N148" i="31"/>
  <c r="O148" i="31"/>
  <c r="P148" i="31"/>
  <c r="Q148" i="31"/>
  <c r="R148" i="31"/>
  <c r="S148" i="31"/>
  <c r="T148" i="31"/>
  <c r="U148" i="31"/>
  <c r="V148" i="31"/>
  <c r="F149" i="31"/>
  <c r="G149" i="31"/>
  <c r="H149" i="31"/>
  <c r="I149" i="31"/>
  <c r="J149" i="31"/>
  <c r="K149" i="31"/>
  <c r="L149" i="31"/>
  <c r="M149" i="31"/>
  <c r="N149" i="31"/>
  <c r="O149" i="31"/>
  <c r="P149" i="31"/>
  <c r="Q149" i="31"/>
  <c r="R149" i="31"/>
  <c r="S149" i="31"/>
  <c r="T149" i="31"/>
  <c r="U149" i="31"/>
  <c r="V149" i="31"/>
  <c r="F152" i="31"/>
  <c r="G152" i="31"/>
  <c r="H152" i="31"/>
  <c r="I152" i="31"/>
  <c r="J152" i="31"/>
  <c r="K152" i="31"/>
  <c r="L152" i="31"/>
  <c r="M152" i="31"/>
  <c r="N152" i="31"/>
  <c r="O152" i="31"/>
  <c r="P152" i="31"/>
  <c r="Q152" i="31"/>
  <c r="R152" i="31"/>
  <c r="S152" i="31"/>
  <c r="T152" i="31"/>
  <c r="U152" i="31"/>
  <c r="V152" i="31"/>
  <c r="F153" i="31"/>
  <c r="G153" i="31"/>
  <c r="H153" i="31"/>
  <c r="I153" i="31"/>
  <c r="J153" i="31"/>
  <c r="K153" i="31"/>
  <c r="L153" i="31"/>
  <c r="M153" i="31"/>
  <c r="N153" i="31"/>
  <c r="O153" i="31"/>
  <c r="P153" i="31"/>
  <c r="Q153" i="31"/>
  <c r="R153" i="31"/>
  <c r="S153" i="31"/>
  <c r="T153" i="31"/>
  <c r="U153" i="31"/>
  <c r="V153" i="31"/>
  <c r="F156" i="31"/>
  <c r="G156" i="31"/>
  <c r="H156" i="31"/>
  <c r="I156" i="31"/>
  <c r="J156" i="31"/>
  <c r="K156" i="31"/>
  <c r="L156" i="31"/>
  <c r="M156" i="31"/>
  <c r="N156" i="31"/>
  <c r="O156" i="31"/>
  <c r="P156" i="31"/>
  <c r="Q156" i="31"/>
  <c r="R156" i="31"/>
  <c r="S156" i="31"/>
  <c r="T156" i="31"/>
  <c r="U156" i="31"/>
  <c r="V156" i="31"/>
  <c r="F157" i="31"/>
  <c r="G157" i="31"/>
  <c r="H157" i="31"/>
  <c r="I157" i="31"/>
  <c r="J157" i="31"/>
  <c r="K157" i="31"/>
  <c r="L157" i="31"/>
  <c r="M157" i="31"/>
  <c r="N157" i="31"/>
  <c r="O157" i="31"/>
  <c r="P157" i="31"/>
  <c r="Q157" i="31"/>
  <c r="R157" i="31"/>
  <c r="S157" i="31"/>
  <c r="T157" i="31"/>
  <c r="U157" i="31"/>
  <c r="V157" i="31"/>
  <c r="F160" i="31"/>
  <c r="G160" i="31"/>
  <c r="H160" i="31"/>
  <c r="I160" i="31"/>
  <c r="J160" i="31"/>
  <c r="K160" i="31"/>
  <c r="L160" i="31"/>
  <c r="M160" i="31"/>
  <c r="N160" i="31"/>
  <c r="O160" i="31"/>
  <c r="P160" i="31"/>
  <c r="Q160" i="31"/>
  <c r="R160" i="31"/>
  <c r="S160" i="31"/>
  <c r="T160" i="31"/>
  <c r="U160" i="31"/>
  <c r="V160" i="31"/>
  <c r="F161" i="31"/>
  <c r="G161" i="31"/>
  <c r="H161" i="31"/>
  <c r="I161" i="31"/>
  <c r="J161" i="31"/>
  <c r="K161" i="31"/>
  <c r="L161" i="31"/>
  <c r="M161" i="31"/>
  <c r="N161" i="31"/>
  <c r="O161" i="31"/>
  <c r="P161" i="31"/>
  <c r="Q161" i="31"/>
  <c r="R161" i="31"/>
  <c r="S161" i="31"/>
  <c r="T161" i="31"/>
  <c r="U161" i="31"/>
  <c r="V161" i="31"/>
  <c r="F164" i="31"/>
  <c r="G164" i="31"/>
  <c r="H164" i="31"/>
  <c r="I164" i="31"/>
  <c r="J164" i="31"/>
  <c r="K164" i="31"/>
  <c r="L164" i="31"/>
  <c r="M164" i="31"/>
  <c r="N164" i="31"/>
  <c r="O164" i="31"/>
  <c r="P164" i="31"/>
  <c r="Q164" i="31"/>
  <c r="R164" i="31"/>
  <c r="S164" i="31"/>
  <c r="T164" i="31"/>
  <c r="U164" i="31"/>
  <c r="V164" i="31"/>
  <c r="F165" i="31"/>
  <c r="G165" i="31"/>
  <c r="H165" i="31"/>
  <c r="I165" i="31"/>
  <c r="J165" i="31"/>
  <c r="K165" i="31"/>
  <c r="L165" i="31"/>
  <c r="M165" i="31"/>
  <c r="N165" i="31"/>
  <c r="O165" i="31"/>
  <c r="P165" i="31"/>
  <c r="Q165" i="31"/>
  <c r="R165" i="31"/>
  <c r="S165" i="31"/>
  <c r="T165" i="31"/>
  <c r="U165" i="31"/>
  <c r="V165" i="31"/>
  <c r="F168" i="31"/>
  <c r="G168" i="31"/>
  <c r="H168" i="31"/>
  <c r="I168" i="31"/>
  <c r="J168" i="31"/>
  <c r="K168" i="31"/>
  <c r="L168" i="31"/>
  <c r="M168" i="31"/>
  <c r="N168" i="31"/>
  <c r="O168" i="31"/>
  <c r="P168" i="31"/>
  <c r="Q168" i="31"/>
  <c r="R168" i="31"/>
  <c r="S168" i="31"/>
  <c r="T168" i="31"/>
  <c r="U168" i="31"/>
  <c r="V168" i="31"/>
  <c r="F169" i="31"/>
  <c r="G169" i="31"/>
  <c r="H169" i="31"/>
  <c r="I169" i="31"/>
  <c r="J169" i="31"/>
  <c r="K169" i="31"/>
  <c r="L169" i="31"/>
  <c r="M169" i="31"/>
  <c r="N169" i="31"/>
  <c r="O169" i="31"/>
  <c r="P169" i="31"/>
  <c r="Q169" i="31"/>
  <c r="R169" i="31"/>
  <c r="S169" i="31"/>
  <c r="T169" i="31"/>
  <c r="U169" i="31"/>
  <c r="V169" i="31"/>
  <c r="F172" i="31"/>
  <c r="G172" i="31"/>
  <c r="H172" i="31"/>
  <c r="I172" i="31"/>
  <c r="J172" i="31"/>
  <c r="K172" i="31"/>
  <c r="L172" i="31"/>
  <c r="M172" i="31"/>
  <c r="N172" i="31"/>
  <c r="O172" i="31"/>
  <c r="P172" i="31"/>
  <c r="Q172" i="31"/>
  <c r="R172" i="31"/>
  <c r="S172" i="31"/>
  <c r="T172" i="31"/>
  <c r="U172" i="31"/>
  <c r="V172" i="31"/>
  <c r="F173" i="31"/>
  <c r="G173" i="31"/>
  <c r="H173" i="31"/>
  <c r="I173" i="31"/>
  <c r="J173" i="31"/>
  <c r="K173" i="31"/>
  <c r="L173" i="31"/>
  <c r="M173" i="31"/>
  <c r="N173" i="31"/>
  <c r="O173" i="31"/>
  <c r="P173" i="31"/>
  <c r="Q173" i="31"/>
  <c r="R173" i="31"/>
  <c r="S173" i="31"/>
  <c r="T173" i="31"/>
  <c r="U173" i="31"/>
  <c r="V173" i="31"/>
  <c r="F176" i="31"/>
  <c r="G176" i="31"/>
  <c r="H176" i="31"/>
  <c r="I176" i="31"/>
  <c r="J176" i="31"/>
  <c r="K176" i="31"/>
  <c r="L176" i="31"/>
  <c r="M176" i="31"/>
  <c r="N176" i="31"/>
  <c r="O176" i="31"/>
  <c r="P176" i="31"/>
  <c r="Q176" i="31"/>
  <c r="R176" i="31"/>
  <c r="S176" i="31"/>
  <c r="T176" i="31"/>
  <c r="U176" i="31"/>
  <c r="V176" i="31"/>
  <c r="F177" i="31"/>
  <c r="G177" i="31"/>
  <c r="H177" i="31"/>
  <c r="I177" i="31"/>
  <c r="J177" i="31"/>
  <c r="K177" i="31"/>
  <c r="L177" i="31"/>
  <c r="M177" i="31"/>
  <c r="N177" i="31"/>
  <c r="O177" i="31"/>
  <c r="P177" i="31"/>
  <c r="Q177" i="31"/>
  <c r="R177" i="31"/>
  <c r="S177" i="31"/>
  <c r="T177" i="31"/>
  <c r="U177" i="31"/>
  <c r="V177" i="31"/>
  <c r="F180" i="31"/>
  <c r="G180" i="31"/>
  <c r="H180" i="31"/>
  <c r="I180" i="31"/>
  <c r="J180" i="31"/>
  <c r="K180" i="31"/>
  <c r="L180" i="31"/>
  <c r="M180" i="31"/>
  <c r="N180" i="31"/>
  <c r="O180" i="31"/>
  <c r="P180" i="31"/>
  <c r="Q180" i="31"/>
  <c r="R180" i="31"/>
  <c r="S180" i="31"/>
  <c r="T180" i="31"/>
  <c r="U180" i="31"/>
  <c r="V180" i="31"/>
  <c r="F181" i="31"/>
  <c r="G181" i="31"/>
  <c r="H181" i="31"/>
  <c r="I181" i="31"/>
  <c r="J181" i="31"/>
  <c r="K181" i="31"/>
  <c r="L181" i="31"/>
  <c r="M181" i="31"/>
  <c r="N181" i="31"/>
  <c r="O181" i="31"/>
  <c r="P181" i="31"/>
  <c r="Q181" i="31"/>
  <c r="R181" i="31"/>
  <c r="S181" i="31"/>
  <c r="T181" i="31"/>
  <c r="U181" i="31"/>
  <c r="V181" i="31"/>
  <c r="F184" i="31"/>
  <c r="G184" i="31"/>
  <c r="H184" i="31"/>
  <c r="I184" i="31"/>
  <c r="J184" i="31"/>
  <c r="K184" i="31"/>
  <c r="L184" i="31"/>
  <c r="M184" i="31"/>
  <c r="N184" i="31"/>
  <c r="O184" i="31"/>
  <c r="P184" i="31"/>
  <c r="Q184" i="31"/>
  <c r="R184" i="31"/>
  <c r="S184" i="31"/>
  <c r="T184" i="31"/>
  <c r="U184" i="31"/>
  <c r="V184" i="31"/>
  <c r="F185" i="31"/>
  <c r="G185" i="31"/>
  <c r="H185" i="31"/>
  <c r="I185" i="31"/>
  <c r="J185" i="31"/>
  <c r="K185" i="31"/>
  <c r="L185" i="31"/>
  <c r="M185" i="31"/>
  <c r="N185" i="31"/>
  <c r="O185" i="31"/>
  <c r="P185" i="31"/>
  <c r="Q185" i="31"/>
  <c r="R185" i="31"/>
  <c r="S185" i="31"/>
  <c r="T185" i="31"/>
  <c r="U185" i="31"/>
  <c r="V185" i="31"/>
  <c r="F188" i="31"/>
  <c r="G188" i="31"/>
  <c r="H188" i="31"/>
  <c r="I188" i="31"/>
  <c r="J188" i="31"/>
  <c r="K188" i="31"/>
  <c r="L188" i="31"/>
  <c r="M188" i="31"/>
  <c r="N188" i="31"/>
  <c r="O188" i="31"/>
  <c r="P188" i="31"/>
  <c r="Q188" i="31"/>
  <c r="R188" i="31"/>
  <c r="S188" i="31"/>
  <c r="T188" i="31"/>
  <c r="U188" i="31"/>
  <c r="V188" i="31"/>
  <c r="F189" i="31"/>
  <c r="G189" i="31"/>
  <c r="H189" i="31"/>
  <c r="I189" i="31"/>
  <c r="J189" i="31"/>
  <c r="K189" i="31"/>
  <c r="L189" i="31"/>
  <c r="M189" i="31"/>
  <c r="N189" i="31"/>
  <c r="O189" i="31"/>
  <c r="P189" i="31"/>
  <c r="Q189" i="31"/>
  <c r="R189" i="31"/>
  <c r="S189" i="31"/>
  <c r="T189" i="31"/>
  <c r="U189" i="31"/>
  <c r="V189" i="31"/>
  <c r="F192" i="31"/>
  <c r="G192" i="31"/>
  <c r="H192" i="31"/>
  <c r="I192" i="31"/>
  <c r="J192" i="31"/>
  <c r="K192" i="31"/>
  <c r="L192" i="31"/>
  <c r="M192" i="31"/>
  <c r="N192" i="31"/>
  <c r="O192" i="31"/>
  <c r="P192" i="31"/>
  <c r="Q192" i="31"/>
  <c r="R192" i="31"/>
  <c r="S192" i="31"/>
  <c r="T192" i="31"/>
  <c r="U192" i="31"/>
  <c r="V192" i="31"/>
  <c r="F193" i="31"/>
  <c r="G193" i="31"/>
  <c r="H193" i="31"/>
  <c r="I193" i="31"/>
  <c r="J193" i="31"/>
  <c r="K193" i="31"/>
  <c r="L193" i="31"/>
  <c r="M193" i="31"/>
  <c r="N193" i="31"/>
  <c r="O193" i="31"/>
  <c r="P193" i="31"/>
  <c r="Q193" i="31"/>
  <c r="R193" i="31"/>
  <c r="S193" i="31"/>
  <c r="T193" i="31"/>
  <c r="U193" i="31"/>
  <c r="V193" i="31"/>
  <c r="F196" i="31"/>
  <c r="G196" i="31"/>
  <c r="H196" i="31"/>
  <c r="I196" i="31"/>
  <c r="J196" i="31"/>
  <c r="K196" i="31"/>
  <c r="L196" i="31"/>
  <c r="M196" i="31"/>
  <c r="N196" i="31"/>
  <c r="O196" i="31"/>
  <c r="P196" i="31"/>
  <c r="Q196" i="31"/>
  <c r="R196" i="31"/>
  <c r="S196" i="31"/>
  <c r="T196" i="31"/>
  <c r="U196" i="31"/>
  <c r="V196" i="31"/>
  <c r="F197" i="31"/>
  <c r="G197" i="31"/>
  <c r="H197" i="31"/>
  <c r="I197" i="31"/>
  <c r="J197" i="31"/>
  <c r="K197" i="31"/>
  <c r="L197" i="31"/>
  <c r="M197" i="31"/>
  <c r="N197" i="31"/>
  <c r="O197" i="31"/>
  <c r="P197" i="31"/>
  <c r="Q197" i="31"/>
  <c r="R197" i="31"/>
  <c r="S197" i="31"/>
  <c r="T197" i="31"/>
  <c r="U197" i="31"/>
  <c r="V197" i="31"/>
  <c r="F200" i="31"/>
  <c r="G200" i="31"/>
  <c r="H200" i="31"/>
  <c r="I200" i="31"/>
  <c r="J200" i="31"/>
  <c r="K200" i="31"/>
  <c r="L200" i="31"/>
  <c r="M200" i="31"/>
  <c r="N200" i="31"/>
  <c r="O200" i="31"/>
  <c r="P200" i="31"/>
  <c r="Q200" i="31"/>
  <c r="R200" i="31"/>
  <c r="S200" i="31"/>
  <c r="T200" i="31"/>
  <c r="U200" i="31"/>
  <c r="V200" i="31"/>
  <c r="F201" i="31"/>
  <c r="G201" i="31"/>
  <c r="H201" i="31"/>
  <c r="I201" i="31"/>
  <c r="J201" i="31"/>
  <c r="K201" i="31"/>
  <c r="L201" i="31"/>
  <c r="M201" i="31"/>
  <c r="N201" i="31"/>
  <c r="O201" i="31"/>
  <c r="P201" i="31"/>
  <c r="Q201" i="31"/>
  <c r="R201" i="31"/>
  <c r="S201" i="31"/>
  <c r="T201" i="31"/>
  <c r="U201" i="31"/>
  <c r="V201" i="31"/>
  <c r="F204" i="31"/>
  <c r="G204" i="31"/>
  <c r="H204" i="31"/>
  <c r="I204" i="31"/>
  <c r="J204" i="31"/>
  <c r="K204" i="31"/>
  <c r="L204" i="31"/>
  <c r="M204" i="31"/>
  <c r="N204" i="31"/>
  <c r="O204" i="31"/>
  <c r="P204" i="31"/>
  <c r="Q204" i="31"/>
  <c r="R204" i="31"/>
  <c r="S204" i="31"/>
  <c r="T204" i="31"/>
  <c r="U204" i="31"/>
  <c r="V204" i="31"/>
  <c r="F205" i="31"/>
  <c r="G205" i="31"/>
  <c r="H205" i="31"/>
  <c r="I205" i="31"/>
  <c r="J205" i="31"/>
  <c r="K205" i="31"/>
  <c r="L205" i="31"/>
  <c r="M205" i="31"/>
  <c r="N205" i="31"/>
  <c r="O205" i="31"/>
  <c r="P205" i="31"/>
  <c r="Q205" i="31"/>
  <c r="R205" i="31"/>
  <c r="S205" i="31"/>
  <c r="T205" i="31"/>
  <c r="U205" i="31"/>
  <c r="V205" i="31"/>
  <c r="F208" i="31"/>
  <c r="G208" i="31"/>
  <c r="H208" i="31"/>
  <c r="I208" i="31"/>
  <c r="J208" i="31"/>
  <c r="K208" i="31"/>
  <c r="L208" i="31"/>
  <c r="M208" i="31"/>
  <c r="N208" i="31"/>
  <c r="O208" i="31"/>
  <c r="P208" i="31"/>
  <c r="Q208" i="31"/>
  <c r="R208" i="31"/>
  <c r="S208" i="31"/>
  <c r="T208" i="31"/>
  <c r="U208" i="31"/>
  <c r="V208" i="31"/>
  <c r="F209" i="31"/>
  <c r="G209" i="31"/>
  <c r="H209" i="31"/>
  <c r="I209" i="31"/>
  <c r="J209" i="31"/>
  <c r="K209" i="31"/>
  <c r="L209" i="31"/>
  <c r="M209" i="31"/>
  <c r="N209" i="31"/>
  <c r="O209" i="31"/>
  <c r="P209" i="31"/>
  <c r="Q209" i="31"/>
  <c r="R209" i="31"/>
  <c r="S209" i="31"/>
  <c r="T209" i="31"/>
  <c r="U209" i="31"/>
  <c r="V209" i="31"/>
  <c r="F212" i="31"/>
  <c r="G212" i="31"/>
  <c r="H212" i="31"/>
  <c r="I212" i="31"/>
  <c r="J212" i="31"/>
  <c r="K212" i="31"/>
  <c r="L212" i="31"/>
  <c r="M212" i="31"/>
  <c r="N212" i="31"/>
  <c r="O212" i="31"/>
  <c r="P212" i="31"/>
  <c r="Q212" i="31"/>
  <c r="R212" i="31"/>
  <c r="S212" i="31"/>
  <c r="T212" i="31"/>
  <c r="U212" i="31"/>
  <c r="V212" i="31"/>
  <c r="F213" i="31"/>
  <c r="G213" i="31"/>
  <c r="H213" i="31"/>
  <c r="I213" i="31"/>
  <c r="J213" i="31"/>
  <c r="K213" i="31"/>
  <c r="L213" i="31"/>
  <c r="M213" i="31"/>
  <c r="N213" i="31"/>
  <c r="O213" i="31"/>
  <c r="P213" i="31"/>
  <c r="Q213" i="31"/>
  <c r="R213" i="31"/>
  <c r="S213" i="31"/>
  <c r="T213" i="31"/>
  <c r="U213" i="31"/>
  <c r="V213" i="31"/>
  <c r="P217" i="31"/>
  <c r="L217" i="31"/>
  <c r="F216" i="31"/>
  <c r="G216" i="31"/>
  <c r="H216" i="31"/>
  <c r="I216" i="31"/>
  <c r="J216" i="31"/>
  <c r="K216" i="31"/>
  <c r="L216" i="31"/>
  <c r="M216" i="31"/>
  <c r="N216" i="31"/>
  <c r="O216" i="31"/>
  <c r="P216" i="31"/>
  <c r="Q216" i="31"/>
  <c r="R216" i="31"/>
  <c r="S216" i="31"/>
  <c r="T216" i="31"/>
  <c r="U216" i="31"/>
  <c r="V216" i="31"/>
  <c r="F217" i="31"/>
  <c r="G217" i="31"/>
  <c r="H217" i="31"/>
  <c r="I217" i="31"/>
  <c r="J217" i="31"/>
  <c r="K217" i="31"/>
  <c r="M217" i="31"/>
  <c r="N217" i="31"/>
  <c r="O217" i="31"/>
  <c r="Q217" i="31"/>
  <c r="R217" i="31"/>
  <c r="S217" i="31"/>
  <c r="T217" i="31"/>
  <c r="U217" i="31"/>
  <c r="V217" i="31"/>
  <c r="F220" i="31"/>
  <c r="G220" i="31"/>
  <c r="H220" i="31"/>
  <c r="I220" i="31"/>
  <c r="J220" i="31"/>
  <c r="K220" i="31"/>
  <c r="L220" i="31"/>
  <c r="M220" i="31"/>
  <c r="N220" i="31"/>
  <c r="O220" i="31"/>
  <c r="P220" i="31"/>
  <c r="Q220" i="31"/>
  <c r="R220" i="31"/>
  <c r="S220" i="31"/>
  <c r="T220" i="31"/>
  <c r="U220" i="31"/>
  <c r="V220" i="31"/>
  <c r="F221" i="31"/>
  <c r="G221" i="31"/>
  <c r="H221" i="31"/>
  <c r="I221" i="31"/>
  <c r="J221" i="31"/>
  <c r="K221" i="31"/>
  <c r="L221" i="31"/>
  <c r="M221" i="31"/>
  <c r="N221" i="31"/>
  <c r="O221" i="31"/>
  <c r="P221" i="31"/>
  <c r="Q221" i="31"/>
  <c r="R221" i="31"/>
  <c r="S221" i="31"/>
  <c r="T221" i="31"/>
  <c r="U221" i="31"/>
  <c r="V221" i="31"/>
  <c r="F224" i="31"/>
  <c r="G224" i="31"/>
  <c r="H224" i="31"/>
  <c r="I224" i="31"/>
  <c r="J224" i="31"/>
  <c r="K224" i="31"/>
  <c r="L224" i="31"/>
  <c r="M224" i="31"/>
  <c r="N224" i="31"/>
  <c r="O224" i="31"/>
  <c r="P224" i="31"/>
  <c r="Q224" i="31"/>
  <c r="R224" i="31"/>
  <c r="S224" i="31"/>
  <c r="T224" i="31"/>
  <c r="U224" i="31"/>
  <c r="V224" i="31"/>
  <c r="F225" i="31"/>
  <c r="G225" i="31"/>
  <c r="H225" i="31"/>
  <c r="I225" i="31"/>
  <c r="J225" i="31"/>
  <c r="K225" i="31"/>
  <c r="L225" i="31"/>
  <c r="M225" i="31"/>
  <c r="N225" i="31"/>
  <c r="O225" i="31"/>
  <c r="P225" i="31"/>
  <c r="Q225" i="31"/>
  <c r="R225" i="31"/>
  <c r="S225" i="31"/>
  <c r="T225" i="31"/>
  <c r="U225" i="31"/>
  <c r="V225" i="31"/>
  <c r="F228" i="31"/>
  <c r="G228" i="31"/>
  <c r="H228" i="31"/>
  <c r="I228" i="31"/>
  <c r="J228" i="31"/>
  <c r="K228" i="31"/>
  <c r="L228" i="31"/>
  <c r="M228" i="31"/>
  <c r="N228" i="31"/>
  <c r="O228" i="31"/>
  <c r="P228" i="31"/>
  <c r="Q228" i="31"/>
  <c r="R228" i="31"/>
  <c r="S228" i="31"/>
  <c r="T228" i="31"/>
  <c r="U228" i="31"/>
  <c r="V228" i="31"/>
  <c r="F229" i="31"/>
  <c r="G229" i="31"/>
  <c r="H229" i="31"/>
  <c r="I229" i="31"/>
  <c r="J229" i="31"/>
  <c r="K229" i="31"/>
  <c r="L229" i="31"/>
  <c r="M229" i="31"/>
  <c r="N229" i="31"/>
  <c r="O229" i="31"/>
  <c r="P229" i="31"/>
  <c r="Q229" i="31"/>
  <c r="R229" i="31"/>
  <c r="S229" i="31"/>
  <c r="T229" i="31"/>
  <c r="U229" i="31"/>
  <c r="V229" i="31"/>
  <c r="F232" i="31"/>
  <c r="G232" i="31"/>
  <c r="H232" i="31"/>
  <c r="I232" i="31"/>
  <c r="J232" i="31"/>
  <c r="K232" i="31"/>
  <c r="L232" i="31"/>
  <c r="M232" i="31"/>
  <c r="N232" i="31"/>
  <c r="O232" i="31"/>
  <c r="P232" i="31"/>
  <c r="Q232" i="31"/>
  <c r="R232" i="31"/>
  <c r="S232" i="31"/>
  <c r="T232" i="31"/>
  <c r="U232" i="31"/>
  <c r="V232" i="31"/>
  <c r="F233" i="31"/>
  <c r="G233" i="31"/>
  <c r="H233" i="31"/>
  <c r="I233" i="31"/>
  <c r="J233" i="31"/>
  <c r="K233" i="31"/>
  <c r="L233" i="31"/>
  <c r="M233" i="31"/>
  <c r="N233" i="31"/>
  <c r="O233" i="31"/>
  <c r="P233" i="31"/>
  <c r="Q233" i="31"/>
  <c r="R233" i="31"/>
  <c r="S233" i="31"/>
  <c r="T233" i="31"/>
  <c r="U233" i="31"/>
  <c r="V233" i="31"/>
  <c r="F236" i="31"/>
  <c r="G236" i="31"/>
  <c r="H236" i="31"/>
  <c r="I236" i="31"/>
  <c r="J236" i="31"/>
  <c r="K236" i="31"/>
  <c r="L236" i="31"/>
  <c r="M236" i="31"/>
  <c r="N236" i="31"/>
  <c r="O236" i="31"/>
  <c r="P236" i="31"/>
  <c r="Q236" i="31"/>
  <c r="R236" i="31"/>
  <c r="S236" i="31"/>
  <c r="T236" i="31"/>
  <c r="U236" i="31"/>
  <c r="V236" i="31"/>
  <c r="F237" i="31"/>
  <c r="G237" i="31"/>
  <c r="H237" i="31"/>
  <c r="I237" i="31"/>
  <c r="J237" i="31"/>
  <c r="K237" i="31"/>
  <c r="L237" i="31"/>
  <c r="M237" i="31"/>
  <c r="N237" i="31"/>
  <c r="O237" i="31"/>
  <c r="P237" i="31"/>
  <c r="Q237" i="31"/>
  <c r="R237" i="31"/>
  <c r="S237" i="31"/>
  <c r="T237" i="31"/>
  <c r="U237" i="31"/>
  <c r="V237" i="31"/>
  <c r="F240" i="31"/>
  <c r="G240" i="31"/>
  <c r="H240" i="31"/>
  <c r="I240" i="31"/>
  <c r="J240" i="31"/>
  <c r="K240" i="31"/>
  <c r="L240" i="31"/>
  <c r="M240" i="31"/>
  <c r="N240" i="31"/>
  <c r="O240" i="31"/>
  <c r="P240" i="31"/>
  <c r="Q240" i="31"/>
  <c r="R240" i="31"/>
  <c r="S240" i="31"/>
  <c r="T240" i="31"/>
  <c r="U240" i="31"/>
  <c r="V240" i="31"/>
  <c r="F241" i="31"/>
  <c r="G241" i="31"/>
  <c r="H241" i="31"/>
  <c r="I241" i="31"/>
  <c r="J241" i="31"/>
  <c r="K241" i="31"/>
  <c r="L241" i="31"/>
  <c r="M241" i="31"/>
  <c r="N241" i="31"/>
  <c r="O241" i="31"/>
  <c r="P241" i="31"/>
  <c r="Q241" i="31"/>
  <c r="R241" i="31"/>
  <c r="S241" i="31"/>
  <c r="T241" i="31"/>
  <c r="U241" i="31"/>
  <c r="V241" i="31"/>
  <c r="F244" i="31"/>
  <c r="G244" i="31"/>
  <c r="H244" i="31"/>
  <c r="I244" i="31"/>
  <c r="J244" i="31"/>
  <c r="K244" i="31"/>
  <c r="L244" i="31"/>
  <c r="M244" i="31"/>
  <c r="N244" i="31"/>
  <c r="O244" i="31"/>
  <c r="P244" i="31"/>
  <c r="Q244" i="31"/>
  <c r="R244" i="31"/>
  <c r="S244" i="31"/>
  <c r="T244" i="31"/>
  <c r="U244" i="31"/>
  <c r="V244" i="31"/>
  <c r="F245" i="31"/>
  <c r="G245" i="31"/>
  <c r="H245" i="31"/>
  <c r="I245" i="31"/>
  <c r="J245" i="31"/>
  <c r="K245" i="31"/>
  <c r="L245" i="31"/>
  <c r="M245" i="31"/>
  <c r="N245" i="31"/>
  <c r="O245" i="31"/>
  <c r="P245" i="31"/>
  <c r="Q245" i="31"/>
  <c r="R245" i="31"/>
  <c r="S245" i="31"/>
  <c r="T245" i="31"/>
  <c r="U245" i="31"/>
  <c r="V245" i="31"/>
  <c r="F248" i="31"/>
  <c r="G248" i="31"/>
  <c r="H248" i="31"/>
  <c r="I248" i="31"/>
  <c r="J248" i="31"/>
  <c r="K248" i="31"/>
  <c r="L248" i="31"/>
  <c r="M248" i="31"/>
  <c r="N248" i="31"/>
  <c r="O248" i="31"/>
  <c r="P248" i="31"/>
  <c r="Q248" i="31"/>
  <c r="R248" i="31"/>
  <c r="S248" i="31"/>
  <c r="T248" i="31"/>
  <c r="U248" i="31"/>
  <c r="V248" i="31"/>
  <c r="F249" i="31"/>
  <c r="G249" i="31"/>
  <c r="H249" i="31"/>
  <c r="I249" i="31"/>
  <c r="J249" i="31"/>
  <c r="K249" i="31"/>
  <c r="L249" i="31"/>
  <c r="M249" i="31"/>
  <c r="N249" i="31"/>
  <c r="O249" i="31"/>
  <c r="P249" i="31"/>
  <c r="Q249" i="31"/>
  <c r="R249" i="31"/>
  <c r="S249" i="31"/>
  <c r="T249" i="31"/>
  <c r="U249" i="31"/>
  <c r="V249" i="31"/>
  <c r="F252" i="31"/>
  <c r="G252" i="31"/>
  <c r="H252" i="31"/>
  <c r="I252" i="31"/>
  <c r="J252" i="31"/>
  <c r="K252" i="31"/>
  <c r="L252" i="31"/>
  <c r="M252" i="31"/>
  <c r="N252" i="31"/>
  <c r="O252" i="31"/>
  <c r="P252" i="31"/>
  <c r="Q252" i="31"/>
  <c r="R252" i="31"/>
  <c r="S252" i="31"/>
  <c r="T252" i="31"/>
  <c r="U252" i="31"/>
  <c r="V252" i="31"/>
  <c r="F253" i="31"/>
  <c r="G253" i="31"/>
  <c r="H253" i="31"/>
  <c r="I253" i="31"/>
  <c r="J253" i="31"/>
  <c r="K253" i="31"/>
  <c r="L253" i="31"/>
  <c r="M253" i="31"/>
  <c r="N253" i="31"/>
  <c r="O253" i="31"/>
  <c r="P253" i="31"/>
  <c r="Q253" i="31"/>
  <c r="R253" i="31"/>
  <c r="S253" i="31"/>
  <c r="T253" i="31"/>
  <c r="U253" i="31"/>
  <c r="V253" i="31"/>
  <c r="F256" i="31"/>
  <c r="G256" i="31"/>
  <c r="H256" i="31"/>
  <c r="I256" i="31"/>
  <c r="J256" i="31"/>
  <c r="K256" i="31"/>
  <c r="L256" i="31"/>
  <c r="M256" i="31"/>
  <c r="N256" i="31"/>
  <c r="O256" i="31"/>
  <c r="P256" i="31"/>
  <c r="Q256" i="31"/>
  <c r="R256" i="31"/>
  <c r="S256" i="31"/>
  <c r="T256" i="31"/>
  <c r="U256" i="31"/>
  <c r="V256" i="31"/>
  <c r="F257" i="31"/>
  <c r="G257" i="31"/>
  <c r="H257" i="31"/>
  <c r="I257" i="31"/>
  <c r="J257" i="31"/>
  <c r="K257" i="31"/>
  <c r="L257" i="31"/>
  <c r="M257" i="31"/>
  <c r="N257" i="31"/>
  <c r="O257" i="31"/>
  <c r="P257" i="31"/>
  <c r="Q257" i="31"/>
  <c r="R257" i="31"/>
  <c r="S257" i="31"/>
  <c r="T257" i="31"/>
  <c r="U257" i="31"/>
  <c r="V257" i="31"/>
  <c r="F260" i="31"/>
  <c r="G260" i="31"/>
  <c r="H260" i="31"/>
  <c r="I260" i="31"/>
  <c r="J260" i="31"/>
  <c r="K260" i="31"/>
  <c r="L260" i="31"/>
  <c r="M260" i="31"/>
  <c r="N260" i="31"/>
  <c r="O260" i="31"/>
  <c r="P260" i="31"/>
  <c r="Q260" i="31"/>
  <c r="R260" i="31"/>
  <c r="S260" i="31"/>
  <c r="T260" i="31"/>
  <c r="U260" i="31"/>
  <c r="V260" i="31"/>
  <c r="F261" i="31"/>
  <c r="G261" i="31"/>
  <c r="H261" i="31"/>
  <c r="I261" i="31"/>
  <c r="J261" i="31"/>
  <c r="K261" i="31"/>
  <c r="L261" i="31"/>
  <c r="M261" i="31"/>
  <c r="N261" i="31"/>
  <c r="O261" i="31"/>
  <c r="P261" i="31"/>
  <c r="Q261" i="31"/>
  <c r="R261" i="31"/>
  <c r="S261" i="31"/>
  <c r="T261" i="31"/>
  <c r="U261" i="31"/>
  <c r="V261" i="31"/>
  <c r="F264" i="31"/>
  <c r="G264" i="31"/>
  <c r="H264" i="31"/>
  <c r="I264" i="31"/>
  <c r="J264" i="31"/>
  <c r="K264" i="31"/>
  <c r="L264" i="31"/>
  <c r="M264" i="31"/>
  <c r="N264" i="31"/>
  <c r="O264" i="31"/>
  <c r="P264" i="31"/>
  <c r="Q264" i="31"/>
  <c r="R264" i="31"/>
  <c r="S264" i="31"/>
  <c r="T264" i="31"/>
  <c r="U264" i="31"/>
  <c r="V264" i="31"/>
  <c r="F265" i="31"/>
  <c r="G265" i="31"/>
  <c r="H265" i="31"/>
  <c r="I265" i="31"/>
  <c r="J265" i="31"/>
  <c r="K265" i="31"/>
  <c r="L265" i="31"/>
  <c r="M265" i="31"/>
  <c r="N265" i="31"/>
  <c r="O265" i="31"/>
  <c r="P265" i="31"/>
  <c r="Q265" i="31"/>
  <c r="R265" i="31"/>
  <c r="S265" i="31"/>
  <c r="T265" i="31"/>
  <c r="U265" i="31"/>
  <c r="V265" i="31"/>
  <c r="F268" i="31"/>
  <c r="G268" i="31"/>
  <c r="H268" i="31"/>
  <c r="I268" i="31"/>
  <c r="J268" i="31"/>
  <c r="K268" i="31"/>
  <c r="L268" i="31"/>
  <c r="M268" i="31"/>
  <c r="N268" i="31"/>
  <c r="O268" i="31"/>
  <c r="P268" i="31"/>
  <c r="Q268" i="31"/>
  <c r="R268" i="31"/>
  <c r="S268" i="31"/>
  <c r="T268" i="31"/>
  <c r="U268" i="31"/>
  <c r="V268" i="31"/>
  <c r="F269" i="31"/>
  <c r="G269" i="31"/>
  <c r="H269" i="31"/>
  <c r="I269" i="31"/>
  <c r="J269" i="31"/>
  <c r="K269" i="31"/>
  <c r="L269" i="31"/>
  <c r="M269" i="31"/>
  <c r="N269" i="31"/>
  <c r="O269" i="31"/>
  <c r="P269" i="31"/>
  <c r="Q269" i="31"/>
  <c r="R269" i="31"/>
  <c r="S269" i="31"/>
  <c r="T269" i="31"/>
  <c r="U269" i="31"/>
  <c r="V269" i="31"/>
  <c r="F272" i="31"/>
  <c r="G272" i="31"/>
  <c r="H272" i="31"/>
  <c r="I272" i="31"/>
  <c r="J272" i="31"/>
  <c r="K272" i="31"/>
  <c r="L272" i="31"/>
  <c r="M272" i="31"/>
  <c r="N272" i="31"/>
  <c r="O272" i="31"/>
  <c r="P272" i="31"/>
  <c r="Q272" i="31"/>
  <c r="R272" i="31"/>
  <c r="S272" i="31"/>
  <c r="T272" i="31"/>
  <c r="U272" i="31"/>
  <c r="V272" i="31"/>
  <c r="F273" i="31"/>
  <c r="G273" i="31"/>
  <c r="H273" i="31"/>
  <c r="I273" i="31"/>
  <c r="J273" i="31"/>
  <c r="K273" i="31"/>
  <c r="L273" i="31"/>
  <c r="M273" i="31"/>
  <c r="N273" i="31"/>
  <c r="O273" i="31"/>
  <c r="P273" i="31"/>
  <c r="Q273" i="31"/>
  <c r="R273" i="31"/>
  <c r="S273" i="31"/>
  <c r="T273" i="31"/>
  <c r="U273" i="31"/>
  <c r="V273" i="31"/>
  <c r="F276" i="31"/>
  <c r="G276" i="31"/>
  <c r="H276" i="31"/>
  <c r="I276" i="31"/>
  <c r="J276" i="31"/>
  <c r="K276" i="31"/>
  <c r="L276" i="31"/>
  <c r="M276" i="31"/>
  <c r="N276" i="31"/>
  <c r="O276" i="31"/>
  <c r="P276" i="31"/>
  <c r="Q276" i="31"/>
  <c r="R276" i="31"/>
  <c r="S276" i="31"/>
  <c r="T276" i="31"/>
  <c r="U276" i="31"/>
  <c r="V276" i="31"/>
  <c r="F277" i="31"/>
  <c r="G277" i="31"/>
  <c r="H277" i="31"/>
  <c r="I277" i="31"/>
  <c r="J277" i="31"/>
  <c r="K277" i="31"/>
  <c r="L277" i="31"/>
  <c r="M277" i="31"/>
  <c r="N277" i="31"/>
  <c r="O277" i="31"/>
  <c r="P277" i="31"/>
  <c r="Q277" i="31"/>
  <c r="R277" i="31"/>
  <c r="S277" i="31"/>
  <c r="T277" i="31"/>
  <c r="U277" i="31"/>
  <c r="V277" i="31"/>
  <c r="F280" i="31"/>
  <c r="G280" i="31"/>
  <c r="H280" i="31"/>
  <c r="I280" i="31"/>
  <c r="J280" i="31"/>
  <c r="K280" i="31"/>
  <c r="L280" i="31"/>
  <c r="M280" i="31"/>
  <c r="N280" i="31"/>
  <c r="O280" i="31"/>
  <c r="P280" i="31"/>
  <c r="Q280" i="31"/>
  <c r="R280" i="31"/>
  <c r="S280" i="31"/>
  <c r="T280" i="31"/>
  <c r="U280" i="31"/>
  <c r="V280" i="31"/>
  <c r="F281" i="31"/>
  <c r="G281" i="31"/>
  <c r="H281" i="31"/>
  <c r="I281" i="31"/>
  <c r="J281" i="31"/>
  <c r="K281" i="31"/>
  <c r="L281" i="31"/>
  <c r="M281" i="31"/>
  <c r="N281" i="31"/>
  <c r="O281" i="31"/>
  <c r="P281" i="31"/>
  <c r="Q281" i="31"/>
  <c r="R281" i="31"/>
  <c r="S281" i="31"/>
  <c r="T281" i="31"/>
  <c r="U281" i="31"/>
  <c r="V281" i="31"/>
  <c r="F284" i="31"/>
  <c r="G284" i="31"/>
  <c r="H284" i="31"/>
  <c r="I284" i="31"/>
  <c r="J284" i="31"/>
  <c r="K284" i="31"/>
  <c r="L284" i="31"/>
  <c r="M284" i="31"/>
  <c r="N284" i="31"/>
  <c r="O284" i="31"/>
  <c r="P284" i="31"/>
  <c r="Q284" i="31"/>
  <c r="R284" i="31"/>
  <c r="S284" i="31"/>
  <c r="T284" i="31"/>
  <c r="U284" i="31"/>
  <c r="V284" i="31"/>
  <c r="F285" i="31"/>
  <c r="G285" i="31"/>
  <c r="H285" i="31"/>
  <c r="I285" i="31"/>
  <c r="J285" i="31"/>
  <c r="K285" i="31"/>
  <c r="L285" i="31"/>
  <c r="M285" i="31"/>
  <c r="N285" i="31"/>
  <c r="O285" i="31"/>
  <c r="P285" i="31"/>
  <c r="Q285" i="31"/>
  <c r="R285" i="31"/>
  <c r="S285" i="31"/>
  <c r="T285" i="31"/>
  <c r="U285" i="31"/>
  <c r="V285" i="31"/>
  <c r="F288" i="31"/>
  <c r="G288" i="31"/>
  <c r="H288" i="31"/>
  <c r="I288" i="31"/>
  <c r="J288" i="31"/>
  <c r="K288" i="31"/>
  <c r="L288" i="31"/>
  <c r="M288" i="31"/>
  <c r="N288" i="31"/>
  <c r="O288" i="31"/>
  <c r="P288" i="31"/>
  <c r="Q288" i="31"/>
  <c r="R288" i="31"/>
  <c r="S288" i="31"/>
  <c r="T288" i="31"/>
  <c r="U288" i="31"/>
  <c r="V288" i="31"/>
  <c r="F289" i="31"/>
  <c r="G289" i="31"/>
  <c r="H289" i="31"/>
  <c r="I289" i="31"/>
  <c r="J289" i="31"/>
  <c r="K289" i="31"/>
  <c r="L289" i="31"/>
  <c r="M289" i="31"/>
  <c r="N289" i="31"/>
  <c r="O289" i="31"/>
  <c r="P289" i="31"/>
  <c r="Q289" i="31"/>
  <c r="R289" i="31"/>
  <c r="S289" i="31"/>
  <c r="T289" i="31"/>
  <c r="U289" i="31"/>
  <c r="V289" i="31"/>
  <c r="F292" i="31"/>
  <c r="G292" i="31"/>
  <c r="H292" i="31"/>
  <c r="I292" i="31"/>
  <c r="J292" i="31"/>
  <c r="K292" i="31"/>
  <c r="L292" i="31"/>
  <c r="M292" i="31"/>
  <c r="N292" i="31"/>
  <c r="O292" i="31"/>
  <c r="P292" i="31"/>
  <c r="Q292" i="31"/>
  <c r="R292" i="31"/>
  <c r="S292" i="31"/>
  <c r="T292" i="31"/>
  <c r="U292" i="31"/>
  <c r="V292" i="31"/>
  <c r="F293" i="31"/>
  <c r="G293" i="31"/>
  <c r="H293" i="31"/>
  <c r="I293" i="31"/>
  <c r="J293" i="31"/>
  <c r="K293" i="31"/>
  <c r="L293" i="31"/>
  <c r="M293" i="31"/>
  <c r="N293" i="31"/>
  <c r="O293" i="31"/>
  <c r="P293" i="31"/>
  <c r="Q293" i="31"/>
  <c r="R293" i="31"/>
  <c r="S293" i="31"/>
  <c r="T293" i="31"/>
  <c r="U293" i="31"/>
  <c r="V293" i="31"/>
  <c r="F296" i="31"/>
  <c r="G296" i="31"/>
  <c r="H296" i="31"/>
  <c r="I296" i="31"/>
  <c r="J296" i="31"/>
  <c r="K296" i="31"/>
  <c r="L296" i="31"/>
  <c r="M296" i="31"/>
  <c r="N296" i="31"/>
  <c r="O296" i="31"/>
  <c r="P296" i="31"/>
  <c r="Q296" i="31"/>
  <c r="R296" i="31"/>
  <c r="S296" i="31"/>
  <c r="T296" i="31"/>
  <c r="U296" i="31"/>
  <c r="V296" i="31"/>
  <c r="F297" i="31"/>
  <c r="G297" i="31"/>
  <c r="H297" i="31"/>
  <c r="I297" i="31"/>
  <c r="J297" i="31"/>
  <c r="K297" i="31"/>
  <c r="L297" i="31"/>
  <c r="M297" i="31"/>
  <c r="N297" i="31"/>
  <c r="O297" i="31"/>
  <c r="P297" i="31"/>
  <c r="Q297" i="31"/>
  <c r="R297" i="31"/>
  <c r="S297" i="31"/>
  <c r="T297" i="31"/>
  <c r="U297" i="31"/>
  <c r="V297" i="31"/>
  <c r="F300" i="31"/>
  <c r="G300" i="31"/>
  <c r="H300" i="31"/>
  <c r="I300" i="31"/>
  <c r="J300" i="31"/>
  <c r="K300" i="31"/>
  <c r="L300" i="31"/>
  <c r="M300" i="31"/>
  <c r="N300" i="31"/>
  <c r="O300" i="31"/>
  <c r="P300" i="31"/>
  <c r="Q300" i="31"/>
  <c r="R300" i="31"/>
  <c r="S300" i="31"/>
  <c r="T300" i="31"/>
  <c r="U300" i="31"/>
  <c r="V300" i="31"/>
  <c r="F301" i="31"/>
  <c r="G301" i="31"/>
  <c r="H301" i="31"/>
  <c r="I301" i="31"/>
  <c r="J301" i="31"/>
  <c r="K301" i="31"/>
  <c r="L301" i="31"/>
  <c r="M301" i="31"/>
  <c r="N301" i="31"/>
  <c r="O301" i="31"/>
  <c r="P301" i="31"/>
  <c r="Q301" i="31"/>
  <c r="R301" i="31"/>
  <c r="S301" i="31"/>
  <c r="T301" i="31"/>
  <c r="U301" i="31"/>
  <c r="V301" i="31"/>
  <c r="F304" i="31"/>
  <c r="G304" i="31"/>
  <c r="H304" i="31"/>
  <c r="I304" i="31"/>
  <c r="J304" i="31"/>
  <c r="K304" i="31"/>
  <c r="L304" i="31"/>
  <c r="M304" i="31"/>
  <c r="N304" i="31"/>
  <c r="O304" i="31"/>
  <c r="P304" i="31"/>
  <c r="Q304" i="31"/>
  <c r="R304" i="31"/>
  <c r="S304" i="31"/>
  <c r="T304" i="31"/>
  <c r="U304" i="31"/>
  <c r="V304" i="31"/>
  <c r="F305" i="31"/>
  <c r="G305" i="31"/>
  <c r="H305" i="31"/>
  <c r="I305" i="31"/>
  <c r="J305" i="31"/>
  <c r="K305" i="31"/>
  <c r="L305" i="31"/>
  <c r="M305" i="31"/>
  <c r="N305" i="31"/>
  <c r="O305" i="31"/>
  <c r="P305" i="31"/>
  <c r="Q305" i="31"/>
  <c r="R305" i="31"/>
  <c r="S305" i="31"/>
  <c r="T305" i="31"/>
  <c r="U305" i="31"/>
  <c r="V305" i="31"/>
  <c r="F308" i="31"/>
  <c r="G308" i="31"/>
  <c r="H308" i="31"/>
  <c r="I308" i="31"/>
  <c r="J308" i="31"/>
  <c r="K308" i="31"/>
  <c r="L308" i="31"/>
  <c r="M308" i="31"/>
  <c r="N308" i="31"/>
  <c r="O308" i="31"/>
  <c r="P308" i="31"/>
  <c r="Q308" i="31"/>
  <c r="R308" i="31"/>
  <c r="S308" i="31"/>
  <c r="T308" i="31"/>
  <c r="U308" i="31"/>
  <c r="V308" i="31"/>
  <c r="F309" i="31"/>
  <c r="G309" i="31"/>
  <c r="H309" i="31"/>
  <c r="I309" i="31"/>
  <c r="J309" i="31"/>
  <c r="K309" i="31"/>
  <c r="L309" i="31"/>
  <c r="M309" i="31"/>
  <c r="N309" i="31"/>
  <c r="O309" i="31"/>
  <c r="P309" i="31"/>
  <c r="Q309" i="31"/>
  <c r="R309" i="31"/>
  <c r="S309" i="31"/>
  <c r="T309" i="31"/>
  <c r="U309" i="31"/>
  <c r="V309" i="31"/>
  <c r="F312" i="31"/>
  <c r="G312" i="31"/>
  <c r="H312" i="31"/>
  <c r="I312" i="31"/>
  <c r="J312" i="31"/>
  <c r="K312" i="31"/>
  <c r="L312" i="31"/>
  <c r="M312" i="31"/>
  <c r="N312" i="31"/>
  <c r="O312" i="31"/>
  <c r="P312" i="31"/>
  <c r="Q312" i="31"/>
  <c r="R312" i="31"/>
  <c r="S312" i="31"/>
  <c r="T312" i="31"/>
  <c r="U312" i="31"/>
  <c r="V312" i="31"/>
  <c r="F313" i="31"/>
  <c r="G313" i="31"/>
  <c r="H313" i="31"/>
  <c r="I313" i="31"/>
  <c r="J313" i="31"/>
  <c r="K313" i="31"/>
  <c r="L313" i="31"/>
  <c r="M313" i="31"/>
  <c r="N313" i="31"/>
  <c r="O313" i="31"/>
  <c r="P313" i="31"/>
  <c r="Q313" i="31"/>
  <c r="R313" i="31"/>
  <c r="S313" i="31"/>
  <c r="T313" i="31"/>
  <c r="U313" i="31"/>
  <c r="V313" i="31"/>
  <c r="F316" i="31"/>
  <c r="G316" i="31"/>
  <c r="H316" i="31"/>
  <c r="I316" i="31"/>
  <c r="J316" i="31"/>
  <c r="K316" i="31"/>
  <c r="L316" i="31"/>
  <c r="M316" i="31"/>
  <c r="N316" i="31"/>
  <c r="O316" i="31"/>
  <c r="P316" i="31"/>
  <c r="Q316" i="31"/>
  <c r="R316" i="31"/>
  <c r="S316" i="31"/>
  <c r="T316" i="31"/>
  <c r="U316" i="31"/>
  <c r="V316" i="31"/>
  <c r="F317" i="31"/>
  <c r="G317" i="31"/>
  <c r="H317" i="31"/>
  <c r="I317" i="31"/>
  <c r="J317" i="31"/>
  <c r="K317" i="31"/>
  <c r="L317" i="31"/>
  <c r="M317" i="31"/>
  <c r="N317" i="31"/>
  <c r="O317" i="31"/>
  <c r="P317" i="31"/>
  <c r="Q317" i="31"/>
  <c r="R317" i="31"/>
  <c r="S317" i="31"/>
  <c r="T317" i="31"/>
  <c r="U317" i="31"/>
  <c r="V317" i="31"/>
  <c r="F320" i="31"/>
  <c r="G320" i="31"/>
  <c r="H320" i="31"/>
  <c r="I320" i="31"/>
  <c r="J320" i="31"/>
  <c r="K320" i="31"/>
  <c r="L320" i="31"/>
  <c r="M320" i="31"/>
  <c r="N320" i="31"/>
  <c r="O320" i="31"/>
  <c r="P320" i="31"/>
  <c r="Q320" i="31"/>
  <c r="R320" i="31"/>
  <c r="S320" i="31"/>
  <c r="T320" i="31"/>
  <c r="U320" i="31"/>
  <c r="V320" i="31"/>
  <c r="F321" i="31"/>
  <c r="G321" i="31"/>
  <c r="H321" i="31"/>
  <c r="I321" i="31"/>
  <c r="J321" i="31"/>
  <c r="K321" i="31"/>
  <c r="L321" i="31"/>
  <c r="M321" i="31"/>
  <c r="N321" i="31"/>
  <c r="O321" i="31"/>
  <c r="P321" i="31"/>
  <c r="Q321" i="31"/>
  <c r="R321" i="31"/>
  <c r="S321" i="31"/>
  <c r="T321" i="31"/>
  <c r="U321" i="31"/>
  <c r="V321" i="31"/>
  <c r="F324" i="31"/>
  <c r="G324" i="31"/>
  <c r="H324" i="31"/>
  <c r="I324" i="31"/>
  <c r="J324" i="31"/>
  <c r="K324" i="31"/>
  <c r="L324" i="31"/>
  <c r="M324" i="31"/>
  <c r="N324" i="31"/>
  <c r="O324" i="31"/>
  <c r="P324" i="31"/>
  <c r="Q324" i="31"/>
  <c r="R324" i="31"/>
  <c r="S324" i="31"/>
  <c r="T324" i="31"/>
  <c r="U324" i="31"/>
  <c r="V324" i="31"/>
  <c r="F325" i="31"/>
  <c r="G325" i="31"/>
  <c r="H325" i="31"/>
  <c r="I325" i="31"/>
  <c r="J325" i="31"/>
  <c r="K325" i="31"/>
  <c r="L325" i="31"/>
  <c r="M325" i="31"/>
  <c r="N325" i="31"/>
  <c r="O325" i="31"/>
  <c r="P325" i="31"/>
  <c r="Q325" i="31"/>
  <c r="R325" i="31"/>
  <c r="S325" i="31"/>
  <c r="T325" i="31"/>
  <c r="U325" i="31"/>
  <c r="V325" i="31"/>
  <c r="F328" i="31"/>
  <c r="G328" i="31"/>
  <c r="H328" i="31"/>
  <c r="I328" i="31"/>
  <c r="J328" i="31"/>
  <c r="K328" i="31"/>
  <c r="L328" i="31"/>
  <c r="M328" i="31"/>
  <c r="N328" i="31"/>
  <c r="O328" i="31"/>
  <c r="P328" i="31"/>
  <c r="Q328" i="31"/>
  <c r="R328" i="31"/>
  <c r="S328" i="31"/>
  <c r="T328" i="31"/>
  <c r="U328" i="31"/>
  <c r="V328" i="31"/>
  <c r="F329" i="31"/>
  <c r="G329" i="31"/>
  <c r="H329" i="31"/>
  <c r="I329" i="31"/>
  <c r="J329" i="31"/>
  <c r="K329" i="31"/>
  <c r="L329" i="31"/>
  <c r="M329" i="31"/>
  <c r="N329" i="31"/>
  <c r="O329" i="31"/>
  <c r="P329" i="31"/>
  <c r="Q329" i="31"/>
  <c r="R329" i="31"/>
  <c r="S329" i="31"/>
  <c r="T329" i="31"/>
  <c r="U329" i="31"/>
  <c r="V329" i="31"/>
  <c r="F332" i="31"/>
  <c r="G332" i="31"/>
  <c r="H332" i="31"/>
  <c r="I332" i="31"/>
  <c r="J332" i="31"/>
  <c r="K332" i="31"/>
  <c r="L332" i="31"/>
  <c r="M332" i="31"/>
  <c r="N332" i="31"/>
  <c r="O332" i="31"/>
  <c r="P332" i="31"/>
  <c r="Q332" i="31"/>
  <c r="R332" i="31"/>
  <c r="S332" i="31"/>
  <c r="T332" i="31"/>
  <c r="U332" i="31"/>
  <c r="V332" i="31"/>
  <c r="F333" i="31"/>
  <c r="G333" i="31"/>
  <c r="H333" i="31"/>
  <c r="I333" i="31"/>
  <c r="J333" i="31"/>
  <c r="K333" i="31"/>
  <c r="L333" i="31"/>
  <c r="M333" i="31"/>
  <c r="N333" i="31"/>
  <c r="O333" i="31"/>
  <c r="P333" i="31"/>
  <c r="Q333" i="31"/>
  <c r="R333" i="31"/>
  <c r="S333" i="31"/>
  <c r="T333" i="31"/>
  <c r="U333" i="31"/>
  <c r="V333" i="31"/>
  <c r="F336" i="31"/>
  <c r="G336" i="31"/>
  <c r="H336" i="31"/>
  <c r="I336" i="31"/>
  <c r="J336" i="31"/>
  <c r="K336" i="31"/>
  <c r="L336" i="31"/>
  <c r="M336" i="31"/>
  <c r="N336" i="31"/>
  <c r="O336" i="31"/>
  <c r="P336" i="31"/>
  <c r="Q336" i="31"/>
  <c r="R336" i="31"/>
  <c r="S336" i="31"/>
  <c r="T336" i="31"/>
  <c r="U336" i="31"/>
  <c r="V336" i="31"/>
  <c r="F337" i="31"/>
  <c r="G337" i="31"/>
  <c r="H337" i="31"/>
  <c r="I337" i="31"/>
  <c r="J337" i="31"/>
  <c r="K337" i="31"/>
  <c r="L337" i="31"/>
  <c r="M337" i="31"/>
  <c r="N337" i="31"/>
  <c r="O337" i="31"/>
  <c r="P337" i="31"/>
  <c r="Q337" i="31"/>
  <c r="R337" i="31"/>
  <c r="S337" i="31"/>
  <c r="T337" i="31"/>
  <c r="U337" i="31"/>
  <c r="V337" i="31"/>
  <c r="F340" i="31"/>
  <c r="G340" i="31"/>
  <c r="H340" i="31"/>
  <c r="I340" i="31"/>
  <c r="J340" i="31"/>
  <c r="K340" i="31"/>
  <c r="L340" i="31"/>
  <c r="M340" i="31"/>
  <c r="N340" i="31"/>
  <c r="O340" i="31"/>
  <c r="P340" i="31"/>
  <c r="Q340" i="31"/>
  <c r="R340" i="31"/>
  <c r="S340" i="31"/>
  <c r="T340" i="31"/>
  <c r="U340" i="31"/>
  <c r="V340" i="31"/>
  <c r="F341" i="31"/>
  <c r="G341" i="31"/>
  <c r="H341" i="31"/>
  <c r="I341" i="31"/>
  <c r="J341" i="31"/>
  <c r="K341" i="31"/>
  <c r="L341" i="31"/>
  <c r="M341" i="31"/>
  <c r="N341" i="31"/>
  <c r="O341" i="31"/>
  <c r="P341" i="31"/>
  <c r="Q341" i="31"/>
  <c r="R341" i="31"/>
  <c r="S341" i="31"/>
  <c r="T341" i="31"/>
  <c r="U341" i="31"/>
  <c r="V341" i="31"/>
  <c r="F344" i="31"/>
  <c r="G344" i="31"/>
  <c r="H344" i="31"/>
  <c r="I344" i="31"/>
  <c r="J344" i="31"/>
  <c r="K344" i="31"/>
  <c r="L344" i="31"/>
  <c r="M344" i="31"/>
  <c r="N344" i="31"/>
  <c r="O344" i="31"/>
  <c r="P344" i="31"/>
  <c r="Q344" i="31"/>
  <c r="R344" i="31"/>
  <c r="S344" i="31"/>
  <c r="T344" i="31"/>
  <c r="U344" i="31"/>
  <c r="V344" i="31"/>
  <c r="F345" i="31"/>
  <c r="G345" i="31"/>
  <c r="H345" i="31"/>
  <c r="I345" i="31"/>
  <c r="J345" i="31"/>
  <c r="K345" i="31"/>
  <c r="L345" i="31"/>
  <c r="M345" i="31"/>
  <c r="N345" i="31"/>
  <c r="O345" i="31"/>
  <c r="P345" i="31"/>
  <c r="Q345" i="31"/>
  <c r="R345" i="31"/>
  <c r="S345" i="31"/>
  <c r="T345" i="31"/>
  <c r="U345" i="31"/>
  <c r="V345" i="31"/>
  <c r="F348" i="31"/>
  <c r="G348" i="31"/>
  <c r="H348" i="31"/>
  <c r="I348" i="31"/>
  <c r="J348" i="31"/>
  <c r="K348" i="31"/>
  <c r="L348" i="31"/>
  <c r="M348" i="31"/>
  <c r="N348" i="31"/>
  <c r="O348" i="31"/>
  <c r="P348" i="31"/>
  <c r="Q348" i="31"/>
  <c r="R348" i="31"/>
  <c r="S348" i="31"/>
  <c r="T348" i="31"/>
  <c r="U348" i="31"/>
  <c r="V348" i="31"/>
  <c r="F349" i="31"/>
  <c r="G349" i="31"/>
  <c r="H349" i="31"/>
  <c r="I349" i="31"/>
  <c r="J349" i="31"/>
  <c r="K349" i="31"/>
  <c r="L349" i="31"/>
  <c r="M349" i="31"/>
  <c r="N349" i="31"/>
  <c r="O349" i="31"/>
  <c r="P349" i="31"/>
  <c r="Q349" i="31"/>
  <c r="R349" i="31"/>
  <c r="S349" i="31"/>
  <c r="T349" i="31"/>
  <c r="U349" i="31"/>
  <c r="V349" i="31"/>
  <c r="F352" i="31"/>
  <c r="G352" i="31"/>
  <c r="H352" i="31"/>
  <c r="I352" i="31"/>
  <c r="J352" i="31"/>
  <c r="K352" i="31"/>
  <c r="L352" i="31"/>
  <c r="M352" i="31"/>
  <c r="N352" i="31"/>
  <c r="O352" i="31"/>
  <c r="P352" i="31"/>
  <c r="Q352" i="31"/>
  <c r="R352" i="31"/>
  <c r="S352" i="31"/>
  <c r="T352" i="31"/>
  <c r="U352" i="31"/>
  <c r="V352" i="31"/>
  <c r="F353" i="31"/>
  <c r="G353" i="31"/>
  <c r="H353" i="31"/>
  <c r="I353" i="31"/>
  <c r="J353" i="31"/>
  <c r="K353" i="31"/>
  <c r="L353" i="31"/>
  <c r="M353" i="31"/>
  <c r="N353" i="31"/>
  <c r="O353" i="31"/>
  <c r="P353" i="31"/>
  <c r="Q353" i="31"/>
  <c r="R353" i="31"/>
  <c r="S353" i="31"/>
  <c r="T353" i="31"/>
  <c r="U353" i="31"/>
  <c r="V353" i="31"/>
  <c r="F356" i="31"/>
  <c r="G356" i="31"/>
  <c r="H356" i="31"/>
  <c r="I356" i="31"/>
  <c r="J356" i="31"/>
  <c r="K356" i="31"/>
  <c r="L356" i="31"/>
  <c r="M356" i="31"/>
  <c r="N356" i="31"/>
  <c r="O356" i="31"/>
  <c r="P356" i="31"/>
  <c r="Q356" i="31"/>
  <c r="R356" i="31"/>
  <c r="S356" i="31"/>
  <c r="T356" i="31"/>
  <c r="U356" i="31"/>
  <c r="V356" i="31"/>
  <c r="F357" i="31"/>
  <c r="G357" i="31"/>
  <c r="H357" i="31"/>
  <c r="I357" i="31"/>
  <c r="J357" i="31"/>
  <c r="K357" i="31"/>
  <c r="L357" i="31"/>
  <c r="M357" i="31"/>
  <c r="N357" i="31"/>
  <c r="O357" i="31"/>
  <c r="P357" i="31"/>
  <c r="Q357" i="31"/>
  <c r="R357" i="31"/>
  <c r="S357" i="31"/>
  <c r="T357" i="31"/>
  <c r="U357" i="31"/>
  <c r="V357" i="31"/>
  <c r="F360" i="31"/>
  <c r="G360" i="31"/>
  <c r="H360" i="31"/>
  <c r="I360" i="31"/>
  <c r="J360" i="31"/>
  <c r="K360" i="31"/>
  <c r="L360" i="31"/>
  <c r="M360" i="31"/>
  <c r="N360" i="31"/>
  <c r="O360" i="31"/>
  <c r="P360" i="31"/>
  <c r="Q360" i="31"/>
  <c r="R360" i="31"/>
  <c r="S360" i="31"/>
  <c r="T360" i="31"/>
  <c r="U360" i="31"/>
  <c r="V360" i="31"/>
  <c r="F361" i="31"/>
  <c r="G361" i="31"/>
  <c r="H361" i="31"/>
  <c r="I361" i="31"/>
  <c r="J361" i="31"/>
  <c r="K361" i="31"/>
  <c r="L361" i="31"/>
  <c r="M361" i="31"/>
  <c r="N361" i="31"/>
  <c r="O361" i="31"/>
  <c r="P361" i="31"/>
  <c r="Q361" i="31"/>
  <c r="R361" i="31"/>
  <c r="S361" i="31"/>
  <c r="T361" i="31"/>
  <c r="U361" i="31"/>
  <c r="V361" i="31"/>
  <c r="F364" i="31"/>
  <c r="G364" i="31"/>
  <c r="H364" i="31"/>
  <c r="I364" i="31"/>
  <c r="J364" i="31"/>
  <c r="K364" i="31"/>
  <c r="L364" i="31"/>
  <c r="M364" i="31"/>
  <c r="N364" i="31"/>
  <c r="O364" i="31"/>
  <c r="P364" i="31"/>
  <c r="Q364" i="31"/>
  <c r="R364" i="31"/>
  <c r="S364" i="31"/>
  <c r="T364" i="31"/>
  <c r="U364" i="31"/>
  <c r="V364" i="31"/>
  <c r="F365" i="31"/>
  <c r="G365" i="31"/>
  <c r="H365" i="31"/>
  <c r="I365" i="31"/>
  <c r="J365" i="31"/>
  <c r="K365" i="31"/>
  <c r="L365" i="31"/>
  <c r="M365" i="31"/>
  <c r="N365" i="31"/>
  <c r="O365" i="31"/>
  <c r="P365" i="31"/>
  <c r="Q365" i="31"/>
  <c r="R365" i="31"/>
  <c r="S365" i="31"/>
  <c r="T365" i="31"/>
  <c r="U365" i="31"/>
  <c r="V365" i="31"/>
  <c r="F368" i="31"/>
  <c r="G368" i="31"/>
  <c r="H368" i="31"/>
  <c r="I368" i="31"/>
  <c r="J368" i="31"/>
  <c r="K368" i="31"/>
  <c r="L368" i="31"/>
  <c r="M368" i="31"/>
  <c r="N368" i="31"/>
  <c r="O368" i="31"/>
  <c r="P368" i="31"/>
  <c r="Q368" i="31"/>
  <c r="R368" i="31"/>
  <c r="S368" i="31"/>
  <c r="T368" i="31"/>
  <c r="U368" i="31"/>
  <c r="V368" i="31"/>
  <c r="F369" i="31"/>
  <c r="G369" i="31"/>
  <c r="H369" i="31"/>
  <c r="I369" i="31"/>
  <c r="J369" i="31"/>
  <c r="K369" i="31"/>
  <c r="L369" i="31"/>
  <c r="M369" i="31"/>
  <c r="N369" i="31"/>
  <c r="O369" i="31"/>
  <c r="P369" i="31"/>
  <c r="Q369" i="31"/>
  <c r="R369" i="31"/>
  <c r="S369" i="31"/>
  <c r="T369" i="31"/>
  <c r="U369" i="31"/>
  <c r="V369" i="31"/>
  <c r="F372" i="31"/>
  <c r="G372" i="31"/>
  <c r="H372" i="31"/>
  <c r="I372" i="31"/>
  <c r="J372" i="31"/>
  <c r="K372" i="31"/>
  <c r="L372" i="31"/>
  <c r="M372" i="31"/>
  <c r="N372" i="31"/>
  <c r="O372" i="31"/>
  <c r="P372" i="31"/>
  <c r="Q372" i="31"/>
  <c r="R372" i="31"/>
  <c r="S372" i="31"/>
  <c r="T372" i="31"/>
  <c r="U372" i="31"/>
  <c r="V372" i="31"/>
  <c r="F373" i="31"/>
  <c r="G373" i="31"/>
  <c r="H373" i="31"/>
  <c r="I373" i="31"/>
  <c r="J373" i="31"/>
  <c r="K373" i="31"/>
  <c r="L373" i="31"/>
  <c r="M373" i="31"/>
  <c r="N373" i="31"/>
  <c r="O373" i="31"/>
  <c r="P373" i="31"/>
  <c r="Q373" i="31"/>
  <c r="R373" i="31"/>
  <c r="S373" i="31"/>
  <c r="T373" i="31"/>
  <c r="U373" i="31"/>
  <c r="V373" i="31"/>
  <c r="F376" i="31"/>
  <c r="G376" i="31"/>
  <c r="H376" i="31"/>
  <c r="I376" i="31"/>
  <c r="J376" i="31"/>
  <c r="K376" i="31"/>
  <c r="L376" i="31"/>
  <c r="M376" i="31"/>
  <c r="N376" i="31"/>
  <c r="O376" i="31"/>
  <c r="P376" i="31"/>
  <c r="Q376" i="31"/>
  <c r="R376" i="31"/>
  <c r="S376" i="31"/>
  <c r="T376" i="31"/>
  <c r="U376" i="31"/>
  <c r="V376" i="31"/>
  <c r="F377" i="31"/>
  <c r="G377" i="31"/>
  <c r="H377" i="31"/>
  <c r="I377" i="31"/>
  <c r="J377" i="31"/>
  <c r="K377" i="31"/>
  <c r="L377" i="31"/>
  <c r="M377" i="31"/>
  <c r="N377" i="31"/>
  <c r="O377" i="31"/>
  <c r="P377" i="31"/>
  <c r="Q377" i="31"/>
  <c r="R377" i="31"/>
  <c r="S377" i="31"/>
  <c r="T377" i="31"/>
  <c r="U377" i="31"/>
  <c r="V377" i="31"/>
  <c r="F380" i="31"/>
  <c r="G380" i="31"/>
  <c r="H380" i="31"/>
  <c r="I380" i="31"/>
  <c r="J380" i="31"/>
  <c r="K380" i="31"/>
  <c r="L380" i="31"/>
  <c r="M380" i="31"/>
  <c r="N380" i="31"/>
  <c r="O380" i="31"/>
  <c r="P380" i="31"/>
  <c r="Q380" i="31"/>
  <c r="R380" i="31"/>
  <c r="S380" i="31"/>
  <c r="T380" i="31"/>
  <c r="U380" i="31"/>
  <c r="V380" i="31"/>
  <c r="F381" i="31"/>
  <c r="G381" i="31"/>
  <c r="H381" i="31"/>
  <c r="I381" i="31"/>
  <c r="J381" i="31"/>
  <c r="K381" i="31"/>
  <c r="L381" i="31"/>
  <c r="M381" i="31"/>
  <c r="N381" i="31"/>
  <c r="O381" i="31"/>
  <c r="P381" i="31"/>
  <c r="Q381" i="31"/>
  <c r="R381" i="31"/>
  <c r="S381" i="31"/>
  <c r="T381" i="31"/>
  <c r="U381" i="31"/>
  <c r="V381" i="31"/>
  <c r="F384" i="31"/>
  <c r="G384" i="31"/>
  <c r="H384" i="31"/>
  <c r="I384" i="31"/>
  <c r="J384" i="31"/>
  <c r="K384" i="31"/>
  <c r="L384" i="31"/>
  <c r="M384" i="31"/>
  <c r="N384" i="31"/>
  <c r="O384" i="31"/>
  <c r="P384" i="31"/>
  <c r="Q384" i="31"/>
  <c r="R384" i="31"/>
  <c r="S384" i="31"/>
  <c r="T384" i="31"/>
  <c r="U384" i="31"/>
  <c r="V384" i="31"/>
  <c r="F385" i="31"/>
  <c r="G385" i="31"/>
  <c r="H385" i="31"/>
  <c r="I385" i="31"/>
  <c r="J385" i="31"/>
  <c r="K385" i="31"/>
  <c r="L385" i="31"/>
  <c r="M385" i="31"/>
  <c r="N385" i="31"/>
  <c r="O385" i="31"/>
  <c r="P385" i="31"/>
  <c r="Q385" i="31"/>
  <c r="R385" i="31"/>
  <c r="S385" i="31"/>
  <c r="T385" i="31"/>
  <c r="U385" i="31"/>
  <c r="V385" i="31"/>
  <c r="F388" i="31"/>
  <c r="G388" i="31"/>
  <c r="H388" i="31"/>
  <c r="I388" i="31"/>
  <c r="J388" i="31"/>
  <c r="K388" i="31"/>
  <c r="L388" i="31"/>
  <c r="M388" i="31"/>
  <c r="N388" i="31"/>
  <c r="O388" i="31"/>
  <c r="P388" i="31"/>
  <c r="Q388" i="31"/>
  <c r="R388" i="31"/>
  <c r="S388" i="31"/>
  <c r="T388" i="31"/>
  <c r="U388" i="31"/>
  <c r="V388" i="31"/>
  <c r="F389" i="31"/>
  <c r="G389" i="31"/>
  <c r="H389" i="31"/>
  <c r="I389" i="31"/>
  <c r="J389" i="31"/>
  <c r="K389" i="31"/>
  <c r="L389" i="31"/>
  <c r="M389" i="31"/>
  <c r="N389" i="31"/>
  <c r="O389" i="31"/>
  <c r="P389" i="31"/>
  <c r="Q389" i="31"/>
  <c r="R389" i="31"/>
  <c r="S389" i="31"/>
  <c r="T389" i="31"/>
  <c r="U389" i="31"/>
  <c r="V389" i="31"/>
  <c r="F392" i="31"/>
  <c r="G392" i="31"/>
  <c r="H392" i="31"/>
  <c r="I392" i="31"/>
  <c r="J392" i="31"/>
  <c r="K392" i="31"/>
  <c r="L392" i="31"/>
  <c r="M392" i="31"/>
  <c r="N392" i="31"/>
  <c r="O392" i="31"/>
  <c r="P392" i="31"/>
  <c r="Q392" i="31"/>
  <c r="R392" i="31"/>
  <c r="S392" i="31"/>
  <c r="T392" i="31"/>
  <c r="U392" i="31"/>
  <c r="V392" i="31"/>
  <c r="F393" i="31"/>
  <c r="G393" i="31"/>
  <c r="H393" i="31"/>
  <c r="I393" i="31"/>
  <c r="J393" i="31"/>
  <c r="K393" i="31"/>
  <c r="L393" i="31"/>
  <c r="M393" i="31"/>
  <c r="N393" i="31"/>
  <c r="O393" i="31"/>
  <c r="P393" i="31"/>
  <c r="Q393" i="31"/>
  <c r="R393" i="31"/>
  <c r="S393" i="31"/>
  <c r="T393" i="31"/>
  <c r="U393" i="31"/>
  <c r="V393" i="31"/>
  <c r="F396" i="31"/>
  <c r="G396" i="31"/>
  <c r="H396" i="31"/>
  <c r="I396" i="31"/>
  <c r="J396" i="31"/>
  <c r="K396" i="31"/>
  <c r="L396" i="31"/>
  <c r="M396" i="31"/>
  <c r="N396" i="31"/>
  <c r="O396" i="31"/>
  <c r="P396" i="31"/>
  <c r="Q396" i="31"/>
  <c r="R396" i="31"/>
  <c r="S396" i="31"/>
  <c r="T396" i="31"/>
  <c r="U396" i="31"/>
  <c r="V396" i="31"/>
  <c r="F397" i="31"/>
  <c r="G397" i="31"/>
  <c r="H397" i="31"/>
  <c r="I397" i="31"/>
  <c r="J397" i="31"/>
  <c r="K397" i="31"/>
  <c r="L397" i="31"/>
  <c r="M397" i="31"/>
  <c r="N397" i="31"/>
  <c r="O397" i="31"/>
  <c r="P397" i="31"/>
  <c r="Q397" i="31"/>
  <c r="R397" i="31"/>
  <c r="S397" i="31"/>
  <c r="T397" i="31"/>
  <c r="U397" i="31"/>
  <c r="V397" i="31"/>
  <c r="F400" i="31"/>
  <c r="G400" i="31"/>
  <c r="H400" i="31"/>
  <c r="I400" i="31"/>
  <c r="J400" i="31"/>
  <c r="K400" i="31"/>
  <c r="L400" i="31"/>
  <c r="M400" i="31"/>
  <c r="N400" i="31"/>
  <c r="O400" i="31"/>
  <c r="P400" i="31"/>
  <c r="Q400" i="31"/>
  <c r="R400" i="31"/>
  <c r="S400" i="31"/>
  <c r="T400" i="31"/>
  <c r="U400" i="31"/>
  <c r="V400" i="31"/>
  <c r="F401" i="31"/>
  <c r="G401" i="31"/>
  <c r="H401" i="31"/>
  <c r="I401" i="31"/>
  <c r="J401" i="31"/>
  <c r="K401" i="31"/>
  <c r="L401" i="31"/>
  <c r="M401" i="31"/>
  <c r="N401" i="31"/>
  <c r="O401" i="31"/>
  <c r="P401" i="31"/>
  <c r="Q401" i="31"/>
  <c r="R401" i="31"/>
  <c r="S401" i="31"/>
  <c r="T401" i="31"/>
  <c r="U401" i="31"/>
  <c r="V401" i="31"/>
  <c r="F404" i="31"/>
  <c r="G404" i="31"/>
  <c r="H404" i="31"/>
  <c r="I404" i="31"/>
  <c r="J404" i="31"/>
  <c r="K404" i="31"/>
  <c r="L404" i="31"/>
  <c r="M404" i="31"/>
  <c r="N404" i="31"/>
  <c r="O404" i="31"/>
  <c r="P404" i="31"/>
  <c r="Q404" i="31"/>
  <c r="R404" i="31"/>
  <c r="S404" i="31"/>
  <c r="T404" i="31"/>
  <c r="U404" i="31"/>
  <c r="V404" i="31"/>
  <c r="F405" i="31"/>
  <c r="G405" i="31"/>
  <c r="H405" i="31"/>
  <c r="I405" i="31"/>
  <c r="J405" i="31"/>
  <c r="K405" i="31"/>
  <c r="L405" i="31"/>
  <c r="M405" i="31"/>
  <c r="N405" i="31"/>
  <c r="O405" i="31"/>
  <c r="P405" i="31"/>
  <c r="Q405" i="31"/>
  <c r="R405" i="31"/>
  <c r="S405" i="31"/>
  <c r="T405" i="31"/>
  <c r="U405" i="31"/>
  <c r="V405" i="31"/>
  <c r="F408" i="31"/>
  <c r="G408" i="31"/>
  <c r="H408" i="31"/>
  <c r="I408" i="31"/>
  <c r="J408" i="31"/>
  <c r="K408" i="31"/>
  <c r="L408" i="31"/>
  <c r="M408" i="31"/>
  <c r="N408" i="31"/>
  <c r="O408" i="31"/>
  <c r="P408" i="31"/>
  <c r="Q408" i="31"/>
  <c r="R408" i="31"/>
  <c r="S408" i="31"/>
  <c r="T408" i="31"/>
  <c r="U408" i="31"/>
  <c r="V408" i="31"/>
  <c r="F409" i="31"/>
  <c r="G409" i="31"/>
  <c r="H409" i="31"/>
  <c r="I409" i="31"/>
  <c r="J409" i="31"/>
  <c r="K409" i="31"/>
  <c r="L409" i="31"/>
  <c r="M409" i="31"/>
  <c r="N409" i="31"/>
  <c r="O409" i="31"/>
  <c r="P409" i="31"/>
  <c r="Q409" i="31"/>
  <c r="R409" i="31"/>
  <c r="S409" i="31"/>
  <c r="T409" i="31"/>
  <c r="U409" i="31"/>
  <c r="V409" i="31"/>
  <c r="F412" i="31"/>
  <c r="G412" i="31"/>
  <c r="H412" i="31"/>
  <c r="I412" i="31"/>
  <c r="J412" i="31"/>
  <c r="K412" i="31"/>
  <c r="L412" i="31"/>
  <c r="M412" i="31"/>
  <c r="N412" i="31"/>
  <c r="O412" i="31"/>
  <c r="P412" i="31"/>
  <c r="Q412" i="31"/>
  <c r="R412" i="31"/>
  <c r="S412" i="31"/>
  <c r="T412" i="31"/>
  <c r="U412" i="31"/>
  <c r="V412" i="31"/>
  <c r="F413" i="31"/>
  <c r="G413" i="31"/>
  <c r="H413" i="31"/>
  <c r="I413" i="31"/>
  <c r="J413" i="31"/>
  <c r="K413" i="31"/>
  <c r="L413" i="31"/>
  <c r="M413" i="31"/>
  <c r="N413" i="31"/>
  <c r="O413" i="31"/>
  <c r="P413" i="31"/>
  <c r="Q413" i="31"/>
  <c r="R413" i="31"/>
  <c r="S413" i="31"/>
  <c r="T413" i="31"/>
  <c r="U413" i="31"/>
  <c r="V413" i="31"/>
  <c r="F416" i="31"/>
  <c r="G416" i="31"/>
  <c r="H416" i="31"/>
  <c r="I416" i="31"/>
  <c r="J416" i="31"/>
  <c r="K416" i="31"/>
  <c r="L416" i="31"/>
  <c r="M416" i="31"/>
  <c r="N416" i="31"/>
  <c r="O416" i="31"/>
  <c r="P416" i="31"/>
  <c r="Q416" i="31"/>
  <c r="R416" i="31"/>
  <c r="S416" i="31"/>
  <c r="T416" i="31"/>
  <c r="U416" i="31"/>
  <c r="V416" i="31"/>
  <c r="F417" i="31"/>
  <c r="G417" i="31"/>
  <c r="H417" i="31"/>
  <c r="I417" i="31"/>
  <c r="J417" i="31"/>
  <c r="K417" i="31"/>
  <c r="L417" i="31"/>
  <c r="M417" i="31"/>
  <c r="N417" i="31"/>
  <c r="O417" i="31"/>
  <c r="P417" i="31"/>
  <c r="Q417" i="31"/>
  <c r="R417" i="31"/>
  <c r="S417" i="31"/>
  <c r="T417" i="31"/>
  <c r="U417" i="31"/>
  <c r="V417" i="31"/>
  <c r="F420" i="31"/>
  <c r="G420" i="31"/>
  <c r="H420" i="31"/>
  <c r="I420" i="31"/>
  <c r="J420" i="31"/>
  <c r="K420" i="31"/>
  <c r="L420" i="31"/>
  <c r="M420" i="31"/>
  <c r="N420" i="31"/>
  <c r="O420" i="31"/>
  <c r="P420" i="31"/>
  <c r="Q420" i="31"/>
  <c r="R420" i="31"/>
  <c r="S420" i="31"/>
  <c r="T420" i="31"/>
  <c r="U420" i="31"/>
  <c r="V420" i="31"/>
  <c r="F421" i="31"/>
  <c r="G421" i="31"/>
  <c r="H421" i="31"/>
  <c r="I421" i="31"/>
  <c r="J421" i="31"/>
  <c r="K421" i="31"/>
  <c r="L421" i="31"/>
  <c r="M421" i="31"/>
  <c r="N421" i="31"/>
  <c r="O421" i="31"/>
  <c r="P421" i="31"/>
  <c r="Q421" i="31"/>
  <c r="R421" i="31"/>
  <c r="S421" i="31"/>
  <c r="T421" i="31"/>
  <c r="U421" i="31"/>
  <c r="V421" i="31"/>
  <c r="F424" i="31"/>
  <c r="G424" i="31"/>
  <c r="H424" i="31"/>
  <c r="I424" i="31"/>
  <c r="J424" i="31"/>
  <c r="K424" i="31"/>
  <c r="L424" i="31"/>
  <c r="M424" i="31"/>
  <c r="N424" i="31"/>
  <c r="O424" i="31"/>
  <c r="P424" i="31"/>
  <c r="Q424" i="31"/>
  <c r="R424" i="31"/>
  <c r="S424" i="31"/>
  <c r="T424" i="31"/>
  <c r="U424" i="31"/>
  <c r="V424" i="31"/>
  <c r="F425" i="31"/>
  <c r="G425" i="31"/>
  <c r="H425" i="31"/>
  <c r="I425" i="31"/>
  <c r="J425" i="31"/>
  <c r="K425" i="31"/>
  <c r="L425" i="31"/>
  <c r="M425" i="31"/>
  <c r="N425" i="31"/>
  <c r="O425" i="31"/>
  <c r="P425" i="31"/>
  <c r="Q425" i="31"/>
  <c r="R425" i="31"/>
  <c r="S425" i="31"/>
  <c r="T425" i="31"/>
  <c r="U425" i="31"/>
  <c r="V425" i="31"/>
  <c r="F428" i="31"/>
  <c r="G428" i="31"/>
  <c r="H428" i="31"/>
  <c r="I428" i="31"/>
  <c r="J428" i="31"/>
  <c r="K428" i="31"/>
  <c r="L428" i="31"/>
  <c r="M428" i="31"/>
  <c r="N428" i="31"/>
  <c r="O428" i="31"/>
  <c r="P428" i="31"/>
  <c r="Q428" i="31"/>
  <c r="R428" i="31"/>
  <c r="S428" i="31"/>
  <c r="T428" i="31"/>
  <c r="U428" i="31"/>
  <c r="V428" i="31"/>
  <c r="F429" i="31"/>
  <c r="G429" i="31"/>
  <c r="H429" i="31"/>
  <c r="I429" i="31"/>
  <c r="J429" i="31"/>
  <c r="K429" i="31"/>
  <c r="L429" i="31"/>
  <c r="M429" i="31"/>
  <c r="N429" i="31"/>
  <c r="O429" i="31"/>
  <c r="P429" i="31"/>
  <c r="Q429" i="31"/>
  <c r="R429" i="31"/>
  <c r="S429" i="31"/>
  <c r="T429" i="31"/>
  <c r="U429" i="31"/>
  <c r="V429" i="31"/>
  <c r="F432" i="31"/>
  <c r="G432" i="31"/>
  <c r="H432" i="31"/>
  <c r="I432" i="31"/>
  <c r="J432" i="31"/>
  <c r="K432" i="31"/>
  <c r="L432" i="31"/>
  <c r="M432" i="31"/>
  <c r="N432" i="31"/>
  <c r="O432" i="31"/>
  <c r="P432" i="31"/>
  <c r="Q432" i="31"/>
  <c r="R432" i="31"/>
  <c r="S432" i="31"/>
  <c r="T432" i="31"/>
  <c r="U432" i="31"/>
  <c r="V432" i="31"/>
  <c r="F433" i="31"/>
  <c r="G433" i="31"/>
  <c r="H433" i="31"/>
  <c r="I433" i="31"/>
  <c r="J433" i="31"/>
  <c r="K433" i="31"/>
  <c r="L433" i="31"/>
  <c r="M433" i="31"/>
  <c r="N433" i="31"/>
  <c r="O433" i="31"/>
  <c r="P433" i="31"/>
  <c r="Q433" i="31"/>
  <c r="R433" i="31"/>
  <c r="S433" i="31"/>
  <c r="T433" i="31"/>
  <c r="U433" i="31"/>
  <c r="V433" i="31"/>
  <c r="F436" i="31"/>
  <c r="G436" i="31"/>
  <c r="H436" i="31"/>
  <c r="I436" i="31"/>
  <c r="J436" i="31"/>
  <c r="K436" i="31"/>
  <c r="L436" i="31"/>
  <c r="M436" i="31"/>
  <c r="N436" i="31"/>
  <c r="O436" i="31"/>
  <c r="P436" i="31"/>
  <c r="Q436" i="31"/>
  <c r="R436" i="31"/>
  <c r="S436" i="31"/>
  <c r="T436" i="31"/>
  <c r="U436" i="31"/>
  <c r="V436" i="31"/>
  <c r="F437" i="31"/>
  <c r="G437" i="31"/>
  <c r="H437" i="31"/>
  <c r="I437" i="31"/>
  <c r="J437" i="31"/>
  <c r="K437" i="31"/>
  <c r="L437" i="31"/>
  <c r="M437" i="31"/>
  <c r="N437" i="31"/>
  <c r="O437" i="31"/>
  <c r="P437" i="31"/>
  <c r="Q437" i="31"/>
  <c r="R437" i="31"/>
  <c r="S437" i="31"/>
  <c r="T437" i="31"/>
  <c r="U437" i="31"/>
  <c r="V437" i="31"/>
  <c r="F440" i="31"/>
  <c r="G440" i="31"/>
  <c r="H440" i="31"/>
  <c r="I440" i="31"/>
  <c r="J440" i="31"/>
  <c r="K440" i="31"/>
  <c r="L440" i="31"/>
  <c r="M440" i="31"/>
  <c r="N440" i="31"/>
  <c r="O440" i="31"/>
  <c r="P440" i="31"/>
  <c r="Q440" i="31"/>
  <c r="R440" i="31"/>
  <c r="S440" i="31"/>
  <c r="T440" i="31"/>
  <c r="U440" i="31"/>
  <c r="V440" i="31"/>
  <c r="F441" i="31"/>
  <c r="G441" i="31"/>
  <c r="H441" i="31"/>
  <c r="I441" i="31"/>
  <c r="J441" i="31"/>
  <c r="K441" i="31"/>
  <c r="L441" i="31"/>
  <c r="M441" i="31"/>
  <c r="N441" i="31"/>
  <c r="O441" i="31"/>
  <c r="P441" i="31"/>
  <c r="Q441" i="31"/>
  <c r="R441" i="31"/>
  <c r="S441" i="31"/>
  <c r="T441" i="31"/>
  <c r="U441" i="31"/>
  <c r="V441" i="31"/>
  <c r="F444" i="31"/>
  <c r="G444" i="31"/>
  <c r="H444" i="31"/>
  <c r="I444" i="31"/>
  <c r="J444" i="31"/>
  <c r="K444" i="31"/>
  <c r="L444" i="31"/>
  <c r="M444" i="31"/>
  <c r="N444" i="31"/>
  <c r="O444" i="31"/>
  <c r="P444" i="31"/>
  <c r="Q444" i="31"/>
  <c r="R444" i="31"/>
  <c r="S444" i="31"/>
  <c r="T444" i="31"/>
  <c r="U444" i="31"/>
  <c r="V444" i="31"/>
  <c r="F445" i="31"/>
  <c r="G445" i="31"/>
  <c r="H445" i="31"/>
  <c r="I445" i="31"/>
  <c r="J445" i="31"/>
  <c r="K445" i="31"/>
  <c r="L445" i="31"/>
  <c r="M445" i="31"/>
  <c r="N445" i="31"/>
  <c r="O445" i="31"/>
  <c r="P445" i="31"/>
  <c r="Q445" i="31"/>
  <c r="R445" i="31"/>
  <c r="S445" i="31"/>
  <c r="T445" i="31"/>
  <c r="U445" i="31"/>
  <c r="V445" i="31"/>
  <c r="F448" i="31"/>
  <c r="G448" i="31"/>
  <c r="H448" i="31"/>
  <c r="I448" i="31"/>
  <c r="J448" i="31"/>
  <c r="K448" i="31"/>
  <c r="L448" i="31"/>
  <c r="M448" i="31"/>
  <c r="N448" i="31"/>
  <c r="O448" i="31"/>
  <c r="P448" i="31"/>
  <c r="Q448" i="31"/>
  <c r="R448" i="31"/>
  <c r="S448" i="31"/>
  <c r="T448" i="31"/>
  <c r="U448" i="31"/>
  <c r="V448" i="31"/>
  <c r="F449" i="31"/>
  <c r="G449" i="31"/>
  <c r="H449" i="31"/>
  <c r="I449" i="31"/>
  <c r="J449" i="31"/>
  <c r="K449" i="31"/>
  <c r="L449" i="31"/>
  <c r="M449" i="31"/>
  <c r="N449" i="31"/>
  <c r="O449" i="31"/>
  <c r="P449" i="31"/>
  <c r="Q449" i="31"/>
  <c r="R449" i="31"/>
  <c r="S449" i="31"/>
  <c r="T449" i="31"/>
  <c r="U449" i="31"/>
  <c r="V449" i="31"/>
  <c r="F452" i="31"/>
  <c r="G452" i="31"/>
  <c r="H452" i="31"/>
  <c r="I452" i="31"/>
  <c r="J452" i="31"/>
  <c r="K452" i="31"/>
  <c r="L452" i="31"/>
  <c r="M452" i="31"/>
  <c r="N452" i="31"/>
  <c r="O452" i="31"/>
  <c r="P452" i="31"/>
  <c r="Q452" i="31"/>
  <c r="R452" i="31"/>
  <c r="S452" i="31"/>
  <c r="T452" i="31"/>
  <c r="U452" i="31"/>
  <c r="V452" i="31"/>
  <c r="F453" i="31"/>
  <c r="G453" i="31"/>
  <c r="H453" i="31"/>
  <c r="I453" i="31"/>
  <c r="J453" i="31"/>
  <c r="K453" i="31"/>
  <c r="L453" i="31"/>
  <c r="M453" i="31"/>
  <c r="N453" i="31"/>
  <c r="O453" i="31"/>
  <c r="P453" i="31"/>
  <c r="Q453" i="31"/>
  <c r="R453" i="31"/>
  <c r="S453" i="31"/>
  <c r="T453" i="31"/>
  <c r="U453" i="31"/>
  <c r="V453" i="31"/>
  <c r="F456" i="31"/>
  <c r="G456" i="31"/>
  <c r="H456" i="31"/>
  <c r="I456" i="31"/>
  <c r="J456" i="31"/>
  <c r="K456" i="31"/>
  <c r="L456" i="31"/>
  <c r="M456" i="31"/>
  <c r="N456" i="31"/>
  <c r="O456" i="31"/>
  <c r="P456" i="31"/>
  <c r="Q456" i="31"/>
  <c r="R456" i="31"/>
  <c r="S456" i="31"/>
  <c r="T456" i="31"/>
  <c r="U456" i="31"/>
  <c r="V456" i="31"/>
  <c r="F457" i="31"/>
  <c r="G457" i="31"/>
  <c r="H457" i="31"/>
  <c r="I457" i="31"/>
  <c r="J457" i="31"/>
  <c r="K457" i="31"/>
  <c r="L457" i="31"/>
  <c r="M457" i="31"/>
  <c r="N457" i="31"/>
  <c r="O457" i="31"/>
  <c r="P457" i="31"/>
  <c r="Q457" i="31"/>
  <c r="R457" i="31"/>
  <c r="S457" i="31"/>
  <c r="T457" i="31"/>
  <c r="U457" i="31"/>
  <c r="V457" i="31"/>
  <c r="F460" i="31"/>
  <c r="G460" i="31"/>
  <c r="H460" i="31"/>
  <c r="I460" i="31"/>
  <c r="J460" i="31"/>
  <c r="K460" i="31"/>
  <c r="L460" i="31"/>
  <c r="M460" i="31"/>
  <c r="N460" i="31"/>
  <c r="O460" i="31"/>
  <c r="P460" i="31"/>
  <c r="Q460" i="31"/>
  <c r="R460" i="31"/>
  <c r="S460" i="31"/>
  <c r="T460" i="31"/>
  <c r="U460" i="31"/>
  <c r="V460" i="31"/>
  <c r="F461" i="31"/>
  <c r="G461" i="31"/>
  <c r="H461" i="31"/>
  <c r="I461" i="31"/>
  <c r="J461" i="31"/>
  <c r="K461" i="31"/>
  <c r="L461" i="31"/>
  <c r="M461" i="31"/>
  <c r="N461" i="31"/>
  <c r="O461" i="31"/>
  <c r="P461" i="31"/>
  <c r="Q461" i="31"/>
  <c r="R461" i="31"/>
  <c r="S461" i="31"/>
  <c r="T461" i="31"/>
  <c r="U461" i="31"/>
  <c r="V461" i="31"/>
  <c r="F464" i="31"/>
  <c r="G464" i="31"/>
  <c r="H464" i="31"/>
  <c r="I464" i="31"/>
  <c r="J464" i="31"/>
  <c r="K464" i="31"/>
  <c r="L464" i="31"/>
  <c r="M464" i="31"/>
  <c r="N464" i="31"/>
  <c r="O464" i="31"/>
  <c r="P464" i="31"/>
  <c r="Q464" i="31"/>
  <c r="R464" i="31"/>
  <c r="S464" i="31"/>
  <c r="T464" i="31"/>
  <c r="U464" i="31"/>
  <c r="V464" i="31"/>
  <c r="F465" i="31"/>
  <c r="G465" i="31"/>
  <c r="H465" i="31"/>
  <c r="I465" i="31"/>
  <c r="J465" i="31"/>
  <c r="K465" i="31"/>
  <c r="L465" i="31"/>
  <c r="M465" i="31"/>
  <c r="N465" i="31"/>
  <c r="O465" i="31"/>
  <c r="P465" i="31"/>
  <c r="Q465" i="31"/>
  <c r="R465" i="31"/>
  <c r="S465" i="31"/>
  <c r="T465" i="31"/>
  <c r="U465" i="31"/>
  <c r="V465" i="31"/>
  <c r="F468" i="31"/>
  <c r="G468" i="31"/>
  <c r="H468" i="31"/>
  <c r="I468" i="31"/>
  <c r="J468" i="31"/>
  <c r="K468" i="31"/>
  <c r="L468" i="31"/>
  <c r="M468" i="31"/>
  <c r="N468" i="31"/>
  <c r="O468" i="31"/>
  <c r="P468" i="31"/>
  <c r="Q468" i="31"/>
  <c r="R468" i="31"/>
  <c r="S468" i="31"/>
  <c r="T468" i="31"/>
  <c r="U468" i="31"/>
  <c r="V468" i="31"/>
  <c r="F469" i="31"/>
  <c r="G469" i="31"/>
  <c r="H469" i="31"/>
  <c r="I469" i="31"/>
  <c r="J469" i="31"/>
  <c r="K469" i="31"/>
  <c r="L469" i="31"/>
  <c r="M469" i="31"/>
  <c r="N469" i="31"/>
  <c r="O469" i="31"/>
  <c r="P469" i="31"/>
  <c r="Q469" i="31"/>
  <c r="R469" i="31"/>
  <c r="S469" i="31"/>
  <c r="T469" i="31"/>
  <c r="U469" i="31"/>
  <c r="V469" i="31"/>
  <c r="F472" i="31"/>
  <c r="G472" i="31"/>
  <c r="H472" i="31"/>
  <c r="I472" i="31"/>
  <c r="J472" i="31"/>
  <c r="K472" i="31"/>
  <c r="L472" i="31"/>
  <c r="M472" i="31"/>
  <c r="N472" i="31"/>
  <c r="O472" i="31"/>
  <c r="P472" i="31"/>
  <c r="Q472" i="31"/>
  <c r="R472" i="31"/>
  <c r="S472" i="31"/>
  <c r="T472" i="31"/>
  <c r="U472" i="31"/>
  <c r="V472" i="31"/>
  <c r="F473" i="31"/>
  <c r="G473" i="31"/>
  <c r="H473" i="31"/>
  <c r="I473" i="31"/>
  <c r="J473" i="31"/>
  <c r="K473" i="31"/>
  <c r="L473" i="31"/>
  <c r="M473" i="31"/>
  <c r="N473" i="31"/>
  <c r="O473" i="31"/>
  <c r="P473" i="31"/>
  <c r="Q473" i="31"/>
  <c r="R473" i="31"/>
  <c r="S473" i="31"/>
  <c r="T473" i="31"/>
  <c r="U473" i="31"/>
  <c r="V473" i="31"/>
  <c r="F476" i="31"/>
  <c r="G476" i="31"/>
  <c r="H476" i="31"/>
  <c r="I476" i="31"/>
  <c r="J476" i="31"/>
  <c r="K476" i="31"/>
  <c r="L476" i="31"/>
  <c r="M476" i="31"/>
  <c r="N476" i="31"/>
  <c r="O476" i="31"/>
  <c r="P476" i="31"/>
  <c r="Q476" i="31"/>
  <c r="R476" i="31"/>
  <c r="S476" i="31"/>
  <c r="T476" i="31"/>
  <c r="U476" i="31"/>
  <c r="V476" i="31"/>
  <c r="F477" i="31"/>
  <c r="G477" i="31"/>
  <c r="H477" i="31"/>
  <c r="I477" i="31"/>
  <c r="J477" i="31"/>
  <c r="K477" i="31"/>
  <c r="L477" i="31"/>
  <c r="M477" i="31"/>
  <c r="N477" i="31"/>
  <c r="O477" i="31"/>
  <c r="P477" i="31"/>
  <c r="Q477" i="31"/>
  <c r="R477" i="31"/>
  <c r="S477" i="31"/>
  <c r="T477" i="31"/>
  <c r="U477" i="31"/>
  <c r="V477" i="31"/>
  <c r="F480" i="31"/>
  <c r="G480" i="31"/>
  <c r="H480" i="31"/>
  <c r="I480" i="31"/>
  <c r="J480" i="31"/>
  <c r="K480" i="31"/>
  <c r="L480" i="31"/>
  <c r="M480" i="31"/>
  <c r="N480" i="31"/>
  <c r="O480" i="31"/>
  <c r="P480" i="31"/>
  <c r="Q480" i="31"/>
  <c r="R480" i="31"/>
  <c r="S480" i="31"/>
  <c r="T480" i="31"/>
  <c r="U480" i="31"/>
  <c r="V480" i="31"/>
  <c r="F481" i="31"/>
  <c r="G481" i="31"/>
  <c r="H481" i="31"/>
  <c r="I481" i="31"/>
  <c r="J481" i="31"/>
  <c r="K481" i="31"/>
  <c r="L481" i="31"/>
  <c r="M481" i="31"/>
  <c r="N481" i="31"/>
  <c r="O481" i="31"/>
  <c r="P481" i="31"/>
  <c r="Q481" i="31"/>
  <c r="R481" i="31"/>
  <c r="S481" i="31"/>
  <c r="T481" i="31"/>
  <c r="U481" i="31"/>
  <c r="V481" i="31"/>
  <c r="F484" i="31"/>
  <c r="G484" i="31"/>
  <c r="H484" i="31"/>
  <c r="I484" i="31"/>
  <c r="J484" i="31"/>
  <c r="K484" i="31"/>
  <c r="L484" i="31"/>
  <c r="M484" i="31"/>
  <c r="N484" i="31"/>
  <c r="O484" i="31"/>
  <c r="P484" i="31"/>
  <c r="Q484" i="31"/>
  <c r="R484" i="31"/>
  <c r="S484" i="31"/>
  <c r="T484" i="31"/>
  <c r="U484" i="31"/>
  <c r="V484" i="31"/>
  <c r="F485" i="31"/>
  <c r="G485" i="31"/>
  <c r="H485" i="31"/>
  <c r="I485" i="31"/>
  <c r="J485" i="31"/>
  <c r="K485" i="31"/>
  <c r="L485" i="31"/>
  <c r="M485" i="31"/>
  <c r="N485" i="31"/>
  <c r="O485" i="31"/>
  <c r="P485" i="31"/>
  <c r="Q485" i="31"/>
  <c r="R485" i="31"/>
  <c r="S485" i="31"/>
  <c r="T485" i="31"/>
  <c r="U485" i="31"/>
  <c r="V485" i="31"/>
  <c r="F488" i="31"/>
  <c r="G488" i="31"/>
  <c r="H488" i="31"/>
  <c r="I488" i="31"/>
  <c r="J488" i="31"/>
  <c r="K488" i="31"/>
  <c r="L488" i="31"/>
  <c r="M488" i="31"/>
  <c r="N488" i="31"/>
  <c r="O488" i="31"/>
  <c r="P488" i="31"/>
  <c r="Q488" i="31"/>
  <c r="R488" i="31"/>
  <c r="S488" i="31"/>
  <c r="T488" i="31"/>
  <c r="U488" i="31"/>
  <c r="V488" i="31"/>
  <c r="F489" i="31"/>
  <c r="G489" i="31"/>
  <c r="H489" i="31"/>
  <c r="I489" i="31"/>
  <c r="J489" i="31"/>
  <c r="K489" i="31"/>
  <c r="L489" i="31"/>
  <c r="M489" i="31"/>
  <c r="N489" i="31"/>
  <c r="O489" i="31"/>
  <c r="P489" i="31"/>
  <c r="Q489" i="31"/>
  <c r="R489" i="31"/>
  <c r="S489" i="31"/>
  <c r="T489" i="31"/>
  <c r="U489" i="31"/>
  <c r="V489" i="31"/>
  <c r="F492" i="31"/>
  <c r="G492" i="31"/>
  <c r="H492" i="31"/>
  <c r="I492" i="31"/>
  <c r="J492" i="31"/>
  <c r="K492" i="31"/>
  <c r="L492" i="31"/>
  <c r="M492" i="31"/>
  <c r="N492" i="31"/>
  <c r="O492" i="31"/>
  <c r="P492" i="31"/>
  <c r="Q492" i="31"/>
  <c r="R492" i="31"/>
  <c r="S492" i="31"/>
  <c r="T492" i="31"/>
  <c r="U492" i="31"/>
  <c r="V492" i="31"/>
  <c r="F493" i="31"/>
  <c r="G493" i="31"/>
  <c r="H493" i="31"/>
  <c r="I493" i="31"/>
  <c r="J493" i="31"/>
  <c r="K493" i="31"/>
  <c r="L493" i="31"/>
  <c r="M493" i="31"/>
  <c r="N493" i="31"/>
  <c r="O493" i="31"/>
  <c r="P493" i="31"/>
  <c r="Q493" i="31"/>
  <c r="R493" i="31"/>
  <c r="S493" i="31"/>
  <c r="T493" i="31"/>
  <c r="U493" i="31"/>
  <c r="V493" i="31"/>
  <c r="F496" i="31"/>
  <c r="G496" i="31"/>
  <c r="H496" i="31"/>
  <c r="I496" i="31"/>
  <c r="J496" i="31"/>
  <c r="K496" i="31"/>
  <c r="L496" i="31"/>
  <c r="M496" i="31"/>
  <c r="N496" i="31"/>
  <c r="O496" i="31"/>
  <c r="P496" i="31"/>
  <c r="Q496" i="31"/>
  <c r="R496" i="31"/>
  <c r="S496" i="31"/>
  <c r="T496" i="31"/>
  <c r="U496" i="31"/>
  <c r="V496" i="31"/>
  <c r="F497" i="31"/>
  <c r="G497" i="31"/>
  <c r="H497" i="31"/>
  <c r="I497" i="31"/>
  <c r="J497" i="31"/>
  <c r="K497" i="31"/>
  <c r="L497" i="31"/>
  <c r="M497" i="31"/>
  <c r="N497" i="31"/>
  <c r="O497" i="31"/>
  <c r="P497" i="31"/>
  <c r="Q497" i="31"/>
  <c r="R497" i="31"/>
  <c r="S497" i="31"/>
  <c r="T497" i="31"/>
  <c r="U497" i="31"/>
  <c r="V497" i="31"/>
  <c r="F500" i="31"/>
  <c r="G500" i="31"/>
  <c r="H500" i="31"/>
  <c r="I500" i="31"/>
  <c r="J500" i="31"/>
  <c r="K500" i="31"/>
  <c r="L500" i="31"/>
  <c r="M500" i="31"/>
  <c r="N500" i="31"/>
  <c r="O500" i="31"/>
  <c r="P500" i="31"/>
  <c r="Q500" i="31"/>
  <c r="R500" i="31"/>
  <c r="S500" i="31"/>
  <c r="T500" i="31"/>
  <c r="U500" i="31"/>
  <c r="V500" i="31"/>
  <c r="F501" i="31"/>
  <c r="G501" i="31"/>
  <c r="H501" i="31"/>
  <c r="I501" i="31"/>
  <c r="J501" i="31"/>
  <c r="K501" i="31"/>
  <c r="L501" i="31"/>
  <c r="M501" i="31"/>
  <c r="N501" i="31"/>
  <c r="O501" i="31"/>
  <c r="P501" i="31"/>
  <c r="Q501" i="31"/>
  <c r="R501" i="31"/>
  <c r="S501" i="31"/>
  <c r="T501" i="31"/>
  <c r="U501" i="31"/>
  <c r="V501" i="31"/>
  <c r="F504" i="31"/>
  <c r="G504" i="31"/>
  <c r="H504" i="31"/>
  <c r="I504" i="31"/>
  <c r="J504" i="31"/>
  <c r="K504" i="31"/>
  <c r="L504" i="31"/>
  <c r="M504" i="31"/>
  <c r="N504" i="31"/>
  <c r="O504" i="31"/>
  <c r="P504" i="31"/>
  <c r="Q504" i="31"/>
  <c r="R504" i="31"/>
  <c r="S504" i="31"/>
  <c r="T504" i="31"/>
  <c r="U504" i="31"/>
  <c r="V504" i="31"/>
  <c r="F505" i="31"/>
  <c r="G505" i="31"/>
  <c r="H505" i="31"/>
  <c r="I505" i="31"/>
  <c r="J505" i="31"/>
  <c r="K505" i="31"/>
  <c r="L505" i="31"/>
  <c r="M505" i="31"/>
  <c r="N505" i="31"/>
  <c r="O505" i="31"/>
  <c r="P505" i="31"/>
  <c r="Q505" i="31"/>
  <c r="R505" i="31"/>
  <c r="S505" i="31"/>
  <c r="T505" i="31"/>
  <c r="U505" i="31"/>
  <c r="V505" i="31"/>
  <c r="F508" i="31"/>
  <c r="G508" i="31"/>
  <c r="H508" i="31"/>
  <c r="I508" i="31"/>
  <c r="J508" i="31"/>
  <c r="K508" i="31"/>
  <c r="L508" i="31"/>
  <c r="M508" i="31"/>
  <c r="N508" i="31"/>
  <c r="O508" i="31"/>
  <c r="P508" i="31"/>
  <c r="Q508" i="31"/>
  <c r="R508" i="31"/>
  <c r="S508" i="31"/>
  <c r="T508" i="31"/>
  <c r="U508" i="31"/>
  <c r="V508" i="31"/>
  <c r="F509" i="31"/>
  <c r="G509" i="31"/>
  <c r="H509" i="31"/>
  <c r="I509" i="31"/>
  <c r="J509" i="31"/>
  <c r="K509" i="31"/>
  <c r="L509" i="31"/>
  <c r="M509" i="31"/>
  <c r="N509" i="31"/>
  <c r="O509" i="31"/>
  <c r="P509" i="31"/>
  <c r="Q509" i="31"/>
  <c r="R509" i="31"/>
  <c r="S509" i="31"/>
  <c r="T509" i="31"/>
  <c r="U509" i="31"/>
  <c r="V509" i="31"/>
  <c r="F512" i="31"/>
  <c r="G512" i="31"/>
  <c r="H512" i="31"/>
  <c r="I512" i="31"/>
  <c r="J512" i="31"/>
  <c r="K512" i="31"/>
  <c r="L512" i="31"/>
  <c r="M512" i="31"/>
  <c r="N512" i="31"/>
  <c r="O512" i="31"/>
  <c r="P512" i="31"/>
  <c r="Q512" i="31"/>
  <c r="R512" i="31"/>
  <c r="S512" i="31"/>
  <c r="T512" i="31"/>
  <c r="U512" i="31"/>
  <c r="V512" i="31"/>
  <c r="F513" i="31"/>
  <c r="G513" i="31"/>
  <c r="H513" i="31"/>
  <c r="I513" i="31"/>
  <c r="J513" i="31"/>
  <c r="K513" i="31"/>
  <c r="L513" i="31"/>
  <c r="M513" i="31"/>
  <c r="N513" i="31"/>
  <c r="O513" i="31"/>
  <c r="P513" i="31"/>
  <c r="Q513" i="31"/>
  <c r="R513" i="31"/>
  <c r="S513" i="31"/>
  <c r="T513" i="31"/>
  <c r="U513" i="31"/>
  <c r="V513" i="31"/>
  <c r="F516" i="31"/>
  <c r="G516" i="31"/>
  <c r="H516" i="31"/>
  <c r="I516" i="31"/>
  <c r="J516" i="31"/>
  <c r="K516" i="31"/>
  <c r="L516" i="31"/>
  <c r="M516" i="31"/>
  <c r="N516" i="31"/>
  <c r="O516" i="31"/>
  <c r="P516" i="31"/>
  <c r="Q516" i="31"/>
  <c r="R516" i="31"/>
  <c r="S516" i="31"/>
  <c r="T516" i="31"/>
  <c r="U516" i="31"/>
  <c r="V516" i="31"/>
  <c r="F517" i="31"/>
  <c r="G517" i="31"/>
  <c r="H517" i="31"/>
  <c r="I517" i="31"/>
  <c r="J517" i="31"/>
  <c r="K517" i="31"/>
  <c r="L517" i="31"/>
  <c r="M517" i="31"/>
  <c r="N517" i="31"/>
  <c r="O517" i="31"/>
  <c r="P517" i="31"/>
  <c r="Q517" i="31"/>
  <c r="R517" i="31"/>
  <c r="S517" i="31"/>
  <c r="T517" i="31"/>
  <c r="U517" i="31"/>
  <c r="V517" i="31"/>
  <c r="F520" i="31"/>
  <c r="G520" i="31"/>
  <c r="H520" i="31"/>
  <c r="I520" i="31"/>
  <c r="J520" i="31"/>
  <c r="K520" i="31"/>
  <c r="L520" i="31"/>
  <c r="M520" i="31"/>
  <c r="N520" i="31"/>
  <c r="O520" i="31"/>
  <c r="P520" i="31"/>
  <c r="Q520" i="31"/>
  <c r="R520" i="31"/>
  <c r="S520" i="31"/>
  <c r="T520" i="31"/>
  <c r="U520" i="31"/>
  <c r="V520" i="31"/>
  <c r="F521" i="31"/>
  <c r="G521" i="31"/>
  <c r="H521" i="31"/>
  <c r="I521" i="31"/>
  <c r="J521" i="31"/>
  <c r="K521" i="31"/>
  <c r="L521" i="31"/>
  <c r="M521" i="31"/>
  <c r="N521" i="31"/>
  <c r="O521" i="31"/>
  <c r="P521" i="31"/>
  <c r="Q521" i="31"/>
  <c r="R521" i="31"/>
  <c r="S521" i="31"/>
  <c r="T521" i="31"/>
  <c r="U521" i="31"/>
  <c r="V521" i="31"/>
  <c r="F524" i="31"/>
  <c r="G524" i="31"/>
  <c r="H524" i="31"/>
  <c r="I524" i="31"/>
  <c r="J524" i="31"/>
  <c r="K524" i="31"/>
  <c r="L524" i="31"/>
  <c r="M524" i="31"/>
  <c r="N524" i="31"/>
  <c r="O524" i="31"/>
  <c r="P524" i="31"/>
  <c r="Q524" i="31"/>
  <c r="R524" i="31"/>
  <c r="S524" i="31"/>
  <c r="T524" i="31"/>
  <c r="U524" i="31"/>
  <c r="V524" i="31"/>
  <c r="F525" i="31"/>
  <c r="G525" i="31"/>
  <c r="H525" i="31"/>
  <c r="I525" i="31"/>
  <c r="J525" i="31"/>
  <c r="K525" i="31"/>
  <c r="L525" i="31"/>
  <c r="M525" i="31"/>
  <c r="N525" i="31"/>
  <c r="O525" i="31"/>
  <c r="P525" i="31"/>
  <c r="Q525" i="31"/>
  <c r="R525" i="31"/>
  <c r="S525" i="31"/>
  <c r="T525" i="31"/>
  <c r="U525" i="31"/>
  <c r="V525" i="31"/>
  <c r="F528" i="31"/>
  <c r="G528" i="31"/>
  <c r="H528" i="31"/>
  <c r="I528" i="31"/>
  <c r="J528" i="31"/>
  <c r="K528" i="31"/>
  <c r="L528" i="31"/>
  <c r="M528" i="31"/>
  <c r="N528" i="31"/>
  <c r="O528" i="31"/>
  <c r="P528" i="31"/>
  <c r="Q528" i="31"/>
  <c r="R528" i="31"/>
  <c r="S528" i="31"/>
  <c r="T528" i="31"/>
  <c r="U528" i="31"/>
  <c r="V528" i="31"/>
  <c r="F529" i="31"/>
  <c r="G529" i="31"/>
  <c r="H529" i="31"/>
  <c r="I529" i="31"/>
  <c r="J529" i="31"/>
  <c r="K529" i="31"/>
  <c r="L529" i="31"/>
  <c r="M529" i="31"/>
  <c r="N529" i="31"/>
  <c r="O529" i="31"/>
  <c r="P529" i="31"/>
  <c r="Q529" i="31"/>
  <c r="R529" i="31"/>
  <c r="S529" i="31"/>
  <c r="T529" i="31"/>
  <c r="U529" i="31"/>
  <c r="V529" i="31"/>
  <c r="F532" i="31"/>
  <c r="G532" i="31"/>
  <c r="H532" i="31"/>
  <c r="I532" i="31"/>
  <c r="J532" i="31"/>
  <c r="K532" i="31"/>
  <c r="L532" i="31"/>
  <c r="M532" i="31"/>
  <c r="N532" i="31"/>
  <c r="O532" i="31"/>
  <c r="P532" i="31"/>
  <c r="Q532" i="31"/>
  <c r="R532" i="31"/>
  <c r="S532" i="31"/>
  <c r="T532" i="31"/>
  <c r="U532" i="31"/>
  <c r="V532" i="31"/>
  <c r="F533" i="31"/>
  <c r="G533" i="31"/>
  <c r="H533" i="31"/>
  <c r="I533" i="31"/>
  <c r="J533" i="31"/>
  <c r="K533" i="31"/>
  <c r="L533" i="31"/>
  <c r="M533" i="31"/>
  <c r="N533" i="31"/>
  <c r="O533" i="31"/>
  <c r="P533" i="31"/>
  <c r="Q533" i="31"/>
  <c r="R533" i="31"/>
  <c r="S533" i="31"/>
  <c r="T533" i="31"/>
  <c r="U533" i="31"/>
  <c r="V533" i="31"/>
  <c r="F536" i="31"/>
  <c r="G536" i="31"/>
  <c r="H536" i="31"/>
  <c r="I536" i="31"/>
  <c r="J536" i="31"/>
  <c r="K536" i="31"/>
  <c r="L536" i="31"/>
  <c r="M536" i="31"/>
  <c r="N536" i="31"/>
  <c r="O536" i="31"/>
  <c r="P536" i="31"/>
  <c r="Q536" i="31"/>
  <c r="R536" i="31"/>
  <c r="S536" i="31"/>
  <c r="T536" i="31"/>
  <c r="U536" i="31"/>
  <c r="V536" i="31"/>
  <c r="F537" i="31"/>
  <c r="G537" i="31"/>
  <c r="H537" i="31"/>
  <c r="I537" i="31"/>
  <c r="J537" i="31"/>
  <c r="K537" i="31"/>
  <c r="L537" i="31"/>
  <c r="M537" i="31"/>
  <c r="N537" i="31"/>
  <c r="O537" i="31"/>
  <c r="P537" i="31"/>
  <c r="Q537" i="31"/>
  <c r="R537" i="31"/>
  <c r="S537" i="31"/>
  <c r="T537" i="31"/>
  <c r="U537" i="31"/>
  <c r="V537" i="31"/>
  <c r="F540" i="31"/>
  <c r="G540" i="31"/>
  <c r="H540" i="31"/>
  <c r="I540" i="31"/>
  <c r="J540" i="31"/>
  <c r="K540" i="31"/>
  <c r="L540" i="31"/>
  <c r="M540" i="31"/>
  <c r="N540" i="31"/>
  <c r="O540" i="31"/>
  <c r="P540" i="31"/>
  <c r="Q540" i="31"/>
  <c r="R540" i="31"/>
  <c r="S540" i="31"/>
  <c r="T540" i="31"/>
  <c r="U540" i="31"/>
  <c r="V540" i="31"/>
  <c r="F541" i="31"/>
  <c r="G541" i="31"/>
  <c r="H541" i="31"/>
  <c r="I541" i="31"/>
  <c r="J541" i="31"/>
  <c r="K541" i="31"/>
  <c r="L541" i="31"/>
  <c r="M541" i="31"/>
  <c r="N541" i="31"/>
  <c r="O541" i="31"/>
  <c r="P541" i="31"/>
  <c r="Q541" i="31"/>
  <c r="R541" i="31"/>
  <c r="S541" i="31"/>
  <c r="T541" i="31"/>
  <c r="U541" i="31"/>
  <c r="V541" i="31"/>
  <c r="F544" i="31"/>
  <c r="G544" i="31"/>
  <c r="H544" i="31"/>
  <c r="I544" i="31"/>
  <c r="J544" i="31"/>
  <c r="K544" i="31"/>
  <c r="L544" i="31"/>
  <c r="M544" i="31"/>
  <c r="N544" i="31"/>
  <c r="O544" i="31"/>
  <c r="P544" i="31"/>
  <c r="Q544" i="31"/>
  <c r="R544" i="31"/>
  <c r="S544" i="31"/>
  <c r="T544" i="31"/>
  <c r="U544" i="31"/>
  <c r="V544" i="31"/>
  <c r="F545" i="31"/>
  <c r="G545" i="31"/>
  <c r="H545" i="31"/>
  <c r="I545" i="31"/>
  <c r="J545" i="31"/>
  <c r="K545" i="31"/>
  <c r="L545" i="31"/>
  <c r="M545" i="31"/>
  <c r="N545" i="31"/>
  <c r="O545" i="31"/>
  <c r="P545" i="31"/>
  <c r="Q545" i="31"/>
  <c r="R545" i="31"/>
  <c r="S545" i="31"/>
  <c r="T545" i="31"/>
  <c r="U545" i="31"/>
  <c r="V545" i="31"/>
  <c r="F548" i="31"/>
  <c r="G548" i="31"/>
  <c r="H548" i="31"/>
  <c r="I548" i="31"/>
  <c r="J548" i="31"/>
  <c r="K548" i="31"/>
  <c r="L548" i="31"/>
  <c r="M548" i="31"/>
  <c r="N548" i="31"/>
  <c r="O548" i="31"/>
  <c r="P548" i="31"/>
  <c r="Q548" i="31"/>
  <c r="R548" i="31"/>
  <c r="S548" i="31"/>
  <c r="T548" i="31"/>
  <c r="U548" i="31"/>
  <c r="V548" i="31"/>
  <c r="F549" i="31"/>
  <c r="G549" i="31"/>
  <c r="H549" i="31"/>
  <c r="I549" i="31"/>
  <c r="J549" i="31"/>
  <c r="K549" i="31"/>
  <c r="L549" i="31"/>
  <c r="M549" i="31"/>
  <c r="N549" i="31"/>
  <c r="O549" i="31"/>
  <c r="P549" i="31"/>
  <c r="Q549" i="31"/>
  <c r="R549" i="31"/>
  <c r="S549" i="31"/>
  <c r="T549" i="31"/>
  <c r="U549" i="31"/>
  <c r="V549" i="31"/>
  <c r="F552" i="31"/>
  <c r="G552" i="31"/>
  <c r="H552" i="31"/>
  <c r="I552" i="31"/>
  <c r="J552" i="31"/>
  <c r="K552" i="31"/>
  <c r="L552" i="31"/>
  <c r="M552" i="31"/>
  <c r="N552" i="31"/>
  <c r="O552" i="31"/>
  <c r="P552" i="31"/>
  <c r="Q552" i="31"/>
  <c r="R552" i="31"/>
  <c r="S552" i="31"/>
  <c r="T552" i="31"/>
  <c r="U552" i="31"/>
  <c r="V552" i="31"/>
  <c r="F553" i="31"/>
  <c r="G553" i="31"/>
  <c r="H553" i="31"/>
  <c r="I553" i="31"/>
  <c r="J553" i="31"/>
  <c r="K553" i="31"/>
  <c r="L553" i="31"/>
  <c r="M553" i="31"/>
  <c r="N553" i="31"/>
  <c r="O553" i="31"/>
  <c r="P553" i="31"/>
  <c r="Q553" i="31"/>
  <c r="R553" i="31"/>
  <c r="S553" i="31"/>
  <c r="T553" i="31"/>
  <c r="U553" i="31"/>
  <c r="V553" i="31"/>
  <c r="F556" i="31"/>
  <c r="G556" i="31"/>
  <c r="H556" i="31"/>
  <c r="I556" i="31"/>
  <c r="J556" i="31"/>
  <c r="K556" i="31"/>
  <c r="L556" i="31"/>
  <c r="M556" i="31"/>
  <c r="N556" i="31"/>
  <c r="O556" i="31"/>
  <c r="P556" i="31"/>
  <c r="Q556" i="31"/>
  <c r="R556" i="31"/>
  <c r="S556" i="31"/>
  <c r="T556" i="31"/>
  <c r="U556" i="31"/>
  <c r="V556" i="31"/>
  <c r="F557" i="31"/>
  <c r="G557" i="31"/>
  <c r="H557" i="31"/>
  <c r="I557" i="31"/>
  <c r="J557" i="31"/>
  <c r="K557" i="31"/>
  <c r="L557" i="31"/>
  <c r="M557" i="31"/>
  <c r="N557" i="31"/>
  <c r="O557" i="31"/>
  <c r="P557" i="31"/>
  <c r="Q557" i="31"/>
  <c r="R557" i="31"/>
  <c r="S557" i="31"/>
  <c r="T557" i="31"/>
  <c r="U557" i="31"/>
  <c r="V557" i="31"/>
  <c r="F560" i="31"/>
  <c r="G560" i="31"/>
  <c r="H560" i="31"/>
  <c r="I560" i="31"/>
  <c r="J560" i="31"/>
  <c r="K560" i="31"/>
  <c r="L560" i="31"/>
  <c r="M560" i="31"/>
  <c r="N560" i="31"/>
  <c r="O560" i="31"/>
  <c r="P560" i="31"/>
  <c r="Q560" i="31"/>
  <c r="R560" i="31"/>
  <c r="S560" i="31"/>
  <c r="T560" i="31"/>
  <c r="U560" i="31"/>
  <c r="V560" i="31"/>
  <c r="F561" i="31"/>
  <c r="G561" i="31"/>
  <c r="H561" i="31"/>
  <c r="I561" i="31"/>
  <c r="J561" i="31"/>
  <c r="K561" i="31"/>
  <c r="L561" i="31"/>
  <c r="M561" i="31"/>
  <c r="N561" i="31"/>
  <c r="O561" i="31"/>
  <c r="P561" i="31"/>
  <c r="Q561" i="31"/>
  <c r="R561" i="31"/>
  <c r="S561" i="31"/>
  <c r="T561" i="31"/>
  <c r="U561" i="31"/>
  <c r="V561" i="31"/>
  <c r="F564" i="31"/>
  <c r="G564" i="31"/>
  <c r="H564" i="31"/>
  <c r="I564" i="31"/>
  <c r="J564" i="31"/>
  <c r="K564" i="31"/>
  <c r="L564" i="31"/>
  <c r="M564" i="31"/>
  <c r="N564" i="31"/>
  <c r="O564" i="31"/>
  <c r="P564" i="31"/>
  <c r="Q564" i="31"/>
  <c r="R564" i="31"/>
  <c r="S564" i="31"/>
  <c r="T564" i="31"/>
  <c r="U564" i="31"/>
  <c r="V564" i="31"/>
  <c r="F565" i="31"/>
  <c r="G565" i="31"/>
  <c r="H565" i="31"/>
  <c r="I565" i="31"/>
  <c r="J565" i="31"/>
  <c r="K565" i="31"/>
  <c r="L565" i="31"/>
  <c r="M565" i="31"/>
  <c r="N565" i="31"/>
  <c r="O565" i="31"/>
  <c r="P565" i="31"/>
  <c r="Q565" i="31"/>
  <c r="R565" i="31"/>
  <c r="S565" i="31"/>
  <c r="T565" i="31"/>
  <c r="U565" i="31"/>
  <c r="V565" i="31"/>
  <c r="F568" i="31"/>
  <c r="G568" i="31"/>
  <c r="H568" i="31"/>
  <c r="I568" i="31"/>
  <c r="J568" i="31"/>
  <c r="K568" i="31"/>
  <c r="L568" i="31"/>
  <c r="M568" i="31"/>
  <c r="N568" i="31"/>
  <c r="O568" i="31"/>
  <c r="P568" i="31"/>
  <c r="Q568" i="31"/>
  <c r="R568" i="31"/>
  <c r="S568" i="31"/>
  <c r="T568" i="31"/>
  <c r="U568" i="31"/>
  <c r="V568" i="31"/>
  <c r="F569" i="31"/>
  <c r="G569" i="31"/>
  <c r="H569" i="31"/>
  <c r="I569" i="31"/>
  <c r="J569" i="31"/>
  <c r="K569" i="31"/>
  <c r="L569" i="31"/>
  <c r="M569" i="31"/>
  <c r="N569" i="31"/>
  <c r="O569" i="31"/>
  <c r="P569" i="31"/>
  <c r="Q569" i="31"/>
  <c r="R569" i="31"/>
  <c r="S569" i="31"/>
  <c r="T569" i="31"/>
  <c r="U569" i="31"/>
  <c r="V569" i="31"/>
  <c r="F572" i="31"/>
  <c r="G572" i="31"/>
  <c r="H572" i="31"/>
  <c r="I572" i="31"/>
  <c r="J572" i="31"/>
  <c r="K572" i="31"/>
  <c r="L572" i="31"/>
  <c r="M572" i="31"/>
  <c r="N572" i="31"/>
  <c r="O572" i="31"/>
  <c r="P572" i="31"/>
  <c r="Q572" i="31"/>
  <c r="R572" i="31"/>
  <c r="S572" i="31"/>
  <c r="T572" i="31"/>
  <c r="U572" i="31"/>
  <c r="V572" i="31"/>
  <c r="F573" i="31"/>
  <c r="G573" i="31"/>
  <c r="H573" i="31"/>
  <c r="I573" i="31"/>
  <c r="J573" i="31"/>
  <c r="K573" i="31"/>
  <c r="L573" i="31"/>
  <c r="M573" i="31"/>
  <c r="N573" i="31"/>
  <c r="O573" i="31"/>
  <c r="P573" i="31"/>
  <c r="Q573" i="31"/>
  <c r="R573" i="31"/>
  <c r="S573" i="31"/>
  <c r="T573" i="31"/>
  <c r="U573" i="31"/>
  <c r="V573" i="31"/>
  <c r="V941" i="31"/>
  <c r="U941" i="31"/>
  <c r="T941" i="31"/>
  <c r="S941" i="31"/>
  <c r="R941" i="31"/>
  <c r="Q941" i="31"/>
  <c r="P941" i="31"/>
  <c r="O941" i="31"/>
  <c r="N941" i="31"/>
  <c r="M941" i="31"/>
  <c r="L941" i="31"/>
  <c r="K941" i="31"/>
  <c r="J941" i="31"/>
  <c r="I941" i="31"/>
  <c r="H941" i="31"/>
  <c r="G941" i="31"/>
  <c r="F941" i="31"/>
  <c r="V940" i="31"/>
  <c r="U940" i="31"/>
  <c r="T940" i="31"/>
  <c r="S940" i="31"/>
  <c r="R940" i="31"/>
  <c r="Q940" i="31"/>
  <c r="P940" i="31"/>
  <c r="O940" i="31"/>
  <c r="N940" i="31"/>
  <c r="M940" i="31"/>
  <c r="L940" i="31"/>
  <c r="K940" i="31"/>
  <c r="J940" i="31"/>
  <c r="I940" i="31"/>
  <c r="H940" i="31"/>
  <c r="G940" i="31"/>
  <c r="F940" i="31"/>
  <c r="V937" i="31"/>
  <c r="U937" i="31"/>
  <c r="T937" i="31"/>
  <c r="S937" i="31"/>
  <c r="R937" i="31"/>
  <c r="Q937" i="31"/>
  <c r="P937" i="31"/>
  <c r="O937" i="31"/>
  <c r="N937" i="31"/>
  <c r="M937" i="31"/>
  <c r="L937" i="31"/>
  <c r="K937" i="31"/>
  <c r="J937" i="31"/>
  <c r="I937" i="31"/>
  <c r="H937" i="31"/>
  <c r="G937" i="31"/>
  <c r="F937" i="31"/>
  <c r="V936" i="31"/>
  <c r="U936" i="31"/>
  <c r="T936" i="31"/>
  <c r="S936" i="31"/>
  <c r="R936" i="31"/>
  <c r="Q936" i="31"/>
  <c r="P936" i="31"/>
  <c r="O936" i="31"/>
  <c r="N936" i="31"/>
  <c r="M936" i="31"/>
  <c r="L936" i="31"/>
  <c r="K936" i="31"/>
  <c r="J936" i="31"/>
  <c r="I936" i="31"/>
  <c r="H936" i="31"/>
  <c r="G936" i="31"/>
  <c r="F936" i="31"/>
  <c r="V933" i="31"/>
  <c r="U933" i="31"/>
  <c r="T933" i="31"/>
  <c r="S933" i="31"/>
  <c r="R933" i="31"/>
  <c r="Q933" i="31"/>
  <c r="P933" i="31"/>
  <c r="O933" i="31"/>
  <c r="N933" i="31"/>
  <c r="M933" i="31"/>
  <c r="L933" i="31"/>
  <c r="K933" i="31"/>
  <c r="J933" i="31"/>
  <c r="I933" i="31"/>
  <c r="H933" i="31"/>
  <c r="G933" i="31"/>
  <c r="F933" i="31"/>
  <c r="V932" i="31"/>
  <c r="U932" i="31"/>
  <c r="T932" i="31"/>
  <c r="S932" i="31"/>
  <c r="R932" i="31"/>
  <c r="Q932" i="31"/>
  <c r="P932" i="31"/>
  <c r="O932" i="31"/>
  <c r="N932" i="31"/>
  <c r="M932" i="31"/>
  <c r="L932" i="31"/>
  <c r="K932" i="31"/>
  <c r="J932" i="31"/>
  <c r="I932" i="31"/>
  <c r="H932" i="31"/>
  <c r="G932" i="31"/>
  <c r="F932" i="31"/>
  <c r="V929" i="31"/>
  <c r="U929" i="31"/>
  <c r="T929" i="31"/>
  <c r="S929" i="31"/>
  <c r="R929" i="31"/>
  <c r="Q929" i="31"/>
  <c r="P929" i="31"/>
  <c r="O929" i="31"/>
  <c r="N929" i="31"/>
  <c r="M929" i="31"/>
  <c r="L929" i="31"/>
  <c r="K929" i="31"/>
  <c r="J929" i="31"/>
  <c r="I929" i="31"/>
  <c r="H929" i="31"/>
  <c r="G929" i="31"/>
  <c r="F929" i="31"/>
  <c r="V928" i="31"/>
  <c r="U928" i="31"/>
  <c r="T928" i="31"/>
  <c r="S928" i="31"/>
  <c r="R928" i="31"/>
  <c r="Q928" i="31"/>
  <c r="P928" i="31"/>
  <c r="O928" i="31"/>
  <c r="N928" i="31"/>
  <c r="M928" i="31"/>
  <c r="L928" i="31"/>
  <c r="K928" i="31"/>
  <c r="J928" i="31"/>
  <c r="I928" i="31"/>
  <c r="H928" i="31"/>
  <c r="G928" i="31"/>
  <c r="F928" i="31"/>
  <c r="V925" i="31"/>
  <c r="U925" i="31"/>
  <c r="T925" i="31"/>
  <c r="S925" i="31"/>
  <c r="R925" i="31"/>
  <c r="Q925" i="31"/>
  <c r="P925" i="31"/>
  <c r="O925" i="31"/>
  <c r="N925" i="31"/>
  <c r="M925" i="31"/>
  <c r="L925" i="31"/>
  <c r="K925" i="31"/>
  <c r="J925" i="31"/>
  <c r="I925" i="31"/>
  <c r="H925" i="31"/>
  <c r="G925" i="31"/>
  <c r="F925" i="31"/>
  <c r="V924" i="31"/>
  <c r="U924" i="31"/>
  <c r="T924" i="31"/>
  <c r="S924" i="31"/>
  <c r="R924" i="31"/>
  <c r="Q924" i="31"/>
  <c r="P924" i="31"/>
  <c r="O924" i="31"/>
  <c r="N924" i="31"/>
  <c r="M924" i="31"/>
  <c r="L924" i="31"/>
  <c r="K924" i="31"/>
  <c r="J924" i="31"/>
  <c r="I924" i="31"/>
  <c r="H924" i="31"/>
  <c r="G924" i="31"/>
  <c r="F924" i="31"/>
  <c r="V921" i="31"/>
  <c r="U921" i="31"/>
  <c r="T921" i="31"/>
  <c r="S921" i="31"/>
  <c r="R921" i="31"/>
  <c r="Q921" i="31"/>
  <c r="P921" i="31"/>
  <c r="O921" i="31"/>
  <c r="N921" i="31"/>
  <c r="M921" i="31"/>
  <c r="L921" i="31"/>
  <c r="K921" i="31"/>
  <c r="J921" i="31"/>
  <c r="I921" i="31"/>
  <c r="H921" i="31"/>
  <c r="G921" i="31"/>
  <c r="F921" i="31"/>
  <c r="V920" i="31"/>
  <c r="U920" i="31"/>
  <c r="T920" i="31"/>
  <c r="S920" i="31"/>
  <c r="R920" i="31"/>
  <c r="Q920" i="31"/>
  <c r="P920" i="31"/>
  <c r="O920" i="31"/>
  <c r="N920" i="31"/>
  <c r="M920" i="31"/>
  <c r="L920" i="31"/>
  <c r="K920" i="31"/>
  <c r="J920" i="31"/>
  <c r="I920" i="31"/>
  <c r="H920" i="31"/>
  <c r="G920" i="31"/>
  <c r="F920" i="31"/>
  <c r="V917" i="31"/>
  <c r="U917" i="31"/>
  <c r="T917" i="31"/>
  <c r="S917" i="31"/>
  <c r="R917" i="31"/>
  <c r="Q917" i="31"/>
  <c r="P917" i="31"/>
  <c r="O917" i="31"/>
  <c r="N917" i="31"/>
  <c r="M917" i="31"/>
  <c r="L917" i="31"/>
  <c r="K917" i="31"/>
  <c r="J917" i="31"/>
  <c r="I917" i="31"/>
  <c r="H917" i="31"/>
  <c r="G917" i="31"/>
  <c r="F917" i="31"/>
  <c r="V916" i="31"/>
  <c r="U916" i="31"/>
  <c r="T916" i="31"/>
  <c r="S916" i="31"/>
  <c r="R916" i="31"/>
  <c r="Q916" i="31"/>
  <c r="P916" i="31"/>
  <c r="O916" i="31"/>
  <c r="N916" i="31"/>
  <c r="M916" i="31"/>
  <c r="L916" i="31"/>
  <c r="K916" i="31"/>
  <c r="J916" i="31"/>
  <c r="I916" i="31"/>
  <c r="H916" i="31"/>
  <c r="G916" i="31"/>
  <c r="F916" i="31"/>
  <c r="V913" i="31"/>
  <c r="U913" i="31"/>
  <c r="T913" i="31"/>
  <c r="S913" i="31"/>
  <c r="R913" i="31"/>
  <c r="Q913" i="31"/>
  <c r="P913" i="31"/>
  <c r="O913" i="31"/>
  <c r="N913" i="31"/>
  <c r="M913" i="31"/>
  <c r="L913" i="31"/>
  <c r="K913" i="31"/>
  <c r="J913" i="31"/>
  <c r="I913" i="31"/>
  <c r="H913" i="31"/>
  <c r="G913" i="31"/>
  <c r="F913" i="31"/>
  <c r="V912" i="31"/>
  <c r="U912" i="31"/>
  <c r="T912" i="31"/>
  <c r="S912" i="31"/>
  <c r="R912" i="31"/>
  <c r="Q912" i="31"/>
  <c r="P912" i="31"/>
  <c r="O912" i="31"/>
  <c r="N912" i="31"/>
  <c r="M912" i="31"/>
  <c r="L912" i="31"/>
  <c r="K912" i="31"/>
  <c r="J912" i="31"/>
  <c r="I912" i="31"/>
  <c r="H912" i="31"/>
  <c r="G912" i="31"/>
  <c r="F912" i="31"/>
  <c r="V909" i="31"/>
  <c r="U909" i="31"/>
  <c r="T909" i="31"/>
  <c r="S909" i="31"/>
  <c r="R909" i="31"/>
  <c r="Q909" i="31"/>
  <c r="P909" i="31"/>
  <c r="O909" i="31"/>
  <c r="N909" i="31"/>
  <c r="M909" i="31"/>
  <c r="L909" i="31"/>
  <c r="K909" i="31"/>
  <c r="J909" i="31"/>
  <c r="I909" i="31"/>
  <c r="H909" i="31"/>
  <c r="G909" i="31"/>
  <c r="F909" i="31"/>
  <c r="V908" i="31"/>
  <c r="U908" i="31"/>
  <c r="T908" i="31"/>
  <c r="S908" i="31"/>
  <c r="R908" i="31"/>
  <c r="Q908" i="31"/>
  <c r="P908" i="31"/>
  <c r="O908" i="31"/>
  <c r="N908" i="31"/>
  <c r="M908" i="31"/>
  <c r="L908" i="31"/>
  <c r="K908" i="31"/>
  <c r="J908" i="31"/>
  <c r="I908" i="31"/>
  <c r="H908" i="31"/>
  <c r="G908" i="31"/>
  <c r="F908" i="31"/>
  <c r="V905" i="31"/>
  <c r="U905" i="31"/>
  <c r="T905" i="31"/>
  <c r="S905" i="31"/>
  <c r="R905" i="31"/>
  <c r="Q905" i="31"/>
  <c r="P905" i="31"/>
  <c r="O905" i="31"/>
  <c r="N905" i="31"/>
  <c r="M905" i="31"/>
  <c r="L905" i="31"/>
  <c r="K905" i="31"/>
  <c r="J905" i="31"/>
  <c r="I905" i="31"/>
  <c r="H905" i="31"/>
  <c r="G905" i="31"/>
  <c r="F905" i="31"/>
  <c r="V904" i="31"/>
  <c r="U904" i="31"/>
  <c r="T904" i="31"/>
  <c r="S904" i="31"/>
  <c r="R904" i="31"/>
  <c r="Q904" i="31"/>
  <c r="P904" i="31"/>
  <c r="O904" i="31"/>
  <c r="N904" i="31"/>
  <c r="M904" i="31"/>
  <c r="L904" i="31"/>
  <c r="K904" i="31"/>
  <c r="J904" i="31"/>
  <c r="I904" i="31"/>
  <c r="H904" i="31"/>
  <c r="G904" i="31"/>
  <c r="F904" i="31"/>
  <c r="V901" i="31"/>
  <c r="U901" i="31"/>
  <c r="T901" i="31"/>
  <c r="S901" i="31"/>
  <c r="R901" i="31"/>
  <c r="Q901" i="31"/>
  <c r="P901" i="31"/>
  <c r="O901" i="31"/>
  <c r="N901" i="31"/>
  <c r="M901" i="31"/>
  <c r="L901" i="31"/>
  <c r="K901" i="31"/>
  <c r="J901" i="31"/>
  <c r="I901" i="31"/>
  <c r="H901" i="31"/>
  <c r="G901" i="31"/>
  <c r="F901" i="31"/>
  <c r="V900" i="31"/>
  <c r="U900" i="31"/>
  <c r="T900" i="31"/>
  <c r="S900" i="31"/>
  <c r="R900" i="31"/>
  <c r="Q900" i="31"/>
  <c r="P900" i="31"/>
  <c r="O900" i="31"/>
  <c r="N900" i="31"/>
  <c r="M900" i="31"/>
  <c r="L900" i="31"/>
  <c r="K900" i="31"/>
  <c r="J900" i="31"/>
  <c r="I900" i="31"/>
  <c r="H900" i="31"/>
  <c r="G900" i="31"/>
  <c r="F900" i="31"/>
  <c r="V897" i="31"/>
  <c r="U897" i="31"/>
  <c r="T897" i="31"/>
  <c r="S897" i="31"/>
  <c r="R897" i="31"/>
  <c r="Q897" i="31"/>
  <c r="P897" i="31"/>
  <c r="O897" i="31"/>
  <c r="N897" i="31"/>
  <c r="M897" i="31"/>
  <c r="L897" i="31"/>
  <c r="K897" i="31"/>
  <c r="J897" i="31"/>
  <c r="I897" i="31"/>
  <c r="H897" i="31"/>
  <c r="G897" i="31"/>
  <c r="F897" i="31"/>
  <c r="V896" i="31"/>
  <c r="U896" i="31"/>
  <c r="T896" i="31"/>
  <c r="S896" i="31"/>
  <c r="R896" i="31"/>
  <c r="Q896" i="31"/>
  <c r="P896" i="31"/>
  <c r="O896" i="31"/>
  <c r="N896" i="31"/>
  <c r="M896" i="31"/>
  <c r="L896" i="31"/>
  <c r="K896" i="31"/>
  <c r="J896" i="31"/>
  <c r="I896" i="31"/>
  <c r="H896" i="31"/>
  <c r="G896" i="31"/>
  <c r="F896" i="31"/>
  <c r="V893" i="31"/>
  <c r="U893" i="31"/>
  <c r="T893" i="31"/>
  <c r="S893" i="31"/>
  <c r="R893" i="31"/>
  <c r="Q893" i="31"/>
  <c r="P893" i="31"/>
  <c r="O893" i="31"/>
  <c r="N893" i="31"/>
  <c r="M893" i="31"/>
  <c r="L893" i="31"/>
  <c r="K893" i="31"/>
  <c r="J893" i="31"/>
  <c r="I893" i="31"/>
  <c r="H893" i="31"/>
  <c r="G893" i="31"/>
  <c r="F893" i="31"/>
  <c r="V892" i="31"/>
  <c r="U892" i="31"/>
  <c r="T892" i="31"/>
  <c r="S892" i="31"/>
  <c r="R892" i="31"/>
  <c r="Q892" i="31"/>
  <c r="P892" i="31"/>
  <c r="O892" i="31"/>
  <c r="N892" i="31"/>
  <c r="M892" i="31"/>
  <c r="L892" i="31"/>
  <c r="K892" i="31"/>
  <c r="J892" i="31"/>
  <c r="I892" i="31"/>
  <c r="H892" i="31"/>
  <c r="G892" i="31"/>
  <c r="F892" i="31"/>
  <c r="V889" i="31"/>
  <c r="U889" i="31"/>
  <c r="T889" i="31"/>
  <c r="S889" i="31"/>
  <c r="R889" i="31"/>
  <c r="Q889" i="31"/>
  <c r="P889" i="31"/>
  <c r="O889" i="31"/>
  <c r="N889" i="31"/>
  <c r="M889" i="31"/>
  <c r="L889" i="31"/>
  <c r="K889" i="31"/>
  <c r="J889" i="31"/>
  <c r="I889" i="31"/>
  <c r="H889" i="31"/>
  <c r="G889" i="31"/>
  <c r="F889" i="31"/>
  <c r="V888" i="31"/>
  <c r="U888" i="31"/>
  <c r="T888" i="31"/>
  <c r="S888" i="31"/>
  <c r="R888" i="31"/>
  <c r="Q888" i="31"/>
  <c r="P888" i="31"/>
  <c r="O888" i="31"/>
  <c r="N888" i="31"/>
  <c r="M888" i="31"/>
  <c r="L888" i="31"/>
  <c r="K888" i="31"/>
  <c r="J888" i="31"/>
  <c r="I888" i="31"/>
  <c r="H888" i="31"/>
  <c r="G888" i="31"/>
  <c r="F888" i="31"/>
  <c r="V885" i="31"/>
  <c r="U885" i="31"/>
  <c r="T885" i="31"/>
  <c r="S885" i="31"/>
  <c r="R885" i="31"/>
  <c r="Q885" i="31"/>
  <c r="P885" i="31"/>
  <c r="O885" i="31"/>
  <c r="N885" i="31"/>
  <c r="M885" i="31"/>
  <c r="L885" i="31"/>
  <c r="K885" i="31"/>
  <c r="J885" i="31"/>
  <c r="I885" i="31"/>
  <c r="H885" i="31"/>
  <c r="G885" i="31"/>
  <c r="F885" i="31"/>
  <c r="V884" i="31"/>
  <c r="U884" i="31"/>
  <c r="T884" i="31"/>
  <c r="S884" i="31"/>
  <c r="R884" i="31"/>
  <c r="Q884" i="31"/>
  <c r="P884" i="31"/>
  <c r="O884" i="31"/>
  <c r="N884" i="31"/>
  <c r="M884" i="31"/>
  <c r="L884" i="31"/>
  <c r="K884" i="31"/>
  <c r="J884" i="31"/>
  <c r="I884" i="31"/>
  <c r="H884" i="31"/>
  <c r="G884" i="31"/>
  <c r="F884" i="31"/>
  <c r="V881" i="31"/>
  <c r="U881" i="31"/>
  <c r="T881" i="31"/>
  <c r="S881" i="31"/>
  <c r="R881" i="31"/>
  <c r="Q881" i="31"/>
  <c r="P881" i="31"/>
  <c r="O881" i="31"/>
  <c r="N881" i="31"/>
  <c r="M881" i="31"/>
  <c r="L881" i="31"/>
  <c r="K881" i="31"/>
  <c r="J881" i="31"/>
  <c r="I881" i="31"/>
  <c r="H881" i="31"/>
  <c r="G881" i="31"/>
  <c r="F881" i="31"/>
  <c r="V880" i="31"/>
  <c r="U880" i="31"/>
  <c r="T880" i="31"/>
  <c r="S880" i="31"/>
  <c r="R880" i="31"/>
  <c r="Q880" i="31"/>
  <c r="P880" i="31"/>
  <c r="O880" i="31"/>
  <c r="N880" i="31"/>
  <c r="M880" i="31"/>
  <c r="L880" i="31"/>
  <c r="K880" i="31"/>
  <c r="J880" i="31"/>
  <c r="I880" i="31"/>
  <c r="H880" i="31"/>
  <c r="G880" i="31"/>
  <c r="F880" i="31"/>
  <c r="V877" i="31"/>
  <c r="U877" i="31"/>
  <c r="T877" i="31"/>
  <c r="S877" i="31"/>
  <c r="R877" i="31"/>
  <c r="Q877" i="31"/>
  <c r="P877" i="31"/>
  <c r="O877" i="31"/>
  <c r="N877" i="31"/>
  <c r="M877" i="31"/>
  <c r="L877" i="31"/>
  <c r="K877" i="31"/>
  <c r="J877" i="31"/>
  <c r="I877" i="31"/>
  <c r="H877" i="31"/>
  <c r="G877" i="31"/>
  <c r="F877" i="31"/>
  <c r="V876" i="31"/>
  <c r="U876" i="31"/>
  <c r="T876" i="31"/>
  <c r="S876" i="31"/>
  <c r="R876" i="31"/>
  <c r="Q876" i="31"/>
  <c r="P876" i="31"/>
  <c r="O876" i="31"/>
  <c r="N876" i="31"/>
  <c r="M876" i="31"/>
  <c r="L876" i="31"/>
  <c r="K876" i="31"/>
  <c r="J876" i="31"/>
  <c r="I876" i="31"/>
  <c r="H876" i="31"/>
  <c r="G876" i="31"/>
  <c r="F876" i="31"/>
  <c r="V873" i="31"/>
  <c r="U873" i="31"/>
  <c r="T873" i="31"/>
  <c r="S873" i="31"/>
  <c r="R873" i="31"/>
  <c r="Q873" i="31"/>
  <c r="P873" i="31"/>
  <c r="O873" i="31"/>
  <c r="N873" i="31"/>
  <c r="M873" i="31"/>
  <c r="L873" i="31"/>
  <c r="K873" i="31"/>
  <c r="J873" i="31"/>
  <c r="I873" i="31"/>
  <c r="H873" i="31"/>
  <c r="G873" i="31"/>
  <c r="F873" i="31"/>
  <c r="V872" i="31"/>
  <c r="U872" i="31"/>
  <c r="T872" i="31"/>
  <c r="S872" i="31"/>
  <c r="R872" i="31"/>
  <c r="Q872" i="31"/>
  <c r="P872" i="31"/>
  <c r="O872" i="31"/>
  <c r="N872" i="31"/>
  <c r="M872" i="31"/>
  <c r="L872" i="31"/>
  <c r="K872" i="31"/>
  <c r="J872" i="31"/>
  <c r="I872" i="31"/>
  <c r="H872" i="31"/>
  <c r="G872" i="31"/>
  <c r="F872" i="31"/>
  <c r="V869" i="31"/>
  <c r="U869" i="31"/>
  <c r="T869" i="31"/>
  <c r="S869" i="31"/>
  <c r="R869" i="31"/>
  <c r="Q869" i="31"/>
  <c r="P869" i="31"/>
  <c r="O869" i="31"/>
  <c r="N869" i="31"/>
  <c r="M869" i="31"/>
  <c r="L869" i="31"/>
  <c r="K869" i="31"/>
  <c r="J869" i="31"/>
  <c r="I869" i="31"/>
  <c r="H869" i="31"/>
  <c r="G869" i="31"/>
  <c r="F869" i="31"/>
  <c r="V868" i="31"/>
  <c r="U868" i="31"/>
  <c r="T868" i="31"/>
  <c r="S868" i="31"/>
  <c r="R868" i="31"/>
  <c r="Q868" i="31"/>
  <c r="P868" i="31"/>
  <c r="O868" i="31"/>
  <c r="N868" i="31"/>
  <c r="M868" i="31"/>
  <c r="L868" i="31"/>
  <c r="K868" i="31"/>
  <c r="J868" i="31"/>
  <c r="I868" i="31"/>
  <c r="H868" i="31"/>
  <c r="G868" i="31"/>
  <c r="F868" i="31"/>
  <c r="V865" i="31"/>
  <c r="U865" i="31"/>
  <c r="T865" i="31"/>
  <c r="S865" i="31"/>
  <c r="R865" i="31"/>
  <c r="Q865" i="31"/>
  <c r="P865" i="31"/>
  <c r="O865" i="31"/>
  <c r="N865" i="31"/>
  <c r="M865" i="31"/>
  <c r="L865" i="31"/>
  <c r="K865" i="31"/>
  <c r="J865" i="31"/>
  <c r="I865" i="31"/>
  <c r="H865" i="31"/>
  <c r="G865" i="31"/>
  <c r="F865" i="31"/>
  <c r="V864" i="31"/>
  <c r="U864" i="31"/>
  <c r="T864" i="31"/>
  <c r="S864" i="31"/>
  <c r="R864" i="31"/>
  <c r="Q864" i="31"/>
  <c r="P864" i="31"/>
  <c r="O864" i="31"/>
  <c r="N864" i="31"/>
  <c r="M864" i="31"/>
  <c r="L864" i="31"/>
  <c r="K864" i="31"/>
  <c r="J864" i="31"/>
  <c r="I864" i="31"/>
  <c r="H864" i="31"/>
  <c r="G864" i="31"/>
  <c r="F864" i="31"/>
  <c r="V861" i="31"/>
  <c r="U861" i="31"/>
  <c r="T861" i="31"/>
  <c r="S861" i="31"/>
  <c r="R861" i="31"/>
  <c r="Q861" i="31"/>
  <c r="P861" i="31"/>
  <c r="O861" i="31"/>
  <c r="N861" i="31"/>
  <c r="M861" i="31"/>
  <c r="L861" i="31"/>
  <c r="K861" i="31"/>
  <c r="J861" i="31"/>
  <c r="I861" i="31"/>
  <c r="H861" i="31"/>
  <c r="G861" i="31"/>
  <c r="F861" i="31"/>
  <c r="V860" i="31"/>
  <c r="U860" i="31"/>
  <c r="T860" i="31"/>
  <c r="S860" i="31"/>
  <c r="R860" i="31"/>
  <c r="Q860" i="31"/>
  <c r="P860" i="31"/>
  <c r="O860" i="31"/>
  <c r="N860" i="31"/>
  <c r="M860" i="31"/>
  <c r="L860" i="31"/>
  <c r="K860" i="31"/>
  <c r="J860" i="31"/>
  <c r="I860" i="31"/>
  <c r="H860" i="31"/>
  <c r="G860" i="31"/>
  <c r="F860" i="31"/>
  <c r="V857" i="31"/>
  <c r="U857" i="31"/>
  <c r="T857" i="31"/>
  <c r="S857" i="31"/>
  <c r="R857" i="31"/>
  <c r="Q857" i="31"/>
  <c r="P857" i="31"/>
  <c r="O857" i="31"/>
  <c r="N857" i="31"/>
  <c r="M857" i="31"/>
  <c r="L857" i="31"/>
  <c r="K857" i="31"/>
  <c r="J857" i="31"/>
  <c r="I857" i="31"/>
  <c r="H857" i="31"/>
  <c r="G857" i="31"/>
  <c r="F857" i="31"/>
  <c r="V856" i="31"/>
  <c r="U856" i="31"/>
  <c r="T856" i="31"/>
  <c r="S856" i="31"/>
  <c r="R856" i="31"/>
  <c r="Q856" i="31"/>
  <c r="P856" i="31"/>
  <c r="O856" i="31"/>
  <c r="N856" i="31"/>
  <c r="M856" i="31"/>
  <c r="L856" i="31"/>
  <c r="K856" i="31"/>
  <c r="J856" i="31"/>
  <c r="I856" i="31"/>
  <c r="H856" i="31"/>
  <c r="G856" i="31"/>
  <c r="F856" i="31"/>
  <c r="V853" i="31"/>
  <c r="U853" i="31"/>
  <c r="T853" i="31"/>
  <c r="S853" i="31"/>
  <c r="R853" i="31"/>
  <c r="Q853" i="31"/>
  <c r="P853" i="31"/>
  <c r="O853" i="31"/>
  <c r="N853" i="31"/>
  <c r="M853" i="31"/>
  <c r="L853" i="31"/>
  <c r="K853" i="31"/>
  <c r="J853" i="31"/>
  <c r="I853" i="31"/>
  <c r="H853" i="31"/>
  <c r="G853" i="31"/>
  <c r="F853" i="31"/>
  <c r="V852" i="31"/>
  <c r="U852" i="31"/>
  <c r="T852" i="31"/>
  <c r="S852" i="31"/>
  <c r="R852" i="31"/>
  <c r="Q852" i="31"/>
  <c r="P852" i="31"/>
  <c r="O852" i="31"/>
  <c r="N852" i="31"/>
  <c r="M852" i="31"/>
  <c r="L852" i="31"/>
  <c r="K852" i="31"/>
  <c r="J852" i="31"/>
  <c r="I852" i="31"/>
  <c r="H852" i="31"/>
  <c r="G852" i="31"/>
  <c r="F852" i="31"/>
  <c r="V849" i="31"/>
  <c r="U849" i="31"/>
  <c r="T849" i="31"/>
  <c r="S849" i="31"/>
  <c r="R849" i="31"/>
  <c r="Q849" i="31"/>
  <c r="P849" i="31"/>
  <c r="O849" i="31"/>
  <c r="N849" i="31"/>
  <c r="M849" i="31"/>
  <c r="L849" i="31"/>
  <c r="K849" i="31"/>
  <c r="J849" i="31"/>
  <c r="I849" i="31"/>
  <c r="H849" i="31"/>
  <c r="G849" i="31"/>
  <c r="F849" i="31"/>
  <c r="V848" i="31"/>
  <c r="U848" i="31"/>
  <c r="T848" i="31"/>
  <c r="S848" i="31"/>
  <c r="R848" i="31"/>
  <c r="Q848" i="31"/>
  <c r="P848" i="31"/>
  <c r="O848" i="31"/>
  <c r="N848" i="31"/>
  <c r="M848" i="31"/>
  <c r="L848" i="31"/>
  <c r="K848" i="31"/>
  <c r="J848" i="31"/>
  <c r="I848" i="31"/>
  <c r="H848" i="31"/>
  <c r="G848" i="31"/>
  <c r="F848" i="31"/>
  <c r="V845" i="31"/>
  <c r="U845" i="31"/>
  <c r="T845" i="31"/>
  <c r="S845" i="31"/>
  <c r="R845" i="31"/>
  <c r="Q845" i="31"/>
  <c r="P845" i="31"/>
  <c r="O845" i="31"/>
  <c r="N845" i="31"/>
  <c r="M845" i="31"/>
  <c r="L845" i="31"/>
  <c r="K845" i="31"/>
  <c r="J845" i="31"/>
  <c r="I845" i="31"/>
  <c r="H845" i="31"/>
  <c r="G845" i="31"/>
  <c r="F845" i="31"/>
  <c r="V844" i="31"/>
  <c r="U844" i="31"/>
  <c r="T844" i="31"/>
  <c r="S844" i="31"/>
  <c r="R844" i="31"/>
  <c r="Q844" i="31"/>
  <c r="P844" i="31"/>
  <c r="O844" i="31"/>
  <c r="N844" i="31"/>
  <c r="M844" i="31"/>
  <c r="L844" i="31"/>
  <c r="K844" i="31"/>
  <c r="J844" i="31"/>
  <c r="I844" i="31"/>
  <c r="H844" i="31"/>
  <c r="G844" i="31"/>
  <c r="F844" i="31"/>
  <c r="V841" i="31"/>
  <c r="U841" i="31"/>
  <c r="T841" i="31"/>
  <c r="S841" i="31"/>
  <c r="R841" i="31"/>
  <c r="Q841" i="31"/>
  <c r="P841" i="31"/>
  <c r="O841" i="31"/>
  <c r="N841" i="31"/>
  <c r="M841" i="31"/>
  <c r="L841" i="31"/>
  <c r="K841" i="31"/>
  <c r="J841" i="31"/>
  <c r="I841" i="31"/>
  <c r="H841" i="31"/>
  <c r="G841" i="31"/>
  <c r="F841" i="31"/>
  <c r="V840" i="31"/>
  <c r="U840" i="31"/>
  <c r="T840" i="31"/>
  <c r="S840" i="31"/>
  <c r="R840" i="31"/>
  <c r="Q840" i="31"/>
  <c r="P840" i="31"/>
  <c r="O840" i="31"/>
  <c r="N840" i="31"/>
  <c r="M840" i="31"/>
  <c r="L840" i="31"/>
  <c r="K840" i="31"/>
  <c r="J840" i="31"/>
  <c r="I840" i="31"/>
  <c r="H840" i="31"/>
  <c r="G840" i="31"/>
  <c r="F840" i="31"/>
  <c r="V837" i="31"/>
  <c r="U837" i="31"/>
  <c r="T837" i="31"/>
  <c r="S837" i="31"/>
  <c r="R837" i="31"/>
  <c r="Q837" i="31"/>
  <c r="P837" i="31"/>
  <c r="O837" i="31"/>
  <c r="N837" i="31"/>
  <c r="M837" i="31"/>
  <c r="L837" i="31"/>
  <c r="K837" i="31"/>
  <c r="J837" i="31"/>
  <c r="I837" i="31"/>
  <c r="H837" i="31"/>
  <c r="G837" i="31"/>
  <c r="F837" i="31"/>
  <c r="V836" i="31"/>
  <c r="U836" i="31"/>
  <c r="T836" i="31"/>
  <c r="S836" i="31"/>
  <c r="R836" i="31"/>
  <c r="Q836" i="31"/>
  <c r="P836" i="31"/>
  <c r="O836" i="31"/>
  <c r="N836" i="31"/>
  <c r="M836" i="31"/>
  <c r="L836" i="31"/>
  <c r="K836" i="31"/>
  <c r="J836" i="31"/>
  <c r="I836" i="31"/>
  <c r="H836" i="31"/>
  <c r="G836" i="31"/>
  <c r="F836" i="31"/>
  <c r="V833" i="31"/>
  <c r="U833" i="31"/>
  <c r="T833" i="31"/>
  <c r="S833" i="31"/>
  <c r="R833" i="31"/>
  <c r="Q833" i="31"/>
  <c r="P833" i="31"/>
  <c r="O833" i="31"/>
  <c r="N833" i="31"/>
  <c r="M833" i="31"/>
  <c r="L833" i="31"/>
  <c r="K833" i="31"/>
  <c r="J833" i="31"/>
  <c r="I833" i="31"/>
  <c r="H833" i="31"/>
  <c r="G833" i="31"/>
  <c r="F833" i="31"/>
  <c r="V832" i="31"/>
  <c r="U832" i="31"/>
  <c r="T832" i="31"/>
  <c r="S832" i="31"/>
  <c r="R832" i="31"/>
  <c r="Q832" i="31"/>
  <c r="P832" i="31"/>
  <c r="O832" i="31"/>
  <c r="N832" i="31"/>
  <c r="M832" i="31"/>
  <c r="L832" i="31"/>
  <c r="K832" i="31"/>
  <c r="J832" i="31"/>
  <c r="I832" i="31"/>
  <c r="H832" i="31"/>
  <c r="G832" i="31"/>
  <c r="F832" i="31"/>
  <c r="V829" i="31"/>
  <c r="U829" i="31"/>
  <c r="T829" i="31"/>
  <c r="S829" i="31"/>
  <c r="R829" i="31"/>
  <c r="Q829" i="31"/>
  <c r="P829" i="31"/>
  <c r="O829" i="31"/>
  <c r="N829" i="31"/>
  <c r="M829" i="31"/>
  <c r="L829" i="31"/>
  <c r="K829" i="31"/>
  <c r="J829" i="31"/>
  <c r="I829" i="31"/>
  <c r="H829" i="31"/>
  <c r="G829" i="31"/>
  <c r="F829" i="31"/>
  <c r="V828" i="31"/>
  <c r="U828" i="31"/>
  <c r="T828" i="31"/>
  <c r="S828" i="31"/>
  <c r="R828" i="31"/>
  <c r="Q828" i="31"/>
  <c r="P828" i="31"/>
  <c r="O828" i="31"/>
  <c r="N828" i="31"/>
  <c r="M828" i="31"/>
  <c r="L828" i="31"/>
  <c r="K828" i="31"/>
  <c r="J828" i="31"/>
  <c r="I828" i="31"/>
  <c r="H828" i="31"/>
  <c r="G828" i="31"/>
  <c r="F828" i="31"/>
  <c r="V825" i="31"/>
  <c r="U825" i="31"/>
  <c r="T825" i="31"/>
  <c r="S825" i="31"/>
  <c r="R825" i="31"/>
  <c r="Q825" i="31"/>
  <c r="P825" i="31"/>
  <c r="O825" i="31"/>
  <c r="N825" i="31"/>
  <c r="M825" i="31"/>
  <c r="L825" i="31"/>
  <c r="K825" i="31"/>
  <c r="J825" i="31"/>
  <c r="I825" i="31"/>
  <c r="H825" i="31"/>
  <c r="G825" i="31"/>
  <c r="F825" i="31"/>
  <c r="V824" i="31"/>
  <c r="U824" i="31"/>
  <c r="T824" i="31"/>
  <c r="S824" i="31"/>
  <c r="R824" i="31"/>
  <c r="Q824" i="31"/>
  <c r="P824" i="31"/>
  <c r="O824" i="31"/>
  <c r="N824" i="31"/>
  <c r="M824" i="31"/>
  <c r="L824" i="31"/>
  <c r="K824" i="31"/>
  <c r="J824" i="31"/>
  <c r="I824" i="31"/>
  <c r="H824" i="31"/>
  <c r="G824" i="31"/>
  <c r="F824" i="31"/>
  <c r="V821" i="31"/>
  <c r="U821" i="31"/>
  <c r="T821" i="31"/>
  <c r="S821" i="31"/>
  <c r="R821" i="31"/>
  <c r="Q821" i="31"/>
  <c r="P821" i="31"/>
  <c r="O821" i="31"/>
  <c r="N821" i="31"/>
  <c r="M821" i="31"/>
  <c r="L821" i="31"/>
  <c r="K821" i="31"/>
  <c r="J821" i="31"/>
  <c r="I821" i="31"/>
  <c r="H821" i="31"/>
  <c r="G821" i="31"/>
  <c r="F821" i="31"/>
  <c r="V820" i="31"/>
  <c r="U820" i="31"/>
  <c r="T820" i="31"/>
  <c r="S820" i="31"/>
  <c r="R820" i="31"/>
  <c r="Q820" i="31"/>
  <c r="P820" i="31"/>
  <c r="O820" i="31"/>
  <c r="N820" i="31"/>
  <c r="M820" i="31"/>
  <c r="L820" i="31"/>
  <c r="K820" i="31"/>
  <c r="J820" i="31"/>
  <c r="I820" i="31"/>
  <c r="H820" i="31"/>
  <c r="G820" i="31"/>
  <c r="F820" i="31"/>
  <c r="V817" i="31"/>
  <c r="U817" i="31"/>
  <c r="T817" i="31"/>
  <c r="S817" i="31"/>
  <c r="R817" i="31"/>
  <c r="Q817" i="31"/>
  <c r="P817" i="31"/>
  <c r="O817" i="31"/>
  <c r="N817" i="31"/>
  <c r="M817" i="31"/>
  <c r="L817" i="31"/>
  <c r="K817" i="31"/>
  <c r="J817" i="31"/>
  <c r="I817" i="31"/>
  <c r="H817" i="31"/>
  <c r="G817" i="31"/>
  <c r="F817" i="31"/>
  <c r="V816" i="31"/>
  <c r="U816" i="31"/>
  <c r="T816" i="31"/>
  <c r="S816" i="31"/>
  <c r="R816" i="31"/>
  <c r="Q816" i="31"/>
  <c r="P816" i="31"/>
  <c r="O816" i="31"/>
  <c r="N816" i="31"/>
  <c r="M816" i="31"/>
  <c r="L816" i="31"/>
  <c r="K816" i="31"/>
  <c r="J816" i="31"/>
  <c r="I816" i="31"/>
  <c r="H816" i="31"/>
  <c r="G816" i="31"/>
  <c r="F816" i="31"/>
  <c r="V813" i="31"/>
  <c r="U813" i="31"/>
  <c r="T813" i="31"/>
  <c r="S813" i="31"/>
  <c r="R813" i="31"/>
  <c r="Q813" i="31"/>
  <c r="P813" i="31"/>
  <c r="O813" i="31"/>
  <c r="N813" i="31"/>
  <c r="M813" i="31"/>
  <c r="L813" i="31"/>
  <c r="K813" i="31"/>
  <c r="J813" i="31"/>
  <c r="I813" i="31"/>
  <c r="H813" i="31"/>
  <c r="G813" i="31"/>
  <c r="F813" i="31"/>
  <c r="V812" i="31"/>
  <c r="U812" i="31"/>
  <c r="T812" i="31"/>
  <c r="S812" i="31"/>
  <c r="R812" i="31"/>
  <c r="Q812" i="31"/>
  <c r="P812" i="31"/>
  <c r="O812" i="31"/>
  <c r="N812" i="31"/>
  <c r="M812" i="31"/>
  <c r="L812" i="31"/>
  <c r="K812" i="31"/>
  <c r="J812" i="31"/>
  <c r="I812" i="31"/>
  <c r="H812" i="31"/>
  <c r="G812" i="31"/>
  <c r="F812" i="31"/>
  <c r="V809" i="31"/>
  <c r="U809" i="31"/>
  <c r="T809" i="31"/>
  <c r="S809" i="31"/>
  <c r="R809" i="31"/>
  <c r="Q809" i="31"/>
  <c r="P809" i="31"/>
  <c r="O809" i="31"/>
  <c r="N809" i="31"/>
  <c r="M809" i="31"/>
  <c r="L809" i="31"/>
  <c r="K809" i="31"/>
  <c r="J809" i="31"/>
  <c r="I809" i="31"/>
  <c r="H809" i="31"/>
  <c r="G809" i="31"/>
  <c r="F809" i="31"/>
  <c r="V808" i="31"/>
  <c r="U808" i="31"/>
  <c r="T808" i="31"/>
  <c r="S808" i="31"/>
  <c r="R808" i="31"/>
  <c r="Q808" i="31"/>
  <c r="P808" i="31"/>
  <c r="O808" i="31"/>
  <c r="N808" i="31"/>
  <c r="M808" i="31"/>
  <c r="L808" i="31"/>
  <c r="K808" i="31"/>
  <c r="J808" i="31"/>
  <c r="I808" i="31"/>
  <c r="H808" i="31"/>
  <c r="G808" i="31"/>
  <c r="F808" i="31"/>
  <c r="V805" i="31"/>
  <c r="U805" i="31"/>
  <c r="T805" i="31"/>
  <c r="S805" i="31"/>
  <c r="R805" i="31"/>
  <c r="Q805" i="31"/>
  <c r="P805" i="31"/>
  <c r="O805" i="31"/>
  <c r="N805" i="31"/>
  <c r="M805" i="31"/>
  <c r="L805" i="31"/>
  <c r="K805" i="31"/>
  <c r="J805" i="31"/>
  <c r="I805" i="31"/>
  <c r="H805" i="31"/>
  <c r="G805" i="31"/>
  <c r="F805" i="31"/>
  <c r="V804" i="31"/>
  <c r="U804" i="31"/>
  <c r="T804" i="31"/>
  <c r="S804" i="31"/>
  <c r="R804" i="31"/>
  <c r="Q804" i="31"/>
  <c r="P804" i="31"/>
  <c r="O804" i="31"/>
  <c r="N804" i="31"/>
  <c r="M804" i="31"/>
  <c r="L804" i="31"/>
  <c r="K804" i="31"/>
  <c r="J804" i="31"/>
  <c r="I804" i="31"/>
  <c r="H804" i="31"/>
  <c r="G804" i="31"/>
  <c r="F804" i="31"/>
  <c r="V801" i="31"/>
  <c r="U801" i="31"/>
  <c r="T801" i="31"/>
  <c r="S801" i="31"/>
  <c r="R801" i="31"/>
  <c r="Q801" i="31"/>
  <c r="P801" i="31"/>
  <c r="O801" i="31"/>
  <c r="N801" i="31"/>
  <c r="M801" i="31"/>
  <c r="L801" i="31"/>
  <c r="K801" i="31"/>
  <c r="J801" i="31"/>
  <c r="I801" i="31"/>
  <c r="H801" i="31"/>
  <c r="G801" i="31"/>
  <c r="F801" i="31"/>
  <c r="V800" i="31"/>
  <c r="U800" i="31"/>
  <c r="T800" i="31"/>
  <c r="S800" i="31"/>
  <c r="R800" i="31"/>
  <c r="Q800" i="31"/>
  <c r="P800" i="31"/>
  <c r="O800" i="31"/>
  <c r="N800" i="31"/>
  <c r="M800" i="31"/>
  <c r="L800" i="31"/>
  <c r="K800" i="31"/>
  <c r="J800" i="31"/>
  <c r="I800" i="31"/>
  <c r="H800" i="31"/>
  <c r="G800" i="31"/>
  <c r="F800" i="31"/>
  <c r="V797" i="31"/>
  <c r="U797" i="31"/>
  <c r="T797" i="31"/>
  <c r="S797" i="31"/>
  <c r="R797" i="31"/>
  <c r="Q797" i="31"/>
  <c r="P797" i="31"/>
  <c r="O797" i="31"/>
  <c r="N797" i="31"/>
  <c r="M797" i="31"/>
  <c r="L797" i="31"/>
  <c r="K797" i="31"/>
  <c r="J797" i="31"/>
  <c r="I797" i="31"/>
  <c r="H797" i="31"/>
  <c r="G797" i="31"/>
  <c r="F797" i="31"/>
  <c r="V796" i="31"/>
  <c r="U796" i="31"/>
  <c r="T796" i="31"/>
  <c r="S796" i="31"/>
  <c r="R796" i="31"/>
  <c r="Q796" i="31"/>
  <c r="P796" i="31"/>
  <c r="O796" i="31"/>
  <c r="N796" i="31"/>
  <c r="M796" i="31"/>
  <c r="L796" i="31"/>
  <c r="K796" i="31"/>
  <c r="J796" i="31"/>
  <c r="I796" i="31"/>
  <c r="H796" i="31"/>
  <c r="G796" i="31"/>
  <c r="F796" i="31"/>
  <c r="V793" i="31"/>
  <c r="U793" i="31"/>
  <c r="T793" i="31"/>
  <c r="S793" i="31"/>
  <c r="R793" i="31"/>
  <c r="Q793" i="31"/>
  <c r="P793" i="31"/>
  <c r="O793" i="31"/>
  <c r="N793" i="31"/>
  <c r="M793" i="31"/>
  <c r="L793" i="31"/>
  <c r="K793" i="31"/>
  <c r="J793" i="31"/>
  <c r="I793" i="31"/>
  <c r="H793" i="31"/>
  <c r="G793" i="31"/>
  <c r="F793" i="31"/>
  <c r="V792" i="31"/>
  <c r="U792" i="31"/>
  <c r="T792" i="31"/>
  <c r="S792" i="31"/>
  <c r="R792" i="31"/>
  <c r="Q792" i="31"/>
  <c r="P792" i="31"/>
  <c r="O792" i="31"/>
  <c r="N792" i="31"/>
  <c r="M792" i="31"/>
  <c r="L792" i="31"/>
  <c r="K792" i="31"/>
  <c r="J792" i="31"/>
  <c r="I792" i="31"/>
  <c r="H792" i="31"/>
  <c r="G792" i="31"/>
  <c r="F792" i="31"/>
  <c r="V789" i="31"/>
  <c r="U789" i="31"/>
  <c r="T789" i="31"/>
  <c r="S789" i="31"/>
  <c r="R789" i="31"/>
  <c r="Q789" i="31"/>
  <c r="P789" i="31"/>
  <c r="O789" i="31"/>
  <c r="N789" i="31"/>
  <c r="M789" i="31"/>
  <c r="L789" i="31"/>
  <c r="K789" i="31"/>
  <c r="J789" i="31"/>
  <c r="I789" i="31"/>
  <c r="H789" i="31"/>
  <c r="G789" i="31"/>
  <c r="F789" i="31"/>
  <c r="V788" i="31"/>
  <c r="U788" i="31"/>
  <c r="T788" i="31"/>
  <c r="S788" i="31"/>
  <c r="R788" i="31"/>
  <c r="Q788" i="31"/>
  <c r="P788" i="31"/>
  <c r="O788" i="31"/>
  <c r="N788" i="31"/>
  <c r="M788" i="31"/>
  <c r="L788" i="31"/>
  <c r="K788" i="31"/>
  <c r="J788" i="31"/>
  <c r="I788" i="31"/>
  <c r="H788" i="31"/>
  <c r="G788" i="31"/>
  <c r="F788" i="31"/>
  <c r="V785" i="31"/>
  <c r="U785" i="31"/>
  <c r="T785" i="31"/>
  <c r="S785" i="31"/>
  <c r="R785" i="31"/>
  <c r="Q785" i="31"/>
  <c r="P785" i="31"/>
  <c r="O785" i="31"/>
  <c r="N785" i="31"/>
  <c r="M785" i="31"/>
  <c r="L785" i="31"/>
  <c r="K785" i="31"/>
  <c r="J785" i="31"/>
  <c r="I785" i="31"/>
  <c r="H785" i="31"/>
  <c r="G785" i="31"/>
  <c r="F785" i="31"/>
  <c r="V784" i="31"/>
  <c r="U784" i="31"/>
  <c r="T784" i="31"/>
  <c r="S784" i="31"/>
  <c r="R784" i="31"/>
  <c r="Q784" i="31"/>
  <c r="P784" i="31"/>
  <c r="O784" i="31"/>
  <c r="N784" i="31"/>
  <c r="M784" i="31"/>
  <c r="L784" i="31"/>
  <c r="K784" i="31"/>
  <c r="J784" i="31"/>
  <c r="I784" i="31"/>
  <c r="H784" i="31"/>
  <c r="G784" i="31"/>
  <c r="F784" i="31"/>
  <c r="V781" i="31"/>
  <c r="U781" i="31"/>
  <c r="T781" i="31"/>
  <c r="S781" i="31"/>
  <c r="R781" i="31"/>
  <c r="Q781" i="31"/>
  <c r="P781" i="31"/>
  <c r="O781" i="31"/>
  <c r="N781" i="31"/>
  <c r="M781" i="31"/>
  <c r="L781" i="31"/>
  <c r="K781" i="31"/>
  <c r="J781" i="31"/>
  <c r="I781" i="31"/>
  <c r="H781" i="31"/>
  <c r="G781" i="31"/>
  <c r="F781" i="31"/>
  <c r="V780" i="31"/>
  <c r="U780" i="31"/>
  <c r="T780" i="31"/>
  <c r="S780" i="31"/>
  <c r="R780" i="31"/>
  <c r="Q780" i="31"/>
  <c r="P780" i="31"/>
  <c r="O780" i="31"/>
  <c r="N780" i="31"/>
  <c r="M780" i="31"/>
  <c r="L780" i="31"/>
  <c r="K780" i="31"/>
  <c r="J780" i="31"/>
  <c r="I780" i="31"/>
  <c r="H780" i="31"/>
  <c r="G780" i="31"/>
  <c r="F780" i="31"/>
  <c r="V777" i="31"/>
  <c r="U777" i="31"/>
  <c r="T777" i="31"/>
  <c r="S777" i="31"/>
  <c r="R777" i="31"/>
  <c r="Q777" i="31"/>
  <c r="P777" i="31"/>
  <c r="O777" i="31"/>
  <c r="N777" i="31"/>
  <c r="M777" i="31"/>
  <c r="L777" i="31"/>
  <c r="K777" i="31"/>
  <c r="J777" i="31"/>
  <c r="I777" i="31"/>
  <c r="H777" i="31"/>
  <c r="G777" i="31"/>
  <c r="F777" i="31"/>
  <c r="V776" i="31"/>
  <c r="U776" i="31"/>
  <c r="T776" i="31"/>
  <c r="S776" i="31"/>
  <c r="R776" i="31"/>
  <c r="Q776" i="31"/>
  <c r="P776" i="31"/>
  <c r="O776" i="31"/>
  <c r="N776" i="31"/>
  <c r="M776" i="31"/>
  <c r="L776" i="31"/>
  <c r="K776" i="31"/>
  <c r="J776" i="31"/>
  <c r="I776" i="31"/>
  <c r="H776" i="31"/>
  <c r="G776" i="31"/>
  <c r="F776" i="31"/>
  <c r="V773" i="31"/>
  <c r="U773" i="31"/>
  <c r="T773" i="31"/>
  <c r="S773" i="31"/>
  <c r="R773" i="31"/>
  <c r="Q773" i="31"/>
  <c r="P773" i="31"/>
  <c r="O773" i="31"/>
  <c r="N773" i="31"/>
  <c r="M773" i="31"/>
  <c r="L773" i="31"/>
  <c r="K773" i="31"/>
  <c r="J773" i="31"/>
  <c r="I773" i="31"/>
  <c r="H773" i="31"/>
  <c r="G773" i="31"/>
  <c r="F773" i="31"/>
  <c r="V772" i="31"/>
  <c r="U772" i="31"/>
  <c r="T772" i="31"/>
  <c r="S772" i="31"/>
  <c r="R772" i="31"/>
  <c r="Q772" i="31"/>
  <c r="P772" i="31"/>
  <c r="O772" i="31"/>
  <c r="N772" i="31"/>
  <c r="M772" i="31"/>
  <c r="L772" i="31"/>
  <c r="K772" i="31"/>
  <c r="J772" i="31"/>
  <c r="I772" i="31"/>
  <c r="H772" i="31"/>
  <c r="G772" i="31"/>
  <c r="F772" i="31"/>
  <c r="V769" i="31"/>
  <c r="U769" i="31"/>
  <c r="T769" i="31"/>
  <c r="S769" i="31"/>
  <c r="R769" i="31"/>
  <c r="Q769" i="31"/>
  <c r="P769" i="31"/>
  <c r="O769" i="31"/>
  <c r="N769" i="31"/>
  <c r="M769" i="31"/>
  <c r="L769" i="31"/>
  <c r="K769" i="31"/>
  <c r="J769" i="31"/>
  <c r="I769" i="31"/>
  <c r="H769" i="31"/>
  <c r="G769" i="31"/>
  <c r="F769" i="31"/>
  <c r="V768" i="31"/>
  <c r="U768" i="31"/>
  <c r="T768" i="31"/>
  <c r="S768" i="31"/>
  <c r="R768" i="31"/>
  <c r="Q768" i="31"/>
  <c r="P768" i="31"/>
  <c r="O768" i="31"/>
  <c r="N768" i="31"/>
  <c r="M768" i="31"/>
  <c r="L768" i="31"/>
  <c r="K768" i="31"/>
  <c r="J768" i="31"/>
  <c r="I768" i="31"/>
  <c r="H768" i="31"/>
  <c r="G768" i="31"/>
  <c r="F768" i="31"/>
  <c r="V765" i="31"/>
  <c r="U765" i="31"/>
  <c r="T765" i="31"/>
  <c r="S765" i="31"/>
  <c r="R765" i="31"/>
  <c r="Q765" i="31"/>
  <c r="P765" i="31"/>
  <c r="O765" i="31"/>
  <c r="N765" i="31"/>
  <c r="M765" i="31"/>
  <c r="L765" i="31"/>
  <c r="K765" i="31"/>
  <c r="J765" i="31"/>
  <c r="I765" i="31"/>
  <c r="H765" i="31"/>
  <c r="G765" i="31"/>
  <c r="F765" i="31"/>
  <c r="V764" i="31"/>
  <c r="U764" i="31"/>
  <c r="T764" i="31"/>
  <c r="S764" i="31"/>
  <c r="R764" i="31"/>
  <c r="Q764" i="31"/>
  <c r="P764" i="31"/>
  <c r="O764" i="31"/>
  <c r="N764" i="31"/>
  <c r="M764" i="31"/>
  <c r="L764" i="31"/>
  <c r="K764" i="31"/>
  <c r="J764" i="31"/>
  <c r="I764" i="31"/>
  <c r="H764" i="31"/>
  <c r="G764" i="31"/>
  <c r="F764" i="31"/>
  <c r="V761" i="31"/>
  <c r="U761" i="31"/>
  <c r="T761" i="31"/>
  <c r="S761" i="31"/>
  <c r="R761" i="31"/>
  <c r="Q761" i="31"/>
  <c r="P761" i="31"/>
  <c r="O761" i="31"/>
  <c r="N761" i="31"/>
  <c r="M761" i="31"/>
  <c r="L761" i="31"/>
  <c r="K761" i="31"/>
  <c r="J761" i="31"/>
  <c r="I761" i="31"/>
  <c r="H761" i="31"/>
  <c r="G761" i="31"/>
  <c r="F761" i="31"/>
  <c r="V760" i="31"/>
  <c r="U760" i="31"/>
  <c r="T760" i="31"/>
  <c r="S760" i="31"/>
  <c r="R760" i="31"/>
  <c r="Q760" i="31"/>
  <c r="P760" i="31"/>
  <c r="O760" i="31"/>
  <c r="N760" i="31"/>
  <c r="M760" i="31"/>
  <c r="L760" i="31"/>
  <c r="K760" i="31"/>
  <c r="J760" i="31"/>
  <c r="I760" i="31"/>
  <c r="H760" i="31"/>
  <c r="G760" i="31"/>
  <c r="F760" i="31"/>
  <c r="V757" i="31"/>
  <c r="U757" i="31"/>
  <c r="T757" i="31"/>
  <c r="S757" i="31"/>
  <c r="R757" i="31"/>
  <c r="Q757" i="31"/>
  <c r="P757" i="31"/>
  <c r="O757" i="31"/>
  <c r="N757" i="31"/>
  <c r="M757" i="31"/>
  <c r="L757" i="31"/>
  <c r="K757" i="31"/>
  <c r="J757" i="31"/>
  <c r="I757" i="31"/>
  <c r="H757" i="31"/>
  <c r="G757" i="31"/>
  <c r="F757" i="31"/>
  <c r="V756" i="31"/>
  <c r="U756" i="31"/>
  <c r="T756" i="31"/>
  <c r="S756" i="31"/>
  <c r="R756" i="31"/>
  <c r="Q756" i="31"/>
  <c r="P756" i="31"/>
  <c r="O756" i="31"/>
  <c r="N756" i="31"/>
  <c r="M756" i="31"/>
  <c r="L756" i="31"/>
  <c r="K756" i="31"/>
  <c r="J756" i="31"/>
  <c r="I756" i="31"/>
  <c r="H756" i="31"/>
  <c r="G756" i="31"/>
  <c r="F756" i="31"/>
  <c r="V753" i="31"/>
  <c r="U753" i="31"/>
  <c r="T753" i="31"/>
  <c r="S753" i="31"/>
  <c r="R753" i="31"/>
  <c r="Q753" i="31"/>
  <c r="P753" i="31"/>
  <c r="O753" i="31"/>
  <c r="N753" i="31"/>
  <c r="M753" i="31"/>
  <c r="L753" i="31"/>
  <c r="K753" i="31"/>
  <c r="J753" i="31"/>
  <c r="I753" i="31"/>
  <c r="H753" i="31"/>
  <c r="G753" i="31"/>
  <c r="F753" i="31"/>
  <c r="V752" i="31"/>
  <c r="U752" i="31"/>
  <c r="T752" i="31"/>
  <c r="S752" i="31"/>
  <c r="R752" i="31"/>
  <c r="Q752" i="31"/>
  <c r="P752" i="31"/>
  <c r="O752" i="31"/>
  <c r="N752" i="31"/>
  <c r="M752" i="31"/>
  <c r="L752" i="31"/>
  <c r="K752" i="31"/>
  <c r="J752" i="31"/>
  <c r="I752" i="31"/>
  <c r="H752" i="31"/>
  <c r="G752" i="31"/>
  <c r="F752" i="31"/>
  <c r="V749" i="31"/>
  <c r="U749" i="31"/>
  <c r="T749" i="31"/>
  <c r="S749" i="31"/>
  <c r="R749" i="31"/>
  <c r="Q749" i="31"/>
  <c r="P749" i="31"/>
  <c r="O749" i="31"/>
  <c r="N749" i="31"/>
  <c r="M749" i="31"/>
  <c r="L749" i="31"/>
  <c r="K749" i="31"/>
  <c r="J749" i="31"/>
  <c r="I749" i="31"/>
  <c r="H749" i="31"/>
  <c r="G749" i="31"/>
  <c r="F749" i="31"/>
  <c r="V748" i="31"/>
  <c r="U748" i="31"/>
  <c r="T748" i="31"/>
  <c r="S748" i="31"/>
  <c r="R748" i="31"/>
  <c r="Q748" i="31"/>
  <c r="P748" i="31"/>
  <c r="O748" i="31"/>
  <c r="N748" i="31"/>
  <c r="M748" i="31"/>
  <c r="L748" i="31"/>
  <c r="K748" i="31"/>
  <c r="J748" i="31"/>
  <c r="I748" i="31"/>
  <c r="H748" i="31"/>
  <c r="G748" i="31"/>
  <c r="F748" i="31"/>
  <c r="V745" i="31"/>
  <c r="U745" i="31"/>
  <c r="T745" i="31"/>
  <c r="S745" i="31"/>
  <c r="R745" i="31"/>
  <c r="Q745" i="31"/>
  <c r="P745" i="31"/>
  <c r="O745" i="31"/>
  <c r="N745" i="31"/>
  <c r="M745" i="31"/>
  <c r="L745" i="31"/>
  <c r="K745" i="31"/>
  <c r="J745" i="31"/>
  <c r="I745" i="31"/>
  <c r="H745" i="31"/>
  <c r="G745" i="31"/>
  <c r="F745" i="31"/>
  <c r="V744" i="31"/>
  <c r="U744" i="31"/>
  <c r="T744" i="31"/>
  <c r="S744" i="31"/>
  <c r="R744" i="31"/>
  <c r="Q744" i="31"/>
  <c r="P744" i="31"/>
  <c r="O744" i="31"/>
  <c r="N744" i="31"/>
  <c r="M744" i="31"/>
  <c r="L744" i="31"/>
  <c r="K744" i="31"/>
  <c r="J744" i="31"/>
  <c r="I744" i="31"/>
  <c r="H744" i="31"/>
  <c r="G744" i="31"/>
  <c r="F744" i="31"/>
  <c r="V741" i="31"/>
  <c r="U741" i="31"/>
  <c r="T741" i="31"/>
  <c r="S741" i="31"/>
  <c r="R741" i="31"/>
  <c r="Q741" i="31"/>
  <c r="P741" i="31"/>
  <c r="O741" i="31"/>
  <c r="N741" i="31"/>
  <c r="M741" i="31"/>
  <c r="L741" i="31"/>
  <c r="K741" i="31"/>
  <c r="J741" i="31"/>
  <c r="I741" i="31"/>
  <c r="H741" i="31"/>
  <c r="G741" i="31"/>
  <c r="F741" i="31"/>
  <c r="V740" i="31"/>
  <c r="U740" i="31"/>
  <c r="T740" i="31"/>
  <c r="S740" i="31"/>
  <c r="R740" i="31"/>
  <c r="Q740" i="31"/>
  <c r="P740" i="31"/>
  <c r="O740" i="31"/>
  <c r="N740" i="31"/>
  <c r="M740" i="31"/>
  <c r="L740" i="31"/>
  <c r="K740" i="31"/>
  <c r="J740" i="31"/>
  <c r="I740" i="31"/>
  <c r="H740" i="31"/>
  <c r="G740" i="31"/>
  <c r="F740" i="31"/>
  <c r="V737" i="31"/>
  <c r="U737" i="31"/>
  <c r="T737" i="31"/>
  <c r="S737" i="31"/>
  <c r="R737" i="31"/>
  <c r="Q737" i="31"/>
  <c r="P737" i="31"/>
  <c r="O737" i="31"/>
  <c r="N737" i="31"/>
  <c r="M737" i="31"/>
  <c r="L737" i="31"/>
  <c r="K737" i="31"/>
  <c r="J737" i="31"/>
  <c r="I737" i="31"/>
  <c r="H737" i="31"/>
  <c r="G737" i="31"/>
  <c r="F737" i="31"/>
  <c r="V736" i="31"/>
  <c r="U736" i="31"/>
  <c r="T736" i="31"/>
  <c r="S736" i="31"/>
  <c r="R736" i="31"/>
  <c r="Q736" i="31"/>
  <c r="P736" i="31"/>
  <c r="O736" i="31"/>
  <c r="N736" i="31"/>
  <c r="M736" i="31"/>
  <c r="L736" i="31"/>
  <c r="K736" i="31"/>
  <c r="J736" i="31"/>
  <c r="I736" i="31"/>
  <c r="H736" i="31"/>
  <c r="G736" i="31"/>
  <c r="F736" i="31"/>
  <c r="V733" i="31"/>
  <c r="U733" i="31"/>
  <c r="T733" i="31"/>
  <c r="S733" i="31"/>
  <c r="R733" i="31"/>
  <c r="Q733" i="31"/>
  <c r="P733" i="31"/>
  <c r="O733" i="31"/>
  <c r="N733" i="31"/>
  <c r="M733" i="31"/>
  <c r="L733" i="31"/>
  <c r="K733" i="31"/>
  <c r="J733" i="31"/>
  <c r="I733" i="31"/>
  <c r="H733" i="31"/>
  <c r="G733" i="31"/>
  <c r="F733" i="31"/>
  <c r="V732" i="31"/>
  <c r="U732" i="31"/>
  <c r="T732" i="31"/>
  <c r="S732" i="31"/>
  <c r="R732" i="31"/>
  <c r="Q732" i="31"/>
  <c r="P732" i="31"/>
  <c r="O732" i="31"/>
  <c r="N732" i="31"/>
  <c r="M732" i="31"/>
  <c r="L732" i="31"/>
  <c r="K732" i="31"/>
  <c r="J732" i="31"/>
  <c r="I732" i="31"/>
  <c r="H732" i="31"/>
  <c r="G732" i="31"/>
  <c r="F732" i="31"/>
  <c r="V729" i="31"/>
  <c r="U729" i="31"/>
  <c r="T729" i="31"/>
  <c r="S729" i="31"/>
  <c r="R729" i="31"/>
  <c r="Q729" i="31"/>
  <c r="P729" i="31"/>
  <c r="O729" i="31"/>
  <c r="N729" i="31"/>
  <c r="M729" i="31"/>
  <c r="L729" i="31"/>
  <c r="K729" i="31"/>
  <c r="J729" i="31"/>
  <c r="I729" i="31"/>
  <c r="H729" i="31"/>
  <c r="G729" i="31"/>
  <c r="F729" i="31"/>
  <c r="V728" i="31"/>
  <c r="U728" i="31"/>
  <c r="T728" i="31"/>
  <c r="S728" i="31"/>
  <c r="R728" i="31"/>
  <c r="Q728" i="31"/>
  <c r="P728" i="31"/>
  <c r="O728" i="31"/>
  <c r="N728" i="31"/>
  <c r="M728" i="31"/>
  <c r="L728" i="31"/>
  <c r="K728" i="31"/>
  <c r="J728" i="31"/>
  <c r="I728" i="31"/>
  <c r="H728" i="31"/>
  <c r="G728" i="31"/>
  <c r="F728" i="31"/>
  <c r="V725" i="31"/>
  <c r="U725" i="31"/>
  <c r="T725" i="31"/>
  <c r="S725" i="31"/>
  <c r="R725" i="31"/>
  <c r="Q725" i="31"/>
  <c r="P725" i="31"/>
  <c r="O725" i="31"/>
  <c r="N725" i="31"/>
  <c r="M725" i="31"/>
  <c r="L725" i="31"/>
  <c r="K725" i="31"/>
  <c r="J725" i="31"/>
  <c r="I725" i="31"/>
  <c r="H725" i="31"/>
  <c r="G725" i="31"/>
  <c r="F725" i="31"/>
  <c r="V724" i="31"/>
  <c r="U724" i="31"/>
  <c r="T724" i="31"/>
  <c r="S724" i="31"/>
  <c r="R724" i="31"/>
  <c r="Q724" i="31"/>
  <c r="P724" i="31"/>
  <c r="O724" i="31"/>
  <c r="N724" i="31"/>
  <c r="M724" i="31"/>
  <c r="L724" i="31"/>
  <c r="K724" i="31"/>
  <c r="J724" i="31"/>
  <c r="I724" i="31"/>
  <c r="H724" i="31"/>
  <c r="G724" i="31"/>
  <c r="F724" i="31"/>
  <c r="V721" i="31"/>
  <c r="U721" i="31"/>
  <c r="T721" i="31"/>
  <c r="S721" i="31"/>
  <c r="R721" i="31"/>
  <c r="Q721" i="31"/>
  <c r="P721" i="31"/>
  <c r="O721" i="31"/>
  <c r="N721" i="31"/>
  <c r="M721" i="31"/>
  <c r="L721" i="31"/>
  <c r="K721" i="31"/>
  <c r="J721" i="31"/>
  <c r="I721" i="31"/>
  <c r="H721" i="31"/>
  <c r="G721" i="31"/>
  <c r="F721" i="31"/>
  <c r="V720" i="31"/>
  <c r="U720" i="31"/>
  <c r="T720" i="31"/>
  <c r="S720" i="31"/>
  <c r="R720" i="31"/>
  <c r="Q720" i="31"/>
  <c r="P720" i="31"/>
  <c r="O720" i="31"/>
  <c r="N720" i="31"/>
  <c r="M720" i="31"/>
  <c r="L720" i="31"/>
  <c r="K720" i="31"/>
  <c r="J720" i="31"/>
  <c r="I720" i="31"/>
  <c r="H720" i="31"/>
  <c r="G720" i="31"/>
  <c r="F720" i="31"/>
  <c r="V717" i="31"/>
  <c r="U717" i="31"/>
  <c r="T717" i="31"/>
  <c r="S717" i="31"/>
  <c r="R717" i="31"/>
  <c r="Q717" i="31"/>
  <c r="P717" i="31"/>
  <c r="O717" i="31"/>
  <c r="N717" i="31"/>
  <c r="M717" i="31"/>
  <c r="L717" i="31"/>
  <c r="K717" i="31"/>
  <c r="J717" i="31"/>
  <c r="I717" i="31"/>
  <c r="H717" i="31"/>
  <c r="G717" i="31"/>
  <c r="F717" i="31"/>
  <c r="V716" i="31"/>
  <c r="U716" i="31"/>
  <c r="T716" i="31"/>
  <c r="S716" i="31"/>
  <c r="R716" i="31"/>
  <c r="Q716" i="31"/>
  <c r="P716" i="31"/>
  <c r="O716" i="31"/>
  <c r="N716" i="31"/>
  <c r="M716" i="31"/>
  <c r="L716" i="31"/>
  <c r="K716" i="31"/>
  <c r="J716" i="31"/>
  <c r="I716" i="31"/>
  <c r="H716" i="31"/>
  <c r="G716" i="31"/>
  <c r="F716" i="31"/>
  <c r="V713" i="31"/>
  <c r="U713" i="31"/>
  <c r="T713" i="31"/>
  <c r="S713" i="31"/>
  <c r="R713" i="31"/>
  <c r="Q713" i="31"/>
  <c r="P713" i="31"/>
  <c r="O713" i="31"/>
  <c r="N713" i="31"/>
  <c r="M713" i="31"/>
  <c r="L713" i="31"/>
  <c r="K713" i="31"/>
  <c r="J713" i="31"/>
  <c r="I713" i="31"/>
  <c r="H713" i="31"/>
  <c r="G713" i="31"/>
  <c r="F713" i="31"/>
  <c r="V712" i="31"/>
  <c r="U712" i="31"/>
  <c r="T712" i="31"/>
  <c r="S712" i="31"/>
  <c r="R712" i="31"/>
  <c r="Q712" i="31"/>
  <c r="P712" i="31"/>
  <c r="O712" i="31"/>
  <c r="N712" i="31"/>
  <c r="M712" i="31"/>
  <c r="L712" i="31"/>
  <c r="K712" i="31"/>
  <c r="J712" i="31"/>
  <c r="I712" i="31"/>
  <c r="H712" i="31"/>
  <c r="G712" i="31"/>
  <c r="F712" i="31"/>
  <c r="V709" i="31"/>
  <c r="U709" i="31"/>
  <c r="T709" i="31"/>
  <c r="S709" i="31"/>
  <c r="R709" i="31"/>
  <c r="Q709" i="31"/>
  <c r="P709" i="31"/>
  <c r="O709" i="31"/>
  <c r="N709" i="31"/>
  <c r="M709" i="31"/>
  <c r="L709" i="31"/>
  <c r="K709" i="31"/>
  <c r="J709" i="31"/>
  <c r="I709" i="31"/>
  <c r="H709" i="31"/>
  <c r="G709" i="31"/>
  <c r="F709" i="31"/>
  <c r="V708" i="31"/>
  <c r="U708" i="31"/>
  <c r="T708" i="31"/>
  <c r="S708" i="31"/>
  <c r="R708" i="31"/>
  <c r="Q708" i="31"/>
  <c r="P708" i="31"/>
  <c r="O708" i="31"/>
  <c r="N708" i="31"/>
  <c r="M708" i="31"/>
  <c r="L708" i="31"/>
  <c r="K708" i="31"/>
  <c r="J708" i="31"/>
  <c r="I708" i="31"/>
  <c r="H708" i="31"/>
  <c r="G708" i="31"/>
  <c r="F708" i="31"/>
  <c r="V705" i="31"/>
  <c r="U705" i="31"/>
  <c r="T705" i="31"/>
  <c r="S705" i="31"/>
  <c r="R705" i="31"/>
  <c r="Q705" i="31"/>
  <c r="P705" i="31"/>
  <c r="O705" i="31"/>
  <c r="N705" i="31"/>
  <c r="M705" i="31"/>
  <c r="L705" i="31"/>
  <c r="K705" i="31"/>
  <c r="J705" i="31"/>
  <c r="I705" i="31"/>
  <c r="H705" i="31"/>
  <c r="G705" i="31"/>
  <c r="F705" i="31"/>
  <c r="V704" i="31"/>
  <c r="U704" i="31"/>
  <c r="T704" i="31"/>
  <c r="S704" i="31"/>
  <c r="R704" i="31"/>
  <c r="Q704" i="31"/>
  <c r="P704" i="31"/>
  <c r="O704" i="31"/>
  <c r="N704" i="31"/>
  <c r="M704" i="31"/>
  <c r="L704" i="31"/>
  <c r="K704" i="31"/>
  <c r="J704" i="31"/>
  <c r="I704" i="31"/>
  <c r="H704" i="31"/>
  <c r="G704" i="31"/>
  <c r="F704" i="31"/>
  <c r="V701" i="31"/>
  <c r="U701" i="31"/>
  <c r="T701" i="31"/>
  <c r="S701" i="31"/>
  <c r="R701" i="31"/>
  <c r="Q701" i="31"/>
  <c r="P701" i="31"/>
  <c r="O701" i="31"/>
  <c r="N701" i="31"/>
  <c r="M701" i="31"/>
  <c r="L701" i="31"/>
  <c r="K701" i="31"/>
  <c r="J701" i="31"/>
  <c r="I701" i="31"/>
  <c r="H701" i="31"/>
  <c r="G701" i="31"/>
  <c r="F701" i="31"/>
  <c r="V700" i="31"/>
  <c r="U700" i="31"/>
  <c r="T700" i="31"/>
  <c r="S700" i="31"/>
  <c r="R700" i="31"/>
  <c r="Q700" i="31"/>
  <c r="P700" i="31"/>
  <c r="O700" i="31"/>
  <c r="N700" i="31"/>
  <c r="M700" i="31"/>
  <c r="L700" i="31"/>
  <c r="K700" i="31"/>
  <c r="J700" i="31"/>
  <c r="I700" i="31"/>
  <c r="H700" i="31"/>
  <c r="G700" i="31"/>
  <c r="F700" i="31"/>
  <c r="V697" i="31"/>
  <c r="U697" i="31"/>
  <c r="T697" i="31"/>
  <c r="S697" i="31"/>
  <c r="R697" i="31"/>
  <c r="Q697" i="31"/>
  <c r="P697" i="31"/>
  <c r="O697" i="31"/>
  <c r="N697" i="31"/>
  <c r="M697" i="31"/>
  <c r="L697" i="31"/>
  <c r="K697" i="31"/>
  <c r="J697" i="31"/>
  <c r="I697" i="31"/>
  <c r="H697" i="31"/>
  <c r="G697" i="31"/>
  <c r="F697" i="31"/>
  <c r="V696" i="31"/>
  <c r="U696" i="31"/>
  <c r="T696" i="31"/>
  <c r="S696" i="31"/>
  <c r="R696" i="31"/>
  <c r="Q696" i="31"/>
  <c r="P696" i="31"/>
  <c r="O696" i="31"/>
  <c r="N696" i="31"/>
  <c r="M696" i="31"/>
  <c r="L696" i="31"/>
  <c r="K696" i="31"/>
  <c r="J696" i="31"/>
  <c r="I696" i="31"/>
  <c r="H696" i="31"/>
  <c r="G696" i="31"/>
  <c r="F696" i="31"/>
  <c r="V693" i="31"/>
  <c r="U693" i="31"/>
  <c r="T693" i="31"/>
  <c r="S693" i="31"/>
  <c r="R693" i="31"/>
  <c r="Q693" i="31"/>
  <c r="P693" i="31"/>
  <c r="O693" i="31"/>
  <c r="N693" i="31"/>
  <c r="M693" i="31"/>
  <c r="L693" i="31"/>
  <c r="K693" i="31"/>
  <c r="J693" i="31"/>
  <c r="I693" i="31"/>
  <c r="H693" i="31"/>
  <c r="G693" i="31"/>
  <c r="F693" i="31"/>
  <c r="V692" i="31"/>
  <c r="U692" i="31"/>
  <c r="T692" i="31"/>
  <c r="S692" i="31"/>
  <c r="R692" i="31"/>
  <c r="Q692" i="31"/>
  <c r="P692" i="31"/>
  <c r="O692" i="31"/>
  <c r="N692" i="31"/>
  <c r="M692" i="31"/>
  <c r="L692" i="31"/>
  <c r="K692" i="31"/>
  <c r="J692" i="31"/>
  <c r="I692" i="31"/>
  <c r="H692" i="31"/>
  <c r="G692" i="31"/>
  <c r="F692" i="31"/>
  <c r="V689" i="31"/>
  <c r="U689" i="31"/>
  <c r="T689" i="31"/>
  <c r="S689" i="31"/>
  <c r="R689" i="31"/>
  <c r="Q689" i="31"/>
  <c r="P689" i="31"/>
  <c r="O689" i="31"/>
  <c r="N689" i="31"/>
  <c r="M689" i="31"/>
  <c r="L689" i="31"/>
  <c r="K689" i="31"/>
  <c r="J689" i="31"/>
  <c r="I689" i="31"/>
  <c r="H689" i="31"/>
  <c r="G689" i="31"/>
  <c r="F689" i="31"/>
  <c r="V688" i="31"/>
  <c r="U688" i="31"/>
  <c r="T688" i="31"/>
  <c r="S688" i="31"/>
  <c r="R688" i="31"/>
  <c r="Q688" i="31"/>
  <c r="P688" i="31"/>
  <c r="O688" i="31"/>
  <c r="N688" i="31"/>
  <c r="M688" i="31"/>
  <c r="L688" i="31"/>
  <c r="K688" i="31"/>
  <c r="J688" i="31"/>
  <c r="I688" i="31"/>
  <c r="H688" i="31"/>
  <c r="G688" i="31"/>
  <c r="F688" i="31"/>
  <c r="V685" i="31"/>
  <c r="U685" i="31"/>
  <c r="T685" i="31"/>
  <c r="S685" i="31"/>
  <c r="R685" i="31"/>
  <c r="Q685" i="31"/>
  <c r="P685" i="31"/>
  <c r="O685" i="31"/>
  <c r="N685" i="31"/>
  <c r="M685" i="31"/>
  <c r="L685" i="31"/>
  <c r="K685" i="31"/>
  <c r="J685" i="31"/>
  <c r="I685" i="31"/>
  <c r="H685" i="31"/>
  <c r="G685" i="31"/>
  <c r="F685" i="31"/>
  <c r="V684" i="31"/>
  <c r="U684" i="31"/>
  <c r="T684" i="31"/>
  <c r="S684" i="31"/>
  <c r="R684" i="31"/>
  <c r="Q684" i="31"/>
  <c r="P684" i="31"/>
  <c r="O684" i="31"/>
  <c r="N684" i="31"/>
  <c r="M684" i="31"/>
  <c r="L684" i="31"/>
  <c r="K684" i="31"/>
  <c r="J684" i="31"/>
  <c r="I684" i="31"/>
  <c r="H684" i="31"/>
  <c r="G684" i="31"/>
  <c r="F684" i="31"/>
  <c r="V681" i="31"/>
  <c r="U681" i="31"/>
  <c r="T681" i="31"/>
  <c r="S681" i="31"/>
  <c r="R681" i="31"/>
  <c r="Q681" i="31"/>
  <c r="P681" i="31"/>
  <c r="O681" i="31"/>
  <c r="N681" i="31"/>
  <c r="M681" i="31"/>
  <c r="L681" i="31"/>
  <c r="K681" i="31"/>
  <c r="J681" i="31"/>
  <c r="I681" i="31"/>
  <c r="H681" i="31"/>
  <c r="G681" i="31"/>
  <c r="F681" i="31"/>
  <c r="V680" i="31"/>
  <c r="U680" i="31"/>
  <c r="T680" i="31"/>
  <c r="S680" i="31"/>
  <c r="R680" i="31"/>
  <c r="Q680" i="31"/>
  <c r="P680" i="31"/>
  <c r="O680" i="31"/>
  <c r="N680" i="31"/>
  <c r="M680" i="31"/>
  <c r="L680" i="31"/>
  <c r="K680" i="31"/>
  <c r="J680" i="31"/>
  <c r="I680" i="31"/>
  <c r="H680" i="31"/>
  <c r="G680" i="31"/>
  <c r="F680" i="31"/>
  <c r="V677" i="31"/>
  <c r="U677" i="31"/>
  <c r="T677" i="31"/>
  <c r="S677" i="31"/>
  <c r="R677" i="31"/>
  <c r="Q677" i="31"/>
  <c r="P677" i="31"/>
  <c r="O677" i="31"/>
  <c r="N677" i="31"/>
  <c r="M677" i="31"/>
  <c r="L677" i="31"/>
  <c r="K677" i="31"/>
  <c r="J677" i="31"/>
  <c r="I677" i="31"/>
  <c r="H677" i="31"/>
  <c r="G677" i="31"/>
  <c r="F677" i="31"/>
  <c r="V676" i="31"/>
  <c r="U676" i="31"/>
  <c r="T676" i="31"/>
  <c r="S676" i="31"/>
  <c r="R676" i="31"/>
  <c r="Q676" i="31"/>
  <c r="P676" i="31"/>
  <c r="O676" i="31"/>
  <c r="N676" i="31"/>
  <c r="M676" i="31"/>
  <c r="L676" i="31"/>
  <c r="K676" i="31"/>
  <c r="J676" i="31"/>
  <c r="I676" i="31"/>
  <c r="H676" i="31"/>
  <c r="G676" i="31"/>
  <c r="F676" i="31"/>
  <c r="V673" i="31"/>
  <c r="U673" i="31"/>
  <c r="T673" i="31"/>
  <c r="S673" i="31"/>
  <c r="R673" i="31"/>
  <c r="Q673" i="31"/>
  <c r="P673" i="31"/>
  <c r="O673" i="31"/>
  <c r="N673" i="31"/>
  <c r="M673" i="31"/>
  <c r="L673" i="31"/>
  <c r="K673" i="31"/>
  <c r="J673" i="31"/>
  <c r="I673" i="31"/>
  <c r="H673" i="31"/>
  <c r="G673" i="31"/>
  <c r="F673" i="31"/>
  <c r="V672" i="31"/>
  <c r="U672" i="31"/>
  <c r="T672" i="31"/>
  <c r="S672" i="31"/>
  <c r="R672" i="31"/>
  <c r="Q672" i="31"/>
  <c r="P672" i="31"/>
  <c r="O672" i="31"/>
  <c r="N672" i="31"/>
  <c r="M672" i="31"/>
  <c r="L672" i="31"/>
  <c r="K672" i="31"/>
  <c r="J672" i="31"/>
  <c r="I672" i="31"/>
  <c r="H672" i="31"/>
  <c r="G672" i="31"/>
  <c r="F672" i="31"/>
  <c r="V669" i="31"/>
  <c r="U669" i="31"/>
  <c r="T669" i="31"/>
  <c r="S669" i="31"/>
  <c r="R669" i="31"/>
  <c r="Q669" i="31"/>
  <c r="P669" i="31"/>
  <c r="O669" i="31"/>
  <c r="N669" i="31"/>
  <c r="M669" i="31"/>
  <c r="L669" i="31"/>
  <c r="K669" i="31"/>
  <c r="J669" i="31"/>
  <c r="I669" i="31"/>
  <c r="H669" i="31"/>
  <c r="G669" i="31"/>
  <c r="F669" i="31"/>
  <c r="V668" i="31"/>
  <c r="U668" i="31"/>
  <c r="T668" i="31"/>
  <c r="S668" i="31"/>
  <c r="R668" i="31"/>
  <c r="Q668" i="31"/>
  <c r="P668" i="31"/>
  <c r="O668" i="31"/>
  <c r="N668" i="31"/>
  <c r="M668" i="31"/>
  <c r="L668" i="31"/>
  <c r="K668" i="31"/>
  <c r="J668" i="31"/>
  <c r="I668" i="31"/>
  <c r="H668" i="31"/>
  <c r="G668" i="31"/>
  <c r="F668" i="31"/>
  <c r="V665" i="31"/>
  <c r="U665" i="31"/>
  <c r="T665" i="31"/>
  <c r="S665" i="31"/>
  <c r="R665" i="31"/>
  <c r="Q665" i="31"/>
  <c r="P665" i="31"/>
  <c r="O665" i="31"/>
  <c r="N665" i="31"/>
  <c r="M665" i="31"/>
  <c r="L665" i="31"/>
  <c r="K665" i="31"/>
  <c r="J665" i="31"/>
  <c r="I665" i="31"/>
  <c r="H665" i="31"/>
  <c r="G665" i="31"/>
  <c r="F665" i="31"/>
  <c r="V664" i="31"/>
  <c r="U664" i="31"/>
  <c r="T664" i="31"/>
  <c r="S664" i="31"/>
  <c r="R664" i="31"/>
  <c r="Q664" i="31"/>
  <c r="P664" i="31"/>
  <c r="O664" i="31"/>
  <c r="N664" i="31"/>
  <c r="M664" i="31"/>
  <c r="L664" i="31"/>
  <c r="K664" i="31"/>
  <c r="J664" i="31"/>
  <c r="I664" i="31"/>
  <c r="H664" i="31"/>
  <c r="G664" i="31"/>
  <c r="F664" i="31"/>
  <c r="V661" i="31"/>
  <c r="U661" i="31"/>
  <c r="T661" i="31"/>
  <c r="S661" i="31"/>
  <c r="R661" i="31"/>
  <c r="Q661" i="31"/>
  <c r="P661" i="31"/>
  <c r="O661" i="31"/>
  <c r="N661" i="31"/>
  <c r="M661" i="31"/>
  <c r="L661" i="31"/>
  <c r="K661" i="31"/>
  <c r="J661" i="31"/>
  <c r="I661" i="31"/>
  <c r="H661" i="31"/>
  <c r="G661" i="31"/>
  <c r="F661" i="31"/>
  <c r="V660" i="31"/>
  <c r="U660" i="31"/>
  <c r="T660" i="31"/>
  <c r="S660" i="31"/>
  <c r="R660" i="31"/>
  <c r="Q660" i="31"/>
  <c r="P660" i="31"/>
  <c r="O660" i="31"/>
  <c r="N660" i="31"/>
  <c r="M660" i="31"/>
  <c r="L660" i="31"/>
  <c r="K660" i="31"/>
  <c r="J660" i="31"/>
  <c r="I660" i="31"/>
  <c r="H660" i="31"/>
  <c r="G660" i="31"/>
  <c r="F660" i="31"/>
  <c r="V657" i="31"/>
  <c r="U657" i="31"/>
  <c r="T657" i="31"/>
  <c r="S657" i="31"/>
  <c r="R657" i="31"/>
  <c r="Q657" i="31"/>
  <c r="P657" i="31"/>
  <c r="O657" i="31"/>
  <c r="N657" i="31"/>
  <c r="M657" i="31"/>
  <c r="L657" i="31"/>
  <c r="K657" i="31"/>
  <c r="J657" i="31"/>
  <c r="I657" i="31"/>
  <c r="H657" i="31"/>
  <c r="G657" i="31"/>
  <c r="F657" i="31"/>
  <c r="V656" i="31"/>
  <c r="U656" i="31"/>
  <c r="T656" i="31"/>
  <c r="S656" i="31"/>
  <c r="R656" i="31"/>
  <c r="Q656" i="31"/>
  <c r="P656" i="31"/>
  <c r="O656" i="31"/>
  <c r="N656" i="31"/>
  <c r="M656" i="31"/>
  <c r="L656" i="31"/>
  <c r="K656" i="31"/>
  <c r="J656" i="31"/>
  <c r="I656" i="31"/>
  <c r="H656" i="31"/>
  <c r="G656" i="31"/>
  <c r="F656" i="31"/>
  <c r="V653" i="31"/>
  <c r="U653" i="31"/>
  <c r="T653" i="31"/>
  <c r="S653" i="31"/>
  <c r="R653" i="31"/>
  <c r="Q653" i="31"/>
  <c r="P653" i="31"/>
  <c r="O653" i="31"/>
  <c r="N653" i="31"/>
  <c r="M653" i="31"/>
  <c r="L653" i="31"/>
  <c r="K653" i="31"/>
  <c r="J653" i="31"/>
  <c r="I653" i="31"/>
  <c r="H653" i="31"/>
  <c r="G653" i="31"/>
  <c r="F653" i="31"/>
  <c r="V652" i="31"/>
  <c r="U652" i="31"/>
  <c r="T652" i="31"/>
  <c r="S652" i="31"/>
  <c r="R652" i="31"/>
  <c r="Q652" i="31"/>
  <c r="P652" i="31"/>
  <c r="O652" i="31"/>
  <c r="N652" i="31"/>
  <c r="M652" i="31"/>
  <c r="L652" i="31"/>
  <c r="K652" i="31"/>
  <c r="J652" i="31"/>
  <c r="I652" i="31"/>
  <c r="H652" i="31"/>
  <c r="G652" i="31"/>
  <c r="F652" i="31"/>
  <c r="V649" i="31"/>
  <c r="U649" i="31"/>
  <c r="T649" i="31"/>
  <c r="S649" i="31"/>
  <c r="R649" i="31"/>
  <c r="Q649" i="31"/>
  <c r="P649" i="31"/>
  <c r="O649" i="31"/>
  <c r="N649" i="31"/>
  <c r="M649" i="31"/>
  <c r="L649" i="31"/>
  <c r="K649" i="31"/>
  <c r="J649" i="31"/>
  <c r="I649" i="31"/>
  <c r="H649" i="31"/>
  <c r="G649" i="31"/>
  <c r="F649" i="31"/>
  <c r="V648" i="31"/>
  <c r="U648" i="31"/>
  <c r="T648" i="31"/>
  <c r="S648" i="31"/>
  <c r="R648" i="31"/>
  <c r="Q648" i="31"/>
  <c r="P648" i="31"/>
  <c r="O648" i="31"/>
  <c r="N648" i="31"/>
  <c r="M648" i="31"/>
  <c r="L648" i="31"/>
  <c r="K648" i="31"/>
  <c r="J648" i="31"/>
  <c r="I648" i="31"/>
  <c r="H648" i="31"/>
  <c r="G648" i="31"/>
  <c r="F648" i="31"/>
  <c r="V645" i="31"/>
  <c r="U645" i="31"/>
  <c r="T645" i="31"/>
  <c r="S645" i="31"/>
  <c r="R645" i="31"/>
  <c r="Q645" i="31"/>
  <c r="P645" i="31"/>
  <c r="O645" i="31"/>
  <c r="N645" i="31"/>
  <c r="M645" i="31"/>
  <c r="L645" i="31"/>
  <c r="K645" i="31"/>
  <c r="J645" i="31"/>
  <c r="I645" i="31"/>
  <c r="H645" i="31"/>
  <c r="G645" i="31"/>
  <c r="F645" i="31"/>
  <c r="V644" i="31"/>
  <c r="U644" i="31"/>
  <c r="T644" i="31"/>
  <c r="S644" i="31"/>
  <c r="R644" i="31"/>
  <c r="Q644" i="31"/>
  <c r="P644" i="31"/>
  <c r="O644" i="31"/>
  <c r="N644" i="31"/>
  <c r="M644" i="31"/>
  <c r="L644" i="31"/>
  <c r="K644" i="31"/>
  <c r="J644" i="31"/>
  <c r="I644" i="31"/>
  <c r="H644" i="31"/>
  <c r="G644" i="31"/>
  <c r="F644" i="31"/>
  <c r="V641" i="31"/>
  <c r="U641" i="31"/>
  <c r="T641" i="31"/>
  <c r="S641" i="31"/>
  <c r="R641" i="31"/>
  <c r="Q641" i="31"/>
  <c r="P641" i="31"/>
  <c r="O641" i="31"/>
  <c r="N641" i="31"/>
  <c r="M641" i="31"/>
  <c r="L641" i="31"/>
  <c r="K641" i="31"/>
  <c r="J641" i="31"/>
  <c r="I641" i="31"/>
  <c r="H641" i="31"/>
  <c r="G641" i="31"/>
  <c r="F641" i="31"/>
  <c r="V640" i="31"/>
  <c r="U640" i="31"/>
  <c r="T640" i="31"/>
  <c r="S640" i="31"/>
  <c r="R640" i="31"/>
  <c r="Q640" i="31"/>
  <c r="P640" i="31"/>
  <c r="O640" i="31"/>
  <c r="N640" i="31"/>
  <c r="M640" i="31"/>
  <c r="L640" i="31"/>
  <c r="K640" i="31"/>
  <c r="J640" i="31"/>
  <c r="I640" i="31"/>
  <c r="H640" i="31"/>
  <c r="G640" i="31"/>
  <c r="F640" i="31"/>
  <c r="V637" i="31"/>
  <c r="U637" i="31"/>
  <c r="T637" i="31"/>
  <c r="S637" i="31"/>
  <c r="R637" i="31"/>
  <c r="Q637" i="31"/>
  <c r="P637" i="31"/>
  <c r="O637" i="31"/>
  <c r="N637" i="31"/>
  <c r="M637" i="31"/>
  <c r="L637" i="31"/>
  <c r="K637" i="31"/>
  <c r="J637" i="31"/>
  <c r="I637" i="31"/>
  <c r="H637" i="31"/>
  <c r="G637" i="31"/>
  <c r="F637" i="31"/>
  <c r="V636" i="31"/>
  <c r="U636" i="31"/>
  <c r="T636" i="31"/>
  <c r="S636" i="31"/>
  <c r="R636" i="31"/>
  <c r="Q636" i="31"/>
  <c r="P636" i="31"/>
  <c r="O636" i="31"/>
  <c r="N636" i="31"/>
  <c r="M636" i="31"/>
  <c r="L636" i="31"/>
  <c r="K636" i="31"/>
  <c r="J636" i="31"/>
  <c r="I636" i="31"/>
  <c r="H636" i="31"/>
  <c r="G636" i="31"/>
  <c r="F636" i="31"/>
  <c r="V633" i="31"/>
  <c r="U633" i="31"/>
  <c r="T633" i="31"/>
  <c r="S633" i="31"/>
  <c r="R633" i="31"/>
  <c r="Q633" i="31"/>
  <c r="P633" i="31"/>
  <c r="O633" i="31"/>
  <c r="N633" i="31"/>
  <c r="M633" i="31"/>
  <c r="L633" i="31"/>
  <c r="K633" i="31"/>
  <c r="J633" i="31"/>
  <c r="I633" i="31"/>
  <c r="H633" i="31"/>
  <c r="G633" i="31"/>
  <c r="F633" i="31"/>
  <c r="V632" i="31"/>
  <c r="U632" i="31"/>
  <c r="T632" i="31"/>
  <c r="S632" i="31"/>
  <c r="R632" i="31"/>
  <c r="Q632" i="31"/>
  <c r="P632" i="31"/>
  <c r="O632" i="31"/>
  <c r="N632" i="31"/>
  <c r="M632" i="31"/>
  <c r="L632" i="31"/>
  <c r="K632" i="31"/>
  <c r="J632" i="31"/>
  <c r="I632" i="31"/>
  <c r="H632" i="31"/>
  <c r="G632" i="31"/>
  <c r="F632" i="31"/>
  <c r="V629" i="31"/>
  <c r="U629" i="31"/>
  <c r="T629" i="31"/>
  <c r="S629" i="31"/>
  <c r="R629" i="31"/>
  <c r="Q629" i="31"/>
  <c r="P629" i="31"/>
  <c r="O629" i="31"/>
  <c r="N629" i="31"/>
  <c r="M629" i="31"/>
  <c r="L629" i="31"/>
  <c r="K629" i="31"/>
  <c r="J629" i="31"/>
  <c r="I629" i="31"/>
  <c r="H629" i="31"/>
  <c r="G629" i="31"/>
  <c r="F629" i="31"/>
  <c r="V628" i="31"/>
  <c r="U628" i="31"/>
  <c r="T628" i="31"/>
  <c r="S628" i="31"/>
  <c r="R628" i="31"/>
  <c r="Q628" i="31"/>
  <c r="P628" i="31"/>
  <c r="O628" i="31"/>
  <c r="N628" i="31"/>
  <c r="M628" i="31"/>
  <c r="L628" i="31"/>
  <c r="K628" i="31"/>
  <c r="J628" i="31"/>
  <c r="I628" i="31"/>
  <c r="H628" i="31"/>
  <c r="G628" i="31"/>
  <c r="F628" i="31"/>
  <c r="V625" i="31"/>
  <c r="U625" i="31"/>
  <c r="T625" i="31"/>
  <c r="S625" i="31"/>
  <c r="R625" i="31"/>
  <c r="Q625" i="31"/>
  <c r="P625" i="31"/>
  <c r="O625" i="31"/>
  <c r="N625" i="31"/>
  <c r="M625" i="31"/>
  <c r="L625" i="31"/>
  <c r="K625" i="31"/>
  <c r="J625" i="31"/>
  <c r="I625" i="31"/>
  <c r="H625" i="31"/>
  <c r="G625" i="31"/>
  <c r="F625" i="31"/>
  <c r="V624" i="31"/>
  <c r="U624" i="31"/>
  <c r="T624" i="31"/>
  <c r="S624" i="31"/>
  <c r="R624" i="31"/>
  <c r="Q624" i="31"/>
  <c r="P624" i="31"/>
  <c r="O624" i="31"/>
  <c r="N624" i="31"/>
  <c r="M624" i="31"/>
  <c r="L624" i="31"/>
  <c r="K624" i="31"/>
  <c r="J624" i="31"/>
  <c r="I624" i="31"/>
  <c r="H624" i="31"/>
  <c r="G624" i="31"/>
  <c r="F624" i="31"/>
  <c r="V621" i="31"/>
  <c r="U621" i="31"/>
  <c r="T621" i="31"/>
  <c r="S621" i="31"/>
  <c r="R621" i="31"/>
  <c r="Q621" i="31"/>
  <c r="P621" i="31"/>
  <c r="O621" i="31"/>
  <c r="N621" i="31"/>
  <c r="M621" i="31"/>
  <c r="L621" i="31"/>
  <c r="K621" i="31"/>
  <c r="J621" i="31"/>
  <c r="I621" i="31"/>
  <c r="H621" i="31"/>
  <c r="G621" i="31"/>
  <c r="F621" i="31"/>
  <c r="V620" i="31"/>
  <c r="U620" i="31"/>
  <c r="T620" i="31"/>
  <c r="S620" i="31"/>
  <c r="R620" i="31"/>
  <c r="Q620" i="31"/>
  <c r="P620" i="31"/>
  <c r="O620" i="31"/>
  <c r="N620" i="31"/>
  <c r="M620" i="31"/>
  <c r="L620" i="31"/>
  <c r="K620" i="31"/>
  <c r="J620" i="31"/>
  <c r="I620" i="31"/>
  <c r="H620" i="31"/>
  <c r="G620" i="31"/>
  <c r="F620" i="31"/>
  <c r="V617" i="31"/>
  <c r="U617" i="31"/>
  <c r="T617" i="31"/>
  <c r="S617" i="31"/>
  <c r="R617" i="31"/>
  <c r="Q617" i="31"/>
  <c r="P617" i="31"/>
  <c r="O617" i="31"/>
  <c r="N617" i="31"/>
  <c r="M617" i="31"/>
  <c r="L617" i="31"/>
  <c r="K617" i="31"/>
  <c r="J617" i="31"/>
  <c r="I617" i="31"/>
  <c r="H617" i="31"/>
  <c r="G617" i="31"/>
  <c r="F617" i="31"/>
  <c r="V616" i="31"/>
  <c r="U616" i="31"/>
  <c r="T616" i="31"/>
  <c r="S616" i="31"/>
  <c r="R616" i="31"/>
  <c r="Q616" i="31"/>
  <c r="P616" i="31"/>
  <c r="O616" i="31"/>
  <c r="N616" i="31"/>
  <c r="M616" i="31"/>
  <c r="L616" i="31"/>
  <c r="K616" i="31"/>
  <c r="J616" i="31"/>
  <c r="I616" i="31"/>
  <c r="H616" i="31"/>
  <c r="G616" i="31"/>
  <c r="F616" i="31"/>
  <c r="V613" i="31"/>
  <c r="U613" i="31"/>
  <c r="T613" i="31"/>
  <c r="S613" i="31"/>
  <c r="R613" i="31"/>
  <c r="Q613" i="31"/>
  <c r="P613" i="31"/>
  <c r="O613" i="31"/>
  <c r="N613" i="31"/>
  <c r="M613" i="31"/>
  <c r="L613" i="31"/>
  <c r="K613" i="31"/>
  <c r="J613" i="31"/>
  <c r="I613" i="31"/>
  <c r="H613" i="31"/>
  <c r="G613" i="31"/>
  <c r="F613" i="31"/>
  <c r="V612" i="31"/>
  <c r="U612" i="31"/>
  <c r="T612" i="31"/>
  <c r="S612" i="31"/>
  <c r="R612" i="31"/>
  <c r="Q612" i="31"/>
  <c r="P612" i="31"/>
  <c r="O612" i="31"/>
  <c r="N612" i="31"/>
  <c r="M612" i="31"/>
  <c r="L612" i="31"/>
  <c r="K612" i="31"/>
  <c r="J612" i="31"/>
  <c r="I612" i="31"/>
  <c r="H612" i="31"/>
  <c r="G612" i="31"/>
  <c r="F612" i="31"/>
  <c r="V609" i="31"/>
  <c r="U609" i="31"/>
  <c r="T609" i="31"/>
  <c r="S609" i="31"/>
  <c r="R609" i="31"/>
  <c r="Q609" i="31"/>
  <c r="P609" i="31"/>
  <c r="O609" i="31"/>
  <c r="N609" i="31"/>
  <c r="M609" i="31"/>
  <c r="L609" i="31"/>
  <c r="K609" i="31"/>
  <c r="J609" i="31"/>
  <c r="I609" i="31"/>
  <c r="H609" i="31"/>
  <c r="G609" i="31"/>
  <c r="F609" i="31"/>
  <c r="V608" i="31"/>
  <c r="U608" i="31"/>
  <c r="T608" i="31"/>
  <c r="S608" i="31"/>
  <c r="R608" i="31"/>
  <c r="Q608" i="31"/>
  <c r="P608" i="31"/>
  <c r="O608" i="31"/>
  <c r="N608" i="31"/>
  <c r="M608" i="31"/>
  <c r="L608" i="31"/>
  <c r="K608" i="31"/>
  <c r="J608" i="31"/>
  <c r="I608" i="31"/>
  <c r="H608" i="31"/>
  <c r="G608" i="31"/>
  <c r="F608" i="31"/>
  <c r="V605" i="31"/>
  <c r="U605" i="31"/>
  <c r="T605" i="31"/>
  <c r="S605" i="31"/>
  <c r="R605" i="31"/>
  <c r="Q605" i="31"/>
  <c r="P605" i="31"/>
  <c r="O605" i="31"/>
  <c r="N605" i="31"/>
  <c r="M605" i="31"/>
  <c r="L605" i="31"/>
  <c r="K605" i="31"/>
  <c r="J605" i="31"/>
  <c r="I605" i="31"/>
  <c r="H605" i="31"/>
  <c r="G605" i="31"/>
  <c r="F605" i="31"/>
  <c r="V604" i="31"/>
  <c r="U604" i="31"/>
  <c r="T604" i="31"/>
  <c r="S604" i="31"/>
  <c r="R604" i="31"/>
  <c r="Q604" i="31"/>
  <c r="P604" i="31"/>
  <c r="O604" i="31"/>
  <c r="N604" i="31"/>
  <c r="M604" i="31"/>
  <c r="L604" i="31"/>
  <c r="K604" i="31"/>
  <c r="J604" i="31"/>
  <c r="I604" i="31"/>
  <c r="H604" i="31"/>
  <c r="G604" i="31"/>
  <c r="F604" i="31"/>
  <c r="V601" i="31"/>
  <c r="U601" i="31"/>
  <c r="T601" i="31"/>
  <c r="S601" i="31"/>
  <c r="R601" i="31"/>
  <c r="Q601" i="31"/>
  <c r="P601" i="31"/>
  <c r="O601" i="31"/>
  <c r="N601" i="31"/>
  <c r="M601" i="31"/>
  <c r="L601" i="31"/>
  <c r="K601" i="31"/>
  <c r="J601" i="31"/>
  <c r="I601" i="31"/>
  <c r="H601" i="31"/>
  <c r="G601" i="31"/>
  <c r="F601" i="31"/>
  <c r="V600" i="31"/>
  <c r="U600" i="31"/>
  <c r="T600" i="31"/>
  <c r="S600" i="31"/>
  <c r="R600" i="31"/>
  <c r="Q600" i="31"/>
  <c r="P600" i="31"/>
  <c r="O600" i="31"/>
  <c r="N600" i="31"/>
  <c r="M600" i="31"/>
  <c r="L600" i="31"/>
  <c r="K600" i="31"/>
  <c r="J600" i="31"/>
  <c r="I600" i="31"/>
  <c r="H600" i="31"/>
  <c r="G600" i="31"/>
  <c r="F600" i="31"/>
  <c r="V597" i="31"/>
  <c r="U597" i="31"/>
  <c r="T597" i="31"/>
  <c r="S597" i="31"/>
  <c r="R597" i="31"/>
  <c r="Q597" i="31"/>
  <c r="P597" i="31"/>
  <c r="O597" i="31"/>
  <c r="N597" i="31"/>
  <c r="M597" i="31"/>
  <c r="L597" i="31"/>
  <c r="K597" i="31"/>
  <c r="J597" i="31"/>
  <c r="I597" i="31"/>
  <c r="H597" i="31"/>
  <c r="G597" i="31"/>
  <c r="F597" i="31"/>
  <c r="V596" i="31"/>
  <c r="U596" i="31"/>
  <c r="T596" i="31"/>
  <c r="S596" i="31"/>
  <c r="R596" i="31"/>
  <c r="Q596" i="31"/>
  <c r="P596" i="31"/>
  <c r="O596" i="31"/>
  <c r="N596" i="31"/>
  <c r="M596" i="31"/>
  <c r="L596" i="31"/>
  <c r="K596" i="31"/>
  <c r="J596" i="31"/>
  <c r="I596" i="31"/>
  <c r="H596" i="31"/>
  <c r="G596" i="31"/>
  <c r="F596" i="31"/>
  <c r="V593" i="31"/>
  <c r="U593" i="31"/>
  <c r="T593" i="31"/>
  <c r="S593" i="31"/>
  <c r="R593" i="31"/>
  <c r="Q593" i="31"/>
  <c r="P593" i="31"/>
  <c r="O593" i="31"/>
  <c r="N593" i="31"/>
  <c r="M593" i="31"/>
  <c r="L593" i="31"/>
  <c r="K593" i="31"/>
  <c r="J593" i="31"/>
  <c r="I593" i="31"/>
  <c r="H593" i="31"/>
  <c r="G593" i="31"/>
  <c r="F593" i="31"/>
  <c r="V592" i="31"/>
  <c r="U592" i="31"/>
  <c r="T592" i="31"/>
  <c r="S592" i="31"/>
  <c r="R592" i="31"/>
  <c r="Q592" i="31"/>
  <c r="P592" i="31"/>
  <c r="O592" i="31"/>
  <c r="N592" i="31"/>
  <c r="M592" i="31"/>
  <c r="L592" i="31"/>
  <c r="K592" i="31"/>
  <c r="J592" i="31"/>
  <c r="I592" i="31"/>
  <c r="H592" i="31"/>
  <c r="G592" i="31"/>
  <c r="F592" i="31"/>
  <c r="V589" i="31"/>
  <c r="U589" i="31"/>
  <c r="T589" i="31"/>
  <c r="S589" i="31"/>
  <c r="R589" i="31"/>
  <c r="Q589" i="31"/>
  <c r="P589" i="31"/>
  <c r="O589" i="31"/>
  <c r="N589" i="31"/>
  <c r="M589" i="31"/>
  <c r="L589" i="31"/>
  <c r="K589" i="31"/>
  <c r="J589" i="31"/>
  <c r="I589" i="31"/>
  <c r="H589" i="31"/>
  <c r="G589" i="31"/>
  <c r="F589" i="31"/>
  <c r="V588" i="31"/>
  <c r="U588" i="31"/>
  <c r="T588" i="31"/>
  <c r="S588" i="31"/>
  <c r="R588" i="31"/>
  <c r="Q588" i="31"/>
  <c r="P588" i="31"/>
  <c r="O588" i="31"/>
  <c r="N588" i="31"/>
  <c r="M588" i="31"/>
  <c r="L588" i="31"/>
  <c r="K588" i="31"/>
  <c r="J588" i="31"/>
  <c r="I588" i="31"/>
  <c r="H588" i="31"/>
  <c r="G588" i="31"/>
  <c r="F588" i="31"/>
  <c r="V585" i="31"/>
  <c r="U585" i="31"/>
  <c r="T585" i="31"/>
  <c r="S585" i="31"/>
  <c r="R585" i="31"/>
  <c r="Q585" i="31"/>
  <c r="P585" i="31"/>
  <c r="O585" i="31"/>
  <c r="N585" i="31"/>
  <c r="M585" i="31"/>
  <c r="L585" i="31"/>
  <c r="K585" i="31"/>
  <c r="J585" i="31"/>
  <c r="I585" i="31"/>
  <c r="H585" i="31"/>
  <c r="G585" i="31"/>
  <c r="F585" i="31"/>
  <c r="V584" i="31"/>
  <c r="U584" i="31"/>
  <c r="T584" i="31"/>
  <c r="S584" i="31"/>
  <c r="R584" i="31"/>
  <c r="Q584" i="31"/>
  <c r="P584" i="31"/>
  <c r="O584" i="31"/>
  <c r="N584" i="31"/>
  <c r="M584" i="31"/>
  <c r="L584" i="31"/>
  <c r="K584" i="31"/>
  <c r="J584" i="31"/>
  <c r="I584" i="31"/>
  <c r="H584" i="31"/>
  <c r="G584" i="31"/>
  <c r="F584" i="31"/>
  <c r="V581" i="31"/>
  <c r="U581" i="31"/>
  <c r="T581" i="31"/>
  <c r="S581" i="31"/>
  <c r="R581" i="31"/>
  <c r="Q581" i="31"/>
  <c r="P581" i="31"/>
  <c r="O581" i="31"/>
  <c r="N581" i="31"/>
  <c r="M581" i="31"/>
  <c r="L581" i="31"/>
  <c r="K581" i="31"/>
  <c r="J581" i="31"/>
  <c r="I581" i="31"/>
  <c r="H581" i="31"/>
  <c r="G581" i="31"/>
  <c r="F581" i="31"/>
  <c r="V580" i="31"/>
  <c r="U580" i="31"/>
  <c r="T580" i="31"/>
  <c r="S580" i="31"/>
  <c r="R580" i="31"/>
  <c r="Q580" i="31"/>
  <c r="P580" i="31"/>
  <c r="O580" i="31"/>
  <c r="N580" i="31"/>
  <c r="M580" i="31"/>
  <c r="L580" i="31"/>
  <c r="K580" i="31"/>
  <c r="J580" i="31"/>
  <c r="I580" i="31"/>
  <c r="H580" i="31"/>
  <c r="G580" i="31"/>
  <c r="F580" i="31"/>
  <c r="V577" i="31"/>
  <c r="U577" i="31"/>
  <c r="T577" i="31"/>
  <c r="S577" i="31"/>
  <c r="R577" i="31"/>
  <c r="Q577" i="31"/>
  <c r="P577" i="31"/>
  <c r="O577" i="31"/>
  <c r="N577" i="31"/>
  <c r="M577" i="31"/>
  <c r="L577" i="31"/>
  <c r="K577" i="31"/>
  <c r="J577" i="31"/>
  <c r="I577" i="31"/>
  <c r="H577" i="31"/>
  <c r="G577" i="31"/>
  <c r="F577" i="31"/>
  <c r="V576" i="31"/>
  <c r="U576" i="31"/>
  <c r="T576" i="31"/>
  <c r="S576" i="31"/>
  <c r="R576" i="31"/>
  <c r="Q576" i="31"/>
  <c r="P576" i="31"/>
  <c r="O576" i="31"/>
  <c r="N576" i="31"/>
  <c r="M576" i="31"/>
  <c r="L576" i="31"/>
  <c r="K576" i="31"/>
  <c r="J576" i="31"/>
  <c r="I576" i="31"/>
  <c r="H576" i="31"/>
  <c r="G576" i="31"/>
  <c r="F576" i="31"/>
  <c r="O215" i="30"/>
  <c r="L215" i="30"/>
  <c r="K215" i="30"/>
  <c r="P214" i="30"/>
  <c r="O214" i="30"/>
  <c r="Q589" i="32" l="1"/>
  <c r="Q588" i="32"/>
  <c r="L412" i="32"/>
  <c r="L413" i="32"/>
  <c r="U937" i="32"/>
  <c r="U936" i="32"/>
  <c r="M165" i="32"/>
  <c r="M164" i="32"/>
  <c r="M589" i="32"/>
  <c r="M588" i="32"/>
  <c r="O413" i="32"/>
  <c r="O412" i="32"/>
  <c r="Q165" i="32"/>
  <c r="Q164" i="32"/>
  <c r="T412" i="32"/>
  <c r="T413" i="32"/>
  <c r="R165" i="32"/>
  <c r="R164" i="32"/>
  <c r="U589" i="32"/>
  <c r="U588" i="32"/>
  <c r="S577" i="32"/>
  <c r="S576" i="32"/>
  <c r="N413" i="32"/>
  <c r="N412" i="32"/>
  <c r="S589" i="32"/>
  <c r="S588" i="32"/>
  <c r="S413" i="32"/>
  <c r="S412" i="32"/>
  <c r="N165" i="32"/>
  <c r="N164" i="32"/>
  <c r="S916" i="32"/>
  <c r="S917" i="32"/>
  <c r="S165" i="32"/>
  <c r="S164" i="32"/>
  <c r="M49" i="32"/>
  <c r="R101" i="32"/>
  <c r="Q109" i="32"/>
  <c r="Q108" i="32"/>
  <c r="N588" i="32"/>
  <c r="N589" i="32"/>
  <c r="R577" i="32"/>
  <c r="R576" i="32"/>
  <c r="S400" i="32"/>
  <c r="S401" i="32"/>
  <c r="N577" i="32"/>
  <c r="N576" i="32"/>
  <c r="U164" i="32"/>
  <c r="U165" i="32"/>
  <c r="Q577" i="32"/>
  <c r="Q576" i="32"/>
  <c r="P413" i="32"/>
  <c r="P412" i="32"/>
  <c r="P913" i="32"/>
  <c r="P912" i="32"/>
  <c r="R589" i="32"/>
  <c r="R588" i="32"/>
  <c r="M915" i="32"/>
  <c r="M913" i="32"/>
  <c r="M912" i="32"/>
  <c r="M109" i="32"/>
  <c r="M108" i="32"/>
  <c r="T436" i="32"/>
  <c r="T437" i="32"/>
  <c r="M217" i="32"/>
  <c r="M216" i="32"/>
  <c r="U217" i="32"/>
  <c r="U216" i="32"/>
  <c r="S217" i="32"/>
  <c r="S216" i="32"/>
  <c r="R217" i="32"/>
  <c r="R216" i="32"/>
  <c r="N217" i="32"/>
  <c r="N216" i="32"/>
  <c r="Q217" i="32"/>
  <c r="Q216" i="32"/>
  <c r="T101" i="32"/>
  <c r="P101" i="32"/>
  <c r="R77" i="32"/>
  <c r="Q37" i="32"/>
  <c r="N29" i="32"/>
  <c r="U101" i="32"/>
  <c r="Q77" i="32"/>
  <c r="V101" i="32"/>
  <c r="U77" i="32"/>
  <c r="U78" i="32" s="1"/>
  <c r="U80" i="32" s="1"/>
  <c r="P77" i="32"/>
  <c r="V941" i="30"/>
  <c r="V940" i="30"/>
  <c r="U941" i="30"/>
  <c r="U940" i="30"/>
  <c r="T941" i="30"/>
  <c r="T940" i="30"/>
  <c r="S941" i="30"/>
  <c r="S940" i="30"/>
  <c r="R941" i="30"/>
  <c r="R940" i="30"/>
  <c r="Q941" i="30"/>
  <c r="Q940" i="30"/>
  <c r="P941" i="30"/>
  <c r="P940" i="30"/>
  <c r="O941" i="30"/>
  <c r="O940" i="30"/>
  <c r="N941" i="30"/>
  <c r="N940" i="30"/>
  <c r="M941" i="30"/>
  <c r="M940" i="30"/>
  <c r="L941" i="30"/>
  <c r="L940" i="30"/>
  <c r="K941" i="30"/>
  <c r="K940" i="30"/>
  <c r="J941" i="30"/>
  <c r="J940" i="30"/>
  <c r="I941" i="30"/>
  <c r="I940" i="30"/>
  <c r="H941" i="30"/>
  <c r="H940" i="30"/>
  <c r="G941" i="30"/>
  <c r="G940" i="30"/>
  <c r="F941" i="30"/>
  <c r="F940" i="30"/>
  <c r="V937" i="30"/>
  <c r="V936" i="30"/>
  <c r="U937" i="30"/>
  <c r="U936" i="30"/>
  <c r="T937" i="30"/>
  <c r="T936" i="30"/>
  <c r="S937" i="30"/>
  <c r="S936" i="30"/>
  <c r="R937" i="30"/>
  <c r="R936" i="30"/>
  <c r="Q937" i="30"/>
  <c r="Q936" i="30"/>
  <c r="P937" i="30"/>
  <c r="P936" i="30"/>
  <c r="O937" i="30"/>
  <c r="O936" i="30"/>
  <c r="N937" i="30"/>
  <c r="N936" i="30"/>
  <c r="M937" i="30"/>
  <c r="M936" i="30"/>
  <c r="L937" i="30"/>
  <c r="L936" i="30"/>
  <c r="K937" i="30"/>
  <c r="K936" i="30"/>
  <c r="J937" i="30"/>
  <c r="J936" i="30"/>
  <c r="I937" i="30"/>
  <c r="I936" i="30"/>
  <c r="H937" i="30"/>
  <c r="H936" i="30"/>
  <c r="G937" i="30"/>
  <c r="G936" i="30"/>
  <c r="F937" i="30"/>
  <c r="F936" i="30"/>
  <c r="V933" i="30"/>
  <c r="V932" i="30"/>
  <c r="U933" i="30"/>
  <c r="U932" i="30"/>
  <c r="T933" i="30"/>
  <c r="T932" i="30"/>
  <c r="S933" i="30"/>
  <c r="S932" i="30"/>
  <c r="R933" i="30"/>
  <c r="R932" i="30"/>
  <c r="Q933" i="30"/>
  <c r="Q932" i="30"/>
  <c r="P933" i="30"/>
  <c r="P932" i="30"/>
  <c r="O933" i="30"/>
  <c r="O932" i="30"/>
  <c r="N933" i="30"/>
  <c r="N932" i="30"/>
  <c r="M933" i="30"/>
  <c r="M932" i="30"/>
  <c r="L933" i="30"/>
  <c r="L932" i="30"/>
  <c r="K933" i="30"/>
  <c r="K932" i="30"/>
  <c r="J933" i="30"/>
  <c r="J932" i="30"/>
  <c r="I933" i="30"/>
  <c r="I932" i="30"/>
  <c r="H933" i="30"/>
  <c r="H932" i="30"/>
  <c r="G933" i="30"/>
  <c r="G932" i="30"/>
  <c r="F933" i="30"/>
  <c r="F932" i="30"/>
  <c r="V929" i="30"/>
  <c r="V928" i="30"/>
  <c r="U929" i="30"/>
  <c r="U928" i="30"/>
  <c r="T929" i="30"/>
  <c r="T928" i="30"/>
  <c r="S929" i="30"/>
  <c r="S928" i="30"/>
  <c r="R929" i="30"/>
  <c r="R928" i="30"/>
  <c r="Q929" i="30"/>
  <c r="Q928" i="30"/>
  <c r="P929" i="30"/>
  <c r="P928" i="30"/>
  <c r="O929" i="30"/>
  <c r="O928" i="30"/>
  <c r="N929" i="30"/>
  <c r="N928" i="30"/>
  <c r="M929" i="30"/>
  <c r="M928" i="30"/>
  <c r="L929" i="30"/>
  <c r="L928" i="30"/>
  <c r="K929" i="30"/>
  <c r="K928" i="30"/>
  <c r="J929" i="30"/>
  <c r="J928" i="30"/>
  <c r="I929" i="30"/>
  <c r="I928" i="30"/>
  <c r="H929" i="30"/>
  <c r="H928" i="30"/>
  <c r="G929" i="30"/>
  <c r="G928" i="30"/>
  <c r="F929" i="30"/>
  <c r="F928" i="30"/>
  <c r="V925" i="30"/>
  <c r="V924" i="30"/>
  <c r="U925" i="30"/>
  <c r="U924" i="30"/>
  <c r="T925" i="30"/>
  <c r="T924" i="30"/>
  <c r="S925" i="30"/>
  <c r="S924" i="30"/>
  <c r="R925" i="30"/>
  <c r="R924" i="30"/>
  <c r="Q925" i="30"/>
  <c r="Q924" i="30"/>
  <c r="P925" i="30"/>
  <c r="P924" i="30"/>
  <c r="O925" i="30"/>
  <c r="O924" i="30"/>
  <c r="N925" i="30"/>
  <c r="N924" i="30"/>
  <c r="M925" i="30"/>
  <c r="M924" i="30"/>
  <c r="L925" i="30"/>
  <c r="L924" i="30"/>
  <c r="K925" i="30"/>
  <c r="K924" i="30"/>
  <c r="J925" i="30"/>
  <c r="J924" i="30"/>
  <c r="I925" i="30"/>
  <c r="I924" i="30"/>
  <c r="H925" i="30"/>
  <c r="H924" i="30"/>
  <c r="G925" i="30"/>
  <c r="G924" i="30"/>
  <c r="F925" i="30"/>
  <c r="F924" i="30"/>
  <c r="V921" i="30"/>
  <c r="V920" i="30"/>
  <c r="U921" i="30"/>
  <c r="U920" i="30"/>
  <c r="T921" i="30"/>
  <c r="T920" i="30"/>
  <c r="S921" i="30"/>
  <c r="S920" i="30"/>
  <c r="R921" i="30"/>
  <c r="R920" i="30"/>
  <c r="Q921" i="30"/>
  <c r="Q920" i="30"/>
  <c r="P921" i="30"/>
  <c r="P920" i="30"/>
  <c r="O921" i="30"/>
  <c r="O920" i="30"/>
  <c r="N921" i="30"/>
  <c r="N920" i="30"/>
  <c r="M921" i="30"/>
  <c r="M920" i="30"/>
  <c r="L921" i="30"/>
  <c r="L920" i="30"/>
  <c r="K921" i="30"/>
  <c r="K920" i="30"/>
  <c r="J921" i="30"/>
  <c r="J920" i="30"/>
  <c r="I921" i="30"/>
  <c r="I920" i="30"/>
  <c r="H921" i="30"/>
  <c r="H920" i="30"/>
  <c r="G921" i="30"/>
  <c r="G920" i="30"/>
  <c r="F921" i="30"/>
  <c r="F920" i="30"/>
  <c r="V917" i="30"/>
  <c r="V916" i="30"/>
  <c r="U917" i="30"/>
  <c r="U916" i="30"/>
  <c r="T917" i="30"/>
  <c r="T916" i="30"/>
  <c r="S917" i="30"/>
  <c r="S916" i="30"/>
  <c r="R917" i="30"/>
  <c r="R916" i="30"/>
  <c r="Q917" i="30"/>
  <c r="Q916" i="30"/>
  <c r="P917" i="30"/>
  <c r="P916" i="30"/>
  <c r="O917" i="30"/>
  <c r="O916" i="30"/>
  <c r="N917" i="30"/>
  <c r="N916" i="30"/>
  <c r="M917" i="30"/>
  <c r="M916" i="30"/>
  <c r="L917" i="30"/>
  <c r="L916" i="30"/>
  <c r="K917" i="30"/>
  <c r="K916" i="30"/>
  <c r="J917" i="30"/>
  <c r="J916" i="30"/>
  <c r="I917" i="30"/>
  <c r="I916" i="30"/>
  <c r="H917" i="30"/>
  <c r="H916" i="30"/>
  <c r="G917" i="30"/>
  <c r="G916" i="30"/>
  <c r="F917" i="30"/>
  <c r="F916" i="30"/>
  <c r="V913" i="30"/>
  <c r="V912" i="30"/>
  <c r="U913" i="30"/>
  <c r="U912" i="30"/>
  <c r="T913" i="30"/>
  <c r="T912" i="30"/>
  <c r="S913" i="30"/>
  <c r="S912" i="30"/>
  <c r="R913" i="30"/>
  <c r="R912" i="30"/>
  <c r="Q913" i="30"/>
  <c r="Q912" i="30"/>
  <c r="P913" i="30"/>
  <c r="P912" i="30"/>
  <c r="O913" i="30"/>
  <c r="O912" i="30"/>
  <c r="N913" i="30"/>
  <c r="N912" i="30"/>
  <c r="M913" i="30"/>
  <c r="M912" i="30"/>
  <c r="L913" i="30"/>
  <c r="L912" i="30"/>
  <c r="K913" i="30"/>
  <c r="K912" i="30"/>
  <c r="J913" i="30"/>
  <c r="J912" i="30"/>
  <c r="I913" i="30"/>
  <c r="I912" i="30"/>
  <c r="H913" i="30"/>
  <c r="H912" i="30"/>
  <c r="G913" i="30"/>
  <c r="G912" i="30"/>
  <c r="F913" i="30"/>
  <c r="F912" i="30"/>
  <c r="V909" i="30"/>
  <c r="V908" i="30"/>
  <c r="U909" i="30"/>
  <c r="U908" i="30"/>
  <c r="T909" i="30"/>
  <c r="T908" i="30"/>
  <c r="S909" i="30"/>
  <c r="S908" i="30"/>
  <c r="R909" i="30"/>
  <c r="R908" i="30"/>
  <c r="Q909" i="30"/>
  <c r="Q908" i="30"/>
  <c r="P909" i="30"/>
  <c r="P908" i="30"/>
  <c r="O909" i="30"/>
  <c r="O908" i="30"/>
  <c r="N909" i="30"/>
  <c r="N908" i="30"/>
  <c r="M909" i="30"/>
  <c r="M908" i="30"/>
  <c r="L909" i="30"/>
  <c r="L908" i="30"/>
  <c r="K909" i="30"/>
  <c r="K908" i="30"/>
  <c r="J909" i="30"/>
  <c r="J908" i="30"/>
  <c r="I909" i="30"/>
  <c r="I908" i="30"/>
  <c r="H909" i="30"/>
  <c r="H908" i="30"/>
  <c r="G909" i="30"/>
  <c r="G908" i="30"/>
  <c r="F909" i="30"/>
  <c r="F908" i="30"/>
  <c r="V905" i="30"/>
  <c r="V904" i="30"/>
  <c r="U905" i="30"/>
  <c r="U904" i="30"/>
  <c r="T905" i="30"/>
  <c r="T904" i="30"/>
  <c r="S905" i="30"/>
  <c r="S904" i="30"/>
  <c r="R905" i="30"/>
  <c r="R904" i="30"/>
  <c r="Q905" i="30"/>
  <c r="Q904" i="30"/>
  <c r="P905" i="30"/>
  <c r="P904" i="30"/>
  <c r="O905" i="30"/>
  <c r="O904" i="30"/>
  <c r="N905" i="30"/>
  <c r="N904" i="30"/>
  <c r="M905" i="30"/>
  <c r="M904" i="30"/>
  <c r="L905" i="30"/>
  <c r="L904" i="30"/>
  <c r="K905" i="30"/>
  <c r="K904" i="30"/>
  <c r="J905" i="30"/>
  <c r="J904" i="30"/>
  <c r="I905" i="30"/>
  <c r="I904" i="30"/>
  <c r="H905" i="30"/>
  <c r="H904" i="30"/>
  <c r="G905" i="30"/>
  <c r="G904" i="30"/>
  <c r="F905" i="30"/>
  <c r="F904" i="30"/>
  <c r="V901" i="30"/>
  <c r="V900" i="30"/>
  <c r="U901" i="30"/>
  <c r="U900" i="30"/>
  <c r="T901" i="30"/>
  <c r="T900" i="30"/>
  <c r="S901" i="30"/>
  <c r="S900" i="30"/>
  <c r="R901" i="30"/>
  <c r="R900" i="30"/>
  <c r="Q901" i="30"/>
  <c r="Q900" i="30"/>
  <c r="P901" i="30"/>
  <c r="P900" i="30"/>
  <c r="O901" i="30"/>
  <c r="O900" i="30"/>
  <c r="N901" i="30"/>
  <c r="N900" i="30"/>
  <c r="M901" i="30"/>
  <c r="M900" i="30"/>
  <c r="L901" i="30"/>
  <c r="L900" i="30"/>
  <c r="K901" i="30"/>
  <c r="K900" i="30"/>
  <c r="J901" i="30"/>
  <c r="J900" i="30"/>
  <c r="I901" i="30"/>
  <c r="I900" i="30"/>
  <c r="H901" i="30"/>
  <c r="H900" i="30"/>
  <c r="G901" i="30"/>
  <c r="G900" i="30"/>
  <c r="F901" i="30"/>
  <c r="F900" i="30"/>
  <c r="V897" i="30"/>
  <c r="V896" i="30"/>
  <c r="U897" i="30"/>
  <c r="U896" i="30"/>
  <c r="T897" i="30"/>
  <c r="T896" i="30"/>
  <c r="S897" i="30"/>
  <c r="S896" i="30"/>
  <c r="R897" i="30"/>
  <c r="R896" i="30"/>
  <c r="Q897" i="30"/>
  <c r="Q896" i="30"/>
  <c r="P897" i="30"/>
  <c r="P896" i="30"/>
  <c r="O897" i="30"/>
  <c r="O896" i="30"/>
  <c r="N897" i="30"/>
  <c r="N896" i="30"/>
  <c r="M897" i="30"/>
  <c r="M896" i="30"/>
  <c r="L897" i="30"/>
  <c r="L896" i="30"/>
  <c r="K897" i="30"/>
  <c r="K896" i="30"/>
  <c r="J897" i="30"/>
  <c r="J896" i="30"/>
  <c r="I897" i="30"/>
  <c r="I896" i="30"/>
  <c r="H897" i="30"/>
  <c r="H896" i="30"/>
  <c r="G897" i="30"/>
  <c r="G896" i="30"/>
  <c r="F897" i="30"/>
  <c r="F896" i="30"/>
  <c r="V893" i="30"/>
  <c r="V892" i="30"/>
  <c r="U893" i="30"/>
  <c r="U892" i="30"/>
  <c r="T893" i="30"/>
  <c r="T892" i="30"/>
  <c r="S893" i="30"/>
  <c r="S892" i="30"/>
  <c r="R893" i="30"/>
  <c r="R892" i="30"/>
  <c r="Q893" i="30"/>
  <c r="Q892" i="30"/>
  <c r="P893" i="30"/>
  <c r="P892" i="30"/>
  <c r="O893" i="30"/>
  <c r="O892" i="30"/>
  <c r="N893" i="30"/>
  <c r="N892" i="30"/>
  <c r="M893" i="30"/>
  <c r="M892" i="30"/>
  <c r="L893" i="30"/>
  <c r="L892" i="30"/>
  <c r="K893" i="30"/>
  <c r="K892" i="30"/>
  <c r="J893" i="30"/>
  <c r="J892" i="30"/>
  <c r="I893" i="30"/>
  <c r="I892" i="30"/>
  <c r="H893" i="30"/>
  <c r="H892" i="30"/>
  <c r="G893" i="30"/>
  <c r="G892" i="30"/>
  <c r="F893" i="30"/>
  <c r="F892" i="30"/>
  <c r="V889" i="30"/>
  <c r="V888" i="30"/>
  <c r="U889" i="30"/>
  <c r="U888" i="30"/>
  <c r="T889" i="30"/>
  <c r="T888" i="30"/>
  <c r="S889" i="30"/>
  <c r="S888" i="30"/>
  <c r="R889" i="30"/>
  <c r="R888" i="30"/>
  <c r="Q889" i="30"/>
  <c r="Q888" i="30"/>
  <c r="P889" i="30"/>
  <c r="P888" i="30"/>
  <c r="O889" i="30"/>
  <c r="O888" i="30"/>
  <c r="N889" i="30"/>
  <c r="N888" i="30"/>
  <c r="M889" i="30"/>
  <c r="M888" i="30"/>
  <c r="L889" i="30"/>
  <c r="L888" i="30"/>
  <c r="K889" i="30"/>
  <c r="K888" i="30"/>
  <c r="J889" i="30"/>
  <c r="J888" i="30"/>
  <c r="I889" i="30"/>
  <c r="I888" i="30"/>
  <c r="H889" i="30"/>
  <c r="H888" i="30"/>
  <c r="G889" i="30"/>
  <c r="G888" i="30"/>
  <c r="F889" i="30"/>
  <c r="F888" i="30"/>
  <c r="V885" i="30"/>
  <c r="V884" i="30"/>
  <c r="U885" i="30"/>
  <c r="U884" i="30"/>
  <c r="T885" i="30"/>
  <c r="T884" i="30"/>
  <c r="S885" i="30"/>
  <c r="S884" i="30"/>
  <c r="R885" i="30"/>
  <c r="R884" i="30"/>
  <c r="Q885" i="30"/>
  <c r="Q884" i="30"/>
  <c r="P885" i="30"/>
  <c r="P884" i="30"/>
  <c r="O885" i="30"/>
  <c r="O884" i="30"/>
  <c r="N885" i="30"/>
  <c r="N884" i="30"/>
  <c r="M885" i="30"/>
  <c r="M884" i="30"/>
  <c r="L885" i="30"/>
  <c r="L884" i="30"/>
  <c r="K885" i="30"/>
  <c r="K884" i="30"/>
  <c r="J885" i="30"/>
  <c r="J884" i="30"/>
  <c r="I885" i="30"/>
  <c r="I884" i="30"/>
  <c r="H885" i="30"/>
  <c r="H884" i="30"/>
  <c r="G885" i="30"/>
  <c r="G884" i="30"/>
  <c r="F885" i="30"/>
  <c r="F884" i="30"/>
  <c r="V881" i="30"/>
  <c r="V880" i="30"/>
  <c r="U881" i="30"/>
  <c r="U880" i="30"/>
  <c r="T881" i="30"/>
  <c r="T880" i="30"/>
  <c r="S881" i="30"/>
  <c r="S880" i="30"/>
  <c r="R881" i="30"/>
  <c r="R880" i="30"/>
  <c r="Q881" i="30"/>
  <c r="Q880" i="30"/>
  <c r="P881" i="30"/>
  <c r="P880" i="30"/>
  <c r="O881" i="30"/>
  <c r="O880" i="30"/>
  <c r="N881" i="30"/>
  <c r="N880" i="30"/>
  <c r="M881" i="30"/>
  <c r="M880" i="30"/>
  <c r="L881" i="30"/>
  <c r="L880" i="30"/>
  <c r="K881" i="30"/>
  <c r="K880" i="30"/>
  <c r="J881" i="30"/>
  <c r="J880" i="30"/>
  <c r="I881" i="30"/>
  <c r="I880" i="30"/>
  <c r="H881" i="30"/>
  <c r="H880" i="30"/>
  <c r="G881" i="30"/>
  <c r="G880" i="30"/>
  <c r="F881" i="30"/>
  <c r="F880" i="30"/>
  <c r="V877" i="30"/>
  <c r="V876" i="30"/>
  <c r="U877" i="30"/>
  <c r="U876" i="30"/>
  <c r="T877" i="30"/>
  <c r="T876" i="30"/>
  <c r="S877" i="30"/>
  <c r="S876" i="30"/>
  <c r="R877" i="30"/>
  <c r="R876" i="30"/>
  <c r="Q877" i="30"/>
  <c r="Q876" i="30"/>
  <c r="P877" i="30"/>
  <c r="P876" i="30"/>
  <c r="O877" i="30"/>
  <c r="O876" i="30"/>
  <c r="N877" i="30"/>
  <c r="N876" i="30"/>
  <c r="M877" i="30"/>
  <c r="M876" i="30"/>
  <c r="L877" i="30"/>
  <c r="L876" i="30"/>
  <c r="K877" i="30"/>
  <c r="K876" i="30"/>
  <c r="J877" i="30"/>
  <c r="J876" i="30"/>
  <c r="I877" i="30"/>
  <c r="I876" i="30"/>
  <c r="H877" i="30"/>
  <c r="H876" i="30"/>
  <c r="G877" i="30"/>
  <c r="G876" i="30"/>
  <c r="F877" i="30"/>
  <c r="F876" i="30"/>
  <c r="V873" i="30"/>
  <c r="V872" i="30"/>
  <c r="U873" i="30"/>
  <c r="U872" i="30"/>
  <c r="T873" i="30"/>
  <c r="T872" i="30"/>
  <c r="S873" i="30"/>
  <c r="S872" i="30"/>
  <c r="R873" i="30"/>
  <c r="R872" i="30"/>
  <c r="Q873" i="30"/>
  <c r="Q872" i="30"/>
  <c r="P873" i="30"/>
  <c r="P872" i="30"/>
  <c r="O873" i="30"/>
  <c r="O872" i="30"/>
  <c r="N873" i="30"/>
  <c r="N872" i="30"/>
  <c r="M873" i="30"/>
  <c r="M872" i="30"/>
  <c r="L873" i="30"/>
  <c r="L872" i="30"/>
  <c r="K873" i="30"/>
  <c r="K872" i="30"/>
  <c r="J873" i="30"/>
  <c r="J872" i="30"/>
  <c r="I873" i="30"/>
  <c r="I872" i="30"/>
  <c r="H873" i="30"/>
  <c r="H872" i="30"/>
  <c r="G873" i="30"/>
  <c r="G872" i="30"/>
  <c r="F873" i="30"/>
  <c r="F872" i="30"/>
  <c r="V869" i="30"/>
  <c r="V868" i="30"/>
  <c r="U869" i="30"/>
  <c r="U868" i="30"/>
  <c r="T869" i="30"/>
  <c r="T868" i="30"/>
  <c r="S869" i="30"/>
  <c r="S868" i="30"/>
  <c r="R869" i="30"/>
  <c r="R868" i="30"/>
  <c r="Q869" i="30"/>
  <c r="Q868" i="30"/>
  <c r="P869" i="30"/>
  <c r="P868" i="30"/>
  <c r="O869" i="30"/>
  <c r="O868" i="30"/>
  <c r="N869" i="30"/>
  <c r="N868" i="30"/>
  <c r="M869" i="30"/>
  <c r="M868" i="30"/>
  <c r="L869" i="30"/>
  <c r="L868" i="30"/>
  <c r="K869" i="30"/>
  <c r="K868" i="30"/>
  <c r="J869" i="30"/>
  <c r="J868" i="30"/>
  <c r="I869" i="30"/>
  <c r="I868" i="30"/>
  <c r="H869" i="30"/>
  <c r="H868" i="30"/>
  <c r="G869" i="30"/>
  <c r="G868" i="30"/>
  <c r="F869" i="30"/>
  <c r="F868" i="30"/>
  <c r="V865" i="30"/>
  <c r="V864" i="30"/>
  <c r="U865" i="30"/>
  <c r="U864" i="30"/>
  <c r="T865" i="30"/>
  <c r="T864" i="30"/>
  <c r="S865" i="30"/>
  <c r="S864" i="30"/>
  <c r="R865" i="30"/>
  <c r="R864" i="30"/>
  <c r="Q865" i="30"/>
  <c r="Q864" i="30"/>
  <c r="P865" i="30"/>
  <c r="P864" i="30"/>
  <c r="O865" i="30"/>
  <c r="O864" i="30"/>
  <c r="N865" i="30"/>
  <c r="N864" i="30"/>
  <c r="M865" i="30"/>
  <c r="M864" i="30"/>
  <c r="L865" i="30"/>
  <c r="L864" i="30"/>
  <c r="K865" i="30"/>
  <c r="K864" i="30"/>
  <c r="J865" i="30"/>
  <c r="J864" i="30"/>
  <c r="I865" i="30"/>
  <c r="I864" i="30"/>
  <c r="H865" i="30"/>
  <c r="H864" i="30"/>
  <c r="G865" i="30"/>
  <c r="G864" i="30"/>
  <c r="F865" i="30"/>
  <c r="F864" i="30"/>
  <c r="V861" i="30"/>
  <c r="V860" i="30"/>
  <c r="U861" i="30"/>
  <c r="U860" i="30"/>
  <c r="T861" i="30"/>
  <c r="T860" i="30"/>
  <c r="S861" i="30"/>
  <c r="S860" i="30"/>
  <c r="R861" i="30"/>
  <c r="R860" i="30"/>
  <c r="Q861" i="30"/>
  <c r="Q860" i="30"/>
  <c r="P861" i="30"/>
  <c r="P860" i="30"/>
  <c r="O861" i="30"/>
  <c r="O860" i="30"/>
  <c r="N861" i="30"/>
  <c r="N860" i="30"/>
  <c r="M861" i="30"/>
  <c r="M860" i="30"/>
  <c r="L861" i="30"/>
  <c r="L860" i="30"/>
  <c r="K861" i="30"/>
  <c r="K860" i="30"/>
  <c r="J861" i="30"/>
  <c r="J860" i="30"/>
  <c r="I861" i="30"/>
  <c r="I860" i="30"/>
  <c r="H861" i="30"/>
  <c r="H860" i="30"/>
  <c r="G861" i="30"/>
  <c r="G860" i="30"/>
  <c r="F861" i="30"/>
  <c r="F860" i="30"/>
  <c r="V857" i="30"/>
  <c r="V856" i="30"/>
  <c r="U857" i="30"/>
  <c r="U856" i="30"/>
  <c r="T857" i="30"/>
  <c r="T856" i="30"/>
  <c r="S857" i="30"/>
  <c r="S856" i="30"/>
  <c r="R857" i="30"/>
  <c r="R856" i="30"/>
  <c r="Q857" i="30"/>
  <c r="Q856" i="30"/>
  <c r="P857" i="30"/>
  <c r="P856" i="30"/>
  <c r="O857" i="30"/>
  <c r="O856" i="30"/>
  <c r="N857" i="30"/>
  <c r="N856" i="30"/>
  <c r="M857" i="30"/>
  <c r="M856" i="30"/>
  <c r="L857" i="30"/>
  <c r="L856" i="30"/>
  <c r="K857" i="30"/>
  <c r="K856" i="30"/>
  <c r="J857" i="30"/>
  <c r="J856" i="30"/>
  <c r="I857" i="30"/>
  <c r="I856" i="30"/>
  <c r="H857" i="30"/>
  <c r="H856" i="30"/>
  <c r="G857" i="30"/>
  <c r="G856" i="30"/>
  <c r="F857" i="30"/>
  <c r="F856" i="30"/>
  <c r="V853" i="30"/>
  <c r="V852" i="30"/>
  <c r="U853" i="30"/>
  <c r="U852" i="30"/>
  <c r="T853" i="30"/>
  <c r="T852" i="30"/>
  <c r="S853" i="30"/>
  <c r="S852" i="30"/>
  <c r="R853" i="30"/>
  <c r="R852" i="30"/>
  <c r="Q853" i="30"/>
  <c r="Q852" i="30"/>
  <c r="P853" i="30"/>
  <c r="P852" i="30"/>
  <c r="O853" i="30"/>
  <c r="O852" i="30"/>
  <c r="N853" i="30"/>
  <c r="N852" i="30"/>
  <c r="M853" i="30"/>
  <c r="M852" i="30"/>
  <c r="L853" i="30"/>
  <c r="L852" i="30"/>
  <c r="K853" i="30"/>
  <c r="K852" i="30"/>
  <c r="J853" i="30"/>
  <c r="J852" i="30"/>
  <c r="I853" i="30"/>
  <c r="I852" i="30"/>
  <c r="H853" i="30"/>
  <c r="H852" i="30"/>
  <c r="G853" i="30"/>
  <c r="G852" i="30"/>
  <c r="F853" i="30"/>
  <c r="F852" i="30"/>
  <c r="V849" i="30"/>
  <c r="V848" i="30"/>
  <c r="U849" i="30"/>
  <c r="U848" i="30"/>
  <c r="T849" i="30"/>
  <c r="T848" i="30"/>
  <c r="S849" i="30"/>
  <c r="S848" i="30"/>
  <c r="R849" i="30"/>
  <c r="R848" i="30"/>
  <c r="Q849" i="30"/>
  <c r="Q848" i="30"/>
  <c r="P849" i="30"/>
  <c r="P848" i="30"/>
  <c r="O849" i="30"/>
  <c r="O848" i="30"/>
  <c r="N849" i="30"/>
  <c r="N848" i="30"/>
  <c r="M849" i="30"/>
  <c r="M848" i="30"/>
  <c r="L849" i="30"/>
  <c r="L848" i="30"/>
  <c r="K849" i="30"/>
  <c r="K848" i="30"/>
  <c r="J849" i="30"/>
  <c r="J848" i="30"/>
  <c r="I849" i="30"/>
  <c r="I848" i="30"/>
  <c r="H849" i="30"/>
  <c r="H848" i="30"/>
  <c r="G849" i="30"/>
  <c r="G848" i="30"/>
  <c r="F849" i="30"/>
  <c r="F848" i="30"/>
  <c r="V845" i="30"/>
  <c r="V844" i="30"/>
  <c r="U845" i="30"/>
  <c r="U844" i="30"/>
  <c r="T845" i="30"/>
  <c r="T844" i="30"/>
  <c r="S845" i="30"/>
  <c r="S844" i="30"/>
  <c r="R845" i="30"/>
  <c r="R844" i="30"/>
  <c r="Q845" i="30"/>
  <c r="Q844" i="30"/>
  <c r="P845" i="30"/>
  <c r="P844" i="30"/>
  <c r="O845" i="30"/>
  <c r="O844" i="30"/>
  <c r="N845" i="30"/>
  <c r="N844" i="30"/>
  <c r="M845" i="30"/>
  <c r="M844" i="30"/>
  <c r="L845" i="30"/>
  <c r="L844" i="30"/>
  <c r="K845" i="30"/>
  <c r="K844" i="30"/>
  <c r="J845" i="30"/>
  <c r="J844" i="30"/>
  <c r="I845" i="30"/>
  <c r="I844" i="30"/>
  <c r="H845" i="30"/>
  <c r="H844" i="30"/>
  <c r="G845" i="30"/>
  <c r="G844" i="30"/>
  <c r="F845" i="30"/>
  <c r="F844" i="30"/>
  <c r="V841" i="30"/>
  <c r="V840" i="30"/>
  <c r="U841" i="30"/>
  <c r="U840" i="30"/>
  <c r="T841" i="30"/>
  <c r="T840" i="30"/>
  <c r="S841" i="30"/>
  <c r="S840" i="30"/>
  <c r="R841" i="30"/>
  <c r="R840" i="30"/>
  <c r="Q841" i="30"/>
  <c r="Q840" i="30"/>
  <c r="P841" i="30"/>
  <c r="P840" i="30"/>
  <c r="O841" i="30"/>
  <c r="O840" i="30"/>
  <c r="N841" i="30"/>
  <c r="N840" i="30"/>
  <c r="M841" i="30"/>
  <c r="M840" i="30"/>
  <c r="L841" i="30"/>
  <c r="L840" i="30"/>
  <c r="K841" i="30"/>
  <c r="K840" i="30"/>
  <c r="J841" i="30"/>
  <c r="J840" i="30"/>
  <c r="I841" i="30"/>
  <c r="I840" i="30"/>
  <c r="H841" i="30"/>
  <c r="H840" i="30"/>
  <c r="G841" i="30"/>
  <c r="G840" i="30"/>
  <c r="F841" i="30"/>
  <c r="F840" i="30"/>
  <c r="V837" i="30"/>
  <c r="V836" i="30"/>
  <c r="U837" i="30"/>
  <c r="U836" i="30"/>
  <c r="T837" i="30"/>
  <c r="T836" i="30"/>
  <c r="S837" i="30"/>
  <c r="S836" i="30"/>
  <c r="R837" i="30"/>
  <c r="R836" i="30"/>
  <c r="Q837" i="30"/>
  <c r="Q836" i="30"/>
  <c r="P837" i="30"/>
  <c r="P836" i="30"/>
  <c r="O837" i="30"/>
  <c r="O836" i="30"/>
  <c r="N837" i="30"/>
  <c r="N836" i="30"/>
  <c r="M837" i="30"/>
  <c r="M836" i="30"/>
  <c r="L837" i="30"/>
  <c r="L836" i="30"/>
  <c r="K837" i="30"/>
  <c r="K836" i="30"/>
  <c r="J837" i="30"/>
  <c r="J836" i="30"/>
  <c r="I837" i="30"/>
  <c r="I836" i="30"/>
  <c r="H837" i="30"/>
  <c r="H836" i="30"/>
  <c r="G837" i="30"/>
  <c r="G836" i="30"/>
  <c r="F837" i="30"/>
  <c r="F836" i="30"/>
  <c r="V833" i="30"/>
  <c r="V832" i="30"/>
  <c r="U833" i="30"/>
  <c r="U832" i="30"/>
  <c r="T833" i="30"/>
  <c r="T832" i="30"/>
  <c r="S833" i="30"/>
  <c r="S832" i="30"/>
  <c r="R833" i="30"/>
  <c r="R832" i="30"/>
  <c r="Q833" i="30"/>
  <c r="Q832" i="30"/>
  <c r="P833" i="30"/>
  <c r="P832" i="30"/>
  <c r="O833" i="30"/>
  <c r="O832" i="30"/>
  <c r="N833" i="30"/>
  <c r="N832" i="30"/>
  <c r="M833" i="30"/>
  <c r="M832" i="30"/>
  <c r="L833" i="30"/>
  <c r="L832" i="30"/>
  <c r="K833" i="30"/>
  <c r="K832" i="30"/>
  <c r="J833" i="30"/>
  <c r="J832" i="30"/>
  <c r="I833" i="30"/>
  <c r="I832" i="30"/>
  <c r="H833" i="30"/>
  <c r="H832" i="30"/>
  <c r="G833" i="30"/>
  <c r="G832" i="30"/>
  <c r="F833" i="30"/>
  <c r="F832" i="30"/>
  <c r="V829" i="30"/>
  <c r="V828" i="30"/>
  <c r="U829" i="30"/>
  <c r="U828" i="30"/>
  <c r="T829" i="30"/>
  <c r="T828" i="30"/>
  <c r="S829" i="30"/>
  <c r="S828" i="30"/>
  <c r="R829" i="30"/>
  <c r="R828" i="30"/>
  <c r="Q829" i="30"/>
  <c r="Q828" i="30"/>
  <c r="P829" i="30"/>
  <c r="P828" i="30"/>
  <c r="O829" i="30"/>
  <c r="O828" i="30"/>
  <c r="N829" i="30"/>
  <c r="N828" i="30"/>
  <c r="M829" i="30"/>
  <c r="M828" i="30"/>
  <c r="L829" i="30"/>
  <c r="L828" i="30"/>
  <c r="K829" i="30"/>
  <c r="K828" i="30"/>
  <c r="J829" i="30"/>
  <c r="J828" i="30"/>
  <c r="I829" i="30"/>
  <c r="I828" i="30"/>
  <c r="H829" i="30"/>
  <c r="H828" i="30"/>
  <c r="G829" i="30"/>
  <c r="G828" i="30"/>
  <c r="F829" i="30"/>
  <c r="F828" i="30"/>
  <c r="V825" i="30"/>
  <c r="V824" i="30"/>
  <c r="U825" i="30"/>
  <c r="U824" i="30"/>
  <c r="T825" i="30"/>
  <c r="T824" i="30"/>
  <c r="S825" i="30"/>
  <c r="S824" i="30"/>
  <c r="R825" i="30"/>
  <c r="R824" i="30"/>
  <c r="Q825" i="30"/>
  <c r="Q824" i="30"/>
  <c r="P825" i="30"/>
  <c r="P824" i="30"/>
  <c r="O825" i="30"/>
  <c r="O824" i="30"/>
  <c r="N825" i="30"/>
  <c r="N824" i="30"/>
  <c r="M825" i="30"/>
  <c r="M824" i="30"/>
  <c r="L825" i="30"/>
  <c r="L824" i="30"/>
  <c r="K825" i="30"/>
  <c r="K824" i="30"/>
  <c r="J825" i="30"/>
  <c r="J824" i="30"/>
  <c r="I825" i="30"/>
  <c r="I824" i="30"/>
  <c r="H825" i="30"/>
  <c r="H824" i="30"/>
  <c r="G825" i="30"/>
  <c r="G824" i="30"/>
  <c r="F825" i="30"/>
  <c r="F824" i="30"/>
  <c r="V821" i="30"/>
  <c r="V820" i="30"/>
  <c r="U821" i="30"/>
  <c r="U820" i="30"/>
  <c r="T821" i="30"/>
  <c r="T820" i="30"/>
  <c r="S821" i="30"/>
  <c r="S820" i="30"/>
  <c r="R821" i="30"/>
  <c r="R820" i="30"/>
  <c r="Q821" i="30"/>
  <c r="Q820" i="30"/>
  <c r="P821" i="30"/>
  <c r="P820" i="30"/>
  <c r="O821" i="30"/>
  <c r="O820" i="30"/>
  <c r="N821" i="30"/>
  <c r="N820" i="30"/>
  <c r="M821" i="30"/>
  <c r="M820" i="30"/>
  <c r="L821" i="30"/>
  <c r="L820" i="30"/>
  <c r="K821" i="30"/>
  <c r="K820" i="30"/>
  <c r="J821" i="30"/>
  <c r="J820" i="30"/>
  <c r="I821" i="30"/>
  <c r="I820" i="30"/>
  <c r="H821" i="30"/>
  <c r="H820" i="30"/>
  <c r="G821" i="30"/>
  <c r="G820" i="30"/>
  <c r="F821" i="30"/>
  <c r="F820" i="30"/>
  <c r="V817" i="30"/>
  <c r="V816" i="30"/>
  <c r="U817" i="30"/>
  <c r="U816" i="30"/>
  <c r="T817" i="30"/>
  <c r="T816" i="30"/>
  <c r="S817" i="30"/>
  <c r="S816" i="30"/>
  <c r="R817" i="30"/>
  <c r="R816" i="30"/>
  <c r="Q817" i="30"/>
  <c r="Q816" i="30"/>
  <c r="P817" i="30"/>
  <c r="P816" i="30"/>
  <c r="O817" i="30"/>
  <c r="O816" i="30"/>
  <c r="N817" i="30"/>
  <c r="N816" i="30"/>
  <c r="M817" i="30"/>
  <c r="M816" i="30"/>
  <c r="L817" i="30"/>
  <c r="L816" i="30"/>
  <c r="K817" i="30"/>
  <c r="K816" i="30"/>
  <c r="J817" i="30"/>
  <c r="J816" i="30"/>
  <c r="I817" i="30"/>
  <c r="I816" i="30"/>
  <c r="H817" i="30"/>
  <c r="H816" i="30"/>
  <c r="G817" i="30"/>
  <c r="G816" i="30"/>
  <c r="F817" i="30"/>
  <c r="F816" i="30"/>
  <c r="V813" i="30"/>
  <c r="V812" i="30"/>
  <c r="U813" i="30"/>
  <c r="U812" i="30"/>
  <c r="T813" i="30"/>
  <c r="T812" i="30"/>
  <c r="S813" i="30"/>
  <c r="S812" i="30"/>
  <c r="R813" i="30"/>
  <c r="R812" i="30"/>
  <c r="Q813" i="30"/>
  <c r="Q812" i="30"/>
  <c r="P813" i="30"/>
  <c r="P812" i="30"/>
  <c r="O813" i="30"/>
  <c r="O812" i="30"/>
  <c r="N813" i="30"/>
  <c r="N812" i="30"/>
  <c r="M813" i="30"/>
  <c r="M812" i="30"/>
  <c r="L813" i="30"/>
  <c r="L812" i="30"/>
  <c r="K813" i="30"/>
  <c r="K812" i="30"/>
  <c r="J813" i="30"/>
  <c r="J812" i="30"/>
  <c r="I813" i="30"/>
  <c r="I812" i="30"/>
  <c r="H813" i="30"/>
  <c r="H812" i="30"/>
  <c r="G813" i="30"/>
  <c r="G812" i="30"/>
  <c r="F813" i="30"/>
  <c r="F812" i="30"/>
  <c r="V809" i="30"/>
  <c r="V808" i="30"/>
  <c r="U809" i="30"/>
  <c r="U808" i="30"/>
  <c r="T809" i="30"/>
  <c r="T808" i="30"/>
  <c r="S809" i="30"/>
  <c r="S808" i="30"/>
  <c r="R809" i="30"/>
  <c r="R808" i="30"/>
  <c r="Q809" i="30"/>
  <c r="Q808" i="30"/>
  <c r="P809" i="30"/>
  <c r="P808" i="30"/>
  <c r="O809" i="30"/>
  <c r="O808" i="30"/>
  <c r="N809" i="30"/>
  <c r="N808" i="30"/>
  <c r="M809" i="30"/>
  <c r="M808" i="30"/>
  <c r="L809" i="30"/>
  <c r="L808" i="30"/>
  <c r="K809" i="30"/>
  <c r="K808" i="30"/>
  <c r="J809" i="30"/>
  <c r="J808" i="30"/>
  <c r="I809" i="30"/>
  <c r="I808" i="30"/>
  <c r="H809" i="30"/>
  <c r="H808" i="30"/>
  <c r="G809" i="30"/>
  <c r="G808" i="30"/>
  <c r="F809" i="30"/>
  <c r="F808" i="30"/>
  <c r="V805" i="30"/>
  <c r="V804" i="30"/>
  <c r="U805" i="30"/>
  <c r="U804" i="30"/>
  <c r="T805" i="30"/>
  <c r="T804" i="30"/>
  <c r="S805" i="30"/>
  <c r="S804" i="30"/>
  <c r="R805" i="30"/>
  <c r="R804" i="30"/>
  <c r="Q805" i="30"/>
  <c r="Q804" i="30"/>
  <c r="P805" i="30"/>
  <c r="P804" i="30"/>
  <c r="O805" i="30"/>
  <c r="O804" i="30"/>
  <c r="N805" i="30"/>
  <c r="N804" i="30"/>
  <c r="M805" i="30"/>
  <c r="M804" i="30"/>
  <c r="L805" i="30"/>
  <c r="L804" i="30"/>
  <c r="K805" i="30"/>
  <c r="K804" i="30"/>
  <c r="J805" i="30"/>
  <c r="J804" i="30"/>
  <c r="I805" i="30"/>
  <c r="I804" i="30"/>
  <c r="H805" i="30"/>
  <c r="H804" i="30"/>
  <c r="G805" i="30"/>
  <c r="G804" i="30"/>
  <c r="F805" i="30"/>
  <c r="F804" i="30"/>
  <c r="V801" i="30"/>
  <c r="V800" i="30"/>
  <c r="U801" i="30"/>
  <c r="U800" i="30"/>
  <c r="T801" i="30"/>
  <c r="T800" i="30"/>
  <c r="S801" i="30"/>
  <c r="S800" i="30"/>
  <c r="R801" i="30"/>
  <c r="R800" i="30"/>
  <c r="Q801" i="30"/>
  <c r="Q800" i="30"/>
  <c r="P801" i="30"/>
  <c r="P800" i="30"/>
  <c r="O801" i="30"/>
  <c r="O800" i="30"/>
  <c r="N801" i="30"/>
  <c r="N800" i="30"/>
  <c r="M801" i="30"/>
  <c r="M800" i="30"/>
  <c r="L801" i="30"/>
  <c r="L800" i="30"/>
  <c r="K801" i="30"/>
  <c r="K800" i="30"/>
  <c r="J801" i="30"/>
  <c r="J800" i="30"/>
  <c r="I801" i="30"/>
  <c r="I800" i="30"/>
  <c r="H801" i="30"/>
  <c r="H800" i="30"/>
  <c r="G801" i="30"/>
  <c r="G800" i="30"/>
  <c r="F801" i="30"/>
  <c r="F800" i="30"/>
  <c r="V797" i="30"/>
  <c r="V796" i="30"/>
  <c r="U797" i="30"/>
  <c r="U796" i="30"/>
  <c r="T797" i="30"/>
  <c r="T796" i="30"/>
  <c r="S797" i="30"/>
  <c r="S796" i="30"/>
  <c r="R797" i="30"/>
  <c r="R796" i="30"/>
  <c r="Q797" i="30"/>
  <c r="Q796" i="30"/>
  <c r="P797" i="30"/>
  <c r="P796" i="30"/>
  <c r="O797" i="30"/>
  <c r="O796" i="30"/>
  <c r="N797" i="30"/>
  <c r="N796" i="30"/>
  <c r="M797" i="30"/>
  <c r="M796" i="30"/>
  <c r="L797" i="30"/>
  <c r="L796" i="30"/>
  <c r="K797" i="30"/>
  <c r="K796" i="30"/>
  <c r="J797" i="30"/>
  <c r="J796" i="30"/>
  <c r="I797" i="30"/>
  <c r="I796" i="30"/>
  <c r="H797" i="30"/>
  <c r="H796" i="30"/>
  <c r="G797" i="30"/>
  <c r="G796" i="30"/>
  <c r="F797" i="30"/>
  <c r="F796" i="30"/>
  <c r="V793" i="30"/>
  <c r="V792" i="30"/>
  <c r="U793" i="30"/>
  <c r="U792" i="30"/>
  <c r="T793" i="30"/>
  <c r="T792" i="30"/>
  <c r="S793" i="30"/>
  <c r="S792" i="30"/>
  <c r="R793" i="30"/>
  <c r="R792" i="30"/>
  <c r="Q793" i="30"/>
  <c r="Q792" i="30"/>
  <c r="P793" i="30"/>
  <c r="P792" i="30"/>
  <c r="O793" i="30"/>
  <c r="O792" i="30"/>
  <c r="N793" i="30"/>
  <c r="N792" i="30"/>
  <c r="M793" i="30"/>
  <c r="M792" i="30"/>
  <c r="L793" i="30"/>
  <c r="L792" i="30"/>
  <c r="K793" i="30"/>
  <c r="K792" i="30"/>
  <c r="J793" i="30"/>
  <c r="J792" i="30"/>
  <c r="I793" i="30"/>
  <c r="I792" i="30"/>
  <c r="H793" i="30"/>
  <c r="H792" i="30"/>
  <c r="G793" i="30"/>
  <c r="G792" i="30"/>
  <c r="F793" i="30"/>
  <c r="F792" i="30"/>
  <c r="V789" i="30"/>
  <c r="V788" i="30"/>
  <c r="U789" i="30"/>
  <c r="U788" i="30"/>
  <c r="T789" i="30"/>
  <c r="T788" i="30"/>
  <c r="S789" i="30"/>
  <c r="S788" i="30"/>
  <c r="R789" i="30"/>
  <c r="R788" i="30"/>
  <c r="Q789" i="30"/>
  <c r="Q788" i="30"/>
  <c r="P789" i="30"/>
  <c r="P788" i="30"/>
  <c r="O789" i="30"/>
  <c r="O788" i="30"/>
  <c r="N789" i="30"/>
  <c r="N788" i="30"/>
  <c r="M789" i="30"/>
  <c r="M788" i="30"/>
  <c r="L789" i="30"/>
  <c r="L788" i="30"/>
  <c r="K789" i="30"/>
  <c r="K788" i="30"/>
  <c r="J789" i="30"/>
  <c r="J788" i="30"/>
  <c r="I789" i="30"/>
  <c r="I788" i="30"/>
  <c r="H789" i="30"/>
  <c r="H788" i="30"/>
  <c r="G789" i="30"/>
  <c r="G788" i="30"/>
  <c r="F789" i="30"/>
  <c r="F788" i="30"/>
  <c r="V785" i="30"/>
  <c r="V784" i="30"/>
  <c r="U785" i="30"/>
  <c r="U784" i="30"/>
  <c r="T785" i="30"/>
  <c r="T784" i="30"/>
  <c r="S785" i="30"/>
  <c r="S784" i="30"/>
  <c r="R785" i="30"/>
  <c r="R784" i="30"/>
  <c r="Q785" i="30"/>
  <c r="Q784" i="30"/>
  <c r="P785" i="30"/>
  <c r="P784" i="30"/>
  <c r="O785" i="30"/>
  <c r="O784" i="30"/>
  <c r="N785" i="30"/>
  <c r="N784" i="30"/>
  <c r="M785" i="30"/>
  <c r="M784" i="30"/>
  <c r="L785" i="30"/>
  <c r="L784" i="30"/>
  <c r="K785" i="30"/>
  <c r="K784" i="30"/>
  <c r="J785" i="30"/>
  <c r="J784" i="30"/>
  <c r="I785" i="30"/>
  <c r="I784" i="30"/>
  <c r="H785" i="30"/>
  <c r="H784" i="30"/>
  <c r="G785" i="30"/>
  <c r="G784" i="30"/>
  <c r="F785" i="30"/>
  <c r="F784" i="30"/>
  <c r="V781" i="30"/>
  <c r="V780" i="30"/>
  <c r="U781" i="30"/>
  <c r="U780" i="30"/>
  <c r="T781" i="30"/>
  <c r="T780" i="30"/>
  <c r="S781" i="30"/>
  <c r="S780" i="30"/>
  <c r="R781" i="30"/>
  <c r="R780" i="30"/>
  <c r="Q781" i="30"/>
  <c r="Q780" i="30"/>
  <c r="P781" i="30"/>
  <c r="P780" i="30"/>
  <c r="O781" i="30"/>
  <c r="O780" i="30"/>
  <c r="N781" i="30"/>
  <c r="N780" i="30"/>
  <c r="M781" i="30"/>
  <c r="M780" i="30"/>
  <c r="L781" i="30"/>
  <c r="L780" i="30"/>
  <c r="K781" i="30"/>
  <c r="K780" i="30"/>
  <c r="J781" i="30"/>
  <c r="J780" i="30"/>
  <c r="I781" i="30"/>
  <c r="I780" i="30"/>
  <c r="H781" i="30"/>
  <c r="H780" i="30"/>
  <c r="G781" i="30"/>
  <c r="G780" i="30"/>
  <c r="F781" i="30"/>
  <c r="F780" i="30"/>
  <c r="V777" i="30"/>
  <c r="V776" i="30"/>
  <c r="U777" i="30"/>
  <c r="U776" i="30"/>
  <c r="T777" i="30"/>
  <c r="T776" i="30"/>
  <c r="S777" i="30"/>
  <c r="S776" i="30"/>
  <c r="R777" i="30"/>
  <c r="R776" i="30"/>
  <c r="Q777" i="30"/>
  <c r="Q776" i="30"/>
  <c r="P777" i="30"/>
  <c r="P776" i="30"/>
  <c r="O777" i="30"/>
  <c r="O776" i="30"/>
  <c r="N777" i="30"/>
  <c r="N776" i="30"/>
  <c r="M777" i="30"/>
  <c r="M776" i="30"/>
  <c r="L777" i="30"/>
  <c r="L776" i="30"/>
  <c r="K777" i="30"/>
  <c r="K776" i="30"/>
  <c r="J777" i="30"/>
  <c r="J776" i="30"/>
  <c r="I777" i="30"/>
  <c r="I776" i="30"/>
  <c r="H777" i="30"/>
  <c r="H776" i="30"/>
  <c r="G777" i="30"/>
  <c r="G776" i="30"/>
  <c r="F777" i="30"/>
  <c r="F776" i="30"/>
  <c r="V773" i="30"/>
  <c r="V772" i="30"/>
  <c r="U773" i="30"/>
  <c r="U772" i="30"/>
  <c r="T773" i="30"/>
  <c r="T772" i="30"/>
  <c r="S773" i="30"/>
  <c r="S772" i="30"/>
  <c r="R773" i="30"/>
  <c r="R772" i="30"/>
  <c r="Q773" i="30"/>
  <c r="Q772" i="30"/>
  <c r="P773" i="30"/>
  <c r="P772" i="30"/>
  <c r="O773" i="30"/>
  <c r="O772" i="30"/>
  <c r="N773" i="30"/>
  <c r="N772" i="30"/>
  <c r="M773" i="30"/>
  <c r="M772" i="30"/>
  <c r="L773" i="30"/>
  <c r="L772" i="30"/>
  <c r="K773" i="30"/>
  <c r="K772" i="30"/>
  <c r="J773" i="30"/>
  <c r="J772" i="30"/>
  <c r="I773" i="30"/>
  <c r="I772" i="30"/>
  <c r="H773" i="30"/>
  <c r="H772" i="30"/>
  <c r="G773" i="30"/>
  <c r="G772" i="30"/>
  <c r="F773" i="30"/>
  <c r="F772" i="30"/>
  <c r="V769" i="30"/>
  <c r="V768" i="30"/>
  <c r="U769" i="30"/>
  <c r="U768" i="30"/>
  <c r="T769" i="30"/>
  <c r="T768" i="30"/>
  <c r="S769" i="30"/>
  <c r="S768" i="30"/>
  <c r="R769" i="30"/>
  <c r="R768" i="30"/>
  <c r="Q769" i="30"/>
  <c r="Q768" i="30"/>
  <c r="P769" i="30"/>
  <c r="P768" i="30"/>
  <c r="O769" i="30"/>
  <c r="O768" i="30"/>
  <c r="N769" i="30"/>
  <c r="N768" i="30"/>
  <c r="M769" i="30"/>
  <c r="M768" i="30"/>
  <c r="L769" i="30"/>
  <c r="L768" i="30"/>
  <c r="K769" i="30"/>
  <c r="K768" i="30"/>
  <c r="J769" i="30"/>
  <c r="J768" i="30"/>
  <c r="I769" i="30"/>
  <c r="I768" i="30"/>
  <c r="H769" i="30"/>
  <c r="H768" i="30"/>
  <c r="G769" i="30"/>
  <c r="G768" i="30"/>
  <c r="F769" i="30"/>
  <c r="F768" i="30"/>
  <c r="V765" i="30"/>
  <c r="V764" i="30"/>
  <c r="U765" i="30"/>
  <c r="U764" i="30"/>
  <c r="T765" i="30"/>
  <c r="T764" i="30"/>
  <c r="S765" i="30"/>
  <c r="S764" i="30"/>
  <c r="R765" i="30"/>
  <c r="R764" i="30"/>
  <c r="Q765" i="30"/>
  <c r="Q764" i="30"/>
  <c r="P765" i="30"/>
  <c r="P764" i="30"/>
  <c r="O765" i="30"/>
  <c r="O764" i="30"/>
  <c r="N765" i="30"/>
  <c r="N764" i="30"/>
  <c r="M765" i="30"/>
  <c r="M764" i="30"/>
  <c r="L765" i="30"/>
  <c r="L764" i="30"/>
  <c r="K765" i="30"/>
  <c r="K764" i="30"/>
  <c r="J765" i="30"/>
  <c r="J764" i="30"/>
  <c r="I765" i="30"/>
  <c r="I764" i="30"/>
  <c r="H765" i="30"/>
  <c r="H764" i="30"/>
  <c r="G765" i="30"/>
  <c r="G764" i="30"/>
  <c r="F765" i="30"/>
  <c r="F764" i="30"/>
  <c r="V761" i="30"/>
  <c r="V760" i="30"/>
  <c r="U761" i="30"/>
  <c r="U760" i="30"/>
  <c r="T761" i="30"/>
  <c r="T760" i="30"/>
  <c r="S761" i="30"/>
  <c r="S760" i="30"/>
  <c r="R761" i="30"/>
  <c r="R760" i="30"/>
  <c r="Q761" i="30"/>
  <c r="Q760" i="30"/>
  <c r="P761" i="30"/>
  <c r="P760" i="30"/>
  <c r="O761" i="30"/>
  <c r="O760" i="30"/>
  <c r="N761" i="30"/>
  <c r="N760" i="30"/>
  <c r="M761" i="30"/>
  <c r="M760" i="30"/>
  <c r="L761" i="30"/>
  <c r="L760" i="30"/>
  <c r="K761" i="30"/>
  <c r="K760" i="30"/>
  <c r="J761" i="30"/>
  <c r="J760" i="30"/>
  <c r="I761" i="30"/>
  <c r="I760" i="30"/>
  <c r="H761" i="30"/>
  <c r="H760" i="30"/>
  <c r="G761" i="30"/>
  <c r="G760" i="30"/>
  <c r="F761" i="30"/>
  <c r="F760" i="30"/>
  <c r="V757" i="30"/>
  <c r="V756" i="30"/>
  <c r="U757" i="30"/>
  <c r="U756" i="30"/>
  <c r="T757" i="30"/>
  <c r="T756" i="30"/>
  <c r="S757" i="30"/>
  <c r="S756" i="30"/>
  <c r="R757" i="30"/>
  <c r="R756" i="30"/>
  <c r="Q757" i="30"/>
  <c r="Q756" i="30"/>
  <c r="P757" i="30"/>
  <c r="P756" i="30"/>
  <c r="O757" i="30"/>
  <c r="O756" i="30"/>
  <c r="N757" i="30"/>
  <c r="N756" i="30"/>
  <c r="M757" i="30"/>
  <c r="M756" i="30"/>
  <c r="L757" i="30"/>
  <c r="L756" i="30"/>
  <c r="K757" i="30"/>
  <c r="K756" i="30"/>
  <c r="J757" i="30"/>
  <c r="J756" i="30"/>
  <c r="I757" i="30"/>
  <c r="I756" i="30"/>
  <c r="H757" i="30"/>
  <c r="H756" i="30"/>
  <c r="G757" i="30"/>
  <c r="G756" i="30"/>
  <c r="F757" i="30"/>
  <c r="F756" i="30"/>
  <c r="V753" i="30"/>
  <c r="V752" i="30"/>
  <c r="U753" i="30"/>
  <c r="U752" i="30"/>
  <c r="T753" i="30"/>
  <c r="T752" i="30"/>
  <c r="S753" i="30"/>
  <c r="S752" i="30"/>
  <c r="R753" i="30"/>
  <c r="R752" i="30"/>
  <c r="Q753" i="30"/>
  <c r="Q752" i="30"/>
  <c r="P753" i="30"/>
  <c r="P752" i="30"/>
  <c r="O753" i="30"/>
  <c r="O752" i="30"/>
  <c r="N753" i="30"/>
  <c r="N752" i="30"/>
  <c r="M753" i="30"/>
  <c r="M752" i="30"/>
  <c r="L753" i="30"/>
  <c r="L752" i="30"/>
  <c r="K753" i="30"/>
  <c r="K752" i="30"/>
  <c r="J753" i="30"/>
  <c r="J752" i="30"/>
  <c r="I753" i="30"/>
  <c r="I752" i="30"/>
  <c r="H753" i="30"/>
  <c r="H752" i="30"/>
  <c r="G753" i="30"/>
  <c r="G752" i="30"/>
  <c r="F753" i="30"/>
  <c r="F752" i="30"/>
  <c r="V749" i="30"/>
  <c r="V748" i="30"/>
  <c r="U749" i="30"/>
  <c r="U748" i="30"/>
  <c r="T749" i="30"/>
  <c r="T748" i="30"/>
  <c r="S749" i="30"/>
  <c r="S748" i="30"/>
  <c r="R749" i="30"/>
  <c r="R748" i="30"/>
  <c r="Q749" i="30"/>
  <c r="Q748" i="30"/>
  <c r="P749" i="30"/>
  <c r="P748" i="30"/>
  <c r="O749" i="30"/>
  <c r="O748" i="30"/>
  <c r="N749" i="30"/>
  <c r="N748" i="30"/>
  <c r="M749" i="30"/>
  <c r="M748" i="30"/>
  <c r="L749" i="30"/>
  <c r="L748" i="30"/>
  <c r="K749" i="30"/>
  <c r="K748" i="30"/>
  <c r="J749" i="30"/>
  <c r="J748" i="30"/>
  <c r="I749" i="30"/>
  <c r="I748" i="30"/>
  <c r="H749" i="30"/>
  <c r="H748" i="30"/>
  <c r="G749" i="30"/>
  <c r="G748" i="30"/>
  <c r="F749" i="30"/>
  <c r="F748" i="30"/>
  <c r="V745" i="30"/>
  <c r="V744" i="30"/>
  <c r="U745" i="30"/>
  <c r="U744" i="30"/>
  <c r="T745" i="30"/>
  <c r="T744" i="30"/>
  <c r="S745" i="30"/>
  <c r="S744" i="30"/>
  <c r="R745" i="30"/>
  <c r="R744" i="30"/>
  <c r="Q745" i="30"/>
  <c r="Q744" i="30"/>
  <c r="P745" i="30"/>
  <c r="P744" i="30"/>
  <c r="O745" i="30"/>
  <c r="O744" i="30"/>
  <c r="N745" i="30"/>
  <c r="N744" i="30"/>
  <c r="M745" i="30"/>
  <c r="M744" i="30"/>
  <c r="L745" i="30"/>
  <c r="L744" i="30"/>
  <c r="K745" i="30"/>
  <c r="K744" i="30"/>
  <c r="J745" i="30"/>
  <c r="J744" i="30"/>
  <c r="I745" i="30"/>
  <c r="I744" i="30"/>
  <c r="H745" i="30"/>
  <c r="H744" i="30"/>
  <c r="G745" i="30"/>
  <c r="G744" i="30"/>
  <c r="F745" i="30"/>
  <c r="F744" i="30"/>
  <c r="V741" i="30"/>
  <c r="V740" i="30"/>
  <c r="U741" i="30"/>
  <c r="U740" i="30"/>
  <c r="T741" i="30"/>
  <c r="T740" i="30"/>
  <c r="S741" i="30"/>
  <c r="S740" i="30"/>
  <c r="R741" i="30"/>
  <c r="R740" i="30"/>
  <c r="Q741" i="30"/>
  <c r="Q740" i="30"/>
  <c r="P741" i="30"/>
  <c r="P740" i="30"/>
  <c r="O741" i="30"/>
  <c r="O740" i="30"/>
  <c r="N741" i="30"/>
  <c r="N740" i="30"/>
  <c r="M741" i="30"/>
  <c r="M740" i="30"/>
  <c r="L741" i="30"/>
  <c r="L740" i="30"/>
  <c r="K741" i="30"/>
  <c r="K740" i="30"/>
  <c r="J741" i="30"/>
  <c r="J740" i="30"/>
  <c r="I741" i="30"/>
  <c r="I740" i="30"/>
  <c r="H741" i="30"/>
  <c r="H740" i="30"/>
  <c r="G741" i="30"/>
  <c r="G740" i="30"/>
  <c r="F741" i="30"/>
  <c r="F740" i="30"/>
  <c r="V737" i="30"/>
  <c r="V736" i="30"/>
  <c r="U737" i="30"/>
  <c r="U736" i="30"/>
  <c r="T737" i="30"/>
  <c r="T736" i="30"/>
  <c r="S737" i="30"/>
  <c r="S736" i="30"/>
  <c r="R737" i="30"/>
  <c r="R736" i="30"/>
  <c r="Q737" i="30"/>
  <c r="Q736" i="30"/>
  <c r="P737" i="30"/>
  <c r="P736" i="30"/>
  <c r="O737" i="30"/>
  <c r="O736" i="30"/>
  <c r="N737" i="30"/>
  <c r="N736" i="30"/>
  <c r="M737" i="30"/>
  <c r="M736" i="30"/>
  <c r="L737" i="30"/>
  <c r="L736" i="30"/>
  <c r="K737" i="30"/>
  <c r="K736" i="30"/>
  <c r="J737" i="30"/>
  <c r="J736" i="30"/>
  <c r="I737" i="30"/>
  <c r="I736" i="30"/>
  <c r="H737" i="30"/>
  <c r="H736" i="30"/>
  <c r="G737" i="30"/>
  <c r="G736" i="30"/>
  <c r="F737" i="30"/>
  <c r="F736" i="30"/>
  <c r="V733" i="30"/>
  <c r="V732" i="30"/>
  <c r="U733" i="30"/>
  <c r="U732" i="30"/>
  <c r="T733" i="30"/>
  <c r="T732" i="30"/>
  <c r="S733" i="30"/>
  <c r="S732" i="30"/>
  <c r="R733" i="30"/>
  <c r="R732" i="30"/>
  <c r="Q733" i="30"/>
  <c r="Q732" i="30"/>
  <c r="P733" i="30"/>
  <c r="P732" i="30"/>
  <c r="O733" i="30"/>
  <c r="O732" i="30"/>
  <c r="N733" i="30"/>
  <c r="N732" i="30"/>
  <c r="M733" i="30"/>
  <c r="M732" i="30"/>
  <c r="L733" i="30"/>
  <c r="L732" i="30"/>
  <c r="K733" i="30"/>
  <c r="K732" i="30"/>
  <c r="J733" i="30"/>
  <c r="J732" i="30"/>
  <c r="I733" i="30"/>
  <c r="I732" i="30"/>
  <c r="H733" i="30"/>
  <c r="H732" i="30"/>
  <c r="G733" i="30"/>
  <c r="G732" i="30"/>
  <c r="F733" i="30"/>
  <c r="F732" i="30"/>
  <c r="V729" i="30"/>
  <c r="V728" i="30"/>
  <c r="U729" i="30"/>
  <c r="U728" i="30"/>
  <c r="T729" i="30"/>
  <c r="T728" i="30"/>
  <c r="S729" i="30"/>
  <c r="S728" i="30"/>
  <c r="R729" i="30"/>
  <c r="R728" i="30"/>
  <c r="Q729" i="30"/>
  <c r="Q728" i="30"/>
  <c r="P729" i="30"/>
  <c r="P728" i="30"/>
  <c r="O729" i="30"/>
  <c r="O728" i="30"/>
  <c r="N729" i="30"/>
  <c r="N728" i="30"/>
  <c r="M729" i="30"/>
  <c r="M728" i="30"/>
  <c r="L729" i="30"/>
  <c r="L728" i="30"/>
  <c r="K729" i="30"/>
  <c r="K728" i="30"/>
  <c r="J729" i="30"/>
  <c r="J728" i="30"/>
  <c r="I729" i="30"/>
  <c r="I728" i="30"/>
  <c r="H729" i="30"/>
  <c r="H728" i="30"/>
  <c r="G729" i="30"/>
  <c r="G728" i="30"/>
  <c r="F729" i="30"/>
  <c r="F728" i="30"/>
  <c r="V725" i="30"/>
  <c r="V724" i="30"/>
  <c r="U725" i="30"/>
  <c r="U724" i="30"/>
  <c r="T725" i="30"/>
  <c r="T724" i="30"/>
  <c r="S725" i="30"/>
  <c r="S724" i="30"/>
  <c r="R725" i="30"/>
  <c r="R724" i="30"/>
  <c r="Q725" i="30"/>
  <c r="Q724" i="30"/>
  <c r="P725" i="30"/>
  <c r="P724" i="30"/>
  <c r="O725" i="30"/>
  <c r="O724" i="30"/>
  <c r="N725" i="30"/>
  <c r="N724" i="30"/>
  <c r="M725" i="30"/>
  <c r="M724" i="30"/>
  <c r="L725" i="30"/>
  <c r="L724" i="30"/>
  <c r="K725" i="30"/>
  <c r="K724" i="30"/>
  <c r="J725" i="30"/>
  <c r="J724" i="30"/>
  <c r="I725" i="30"/>
  <c r="I724" i="30"/>
  <c r="H725" i="30"/>
  <c r="H724" i="30"/>
  <c r="G725" i="30"/>
  <c r="G724" i="30"/>
  <c r="F725" i="30"/>
  <c r="F724" i="30"/>
  <c r="V721" i="30"/>
  <c r="V720" i="30"/>
  <c r="U721" i="30"/>
  <c r="U720" i="30"/>
  <c r="T721" i="30"/>
  <c r="T720" i="30"/>
  <c r="S721" i="30"/>
  <c r="S720" i="30"/>
  <c r="R721" i="30"/>
  <c r="R720" i="30"/>
  <c r="Q721" i="30"/>
  <c r="Q720" i="30"/>
  <c r="P721" i="30"/>
  <c r="P720" i="30"/>
  <c r="O721" i="30"/>
  <c r="O720" i="30"/>
  <c r="N721" i="30"/>
  <c r="N720" i="30"/>
  <c r="M721" i="30"/>
  <c r="M720" i="30"/>
  <c r="L721" i="30"/>
  <c r="L720" i="30"/>
  <c r="K721" i="30"/>
  <c r="K720" i="30"/>
  <c r="J721" i="30"/>
  <c r="J720" i="30"/>
  <c r="I721" i="30"/>
  <c r="I720" i="30"/>
  <c r="H721" i="30"/>
  <c r="H720" i="30"/>
  <c r="G721" i="30"/>
  <c r="G720" i="30"/>
  <c r="F721" i="30"/>
  <c r="F720" i="30"/>
  <c r="V717" i="30"/>
  <c r="V716" i="30"/>
  <c r="U717" i="30"/>
  <c r="U716" i="30"/>
  <c r="T717" i="30"/>
  <c r="T716" i="30"/>
  <c r="S717" i="30"/>
  <c r="S716" i="30"/>
  <c r="R717" i="30"/>
  <c r="R716" i="30"/>
  <c r="Q717" i="30"/>
  <c r="Q716" i="30"/>
  <c r="P717" i="30"/>
  <c r="P716" i="30"/>
  <c r="O717" i="30"/>
  <c r="O716" i="30"/>
  <c r="N717" i="30"/>
  <c r="N716" i="30"/>
  <c r="M717" i="30"/>
  <c r="M716" i="30"/>
  <c r="L717" i="30"/>
  <c r="L716" i="30"/>
  <c r="K717" i="30"/>
  <c r="K716" i="30"/>
  <c r="J717" i="30"/>
  <c r="J716" i="30"/>
  <c r="I717" i="30"/>
  <c r="I716" i="30"/>
  <c r="H717" i="30"/>
  <c r="H716" i="30"/>
  <c r="G717" i="30"/>
  <c r="G716" i="30"/>
  <c r="F717" i="30"/>
  <c r="F716" i="30"/>
  <c r="V713" i="30"/>
  <c r="V712" i="30"/>
  <c r="U713" i="30"/>
  <c r="U712" i="30"/>
  <c r="T713" i="30"/>
  <c r="T712" i="30"/>
  <c r="S713" i="30"/>
  <c r="S712" i="30"/>
  <c r="R713" i="30"/>
  <c r="R712" i="30"/>
  <c r="Q713" i="30"/>
  <c r="Q712" i="30"/>
  <c r="P713" i="30"/>
  <c r="P712" i="30"/>
  <c r="O713" i="30"/>
  <c r="O712" i="30"/>
  <c r="N713" i="30"/>
  <c r="N712" i="30"/>
  <c r="M713" i="30"/>
  <c r="M712" i="30"/>
  <c r="L713" i="30"/>
  <c r="L712" i="30"/>
  <c r="K713" i="30"/>
  <c r="K712" i="30"/>
  <c r="J713" i="30"/>
  <c r="J712" i="30"/>
  <c r="I713" i="30"/>
  <c r="I712" i="30"/>
  <c r="H713" i="30"/>
  <c r="H712" i="30"/>
  <c r="G713" i="30"/>
  <c r="G712" i="30"/>
  <c r="F713" i="30"/>
  <c r="F712" i="30"/>
  <c r="V709" i="30"/>
  <c r="V708" i="30"/>
  <c r="U709" i="30"/>
  <c r="U708" i="30"/>
  <c r="T709" i="30"/>
  <c r="T708" i="30"/>
  <c r="S709" i="30"/>
  <c r="S708" i="30"/>
  <c r="R709" i="30"/>
  <c r="R708" i="30"/>
  <c r="Q709" i="30"/>
  <c r="Q708" i="30"/>
  <c r="P709" i="30"/>
  <c r="P708" i="30"/>
  <c r="O709" i="30"/>
  <c r="O708" i="30"/>
  <c r="N709" i="30"/>
  <c r="N708" i="30"/>
  <c r="M709" i="30"/>
  <c r="M708" i="30"/>
  <c r="L709" i="30"/>
  <c r="L708" i="30"/>
  <c r="K709" i="30"/>
  <c r="K708" i="30"/>
  <c r="J709" i="30"/>
  <c r="J708" i="30"/>
  <c r="I709" i="30"/>
  <c r="I708" i="30"/>
  <c r="H709" i="30"/>
  <c r="H708" i="30"/>
  <c r="G709" i="30"/>
  <c r="G708" i="30"/>
  <c r="F709" i="30"/>
  <c r="F708" i="30"/>
  <c r="V705" i="30"/>
  <c r="V704" i="30"/>
  <c r="U705" i="30"/>
  <c r="U704" i="30"/>
  <c r="T705" i="30"/>
  <c r="T704" i="30"/>
  <c r="S705" i="30"/>
  <c r="S704" i="30"/>
  <c r="R705" i="30"/>
  <c r="R704" i="30"/>
  <c r="Q705" i="30"/>
  <c r="Q704" i="30"/>
  <c r="P705" i="30"/>
  <c r="P704" i="30"/>
  <c r="O705" i="30"/>
  <c r="O704" i="30"/>
  <c r="N705" i="30"/>
  <c r="N704" i="30"/>
  <c r="M705" i="30"/>
  <c r="M704" i="30"/>
  <c r="L705" i="30"/>
  <c r="L704" i="30"/>
  <c r="K705" i="30"/>
  <c r="K704" i="30"/>
  <c r="J705" i="30"/>
  <c r="J704" i="30"/>
  <c r="I705" i="30"/>
  <c r="I704" i="30"/>
  <c r="H705" i="30"/>
  <c r="H704" i="30"/>
  <c r="G705" i="30"/>
  <c r="G704" i="30"/>
  <c r="F705" i="30"/>
  <c r="F704" i="30"/>
  <c r="V701" i="30"/>
  <c r="V700" i="30"/>
  <c r="U701" i="30"/>
  <c r="U700" i="30"/>
  <c r="T701" i="30"/>
  <c r="T700" i="30"/>
  <c r="S701" i="30"/>
  <c r="S700" i="30"/>
  <c r="R701" i="30"/>
  <c r="R700" i="30"/>
  <c r="Q701" i="30"/>
  <c r="Q700" i="30"/>
  <c r="P701" i="30"/>
  <c r="P700" i="30"/>
  <c r="O701" i="30"/>
  <c r="O700" i="30"/>
  <c r="N701" i="30"/>
  <c r="N700" i="30"/>
  <c r="M701" i="30"/>
  <c r="M700" i="30"/>
  <c r="L701" i="30"/>
  <c r="L700" i="30"/>
  <c r="K701" i="30"/>
  <c r="K700" i="30"/>
  <c r="J701" i="30"/>
  <c r="J700" i="30"/>
  <c r="I701" i="30"/>
  <c r="I700" i="30"/>
  <c r="H701" i="30"/>
  <c r="H700" i="30"/>
  <c r="G701" i="30"/>
  <c r="G700" i="30"/>
  <c r="F701" i="30"/>
  <c r="F700" i="30"/>
  <c r="V697" i="30"/>
  <c r="V696" i="30"/>
  <c r="U697" i="30"/>
  <c r="U696" i="30"/>
  <c r="T697" i="30"/>
  <c r="T696" i="30"/>
  <c r="S697" i="30"/>
  <c r="S696" i="30"/>
  <c r="R697" i="30"/>
  <c r="R696" i="30"/>
  <c r="Q697" i="30"/>
  <c r="Q696" i="30"/>
  <c r="P697" i="30"/>
  <c r="P696" i="30"/>
  <c r="O697" i="30"/>
  <c r="O696" i="30"/>
  <c r="N697" i="30"/>
  <c r="N696" i="30"/>
  <c r="M697" i="30"/>
  <c r="M696" i="30"/>
  <c r="L697" i="30"/>
  <c r="L696" i="30"/>
  <c r="K697" i="30"/>
  <c r="K696" i="30"/>
  <c r="J697" i="30"/>
  <c r="J696" i="30"/>
  <c r="I697" i="30"/>
  <c r="I696" i="30"/>
  <c r="H697" i="30"/>
  <c r="H696" i="30"/>
  <c r="G697" i="30"/>
  <c r="G696" i="30"/>
  <c r="F697" i="30"/>
  <c r="F696" i="30"/>
  <c r="V693" i="30"/>
  <c r="V692" i="30"/>
  <c r="U693" i="30"/>
  <c r="U692" i="30"/>
  <c r="T693" i="30"/>
  <c r="T692" i="30"/>
  <c r="S693" i="30"/>
  <c r="S692" i="30"/>
  <c r="R693" i="30"/>
  <c r="R692" i="30"/>
  <c r="Q693" i="30"/>
  <c r="Q692" i="30"/>
  <c r="P693" i="30"/>
  <c r="P692" i="30"/>
  <c r="O693" i="30"/>
  <c r="O692" i="30"/>
  <c r="N693" i="30"/>
  <c r="N692" i="30"/>
  <c r="M693" i="30"/>
  <c r="M692" i="30"/>
  <c r="L693" i="30"/>
  <c r="L692" i="30"/>
  <c r="K693" i="30"/>
  <c r="K692" i="30"/>
  <c r="J693" i="30"/>
  <c r="J692" i="30"/>
  <c r="H693" i="30"/>
  <c r="H692" i="30"/>
  <c r="G692" i="30"/>
  <c r="F693" i="30"/>
  <c r="F692" i="30"/>
  <c r="V689" i="30"/>
  <c r="V688" i="30"/>
  <c r="U689" i="30"/>
  <c r="U688" i="30"/>
  <c r="T689" i="30"/>
  <c r="T688" i="30"/>
  <c r="S689" i="30"/>
  <c r="S688" i="30"/>
  <c r="R689" i="30"/>
  <c r="R688" i="30"/>
  <c r="Q689" i="30"/>
  <c r="Q688" i="30"/>
  <c r="P689" i="30"/>
  <c r="P688" i="30"/>
  <c r="O689" i="30"/>
  <c r="O688" i="30"/>
  <c r="N689" i="30"/>
  <c r="N688" i="30"/>
  <c r="M689" i="30"/>
  <c r="M688" i="30"/>
  <c r="L689" i="30"/>
  <c r="L688" i="30"/>
  <c r="K689" i="30"/>
  <c r="K688" i="30"/>
  <c r="J689" i="30"/>
  <c r="J688" i="30"/>
  <c r="I689" i="30"/>
  <c r="I688" i="30"/>
  <c r="H689" i="30"/>
  <c r="H688" i="30"/>
  <c r="G689" i="30"/>
  <c r="G688" i="30"/>
  <c r="F689" i="30"/>
  <c r="F688" i="30"/>
  <c r="V685" i="30"/>
  <c r="V684" i="30"/>
  <c r="U685" i="30"/>
  <c r="U684" i="30"/>
  <c r="T685" i="30"/>
  <c r="T684" i="30"/>
  <c r="S685" i="30"/>
  <c r="S684" i="30"/>
  <c r="R685" i="30"/>
  <c r="R684" i="30"/>
  <c r="Q685" i="30"/>
  <c r="Q684" i="30"/>
  <c r="P685" i="30"/>
  <c r="P684" i="30"/>
  <c r="O685" i="30"/>
  <c r="O684" i="30"/>
  <c r="N685" i="30"/>
  <c r="N684" i="30"/>
  <c r="M685" i="30"/>
  <c r="M684" i="30"/>
  <c r="L685" i="30"/>
  <c r="L684" i="30"/>
  <c r="K685" i="30"/>
  <c r="K684" i="30"/>
  <c r="J685" i="30"/>
  <c r="J684" i="30"/>
  <c r="I685" i="30"/>
  <c r="I684" i="30"/>
  <c r="H685" i="30"/>
  <c r="H684" i="30"/>
  <c r="G685" i="30"/>
  <c r="G684" i="30"/>
  <c r="F685" i="30"/>
  <c r="F684" i="30"/>
  <c r="V681" i="30"/>
  <c r="V680" i="30"/>
  <c r="U681" i="30"/>
  <c r="U680" i="30"/>
  <c r="T681" i="30"/>
  <c r="T680" i="30"/>
  <c r="S681" i="30"/>
  <c r="S680" i="30"/>
  <c r="R681" i="30"/>
  <c r="R680" i="30"/>
  <c r="Q681" i="30"/>
  <c r="Q680" i="30"/>
  <c r="P681" i="30"/>
  <c r="P680" i="30"/>
  <c r="O681" i="30"/>
  <c r="O680" i="30"/>
  <c r="N681" i="30"/>
  <c r="N680" i="30"/>
  <c r="M681" i="30"/>
  <c r="M680" i="30"/>
  <c r="L681" i="30"/>
  <c r="L680" i="30"/>
  <c r="K681" i="30"/>
  <c r="K680" i="30"/>
  <c r="J681" i="30"/>
  <c r="J680" i="30"/>
  <c r="I681" i="30"/>
  <c r="I680" i="30"/>
  <c r="H681" i="30"/>
  <c r="H680" i="30"/>
  <c r="G681" i="30"/>
  <c r="G680" i="30"/>
  <c r="F681" i="30"/>
  <c r="F680" i="30"/>
  <c r="V677" i="30"/>
  <c r="V676" i="30"/>
  <c r="U677" i="30"/>
  <c r="U676" i="30"/>
  <c r="T677" i="30"/>
  <c r="T676" i="30"/>
  <c r="S677" i="30"/>
  <c r="S676" i="30"/>
  <c r="R677" i="30"/>
  <c r="R676" i="30"/>
  <c r="Q677" i="30"/>
  <c r="Q676" i="30"/>
  <c r="P677" i="30"/>
  <c r="P676" i="30"/>
  <c r="O677" i="30"/>
  <c r="O676" i="30"/>
  <c r="N677" i="30"/>
  <c r="N676" i="30"/>
  <c r="M677" i="30"/>
  <c r="M676" i="30"/>
  <c r="L677" i="30"/>
  <c r="L676" i="30"/>
  <c r="K677" i="30"/>
  <c r="K676" i="30"/>
  <c r="J677" i="30"/>
  <c r="J676" i="30"/>
  <c r="I677" i="30"/>
  <c r="I676" i="30"/>
  <c r="H677" i="30"/>
  <c r="H676" i="30"/>
  <c r="G677" i="30"/>
  <c r="G676" i="30"/>
  <c r="F677" i="30"/>
  <c r="F676" i="30"/>
  <c r="V673" i="30"/>
  <c r="V672" i="30"/>
  <c r="U673" i="30"/>
  <c r="U672" i="30"/>
  <c r="T673" i="30"/>
  <c r="T672" i="30"/>
  <c r="S673" i="30"/>
  <c r="S672" i="30"/>
  <c r="R673" i="30"/>
  <c r="R672" i="30"/>
  <c r="Q673" i="30"/>
  <c r="Q672" i="30"/>
  <c r="P673" i="30"/>
  <c r="P672" i="30"/>
  <c r="O673" i="30"/>
  <c r="O672" i="30"/>
  <c r="N673" i="30"/>
  <c r="N672" i="30"/>
  <c r="M673" i="30"/>
  <c r="M672" i="30"/>
  <c r="L673" i="30"/>
  <c r="L672" i="30"/>
  <c r="K673" i="30"/>
  <c r="K672" i="30"/>
  <c r="J673" i="30"/>
  <c r="J672" i="30"/>
  <c r="I673" i="30"/>
  <c r="I672" i="30"/>
  <c r="H673" i="30"/>
  <c r="H672" i="30"/>
  <c r="G673" i="30"/>
  <c r="G672" i="30"/>
  <c r="F673" i="30"/>
  <c r="F672" i="30"/>
  <c r="V669" i="30"/>
  <c r="V668" i="30"/>
  <c r="U669" i="30"/>
  <c r="U668" i="30"/>
  <c r="T669" i="30"/>
  <c r="T668" i="30"/>
  <c r="S669" i="30"/>
  <c r="S668" i="30"/>
  <c r="R669" i="30"/>
  <c r="R668" i="30"/>
  <c r="Q669" i="30"/>
  <c r="Q668" i="30"/>
  <c r="P669" i="30"/>
  <c r="P668" i="30"/>
  <c r="O669" i="30"/>
  <c r="O668" i="30"/>
  <c r="N669" i="30"/>
  <c r="N668" i="30"/>
  <c r="M669" i="30"/>
  <c r="M668" i="30"/>
  <c r="L669" i="30"/>
  <c r="L668" i="30"/>
  <c r="K669" i="30"/>
  <c r="K668" i="30"/>
  <c r="J669" i="30"/>
  <c r="J668" i="30"/>
  <c r="I669" i="30"/>
  <c r="I668" i="30"/>
  <c r="H669" i="30"/>
  <c r="H668" i="30"/>
  <c r="G669" i="30"/>
  <c r="G668" i="30"/>
  <c r="F669" i="30"/>
  <c r="F668" i="30"/>
  <c r="V665" i="30"/>
  <c r="V664" i="30"/>
  <c r="U665" i="30"/>
  <c r="U664" i="30"/>
  <c r="T665" i="30"/>
  <c r="T664" i="30"/>
  <c r="S665" i="30"/>
  <c r="S664" i="30"/>
  <c r="R665" i="30"/>
  <c r="R664" i="30"/>
  <c r="Q665" i="30"/>
  <c r="Q664" i="30"/>
  <c r="P665" i="30"/>
  <c r="P664" i="30"/>
  <c r="O665" i="30"/>
  <c r="O664" i="30"/>
  <c r="N665" i="30"/>
  <c r="N664" i="30"/>
  <c r="M665" i="30"/>
  <c r="M664" i="30"/>
  <c r="L665" i="30"/>
  <c r="L664" i="30"/>
  <c r="K665" i="30"/>
  <c r="K664" i="30"/>
  <c r="J665" i="30"/>
  <c r="J664" i="30"/>
  <c r="I665" i="30"/>
  <c r="I664" i="30"/>
  <c r="H665" i="30"/>
  <c r="H664" i="30"/>
  <c r="G665" i="30"/>
  <c r="G664" i="30"/>
  <c r="F665" i="30"/>
  <c r="F664" i="30"/>
  <c r="V661" i="30"/>
  <c r="V660" i="30"/>
  <c r="U661" i="30"/>
  <c r="U660" i="30"/>
  <c r="T661" i="30"/>
  <c r="T660" i="30"/>
  <c r="S661" i="30"/>
  <c r="S660" i="30"/>
  <c r="R661" i="30"/>
  <c r="R660" i="30"/>
  <c r="Q661" i="30"/>
  <c r="Q660" i="30"/>
  <c r="P661" i="30"/>
  <c r="P660" i="30"/>
  <c r="O661" i="30"/>
  <c r="O660" i="30"/>
  <c r="N661" i="30"/>
  <c r="N660" i="30"/>
  <c r="M661" i="30"/>
  <c r="M660" i="30"/>
  <c r="L661" i="30"/>
  <c r="L660" i="30"/>
  <c r="K661" i="30"/>
  <c r="K660" i="30"/>
  <c r="J661" i="30"/>
  <c r="J660" i="30"/>
  <c r="I661" i="30"/>
  <c r="I660" i="30"/>
  <c r="H661" i="30"/>
  <c r="H660" i="30"/>
  <c r="G661" i="30"/>
  <c r="G660" i="30"/>
  <c r="F661" i="30"/>
  <c r="F660" i="30"/>
  <c r="V657" i="30"/>
  <c r="V656" i="30"/>
  <c r="U657" i="30"/>
  <c r="U656" i="30"/>
  <c r="T657" i="30"/>
  <c r="T656" i="30"/>
  <c r="S657" i="30"/>
  <c r="S656" i="30"/>
  <c r="R657" i="30"/>
  <c r="R656" i="30"/>
  <c r="Q657" i="30"/>
  <c r="Q656" i="30"/>
  <c r="P657" i="30"/>
  <c r="P656" i="30"/>
  <c r="O657" i="30"/>
  <c r="O656" i="30"/>
  <c r="N657" i="30"/>
  <c r="N656" i="30"/>
  <c r="M657" i="30"/>
  <c r="M656" i="30"/>
  <c r="L657" i="30"/>
  <c r="L656" i="30"/>
  <c r="K657" i="30"/>
  <c r="K656" i="30"/>
  <c r="J657" i="30"/>
  <c r="J656" i="30"/>
  <c r="I657" i="30"/>
  <c r="I656" i="30"/>
  <c r="H657" i="30"/>
  <c r="H656" i="30"/>
  <c r="G657" i="30"/>
  <c r="G656" i="30"/>
  <c r="F657" i="30"/>
  <c r="F656" i="30"/>
  <c r="V653" i="30"/>
  <c r="V652" i="30"/>
  <c r="U653" i="30"/>
  <c r="U652" i="30"/>
  <c r="T653" i="30"/>
  <c r="T652" i="30"/>
  <c r="S653" i="30"/>
  <c r="S652" i="30"/>
  <c r="R653" i="30"/>
  <c r="R652" i="30"/>
  <c r="Q653" i="30"/>
  <c r="Q652" i="30"/>
  <c r="P653" i="30"/>
  <c r="P652" i="30"/>
  <c r="O653" i="30"/>
  <c r="O652" i="30"/>
  <c r="N653" i="30"/>
  <c r="N652" i="30"/>
  <c r="M653" i="30"/>
  <c r="M652" i="30"/>
  <c r="L653" i="30"/>
  <c r="L652" i="30"/>
  <c r="K653" i="30"/>
  <c r="K652" i="30"/>
  <c r="J653" i="30"/>
  <c r="J652" i="30"/>
  <c r="I653" i="30"/>
  <c r="I652" i="30"/>
  <c r="H653" i="30"/>
  <c r="H652" i="30"/>
  <c r="G653" i="30"/>
  <c r="G652" i="30"/>
  <c r="F653" i="30"/>
  <c r="F652" i="30"/>
  <c r="V649" i="30"/>
  <c r="V648" i="30"/>
  <c r="U649" i="30"/>
  <c r="U648" i="30"/>
  <c r="T649" i="30"/>
  <c r="T648" i="30"/>
  <c r="S649" i="30"/>
  <c r="S648" i="30"/>
  <c r="R649" i="30"/>
  <c r="R648" i="30"/>
  <c r="Q649" i="30"/>
  <c r="Q648" i="30"/>
  <c r="P649" i="30"/>
  <c r="P648" i="30"/>
  <c r="O649" i="30"/>
  <c r="O648" i="30"/>
  <c r="N649" i="30"/>
  <c r="N648" i="30"/>
  <c r="M649" i="30"/>
  <c r="M648" i="30"/>
  <c r="L649" i="30"/>
  <c r="L648" i="30"/>
  <c r="K649" i="30"/>
  <c r="K648" i="30"/>
  <c r="J649" i="30"/>
  <c r="J648" i="30"/>
  <c r="I649" i="30"/>
  <c r="I648" i="30"/>
  <c r="H649" i="30"/>
  <c r="H648" i="30"/>
  <c r="G649" i="30"/>
  <c r="G648" i="30"/>
  <c r="F649" i="30"/>
  <c r="F648" i="30"/>
  <c r="V645" i="30"/>
  <c r="V644" i="30"/>
  <c r="U645" i="30"/>
  <c r="U644" i="30"/>
  <c r="T645" i="30"/>
  <c r="T644" i="30"/>
  <c r="S645" i="30"/>
  <c r="S644" i="30"/>
  <c r="R645" i="30"/>
  <c r="R644" i="30"/>
  <c r="Q645" i="30"/>
  <c r="Q644" i="30"/>
  <c r="P645" i="30"/>
  <c r="P644" i="30"/>
  <c r="O645" i="30"/>
  <c r="O644" i="30"/>
  <c r="N645" i="30"/>
  <c r="N644" i="30"/>
  <c r="M645" i="30"/>
  <c r="M644" i="30"/>
  <c r="L645" i="30"/>
  <c r="L644" i="30"/>
  <c r="K645" i="30"/>
  <c r="K644" i="30"/>
  <c r="J645" i="30"/>
  <c r="J644" i="30"/>
  <c r="I645" i="30"/>
  <c r="I644" i="30"/>
  <c r="H645" i="30"/>
  <c r="H644" i="30"/>
  <c r="G645" i="30"/>
  <c r="G644" i="30"/>
  <c r="F645" i="30"/>
  <c r="F644" i="30"/>
  <c r="V641" i="30"/>
  <c r="V640" i="30"/>
  <c r="U641" i="30"/>
  <c r="U640" i="30"/>
  <c r="T641" i="30"/>
  <c r="T640" i="30"/>
  <c r="S641" i="30"/>
  <c r="S640" i="30"/>
  <c r="R641" i="30"/>
  <c r="R640" i="30"/>
  <c r="Q641" i="30"/>
  <c r="Q640" i="30"/>
  <c r="P641" i="30"/>
  <c r="P640" i="30"/>
  <c r="O641" i="30"/>
  <c r="O640" i="30"/>
  <c r="N641" i="30"/>
  <c r="N640" i="30"/>
  <c r="M641" i="30"/>
  <c r="M640" i="30"/>
  <c r="L641" i="30"/>
  <c r="L640" i="30"/>
  <c r="K641" i="30"/>
  <c r="K640" i="30"/>
  <c r="J641" i="30"/>
  <c r="J640" i="30"/>
  <c r="I641" i="30"/>
  <c r="I640" i="30"/>
  <c r="H641" i="30"/>
  <c r="H640" i="30"/>
  <c r="G641" i="30"/>
  <c r="G640" i="30"/>
  <c r="F641" i="30"/>
  <c r="F640" i="30"/>
  <c r="V637" i="30"/>
  <c r="V636" i="30"/>
  <c r="U637" i="30"/>
  <c r="U636" i="30"/>
  <c r="T637" i="30"/>
  <c r="T636" i="30"/>
  <c r="S637" i="30"/>
  <c r="S636" i="30"/>
  <c r="R637" i="30"/>
  <c r="R636" i="30"/>
  <c r="Q637" i="30"/>
  <c r="Q636" i="30"/>
  <c r="P637" i="30"/>
  <c r="P636" i="30"/>
  <c r="O637" i="30"/>
  <c r="O636" i="30"/>
  <c r="N637" i="30"/>
  <c r="N636" i="30"/>
  <c r="M637" i="30"/>
  <c r="M636" i="30"/>
  <c r="L637" i="30"/>
  <c r="L636" i="30"/>
  <c r="K637" i="30"/>
  <c r="K636" i="30"/>
  <c r="J637" i="30"/>
  <c r="J636" i="30"/>
  <c r="I637" i="30"/>
  <c r="I636" i="30"/>
  <c r="H637" i="30"/>
  <c r="H636" i="30"/>
  <c r="G637" i="30"/>
  <c r="G636" i="30"/>
  <c r="F637" i="30"/>
  <c r="F636" i="30"/>
  <c r="V633" i="30"/>
  <c r="V632" i="30"/>
  <c r="U633" i="30"/>
  <c r="U632" i="30"/>
  <c r="T633" i="30"/>
  <c r="T632" i="30"/>
  <c r="S633" i="30"/>
  <c r="S632" i="30"/>
  <c r="R633" i="30"/>
  <c r="R632" i="30"/>
  <c r="Q633" i="30"/>
  <c r="Q632" i="30"/>
  <c r="P633" i="30"/>
  <c r="P632" i="30"/>
  <c r="O633" i="30"/>
  <c r="O632" i="30"/>
  <c r="N633" i="30"/>
  <c r="N632" i="30"/>
  <c r="M633" i="30"/>
  <c r="M632" i="30"/>
  <c r="L633" i="30"/>
  <c r="L632" i="30"/>
  <c r="K633" i="30"/>
  <c r="K632" i="30"/>
  <c r="J633" i="30"/>
  <c r="J632" i="30"/>
  <c r="I633" i="30"/>
  <c r="I632" i="30"/>
  <c r="H633" i="30"/>
  <c r="H632" i="30"/>
  <c r="G633" i="30"/>
  <c r="G632" i="30"/>
  <c r="F633" i="30"/>
  <c r="F632" i="30"/>
  <c r="V629" i="30"/>
  <c r="V628" i="30"/>
  <c r="U629" i="30"/>
  <c r="U628" i="30"/>
  <c r="T629" i="30"/>
  <c r="T628" i="30"/>
  <c r="S629" i="30"/>
  <c r="S628" i="30"/>
  <c r="R629" i="30"/>
  <c r="R628" i="30"/>
  <c r="Q629" i="30"/>
  <c r="Q628" i="30"/>
  <c r="P629" i="30"/>
  <c r="P628" i="30"/>
  <c r="O629" i="30"/>
  <c r="O628" i="30"/>
  <c r="N629" i="30"/>
  <c r="N628" i="30"/>
  <c r="M629" i="30"/>
  <c r="M628" i="30"/>
  <c r="L629" i="30"/>
  <c r="L628" i="30"/>
  <c r="K629" i="30"/>
  <c r="K628" i="30"/>
  <c r="J629" i="30"/>
  <c r="J628" i="30"/>
  <c r="I629" i="30"/>
  <c r="I628" i="30"/>
  <c r="H629" i="30"/>
  <c r="H628" i="30"/>
  <c r="G629" i="30"/>
  <c r="G628" i="30"/>
  <c r="F629" i="30"/>
  <c r="F628" i="30"/>
  <c r="V625" i="30"/>
  <c r="V624" i="30"/>
  <c r="U625" i="30"/>
  <c r="U624" i="30"/>
  <c r="T625" i="30"/>
  <c r="T624" i="30"/>
  <c r="S625" i="30"/>
  <c r="S624" i="30"/>
  <c r="R625" i="30"/>
  <c r="R624" i="30"/>
  <c r="Q625" i="30"/>
  <c r="Q624" i="30"/>
  <c r="P625" i="30"/>
  <c r="P624" i="30"/>
  <c r="O625" i="30"/>
  <c r="O624" i="30"/>
  <c r="N625" i="30"/>
  <c r="N624" i="30"/>
  <c r="M625" i="30"/>
  <c r="M624" i="30"/>
  <c r="L625" i="30"/>
  <c r="L624" i="30"/>
  <c r="K625" i="30"/>
  <c r="K624" i="30"/>
  <c r="J625" i="30"/>
  <c r="J624" i="30"/>
  <c r="I625" i="30"/>
  <c r="I624" i="30"/>
  <c r="H625" i="30"/>
  <c r="H624" i="30"/>
  <c r="G625" i="30"/>
  <c r="G624" i="30"/>
  <c r="F625" i="30"/>
  <c r="F624" i="30"/>
  <c r="V621" i="30"/>
  <c r="V620" i="30"/>
  <c r="U621" i="30"/>
  <c r="U620" i="30"/>
  <c r="T621" i="30"/>
  <c r="T620" i="30"/>
  <c r="S621" i="30"/>
  <c r="S620" i="30"/>
  <c r="R621" i="30"/>
  <c r="R620" i="30"/>
  <c r="Q621" i="30"/>
  <c r="Q620" i="30"/>
  <c r="P621" i="30"/>
  <c r="P620" i="30"/>
  <c r="O621" i="30"/>
  <c r="O620" i="30"/>
  <c r="N621" i="30"/>
  <c r="N620" i="30"/>
  <c r="M621" i="30"/>
  <c r="M620" i="30"/>
  <c r="L621" i="30"/>
  <c r="L620" i="30"/>
  <c r="K621" i="30"/>
  <c r="K620" i="30"/>
  <c r="J621" i="30"/>
  <c r="J620" i="30"/>
  <c r="I621" i="30"/>
  <c r="I620" i="30"/>
  <c r="H621" i="30"/>
  <c r="H620" i="30"/>
  <c r="G621" i="30"/>
  <c r="G620" i="30"/>
  <c r="F621" i="30"/>
  <c r="F620" i="30"/>
  <c r="V617" i="30"/>
  <c r="V616" i="30"/>
  <c r="U617" i="30"/>
  <c r="U616" i="30"/>
  <c r="T617" i="30"/>
  <c r="T616" i="30"/>
  <c r="S617" i="30"/>
  <c r="S616" i="30"/>
  <c r="R617" i="30"/>
  <c r="R616" i="30"/>
  <c r="Q617" i="30"/>
  <c r="Q616" i="30"/>
  <c r="P617" i="30"/>
  <c r="P616" i="30"/>
  <c r="O617" i="30"/>
  <c r="O616" i="30"/>
  <c r="N617" i="30"/>
  <c r="N616" i="30"/>
  <c r="M617" i="30"/>
  <c r="M616" i="30"/>
  <c r="L617" i="30"/>
  <c r="L616" i="30"/>
  <c r="K617" i="30"/>
  <c r="K616" i="30"/>
  <c r="J617" i="30"/>
  <c r="J616" i="30"/>
  <c r="I617" i="30"/>
  <c r="I616" i="30"/>
  <c r="H617" i="30"/>
  <c r="H616" i="30"/>
  <c r="G617" i="30"/>
  <c r="G616" i="30"/>
  <c r="F617" i="30"/>
  <c r="F616" i="30"/>
  <c r="V613" i="30"/>
  <c r="V612" i="30"/>
  <c r="U613" i="30"/>
  <c r="U612" i="30"/>
  <c r="T613" i="30"/>
  <c r="T612" i="30"/>
  <c r="S613" i="30"/>
  <c r="S612" i="30"/>
  <c r="R613" i="30"/>
  <c r="R612" i="30"/>
  <c r="Q613" i="30"/>
  <c r="Q612" i="30"/>
  <c r="P613" i="30"/>
  <c r="P612" i="30"/>
  <c r="O613" i="30"/>
  <c r="O612" i="30"/>
  <c r="N613" i="30"/>
  <c r="N612" i="30"/>
  <c r="M613" i="30"/>
  <c r="M612" i="30"/>
  <c r="L613" i="30"/>
  <c r="L612" i="30"/>
  <c r="K613" i="30"/>
  <c r="K612" i="30"/>
  <c r="J613" i="30"/>
  <c r="J612" i="30"/>
  <c r="I613" i="30"/>
  <c r="I612" i="30"/>
  <c r="H613" i="30"/>
  <c r="H612" i="30"/>
  <c r="G613" i="30"/>
  <c r="G612" i="30"/>
  <c r="F613" i="30"/>
  <c r="F612" i="30"/>
  <c r="V609" i="30"/>
  <c r="V608" i="30"/>
  <c r="U609" i="30"/>
  <c r="U608" i="30"/>
  <c r="T609" i="30"/>
  <c r="T608" i="30"/>
  <c r="S609" i="30"/>
  <c r="S608" i="30"/>
  <c r="R609" i="30"/>
  <c r="R608" i="30"/>
  <c r="Q609" i="30"/>
  <c r="Q608" i="30"/>
  <c r="P609" i="30"/>
  <c r="P608" i="30"/>
  <c r="O609" i="30"/>
  <c r="O608" i="30"/>
  <c r="N609" i="30"/>
  <c r="N608" i="30"/>
  <c r="M609" i="30"/>
  <c r="M608" i="30"/>
  <c r="L609" i="30"/>
  <c r="L608" i="30"/>
  <c r="K609" i="30"/>
  <c r="K608" i="30"/>
  <c r="J609" i="30"/>
  <c r="J608" i="30"/>
  <c r="I609" i="30"/>
  <c r="I608" i="30"/>
  <c r="H609" i="30"/>
  <c r="H608" i="30"/>
  <c r="G609" i="30"/>
  <c r="G608" i="30"/>
  <c r="F609" i="30"/>
  <c r="F608" i="30"/>
  <c r="V605" i="30"/>
  <c r="V604" i="30"/>
  <c r="U605" i="30"/>
  <c r="U604" i="30"/>
  <c r="T605" i="30"/>
  <c r="T604" i="30"/>
  <c r="S605" i="30"/>
  <c r="S604" i="30"/>
  <c r="R605" i="30"/>
  <c r="R604" i="30"/>
  <c r="Q605" i="30"/>
  <c r="Q604" i="30"/>
  <c r="P605" i="30"/>
  <c r="P604" i="30"/>
  <c r="O605" i="30"/>
  <c r="O604" i="30"/>
  <c r="N605" i="30"/>
  <c r="N604" i="30"/>
  <c r="M605" i="30"/>
  <c r="M604" i="30"/>
  <c r="L605" i="30"/>
  <c r="L604" i="30"/>
  <c r="K605" i="30"/>
  <c r="K604" i="30"/>
  <c r="J605" i="30"/>
  <c r="J604" i="30"/>
  <c r="I605" i="30"/>
  <c r="I604" i="30"/>
  <c r="H605" i="30"/>
  <c r="H604" i="30"/>
  <c r="G605" i="30"/>
  <c r="G604" i="30"/>
  <c r="F605" i="30"/>
  <c r="F604" i="30"/>
  <c r="V601" i="30"/>
  <c r="V600" i="30"/>
  <c r="U601" i="30"/>
  <c r="U600" i="30"/>
  <c r="T601" i="30"/>
  <c r="T600" i="30"/>
  <c r="S601" i="30"/>
  <c r="S600" i="30"/>
  <c r="R601" i="30"/>
  <c r="R600" i="30"/>
  <c r="Q601" i="30"/>
  <c r="Q600" i="30"/>
  <c r="P601" i="30"/>
  <c r="P600" i="30"/>
  <c r="O601" i="30"/>
  <c r="O600" i="30"/>
  <c r="N601" i="30"/>
  <c r="N600" i="30"/>
  <c r="M601" i="30"/>
  <c r="M600" i="30"/>
  <c r="L601" i="30"/>
  <c r="L600" i="30"/>
  <c r="K601" i="30"/>
  <c r="K600" i="30"/>
  <c r="J601" i="30"/>
  <c r="J600" i="30"/>
  <c r="I601" i="30"/>
  <c r="I600" i="30"/>
  <c r="H601" i="30"/>
  <c r="H600" i="30"/>
  <c r="G601" i="30"/>
  <c r="G600" i="30"/>
  <c r="F601" i="30"/>
  <c r="F600" i="30"/>
  <c r="V597" i="30"/>
  <c r="V596" i="30"/>
  <c r="U597" i="30"/>
  <c r="U596" i="30"/>
  <c r="T597" i="30"/>
  <c r="T596" i="30"/>
  <c r="S597" i="30"/>
  <c r="S596" i="30"/>
  <c r="R597" i="30"/>
  <c r="R596" i="30"/>
  <c r="Q597" i="30"/>
  <c r="Q596" i="30"/>
  <c r="P597" i="30"/>
  <c r="P596" i="30"/>
  <c r="O597" i="30"/>
  <c r="O596" i="30"/>
  <c r="N597" i="30"/>
  <c r="N596" i="30"/>
  <c r="M597" i="30"/>
  <c r="M596" i="30"/>
  <c r="L597" i="30"/>
  <c r="L596" i="30"/>
  <c r="K597" i="30"/>
  <c r="K596" i="30"/>
  <c r="J597" i="30"/>
  <c r="J596" i="30"/>
  <c r="I597" i="30"/>
  <c r="I596" i="30"/>
  <c r="H597" i="30"/>
  <c r="H596" i="30"/>
  <c r="G597" i="30"/>
  <c r="G596" i="30"/>
  <c r="F597" i="30"/>
  <c r="F596" i="30"/>
  <c r="V593" i="30"/>
  <c r="V592" i="30"/>
  <c r="U593" i="30"/>
  <c r="U592" i="30"/>
  <c r="T593" i="30"/>
  <c r="T592" i="30"/>
  <c r="S593" i="30"/>
  <c r="S592" i="30"/>
  <c r="R593" i="30"/>
  <c r="R592" i="30"/>
  <c r="Q593" i="30"/>
  <c r="Q592" i="30"/>
  <c r="P593" i="30"/>
  <c r="P592" i="30"/>
  <c r="O593" i="30"/>
  <c r="O592" i="30"/>
  <c r="N593" i="30"/>
  <c r="N592" i="30"/>
  <c r="M593" i="30"/>
  <c r="M592" i="30"/>
  <c r="L593" i="30"/>
  <c r="L592" i="30"/>
  <c r="K593" i="30"/>
  <c r="K592" i="30"/>
  <c r="J593" i="30"/>
  <c r="J592" i="30"/>
  <c r="I593" i="30"/>
  <c r="I592" i="30"/>
  <c r="H593" i="30"/>
  <c r="H592" i="30"/>
  <c r="G593" i="30"/>
  <c r="G592" i="30"/>
  <c r="F593" i="30"/>
  <c r="F592" i="30"/>
  <c r="V589" i="30"/>
  <c r="V588" i="30"/>
  <c r="U589" i="30"/>
  <c r="U588" i="30"/>
  <c r="T589" i="30"/>
  <c r="T588" i="30"/>
  <c r="S589" i="30"/>
  <c r="S588" i="30"/>
  <c r="R589" i="30"/>
  <c r="R588" i="30"/>
  <c r="Q589" i="30"/>
  <c r="Q588" i="30"/>
  <c r="P589" i="30"/>
  <c r="P588" i="30"/>
  <c r="O589" i="30"/>
  <c r="O588" i="30"/>
  <c r="N589" i="30"/>
  <c r="N588" i="30"/>
  <c r="M589" i="30"/>
  <c r="M588" i="30"/>
  <c r="L589" i="30"/>
  <c r="L588" i="30"/>
  <c r="K589" i="30"/>
  <c r="K588" i="30"/>
  <c r="J589" i="30"/>
  <c r="J588" i="30"/>
  <c r="I589" i="30"/>
  <c r="I588" i="30"/>
  <c r="H589" i="30"/>
  <c r="H588" i="30"/>
  <c r="G589" i="30"/>
  <c r="G588" i="30"/>
  <c r="F589" i="30"/>
  <c r="F588" i="30"/>
  <c r="V585" i="30"/>
  <c r="V584" i="30"/>
  <c r="U585" i="30"/>
  <c r="U584" i="30"/>
  <c r="T585" i="30"/>
  <c r="T584" i="30"/>
  <c r="S585" i="30"/>
  <c r="S584" i="30"/>
  <c r="R585" i="30"/>
  <c r="R584" i="30"/>
  <c r="Q585" i="30"/>
  <c r="Q584" i="30"/>
  <c r="P585" i="30"/>
  <c r="P584" i="30"/>
  <c r="O585" i="30"/>
  <c r="O584" i="30"/>
  <c r="N585" i="30"/>
  <c r="N584" i="30"/>
  <c r="M585" i="30"/>
  <c r="M584" i="30"/>
  <c r="L585" i="30"/>
  <c r="L584" i="30"/>
  <c r="K585" i="30"/>
  <c r="K584" i="30"/>
  <c r="J585" i="30"/>
  <c r="J584" i="30"/>
  <c r="I585" i="30"/>
  <c r="I584" i="30"/>
  <c r="H585" i="30"/>
  <c r="H584" i="30"/>
  <c r="G585" i="30"/>
  <c r="G584" i="30"/>
  <c r="F585" i="30"/>
  <c r="F584" i="30"/>
  <c r="V581" i="30"/>
  <c r="V580" i="30"/>
  <c r="U581" i="30"/>
  <c r="U580" i="30"/>
  <c r="T581" i="30"/>
  <c r="T580" i="30"/>
  <c r="S581" i="30"/>
  <c r="S580" i="30"/>
  <c r="R581" i="30"/>
  <c r="R580" i="30"/>
  <c r="Q581" i="30"/>
  <c r="Q580" i="30"/>
  <c r="P581" i="30"/>
  <c r="P580" i="30"/>
  <c r="O581" i="30"/>
  <c r="O580" i="30"/>
  <c r="N581" i="30"/>
  <c r="N580" i="30"/>
  <c r="M581" i="30"/>
  <c r="M580" i="30"/>
  <c r="L581" i="30"/>
  <c r="L580" i="30"/>
  <c r="K581" i="30"/>
  <c r="K580" i="30"/>
  <c r="J581" i="30"/>
  <c r="J580" i="30"/>
  <c r="I581" i="30"/>
  <c r="I580" i="30"/>
  <c r="H581" i="30"/>
  <c r="H580" i="30"/>
  <c r="G581" i="30"/>
  <c r="G580" i="30"/>
  <c r="F581" i="30"/>
  <c r="F580" i="30"/>
  <c r="V577" i="30"/>
  <c r="V576" i="30"/>
  <c r="U577" i="30"/>
  <c r="U576" i="30"/>
  <c r="T577" i="30"/>
  <c r="T576" i="30"/>
  <c r="S577" i="30"/>
  <c r="S576" i="30"/>
  <c r="R577" i="30"/>
  <c r="R576" i="30"/>
  <c r="Q577" i="30"/>
  <c r="Q576" i="30"/>
  <c r="P577" i="30"/>
  <c r="P576" i="30"/>
  <c r="O577" i="30"/>
  <c r="O576" i="30"/>
  <c r="N577" i="30"/>
  <c r="N576" i="30"/>
  <c r="M577" i="30"/>
  <c r="M576" i="30"/>
  <c r="L577" i="30"/>
  <c r="L576" i="30"/>
  <c r="K577" i="30"/>
  <c r="K576" i="30"/>
  <c r="J577" i="30"/>
  <c r="J576" i="30"/>
  <c r="I577" i="30"/>
  <c r="I576" i="30"/>
  <c r="H577" i="30"/>
  <c r="H576" i="30"/>
  <c r="G577" i="30"/>
  <c r="G576" i="30"/>
  <c r="F577" i="30"/>
  <c r="F576" i="30"/>
  <c r="V573" i="30"/>
  <c r="V572" i="30"/>
  <c r="U573" i="30"/>
  <c r="U572" i="30"/>
  <c r="T573" i="30"/>
  <c r="T572" i="30"/>
  <c r="S573" i="30"/>
  <c r="S572" i="30"/>
  <c r="R573" i="30"/>
  <c r="R572" i="30"/>
  <c r="Q573" i="30"/>
  <c r="Q572" i="30"/>
  <c r="P573" i="30"/>
  <c r="P572" i="30"/>
  <c r="O573" i="30"/>
  <c r="O572" i="30"/>
  <c r="N573" i="30"/>
  <c r="N572" i="30"/>
  <c r="M573" i="30"/>
  <c r="M572" i="30"/>
  <c r="L573" i="30"/>
  <c r="L572" i="30"/>
  <c r="K573" i="30"/>
  <c r="K572" i="30"/>
  <c r="J573" i="30"/>
  <c r="J572" i="30"/>
  <c r="I573" i="30"/>
  <c r="I572" i="30"/>
  <c r="H573" i="30"/>
  <c r="H572" i="30"/>
  <c r="G573" i="30"/>
  <c r="G572" i="30"/>
  <c r="F573" i="30"/>
  <c r="F572" i="30"/>
  <c r="V569" i="30"/>
  <c r="V568" i="30"/>
  <c r="U569" i="30"/>
  <c r="U568" i="30"/>
  <c r="T569" i="30"/>
  <c r="T568" i="30"/>
  <c r="S569" i="30"/>
  <c r="S568" i="30"/>
  <c r="R569" i="30"/>
  <c r="R568" i="30"/>
  <c r="Q569" i="30"/>
  <c r="Q568" i="30"/>
  <c r="P569" i="30"/>
  <c r="P568" i="30"/>
  <c r="O569" i="30"/>
  <c r="O568" i="30"/>
  <c r="N569" i="30"/>
  <c r="N568" i="30"/>
  <c r="M569" i="30"/>
  <c r="M568" i="30"/>
  <c r="L569" i="30"/>
  <c r="L568" i="30"/>
  <c r="K569" i="30"/>
  <c r="K568" i="30"/>
  <c r="J569" i="30"/>
  <c r="J568" i="30"/>
  <c r="I569" i="30"/>
  <c r="I568" i="30"/>
  <c r="H569" i="30"/>
  <c r="H568" i="30"/>
  <c r="G569" i="30"/>
  <c r="G568" i="30"/>
  <c r="F569" i="30"/>
  <c r="F568" i="30"/>
  <c r="V565" i="30"/>
  <c r="V564" i="30"/>
  <c r="U565" i="30"/>
  <c r="U564" i="30"/>
  <c r="T565" i="30"/>
  <c r="T564" i="30"/>
  <c r="S565" i="30"/>
  <c r="S564" i="30"/>
  <c r="R565" i="30"/>
  <c r="R564" i="30"/>
  <c r="Q565" i="30"/>
  <c r="Q564" i="30"/>
  <c r="P565" i="30"/>
  <c r="P564" i="30"/>
  <c r="O565" i="30"/>
  <c r="O564" i="30"/>
  <c r="N565" i="30"/>
  <c r="N564" i="30"/>
  <c r="M565" i="30"/>
  <c r="M564" i="30"/>
  <c r="L565" i="30"/>
  <c r="L564" i="30"/>
  <c r="K565" i="30"/>
  <c r="K564" i="30"/>
  <c r="J565" i="30"/>
  <c r="J564" i="30"/>
  <c r="I565" i="30"/>
  <c r="I564" i="30"/>
  <c r="H565" i="30"/>
  <c r="H564" i="30"/>
  <c r="G565" i="30"/>
  <c r="G564" i="30"/>
  <c r="F565" i="30"/>
  <c r="F564" i="30"/>
  <c r="V561" i="30"/>
  <c r="V560" i="30"/>
  <c r="U561" i="30"/>
  <c r="U560" i="30"/>
  <c r="T561" i="30"/>
  <c r="T560" i="30"/>
  <c r="S561" i="30"/>
  <c r="S560" i="30"/>
  <c r="R561" i="30"/>
  <c r="R560" i="30"/>
  <c r="Q561" i="30"/>
  <c r="Q560" i="30"/>
  <c r="P561" i="30"/>
  <c r="P560" i="30"/>
  <c r="O561" i="30"/>
  <c r="O560" i="30"/>
  <c r="N561" i="30"/>
  <c r="N560" i="30"/>
  <c r="M561" i="30"/>
  <c r="M560" i="30"/>
  <c r="L561" i="30"/>
  <c r="L560" i="30"/>
  <c r="K561" i="30"/>
  <c r="K560" i="30"/>
  <c r="J561" i="30"/>
  <c r="J560" i="30"/>
  <c r="I561" i="30"/>
  <c r="I560" i="30"/>
  <c r="H561" i="30"/>
  <c r="H560" i="30"/>
  <c r="G561" i="30"/>
  <c r="G560" i="30"/>
  <c r="F561" i="30"/>
  <c r="F560" i="30"/>
  <c r="V557" i="30"/>
  <c r="V556" i="30"/>
  <c r="U557" i="30"/>
  <c r="U556" i="30"/>
  <c r="T557" i="30"/>
  <c r="T556" i="30"/>
  <c r="S557" i="30"/>
  <c r="S556" i="30"/>
  <c r="R557" i="30"/>
  <c r="R556" i="30"/>
  <c r="Q557" i="30"/>
  <c r="Q556" i="30"/>
  <c r="P557" i="30"/>
  <c r="P556" i="30"/>
  <c r="O557" i="30"/>
  <c r="O556" i="30"/>
  <c r="N557" i="30"/>
  <c r="N556" i="30"/>
  <c r="M557" i="30"/>
  <c r="M556" i="30"/>
  <c r="L557" i="30"/>
  <c r="L556" i="30"/>
  <c r="K557" i="30"/>
  <c r="K556" i="30"/>
  <c r="J557" i="30"/>
  <c r="J556" i="30"/>
  <c r="I557" i="30"/>
  <c r="I556" i="30"/>
  <c r="H557" i="30"/>
  <c r="H556" i="30"/>
  <c r="G557" i="30"/>
  <c r="G556" i="30"/>
  <c r="F557" i="30"/>
  <c r="F556" i="30"/>
  <c r="V553" i="30"/>
  <c r="V552" i="30"/>
  <c r="U553" i="30"/>
  <c r="U552" i="30"/>
  <c r="T553" i="30"/>
  <c r="T552" i="30"/>
  <c r="S553" i="30"/>
  <c r="S552" i="30"/>
  <c r="R553" i="30"/>
  <c r="R552" i="30"/>
  <c r="Q553" i="30"/>
  <c r="Q552" i="30"/>
  <c r="P553" i="30"/>
  <c r="P552" i="30"/>
  <c r="O553" i="30"/>
  <c r="O552" i="30"/>
  <c r="N553" i="30"/>
  <c r="N552" i="30"/>
  <c r="M553" i="30"/>
  <c r="M552" i="30"/>
  <c r="L553" i="30"/>
  <c r="L552" i="30"/>
  <c r="K553" i="30"/>
  <c r="K552" i="30"/>
  <c r="J553" i="30"/>
  <c r="J552" i="30"/>
  <c r="I553" i="30"/>
  <c r="I552" i="30"/>
  <c r="H553" i="30"/>
  <c r="H552" i="30"/>
  <c r="G553" i="30"/>
  <c r="G552" i="30"/>
  <c r="F553" i="30"/>
  <c r="F552" i="30"/>
  <c r="V549" i="30"/>
  <c r="V548" i="30"/>
  <c r="U549" i="30"/>
  <c r="U548" i="30"/>
  <c r="T549" i="30"/>
  <c r="T548" i="30"/>
  <c r="S549" i="30"/>
  <c r="S548" i="30"/>
  <c r="R549" i="30"/>
  <c r="R548" i="30"/>
  <c r="Q549" i="30"/>
  <c r="Q548" i="30"/>
  <c r="P549" i="30"/>
  <c r="P548" i="30"/>
  <c r="O549" i="30"/>
  <c r="O548" i="30"/>
  <c r="N549" i="30"/>
  <c r="N548" i="30"/>
  <c r="M549" i="30"/>
  <c r="M548" i="30"/>
  <c r="L549" i="30"/>
  <c r="L548" i="30"/>
  <c r="K549" i="30"/>
  <c r="K548" i="30"/>
  <c r="J549" i="30"/>
  <c r="J548" i="30"/>
  <c r="I549" i="30"/>
  <c r="I548" i="30"/>
  <c r="H549" i="30"/>
  <c r="H548" i="30"/>
  <c r="G549" i="30"/>
  <c r="G548" i="30"/>
  <c r="F549" i="30"/>
  <c r="F548" i="30"/>
  <c r="V545" i="30"/>
  <c r="V544" i="30"/>
  <c r="U545" i="30"/>
  <c r="U544" i="30"/>
  <c r="T545" i="30"/>
  <c r="T544" i="30"/>
  <c r="S545" i="30"/>
  <c r="S544" i="30"/>
  <c r="R545" i="30"/>
  <c r="R544" i="30"/>
  <c r="Q545" i="30"/>
  <c r="Q544" i="30"/>
  <c r="P545" i="30"/>
  <c r="P544" i="30"/>
  <c r="O545" i="30"/>
  <c r="O544" i="30"/>
  <c r="N545" i="30"/>
  <c r="N544" i="30"/>
  <c r="M545" i="30"/>
  <c r="M544" i="30"/>
  <c r="L545" i="30"/>
  <c r="L544" i="30"/>
  <c r="K545" i="30"/>
  <c r="K544" i="30"/>
  <c r="J545" i="30"/>
  <c r="J544" i="30"/>
  <c r="I545" i="30"/>
  <c r="I544" i="30"/>
  <c r="H545" i="30"/>
  <c r="H544" i="30"/>
  <c r="G545" i="30"/>
  <c r="G544" i="30"/>
  <c r="F545" i="30"/>
  <c r="F544" i="30"/>
  <c r="V541" i="30"/>
  <c r="V540" i="30"/>
  <c r="U541" i="30"/>
  <c r="U540" i="30"/>
  <c r="T541" i="30"/>
  <c r="T540" i="30"/>
  <c r="S541" i="30"/>
  <c r="S540" i="30"/>
  <c r="R541" i="30"/>
  <c r="R540" i="30"/>
  <c r="Q541" i="30"/>
  <c r="Q540" i="30"/>
  <c r="P541" i="30"/>
  <c r="P540" i="30"/>
  <c r="O541" i="30"/>
  <c r="O540" i="30"/>
  <c r="N541" i="30"/>
  <c r="N540" i="30"/>
  <c r="M541" i="30"/>
  <c r="M540" i="30"/>
  <c r="L541" i="30"/>
  <c r="L540" i="30"/>
  <c r="K541" i="30"/>
  <c r="K540" i="30"/>
  <c r="J541" i="30"/>
  <c r="J540" i="30"/>
  <c r="I541" i="30"/>
  <c r="I540" i="30"/>
  <c r="H541" i="30"/>
  <c r="H540" i="30"/>
  <c r="G541" i="30"/>
  <c r="G540" i="30"/>
  <c r="F541" i="30"/>
  <c r="F540" i="30"/>
  <c r="V537" i="30"/>
  <c r="V536" i="30"/>
  <c r="U537" i="30"/>
  <c r="U536" i="30"/>
  <c r="T537" i="30"/>
  <c r="T536" i="30"/>
  <c r="S537" i="30"/>
  <c r="S536" i="30"/>
  <c r="R537" i="30"/>
  <c r="R536" i="30"/>
  <c r="Q537" i="30"/>
  <c r="Q536" i="30"/>
  <c r="P537" i="30"/>
  <c r="P536" i="30"/>
  <c r="O537" i="30"/>
  <c r="O536" i="30"/>
  <c r="N537" i="30"/>
  <c r="N536" i="30"/>
  <c r="M537" i="30"/>
  <c r="M536" i="30"/>
  <c r="L537" i="30"/>
  <c r="L536" i="30"/>
  <c r="K537" i="30"/>
  <c r="K536" i="30"/>
  <c r="J537" i="30"/>
  <c r="J536" i="30"/>
  <c r="I537" i="30"/>
  <c r="I536" i="30"/>
  <c r="H537" i="30"/>
  <c r="H536" i="30"/>
  <c r="G537" i="30"/>
  <c r="G536" i="30"/>
  <c r="F537" i="30"/>
  <c r="F536" i="30"/>
  <c r="V533" i="30"/>
  <c r="V532" i="30"/>
  <c r="U533" i="30"/>
  <c r="U532" i="30"/>
  <c r="T533" i="30"/>
  <c r="T532" i="30"/>
  <c r="S533" i="30"/>
  <c r="S532" i="30"/>
  <c r="R533" i="30"/>
  <c r="R532" i="30"/>
  <c r="Q533" i="30"/>
  <c r="Q532" i="30"/>
  <c r="P533" i="30"/>
  <c r="P532" i="30"/>
  <c r="O533" i="30"/>
  <c r="O532" i="30"/>
  <c r="N533" i="30"/>
  <c r="N532" i="30"/>
  <c r="M533" i="30"/>
  <c r="M532" i="30"/>
  <c r="L533" i="30"/>
  <c r="L532" i="30"/>
  <c r="K533" i="30"/>
  <c r="K532" i="30"/>
  <c r="J533" i="30"/>
  <c r="J532" i="30"/>
  <c r="I533" i="30"/>
  <c r="I532" i="30"/>
  <c r="H533" i="30"/>
  <c r="H532" i="30"/>
  <c r="G533" i="30"/>
  <c r="G532" i="30"/>
  <c r="F533" i="30"/>
  <c r="F532" i="30"/>
  <c r="V529" i="30"/>
  <c r="V528" i="30"/>
  <c r="U529" i="30"/>
  <c r="U528" i="30"/>
  <c r="T529" i="30"/>
  <c r="T528" i="30"/>
  <c r="S529" i="30"/>
  <c r="S528" i="30"/>
  <c r="R529" i="30"/>
  <c r="R528" i="30"/>
  <c r="Q529" i="30"/>
  <c r="Q528" i="30"/>
  <c r="P529" i="30"/>
  <c r="P528" i="30"/>
  <c r="O529" i="30"/>
  <c r="O528" i="30"/>
  <c r="N529" i="30"/>
  <c r="N528" i="30"/>
  <c r="M529" i="30"/>
  <c r="M528" i="30"/>
  <c r="L529" i="30"/>
  <c r="L528" i="30"/>
  <c r="K529" i="30"/>
  <c r="K528" i="30"/>
  <c r="J529" i="30"/>
  <c r="J528" i="30"/>
  <c r="I529" i="30"/>
  <c r="I528" i="30"/>
  <c r="H529" i="30"/>
  <c r="H528" i="30"/>
  <c r="G529" i="30"/>
  <c r="G528" i="30"/>
  <c r="F529" i="30"/>
  <c r="F528" i="30"/>
  <c r="V525" i="30"/>
  <c r="V524" i="30"/>
  <c r="U525" i="30"/>
  <c r="U524" i="30"/>
  <c r="T525" i="30"/>
  <c r="T524" i="30"/>
  <c r="S525" i="30"/>
  <c r="S524" i="30"/>
  <c r="R525" i="30"/>
  <c r="R524" i="30"/>
  <c r="Q525" i="30"/>
  <c r="Q524" i="30"/>
  <c r="P525" i="30"/>
  <c r="P524" i="30"/>
  <c r="O525" i="30"/>
  <c r="O524" i="30"/>
  <c r="N525" i="30"/>
  <c r="N524" i="30"/>
  <c r="M525" i="30"/>
  <c r="M524" i="30"/>
  <c r="L525" i="30"/>
  <c r="L524" i="30"/>
  <c r="K525" i="30"/>
  <c r="K524" i="30"/>
  <c r="J525" i="30"/>
  <c r="J524" i="30"/>
  <c r="I525" i="30"/>
  <c r="I524" i="30"/>
  <c r="H525" i="30"/>
  <c r="H524" i="30"/>
  <c r="G525" i="30"/>
  <c r="G524" i="30"/>
  <c r="F525" i="30"/>
  <c r="F524" i="30"/>
  <c r="V521" i="30"/>
  <c r="V520" i="30"/>
  <c r="U521" i="30"/>
  <c r="U520" i="30"/>
  <c r="T521" i="30"/>
  <c r="T520" i="30"/>
  <c r="S521" i="30"/>
  <c r="S520" i="30"/>
  <c r="R521" i="30"/>
  <c r="R520" i="30"/>
  <c r="Q521" i="30"/>
  <c r="Q520" i="30"/>
  <c r="P521" i="30"/>
  <c r="P520" i="30"/>
  <c r="O521" i="30"/>
  <c r="O520" i="30"/>
  <c r="N521" i="30"/>
  <c r="N520" i="30"/>
  <c r="M521" i="30"/>
  <c r="M520" i="30"/>
  <c r="L521" i="30"/>
  <c r="L520" i="30"/>
  <c r="K521" i="30"/>
  <c r="K520" i="30"/>
  <c r="J521" i="30"/>
  <c r="J520" i="30"/>
  <c r="I521" i="30"/>
  <c r="I520" i="30"/>
  <c r="H521" i="30"/>
  <c r="H520" i="30"/>
  <c r="G521" i="30"/>
  <c r="G520" i="30"/>
  <c r="F521" i="30"/>
  <c r="F520" i="30"/>
  <c r="V517" i="30"/>
  <c r="V516" i="30"/>
  <c r="U517" i="30"/>
  <c r="U516" i="30"/>
  <c r="T517" i="30"/>
  <c r="T516" i="30"/>
  <c r="S517" i="30"/>
  <c r="S516" i="30"/>
  <c r="R517" i="30"/>
  <c r="R516" i="30"/>
  <c r="Q517" i="30"/>
  <c r="Q516" i="30"/>
  <c r="P517" i="30"/>
  <c r="P516" i="30"/>
  <c r="O517" i="30"/>
  <c r="O516" i="30"/>
  <c r="N517" i="30"/>
  <c r="N516" i="30"/>
  <c r="M517" i="30"/>
  <c r="M516" i="30"/>
  <c r="L517" i="30"/>
  <c r="L516" i="30"/>
  <c r="K517" i="30"/>
  <c r="K516" i="30"/>
  <c r="J517" i="30"/>
  <c r="J516" i="30"/>
  <c r="I517" i="30"/>
  <c r="I516" i="30"/>
  <c r="H517" i="30"/>
  <c r="H516" i="30"/>
  <c r="G517" i="30"/>
  <c r="G516" i="30"/>
  <c r="F517" i="30"/>
  <c r="F516" i="30"/>
  <c r="V513" i="30"/>
  <c r="V512" i="30"/>
  <c r="U513" i="30"/>
  <c r="U512" i="30"/>
  <c r="T513" i="30"/>
  <c r="T512" i="30"/>
  <c r="S513" i="30"/>
  <c r="S512" i="30"/>
  <c r="R513" i="30"/>
  <c r="R512" i="30"/>
  <c r="Q513" i="30"/>
  <c r="Q512" i="30"/>
  <c r="P513" i="30"/>
  <c r="P512" i="30"/>
  <c r="O513" i="30"/>
  <c r="O512" i="30"/>
  <c r="N513" i="30"/>
  <c r="N512" i="30"/>
  <c r="M513" i="30"/>
  <c r="M512" i="30"/>
  <c r="L513" i="30"/>
  <c r="L512" i="30"/>
  <c r="K513" i="30"/>
  <c r="K512" i="30"/>
  <c r="J513" i="30"/>
  <c r="J512" i="30"/>
  <c r="I513" i="30"/>
  <c r="I512" i="30"/>
  <c r="H513" i="30"/>
  <c r="H512" i="30"/>
  <c r="G513" i="30"/>
  <c r="G512" i="30"/>
  <c r="F513" i="30"/>
  <c r="F512" i="30"/>
  <c r="V509" i="30"/>
  <c r="V508" i="30"/>
  <c r="U509" i="30"/>
  <c r="U508" i="30"/>
  <c r="T509" i="30"/>
  <c r="T508" i="30"/>
  <c r="S509" i="30"/>
  <c r="S508" i="30"/>
  <c r="R509" i="30"/>
  <c r="R508" i="30"/>
  <c r="Q509" i="30"/>
  <c r="Q508" i="30"/>
  <c r="P509" i="30"/>
  <c r="P508" i="30"/>
  <c r="O509" i="30"/>
  <c r="O508" i="30"/>
  <c r="N509" i="30"/>
  <c r="N508" i="30"/>
  <c r="M509" i="30"/>
  <c r="M508" i="30"/>
  <c r="L509" i="30"/>
  <c r="L508" i="30"/>
  <c r="K509" i="30"/>
  <c r="K508" i="30"/>
  <c r="J509" i="30"/>
  <c r="J508" i="30"/>
  <c r="I509" i="30"/>
  <c r="I508" i="30"/>
  <c r="H509" i="30"/>
  <c r="H508" i="30"/>
  <c r="G509" i="30"/>
  <c r="G508" i="30"/>
  <c r="F509" i="30"/>
  <c r="F508" i="30"/>
  <c r="V505" i="30"/>
  <c r="V504" i="30"/>
  <c r="U505" i="30"/>
  <c r="U504" i="30"/>
  <c r="T505" i="30"/>
  <c r="T504" i="30"/>
  <c r="S505" i="30"/>
  <c r="S504" i="30"/>
  <c r="R505" i="30"/>
  <c r="R504" i="30"/>
  <c r="Q505" i="30"/>
  <c r="Q504" i="30"/>
  <c r="P505" i="30"/>
  <c r="P504" i="30"/>
  <c r="O505" i="30"/>
  <c r="O504" i="30"/>
  <c r="N505" i="30"/>
  <c r="N504" i="30"/>
  <c r="M505" i="30"/>
  <c r="M504" i="30"/>
  <c r="L505" i="30"/>
  <c r="L504" i="30"/>
  <c r="K505" i="30"/>
  <c r="K504" i="30"/>
  <c r="J505" i="30"/>
  <c r="J504" i="30"/>
  <c r="I505" i="30"/>
  <c r="I504" i="30"/>
  <c r="H505" i="30"/>
  <c r="H504" i="30"/>
  <c r="G505" i="30"/>
  <c r="G504" i="30"/>
  <c r="F505" i="30"/>
  <c r="F504" i="30"/>
  <c r="V501" i="30"/>
  <c r="V500" i="30"/>
  <c r="U501" i="30"/>
  <c r="U500" i="30"/>
  <c r="T501" i="30"/>
  <c r="T500" i="30"/>
  <c r="S501" i="30"/>
  <c r="S500" i="30"/>
  <c r="R501" i="30"/>
  <c r="R500" i="30"/>
  <c r="Q501" i="30"/>
  <c r="Q500" i="30"/>
  <c r="P501" i="30"/>
  <c r="P500" i="30"/>
  <c r="O501" i="30"/>
  <c r="O500" i="30"/>
  <c r="N501" i="30"/>
  <c r="N500" i="30"/>
  <c r="M501" i="30"/>
  <c r="M500" i="30"/>
  <c r="L501" i="30"/>
  <c r="L500" i="30"/>
  <c r="K501" i="30"/>
  <c r="K500" i="30"/>
  <c r="J501" i="30"/>
  <c r="J500" i="30"/>
  <c r="I501" i="30"/>
  <c r="I500" i="30"/>
  <c r="H501" i="30"/>
  <c r="H500" i="30"/>
  <c r="G501" i="30"/>
  <c r="G500" i="30"/>
  <c r="F501" i="30"/>
  <c r="F500" i="30"/>
  <c r="V497" i="30"/>
  <c r="V496" i="30"/>
  <c r="U497" i="30"/>
  <c r="U496" i="30"/>
  <c r="T497" i="30"/>
  <c r="T496" i="30"/>
  <c r="S497" i="30"/>
  <c r="S496" i="30"/>
  <c r="R497" i="30"/>
  <c r="R496" i="30"/>
  <c r="Q497" i="30"/>
  <c r="Q496" i="30"/>
  <c r="P497" i="30"/>
  <c r="P496" i="30"/>
  <c r="O497" i="30"/>
  <c r="O496" i="30"/>
  <c r="N497" i="30"/>
  <c r="N496" i="30"/>
  <c r="M497" i="30"/>
  <c r="M496" i="30"/>
  <c r="L497" i="30"/>
  <c r="L496" i="30"/>
  <c r="K497" i="30"/>
  <c r="K496" i="30"/>
  <c r="J497" i="30"/>
  <c r="J496" i="30"/>
  <c r="I497" i="30"/>
  <c r="I496" i="30"/>
  <c r="H497" i="30"/>
  <c r="H496" i="30"/>
  <c r="G497" i="30"/>
  <c r="G496" i="30"/>
  <c r="F497" i="30"/>
  <c r="F496" i="30"/>
  <c r="V493" i="30"/>
  <c r="V492" i="30"/>
  <c r="U493" i="30"/>
  <c r="U492" i="30"/>
  <c r="T493" i="30"/>
  <c r="T492" i="30"/>
  <c r="S493" i="30"/>
  <c r="S492" i="30"/>
  <c r="R493" i="30"/>
  <c r="R492" i="30"/>
  <c r="Q493" i="30"/>
  <c r="Q492" i="30"/>
  <c r="P493" i="30"/>
  <c r="P492" i="30"/>
  <c r="O493" i="30"/>
  <c r="O492" i="30"/>
  <c r="N493" i="30"/>
  <c r="N492" i="30"/>
  <c r="M493" i="30"/>
  <c r="M492" i="30"/>
  <c r="L493" i="30"/>
  <c r="L492" i="30"/>
  <c r="K493" i="30"/>
  <c r="K492" i="30"/>
  <c r="J493" i="30"/>
  <c r="J492" i="30"/>
  <c r="I493" i="30"/>
  <c r="I492" i="30"/>
  <c r="H493" i="30"/>
  <c r="H492" i="30"/>
  <c r="G493" i="30"/>
  <c r="G492" i="30"/>
  <c r="F493" i="30"/>
  <c r="F492" i="30"/>
  <c r="V489" i="30"/>
  <c r="V488" i="30"/>
  <c r="U489" i="30"/>
  <c r="U488" i="30"/>
  <c r="T489" i="30"/>
  <c r="T488" i="30"/>
  <c r="S489" i="30"/>
  <c r="S488" i="30"/>
  <c r="R489" i="30"/>
  <c r="R488" i="30"/>
  <c r="Q489" i="30"/>
  <c r="Q488" i="30"/>
  <c r="P489" i="30"/>
  <c r="P488" i="30"/>
  <c r="O489" i="30"/>
  <c r="O488" i="30"/>
  <c r="N489" i="30"/>
  <c r="N488" i="30"/>
  <c r="M489" i="30"/>
  <c r="M488" i="30"/>
  <c r="L489" i="30"/>
  <c r="L488" i="30"/>
  <c r="K489" i="30"/>
  <c r="K488" i="30"/>
  <c r="J489" i="30"/>
  <c r="J488" i="30"/>
  <c r="I489" i="30"/>
  <c r="I488" i="30"/>
  <c r="H489" i="30"/>
  <c r="H488" i="30"/>
  <c r="G489" i="30"/>
  <c r="G488" i="30"/>
  <c r="F489" i="30"/>
  <c r="F488" i="30"/>
  <c r="V485" i="30"/>
  <c r="V484" i="30"/>
  <c r="U485" i="30"/>
  <c r="U484" i="30"/>
  <c r="T485" i="30"/>
  <c r="T484" i="30"/>
  <c r="S485" i="30"/>
  <c r="S484" i="30"/>
  <c r="R485" i="30"/>
  <c r="R484" i="30"/>
  <c r="Q485" i="30"/>
  <c r="Q484" i="30"/>
  <c r="P485" i="30"/>
  <c r="P484" i="30"/>
  <c r="O485" i="30"/>
  <c r="O484" i="30"/>
  <c r="N485" i="30"/>
  <c r="N484" i="30"/>
  <c r="M485" i="30"/>
  <c r="M484" i="30"/>
  <c r="L485" i="30"/>
  <c r="L484" i="30"/>
  <c r="K485" i="30"/>
  <c r="K484" i="30"/>
  <c r="J485" i="30"/>
  <c r="J484" i="30"/>
  <c r="I485" i="30"/>
  <c r="I484" i="30"/>
  <c r="H485" i="30"/>
  <c r="H484" i="30"/>
  <c r="G485" i="30"/>
  <c r="G484" i="30"/>
  <c r="F485" i="30"/>
  <c r="F484" i="30"/>
  <c r="V481" i="30"/>
  <c r="V480" i="30"/>
  <c r="U481" i="30"/>
  <c r="U480" i="30"/>
  <c r="T481" i="30"/>
  <c r="T480" i="30"/>
  <c r="S481" i="30"/>
  <c r="S480" i="30"/>
  <c r="R481" i="30"/>
  <c r="R480" i="30"/>
  <c r="Q481" i="30"/>
  <c r="Q480" i="30"/>
  <c r="P481" i="30"/>
  <c r="P480" i="30"/>
  <c r="O481" i="30"/>
  <c r="O480" i="30"/>
  <c r="N481" i="30"/>
  <c r="N480" i="30"/>
  <c r="M481" i="30"/>
  <c r="M480" i="30"/>
  <c r="L481" i="30"/>
  <c r="L480" i="30"/>
  <c r="K481" i="30"/>
  <c r="K480" i="30"/>
  <c r="J481" i="30"/>
  <c r="J480" i="30"/>
  <c r="I481" i="30"/>
  <c r="I480" i="30"/>
  <c r="H481" i="30"/>
  <c r="H480" i="30"/>
  <c r="G481" i="30"/>
  <c r="G480" i="30"/>
  <c r="F481" i="30"/>
  <c r="F480" i="30"/>
  <c r="V477" i="30"/>
  <c r="V476" i="30"/>
  <c r="U477" i="30"/>
  <c r="U476" i="30"/>
  <c r="T477" i="30"/>
  <c r="T476" i="30"/>
  <c r="S477" i="30"/>
  <c r="S476" i="30"/>
  <c r="R477" i="30"/>
  <c r="R476" i="30"/>
  <c r="Q477" i="30"/>
  <c r="Q476" i="30"/>
  <c r="P477" i="30"/>
  <c r="P476" i="30"/>
  <c r="O477" i="30"/>
  <c r="O476" i="30"/>
  <c r="N477" i="30"/>
  <c r="N476" i="30"/>
  <c r="M477" i="30"/>
  <c r="M476" i="30"/>
  <c r="L477" i="30"/>
  <c r="L476" i="30"/>
  <c r="K477" i="30"/>
  <c r="K476" i="30"/>
  <c r="J477" i="30"/>
  <c r="J476" i="30"/>
  <c r="I477" i="30"/>
  <c r="I476" i="30"/>
  <c r="H477" i="30"/>
  <c r="H476" i="30"/>
  <c r="G477" i="30"/>
  <c r="G476" i="30"/>
  <c r="F477" i="30"/>
  <c r="F476" i="30"/>
  <c r="V473" i="30"/>
  <c r="V472" i="30"/>
  <c r="U473" i="30"/>
  <c r="U472" i="30"/>
  <c r="T473" i="30"/>
  <c r="T472" i="30"/>
  <c r="S473" i="30"/>
  <c r="S472" i="30"/>
  <c r="R473" i="30"/>
  <c r="R472" i="30"/>
  <c r="Q473" i="30"/>
  <c r="Q472" i="30"/>
  <c r="P473" i="30"/>
  <c r="P472" i="30"/>
  <c r="O473" i="30"/>
  <c r="O472" i="30"/>
  <c r="N473" i="30"/>
  <c r="N472" i="30"/>
  <c r="M473" i="30"/>
  <c r="M472" i="30"/>
  <c r="L473" i="30"/>
  <c r="L472" i="30"/>
  <c r="K473" i="30"/>
  <c r="K472" i="30"/>
  <c r="J473" i="30"/>
  <c r="J472" i="30"/>
  <c r="I473" i="30"/>
  <c r="I472" i="30"/>
  <c r="H473" i="30"/>
  <c r="H472" i="30"/>
  <c r="G473" i="30"/>
  <c r="G472" i="30"/>
  <c r="F473" i="30"/>
  <c r="F472" i="30"/>
  <c r="V469" i="30"/>
  <c r="V468" i="30"/>
  <c r="U469" i="30"/>
  <c r="U468" i="30"/>
  <c r="T469" i="30"/>
  <c r="T468" i="30"/>
  <c r="S469" i="30"/>
  <c r="S468" i="30"/>
  <c r="R469" i="30"/>
  <c r="R468" i="30"/>
  <c r="Q469" i="30"/>
  <c r="Q468" i="30"/>
  <c r="P469" i="30"/>
  <c r="P468" i="30"/>
  <c r="O469" i="30"/>
  <c r="O468" i="30"/>
  <c r="N469" i="30"/>
  <c r="N468" i="30"/>
  <c r="M469" i="30"/>
  <c r="M468" i="30"/>
  <c r="L469" i="30"/>
  <c r="L468" i="30"/>
  <c r="K469" i="30"/>
  <c r="K468" i="30"/>
  <c r="J469" i="30"/>
  <c r="J468" i="30"/>
  <c r="I469" i="30"/>
  <c r="I468" i="30"/>
  <c r="H469" i="30"/>
  <c r="H468" i="30"/>
  <c r="G469" i="30"/>
  <c r="G468" i="30"/>
  <c r="F469" i="30"/>
  <c r="F468" i="30"/>
  <c r="V465" i="30"/>
  <c r="V464" i="30"/>
  <c r="U465" i="30"/>
  <c r="U464" i="30"/>
  <c r="T465" i="30"/>
  <c r="T464" i="30"/>
  <c r="S465" i="30"/>
  <c r="S464" i="30"/>
  <c r="R465" i="30"/>
  <c r="R464" i="30"/>
  <c r="Q465" i="30"/>
  <c r="Q464" i="30"/>
  <c r="P465" i="30"/>
  <c r="P464" i="30"/>
  <c r="O465" i="30"/>
  <c r="O464" i="30"/>
  <c r="N465" i="30"/>
  <c r="N464" i="30"/>
  <c r="M465" i="30"/>
  <c r="M464" i="30"/>
  <c r="L465" i="30"/>
  <c r="L464" i="30"/>
  <c r="K465" i="30"/>
  <c r="K464" i="30"/>
  <c r="J465" i="30"/>
  <c r="J464" i="30"/>
  <c r="I465" i="30"/>
  <c r="I464" i="30"/>
  <c r="H465" i="30"/>
  <c r="H464" i="30"/>
  <c r="G465" i="30"/>
  <c r="G464" i="30"/>
  <c r="F465" i="30"/>
  <c r="F464" i="30"/>
  <c r="V461" i="30"/>
  <c r="V460" i="30"/>
  <c r="U461" i="30"/>
  <c r="U460" i="30"/>
  <c r="T461" i="30"/>
  <c r="T460" i="30"/>
  <c r="S461" i="30"/>
  <c r="S460" i="30"/>
  <c r="R461" i="30"/>
  <c r="R460" i="30"/>
  <c r="Q461" i="30"/>
  <c r="Q460" i="30"/>
  <c r="P461" i="30"/>
  <c r="P460" i="30"/>
  <c r="O461" i="30"/>
  <c r="O460" i="30"/>
  <c r="N461" i="30"/>
  <c r="N460" i="30"/>
  <c r="M461" i="30"/>
  <c r="M460" i="30"/>
  <c r="L461" i="30"/>
  <c r="L460" i="30"/>
  <c r="K461" i="30"/>
  <c r="K460" i="30"/>
  <c r="J461" i="30"/>
  <c r="J460" i="30"/>
  <c r="I461" i="30"/>
  <c r="I460" i="30"/>
  <c r="H461" i="30"/>
  <c r="H460" i="30"/>
  <c r="G461" i="30"/>
  <c r="G460" i="30"/>
  <c r="F461" i="30"/>
  <c r="F460" i="30"/>
  <c r="V457" i="30"/>
  <c r="V456" i="30"/>
  <c r="U457" i="30"/>
  <c r="U456" i="30"/>
  <c r="T457" i="30"/>
  <c r="T456" i="30"/>
  <c r="S457" i="30"/>
  <c r="S456" i="30"/>
  <c r="R457" i="30"/>
  <c r="R456" i="30"/>
  <c r="Q457" i="30"/>
  <c r="Q456" i="30"/>
  <c r="P457" i="30"/>
  <c r="P456" i="30"/>
  <c r="O457" i="30"/>
  <c r="O456" i="30"/>
  <c r="N457" i="30"/>
  <c r="N456" i="30"/>
  <c r="M457" i="30"/>
  <c r="M456" i="30"/>
  <c r="L457" i="30"/>
  <c r="L456" i="30"/>
  <c r="K457" i="30"/>
  <c r="K456" i="30"/>
  <c r="J457" i="30"/>
  <c r="J456" i="30"/>
  <c r="I457" i="30"/>
  <c r="I456" i="30"/>
  <c r="H457" i="30"/>
  <c r="H456" i="30"/>
  <c r="G457" i="30"/>
  <c r="G456" i="30"/>
  <c r="F457" i="30"/>
  <c r="F456" i="30"/>
  <c r="V453" i="30"/>
  <c r="V452" i="30"/>
  <c r="U453" i="30"/>
  <c r="U452" i="30"/>
  <c r="T453" i="30"/>
  <c r="T452" i="30"/>
  <c r="S453" i="30"/>
  <c r="S452" i="30"/>
  <c r="R453" i="30"/>
  <c r="R452" i="30"/>
  <c r="Q453" i="30"/>
  <c r="Q452" i="30"/>
  <c r="P453" i="30"/>
  <c r="P452" i="30"/>
  <c r="O453" i="30"/>
  <c r="O452" i="30"/>
  <c r="N453" i="30"/>
  <c r="N452" i="30"/>
  <c r="M453" i="30"/>
  <c r="M452" i="30"/>
  <c r="L453" i="30"/>
  <c r="L452" i="30"/>
  <c r="K453" i="30"/>
  <c r="K452" i="30"/>
  <c r="J453" i="30"/>
  <c r="J452" i="30"/>
  <c r="I453" i="30"/>
  <c r="I452" i="30"/>
  <c r="H453" i="30"/>
  <c r="H452" i="30"/>
  <c r="G453" i="30"/>
  <c r="G452" i="30"/>
  <c r="F453" i="30"/>
  <c r="F452" i="30"/>
  <c r="V449" i="30"/>
  <c r="V448" i="30"/>
  <c r="U449" i="30"/>
  <c r="U448" i="30"/>
  <c r="T449" i="30"/>
  <c r="T448" i="30"/>
  <c r="S449" i="30"/>
  <c r="S448" i="30"/>
  <c r="R449" i="30"/>
  <c r="R448" i="30"/>
  <c r="Q449" i="30"/>
  <c r="Q448" i="30"/>
  <c r="P449" i="30"/>
  <c r="P448" i="30"/>
  <c r="O449" i="30"/>
  <c r="O448" i="30"/>
  <c r="N449" i="30"/>
  <c r="N448" i="30"/>
  <c r="M449" i="30"/>
  <c r="M448" i="30"/>
  <c r="L449" i="30"/>
  <c r="L448" i="30"/>
  <c r="K449" i="30"/>
  <c r="K448" i="30"/>
  <c r="J449" i="30"/>
  <c r="J448" i="30"/>
  <c r="I449" i="30"/>
  <c r="I448" i="30"/>
  <c r="H449" i="30"/>
  <c r="H448" i="30"/>
  <c r="G449" i="30"/>
  <c r="G448" i="30"/>
  <c r="F449" i="30"/>
  <c r="F448" i="30"/>
  <c r="V445" i="30"/>
  <c r="V444" i="30"/>
  <c r="U445" i="30"/>
  <c r="U444" i="30"/>
  <c r="T445" i="30"/>
  <c r="T444" i="30"/>
  <c r="S445" i="30"/>
  <c r="S444" i="30"/>
  <c r="R445" i="30"/>
  <c r="R444" i="30"/>
  <c r="Q445" i="30"/>
  <c r="Q444" i="30"/>
  <c r="P445" i="30"/>
  <c r="P444" i="30"/>
  <c r="O445" i="30"/>
  <c r="O444" i="30"/>
  <c r="N445" i="30"/>
  <c r="N444" i="30"/>
  <c r="M445" i="30"/>
  <c r="M444" i="30"/>
  <c r="L445" i="30"/>
  <c r="L444" i="30"/>
  <c r="K445" i="30"/>
  <c r="K444" i="30"/>
  <c r="J445" i="30"/>
  <c r="J444" i="30"/>
  <c r="I445" i="30"/>
  <c r="I444" i="30"/>
  <c r="H445" i="30"/>
  <c r="H444" i="30"/>
  <c r="G445" i="30"/>
  <c r="G444" i="30"/>
  <c r="F445" i="30"/>
  <c r="F444" i="30"/>
  <c r="V441" i="30"/>
  <c r="V440" i="30"/>
  <c r="U441" i="30"/>
  <c r="U440" i="30"/>
  <c r="T441" i="30"/>
  <c r="T440" i="30"/>
  <c r="S441" i="30"/>
  <c r="S440" i="30"/>
  <c r="R441" i="30"/>
  <c r="R440" i="30"/>
  <c r="Q441" i="30"/>
  <c r="Q440" i="30"/>
  <c r="P441" i="30"/>
  <c r="P440" i="30"/>
  <c r="O441" i="30"/>
  <c r="O440" i="30"/>
  <c r="N441" i="30"/>
  <c r="N440" i="30"/>
  <c r="M441" i="30"/>
  <c r="M440" i="30"/>
  <c r="L441" i="30"/>
  <c r="L440" i="30"/>
  <c r="K441" i="30"/>
  <c r="K440" i="30"/>
  <c r="J441" i="30"/>
  <c r="J440" i="30"/>
  <c r="I441" i="30"/>
  <c r="I440" i="30"/>
  <c r="H441" i="30"/>
  <c r="H440" i="30"/>
  <c r="G441" i="30"/>
  <c r="G440" i="30"/>
  <c r="F441" i="30"/>
  <c r="F440" i="30"/>
  <c r="V437" i="30"/>
  <c r="V436" i="30"/>
  <c r="U437" i="30"/>
  <c r="U436" i="30"/>
  <c r="T437" i="30"/>
  <c r="T436" i="30"/>
  <c r="S437" i="30"/>
  <c r="S436" i="30"/>
  <c r="R437" i="30"/>
  <c r="R436" i="30"/>
  <c r="Q437" i="30"/>
  <c r="Q436" i="30"/>
  <c r="P437" i="30"/>
  <c r="P436" i="30"/>
  <c r="O437" i="30"/>
  <c r="O436" i="30"/>
  <c r="N437" i="30"/>
  <c r="N436" i="30"/>
  <c r="M437" i="30"/>
  <c r="M436" i="30"/>
  <c r="L437" i="30"/>
  <c r="L436" i="30"/>
  <c r="K437" i="30"/>
  <c r="K436" i="30"/>
  <c r="J437" i="30"/>
  <c r="J436" i="30"/>
  <c r="I437" i="30"/>
  <c r="I436" i="30"/>
  <c r="H437" i="30"/>
  <c r="H436" i="30"/>
  <c r="G437" i="30"/>
  <c r="G436" i="30"/>
  <c r="F437" i="30"/>
  <c r="F436" i="30"/>
  <c r="V433" i="30"/>
  <c r="V432" i="30"/>
  <c r="U433" i="30"/>
  <c r="U432" i="30"/>
  <c r="T433" i="30"/>
  <c r="T432" i="30"/>
  <c r="S433" i="30"/>
  <c r="S432" i="30"/>
  <c r="R433" i="30"/>
  <c r="R432" i="30"/>
  <c r="Q433" i="30"/>
  <c r="Q432" i="30"/>
  <c r="P433" i="30"/>
  <c r="P432" i="30"/>
  <c r="O433" i="30"/>
  <c r="O432" i="30"/>
  <c r="N433" i="30"/>
  <c r="N432" i="30"/>
  <c r="M433" i="30"/>
  <c r="M432" i="30"/>
  <c r="L433" i="30"/>
  <c r="L432" i="30"/>
  <c r="K433" i="30"/>
  <c r="K432" i="30"/>
  <c r="J433" i="30"/>
  <c r="J432" i="30"/>
  <c r="I433" i="30"/>
  <c r="I432" i="30"/>
  <c r="H433" i="30"/>
  <c r="H432" i="30"/>
  <c r="G433" i="30"/>
  <c r="G432" i="30"/>
  <c r="F433" i="30"/>
  <c r="F432" i="30"/>
  <c r="V429" i="30"/>
  <c r="V428" i="30"/>
  <c r="U429" i="30"/>
  <c r="U428" i="30"/>
  <c r="T429" i="30"/>
  <c r="T428" i="30"/>
  <c r="S429" i="30"/>
  <c r="S428" i="30"/>
  <c r="R429" i="30"/>
  <c r="R428" i="30"/>
  <c r="Q429" i="30"/>
  <c r="Q428" i="30"/>
  <c r="P429" i="30"/>
  <c r="P428" i="30"/>
  <c r="O429" i="30"/>
  <c r="O428" i="30"/>
  <c r="N429" i="30"/>
  <c r="N428" i="30"/>
  <c r="M429" i="30"/>
  <c r="M428" i="30"/>
  <c r="L429" i="30"/>
  <c r="L428" i="30"/>
  <c r="K429" i="30"/>
  <c r="K428" i="30"/>
  <c r="J429" i="30"/>
  <c r="J428" i="30"/>
  <c r="I429" i="30"/>
  <c r="I428" i="30"/>
  <c r="H429" i="30"/>
  <c r="H428" i="30"/>
  <c r="G429" i="30"/>
  <c r="G428" i="30"/>
  <c r="F429" i="30"/>
  <c r="F428" i="30"/>
  <c r="V425" i="30"/>
  <c r="V424" i="30"/>
  <c r="U425" i="30"/>
  <c r="U424" i="30"/>
  <c r="T425" i="30"/>
  <c r="T424" i="30"/>
  <c r="S425" i="30"/>
  <c r="S424" i="30"/>
  <c r="R425" i="30"/>
  <c r="R424" i="30"/>
  <c r="Q425" i="30"/>
  <c r="Q424" i="30"/>
  <c r="P425" i="30"/>
  <c r="P424" i="30"/>
  <c r="O425" i="30"/>
  <c r="O424" i="30"/>
  <c r="N425" i="30"/>
  <c r="N424" i="30"/>
  <c r="M425" i="30"/>
  <c r="M424" i="30"/>
  <c r="L425" i="30"/>
  <c r="L424" i="30"/>
  <c r="K425" i="30"/>
  <c r="K424" i="30"/>
  <c r="J425" i="30"/>
  <c r="J424" i="30"/>
  <c r="I425" i="30"/>
  <c r="I424" i="30"/>
  <c r="H425" i="30"/>
  <c r="H424" i="30"/>
  <c r="G425" i="30"/>
  <c r="G424" i="30"/>
  <c r="F425" i="30"/>
  <c r="F424" i="30"/>
  <c r="V421" i="30"/>
  <c r="V420" i="30"/>
  <c r="U421" i="30"/>
  <c r="U420" i="30"/>
  <c r="T421" i="30"/>
  <c r="T420" i="30"/>
  <c r="S421" i="30"/>
  <c r="S420" i="30"/>
  <c r="R421" i="30"/>
  <c r="R420" i="30"/>
  <c r="Q421" i="30"/>
  <c r="Q420" i="30"/>
  <c r="P421" i="30"/>
  <c r="P420" i="30"/>
  <c r="O421" i="30"/>
  <c r="O420" i="30"/>
  <c r="N421" i="30"/>
  <c r="N420" i="30"/>
  <c r="M421" i="30"/>
  <c r="M420" i="30"/>
  <c r="L421" i="30"/>
  <c r="L420" i="30"/>
  <c r="K421" i="30"/>
  <c r="K420" i="30"/>
  <c r="J421" i="30"/>
  <c r="J420" i="30"/>
  <c r="I421" i="30"/>
  <c r="I420" i="30"/>
  <c r="H421" i="30"/>
  <c r="H420" i="30"/>
  <c r="G421" i="30"/>
  <c r="G420" i="30"/>
  <c r="F421" i="30"/>
  <c r="F420" i="30"/>
  <c r="V417" i="30"/>
  <c r="V416" i="30"/>
  <c r="U417" i="30"/>
  <c r="U416" i="30"/>
  <c r="T417" i="30"/>
  <c r="T416" i="30"/>
  <c r="S417" i="30"/>
  <c r="S416" i="30"/>
  <c r="R417" i="30"/>
  <c r="R416" i="30"/>
  <c r="Q417" i="30"/>
  <c r="Q416" i="30"/>
  <c r="P417" i="30"/>
  <c r="P416" i="30"/>
  <c r="O417" i="30"/>
  <c r="O416" i="30"/>
  <c r="N417" i="30"/>
  <c r="N416" i="30"/>
  <c r="M417" i="30"/>
  <c r="M416" i="30"/>
  <c r="L417" i="30"/>
  <c r="L416" i="30"/>
  <c r="K417" i="30"/>
  <c r="K416" i="30"/>
  <c r="J417" i="30"/>
  <c r="J416" i="30"/>
  <c r="I417" i="30"/>
  <c r="I416" i="30"/>
  <c r="H417" i="30"/>
  <c r="H416" i="30"/>
  <c r="G417" i="30"/>
  <c r="G416" i="30"/>
  <c r="F417" i="30"/>
  <c r="F416" i="30"/>
  <c r="V413" i="30"/>
  <c r="V412" i="30"/>
  <c r="U413" i="30"/>
  <c r="U412" i="30"/>
  <c r="T413" i="30"/>
  <c r="T412" i="30"/>
  <c r="S413" i="30"/>
  <c r="S412" i="30"/>
  <c r="R413" i="30"/>
  <c r="R412" i="30"/>
  <c r="Q413" i="30"/>
  <c r="Q412" i="30"/>
  <c r="P413" i="30"/>
  <c r="P412" i="30"/>
  <c r="O413" i="30"/>
  <c r="O412" i="30"/>
  <c r="N413" i="30"/>
  <c r="N412" i="30"/>
  <c r="M413" i="30"/>
  <c r="M412" i="30"/>
  <c r="L413" i="30"/>
  <c r="L412" i="30"/>
  <c r="K413" i="30"/>
  <c r="K412" i="30"/>
  <c r="J413" i="30"/>
  <c r="J412" i="30"/>
  <c r="I413" i="30"/>
  <c r="I412" i="30"/>
  <c r="H413" i="30"/>
  <c r="H412" i="30"/>
  <c r="G413" i="30"/>
  <c r="G412" i="30"/>
  <c r="F413" i="30"/>
  <c r="F412" i="30"/>
  <c r="V409" i="30"/>
  <c r="V408" i="30"/>
  <c r="U409" i="30"/>
  <c r="U408" i="30"/>
  <c r="T409" i="30"/>
  <c r="T408" i="30"/>
  <c r="S409" i="30"/>
  <c r="S408" i="30"/>
  <c r="R409" i="30"/>
  <c r="R408" i="30"/>
  <c r="Q409" i="30"/>
  <c r="Q408" i="30"/>
  <c r="P409" i="30"/>
  <c r="P408" i="30"/>
  <c r="O409" i="30"/>
  <c r="O408" i="30"/>
  <c r="N409" i="30"/>
  <c r="N408" i="30"/>
  <c r="M409" i="30"/>
  <c r="M408" i="30"/>
  <c r="L409" i="30"/>
  <c r="L408" i="30"/>
  <c r="K409" i="30"/>
  <c r="K408" i="30"/>
  <c r="J409" i="30"/>
  <c r="J408" i="30"/>
  <c r="I409" i="30"/>
  <c r="I408" i="30"/>
  <c r="H409" i="30"/>
  <c r="H408" i="30"/>
  <c r="G409" i="30"/>
  <c r="G408" i="30"/>
  <c r="F409" i="30"/>
  <c r="F408" i="30"/>
  <c r="V405" i="30"/>
  <c r="V404" i="30"/>
  <c r="U405" i="30"/>
  <c r="U404" i="30"/>
  <c r="T405" i="30"/>
  <c r="T404" i="30"/>
  <c r="S405" i="30"/>
  <c r="S404" i="30"/>
  <c r="R405" i="30"/>
  <c r="R404" i="30"/>
  <c r="Q405" i="30"/>
  <c r="Q404" i="30"/>
  <c r="P405" i="30"/>
  <c r="P404" i="30"/>
  <c r="O405" i="30"/>
  <c r="O404" i="30"/>
  <c r="N405" i="30"/>
  <c r="N404" i="30"/>
  <c r="M405" i="30"/>
  <c r="M404" i="30"/>
  <c r="L405" i="30"/>
  <c r="L404" i="30"/>
  <c r="K405" i="30"/>
  <c r="K404" i="30"/>
  <c r="J405" i="30"/>
  <c r="J404" i="30"/>
  <c r="I405" i="30"/>
  <c r="I404" i="30"/>
  <c r="H405" i="30"/>
  <c r="H404" i="30"/>
  <c r="G405" i="30"/>
  <c r="G404" i="30"/>
  <c r="F405" i="30"/>
  <c r="F404" i="30"/>
  <c r="V401" i="30"/>
  <c r="V400" i="30"/>
  <c r="U401" i="30"/>
  <c r="U400" i="30"/>
  <c r="T401" i="30"/>
  <c r="T400" i="30"/>
  <c r="S401" i="30"/>
  <c r="S400" i="30"/>
  <c r="R401" i="30"/>
  <c r="R400" i="30"/>
  <c r="Q401" i="30"/>
  <c r="Q400" i="30"/>
  <c r="P401" i="30"/>
  <c r="P400" i="30"/>
  <c r="O401" i="30"/>
  <c r="O400" i="30"/>
  <c r="N401" i="30"/>
  <c r="N400" i="30"/>
  <c r="M401" i="30"/>
  <c r="M400" i="30"/>
  <c r="L401" i="30"/>
  <c r="L400" i="30"/>
  <c r="K401" i="30"/>
  <c r="K400" i="30"/>
  <c r="J401" i="30"/>
  <c r="J400" i="30"/>
  <c r="I401" i="30"/>
  <c r="I400" i="30"/>
  <c r="H401" i="30"/>
  <c r="H400" i="30"/>
  <c r="G401" i="30"/>
  <c r="G400" i="30"/>
  <c r="F401" i="30"/>
  <c r="F400" i="30"/>
  <c r="V397" i="30"/>
  <c r="V396" i="30"/>
  <c r="U397" i="30"/>
  <c r="U396" i="30"/>
  <c r="T397" i="30"/>
  <c r="T396" i="30"/>
  <c r="S397" i="30"/>
  <c r="S396" i="30"/>
  <c r="R397" i="30"/>
  <c r="R396" i="30"/>
  <c r="Q397" i="30"/>
  <c r="Q396" i="30"/>
  <c r="P397" i="30"/>
  <c r="P396" i="30"/>
  <c r="O397" i="30"/>
  <c r="O396" i="30"/>
  <c r="N397" i="30"/>
  <c r="N396" i="30"/>
  <c r="M397" i="30"/>
  <c r="M396" i="30"/>
  <c r="L397" i="30"/>
  <c r="L396" i="30"/>
  <c r="K397" i="30"/>
  <c r="K396" i="30"/>
  <c r="J397" i="30"/>
  <c r="J396" i="30"/>
  <c r="I397" i="30"/>
  <c r="I396" i="30"/>
  <c r="H397" i="30"/>
  <c r="H396" i="30"/>
  <c r="G397" i="30"/>
  <c r="G396" i="30"/>
  <c r="F397" i="30"/>
  <c r="F396" i="30"/>
  <c r="V393" i="30"/>
  <c r="V392" i="30"/>
  <c r="U393" i="30"/>
  <c r="U392" i="30"/>
  <c r="T393" i="30"/>
  <c r="T392" i="30"/>
  <c r="S393" i="30"/>
  <c r="S392" i="30"/>
  <c r="R393" i="30"/>
  <c r="R392" i="30"/>
  <c r="Q393" i="30"/>
  <c r="Q392" i="30"/>
  <c r="P393" i="30"/>
  <c r="P392" i="30"/>
  <c r="O393" i="30"/>
  <c r="O392" i="30"/>
  <c r="N393" i="30"/>
  <c r="N392" i="30"/>
  <c r="M393" i="30"/>
  <c r="M392" i="30"/>
  <c r="L393" i="30"/>
  <c r="L392" i="30"/>
  <c r="K393" i="30"/>
  <c r="K392" i="30"/>
  <c r="J393" i="30"/>
  <c r="J392" i="30"/>
  <c r="I393" i="30"/>
  <c r="I392" i="30"/>
  <c r="H393" i="30"/>
  <c r="H392" i="30"/>
  <c r="G393" i="30"/>
  <c r="G392" i="30"/>
  <c r="F393" i="30"/>
  <c r="F392" i="30"/>
  <c r="V389" i="30"/>
  <c r="V388" i="30"/>
  <c r="U389" i="30"/>
  <c r="U388" i="30"/>
  <c r="T389" i="30"/>
  <c r="T388" i="30"/>
  <c r="S389" i="30"/>
  <c r="S388" i="30"/>
  <c r="R389" i="30"/>
  <c r="R388" i="30"/>
  <c r="Q389" i="30"/>
  <c r="Q388" i="30"/>
  <c r="P389" i="30"/>
  <c r="P388" i="30"/>
  <c r="O389" i="30"/>
  <c r="O388" i="30"/>
  <c r="N389" i="30"/>
  <c r="N388" i="30"/>
  <c r="M389" i="30"/>
  <c r="M388" i="30"/>
  <c r="L389" i="30"/>
  <c r="L388" i="30"/>
  <c r="K389" i="30"/>
  <c r="K388" i="30"/>
  <c r="J389" i="30"/>
  <c r="J388" i="30"/>
  <c r="I389" i="30"/>
  <c r="I388" i="30"/>
  <c r="H389" i="30"/>
  <c r="H388" i="30"/>
  <c r="G389" i="30"/>
  <c r="G388" i="30"/>
  <c r="F389" i="30"/>
  <c r="F388" i="30"/>
  <c r="V385" i="30"/>
  <c r="V384" i="30"/>
  <c r="U385" i="30"/>
  <c r="U384" i="30"/>
  <c r="T385" i="30"/>
  <c r="T384" i="30"/>
  <c r="S385" i="30"/>
  <c r="S384" i="30"/>
  <c r="R385" i="30"/>
  <c r="R384" i="30"/>
  <c r="Q385" i="30"/>
  <c r="Q384" i="30"/>
  <c r="P385" i="30"/>
  <c r="P384" i="30"/>
  <c r="O385" i="30"/>
  <c r="O384" i="30"/>
  <c r="N385" i="30"/>
  <c r="N384" i="30"/>
  <c r="M385" i="30"/>
  <c r="M384" i="30"/>
  <c r="L385" i="30"/>
  <c r="L384" i="30"/>
  <c r="K385" i="30"/>
  <c r="K384" i="30"/>
  <c r="J385" i="30"/>
  <c r="J384" i="30"/>
  <c r="I385" i="30"/>
  <c r="I384" i="30"/>
  <c r="H385" i="30"/>
  <c r="H384" i="30"/>
  <c r="G385" i="30"/>
  <c r="G384" i="30"/>
  <c r="F385" i="30"/>
  <c r="F384" i="30"/>
  <c r="V381" i="30"/>
  <c r="V380" i="30"/>
  <c r="U381" i="30"/>
  <c r="U380" i="30"/>
  <c r="T381" i="30"/>
  <c r="T380" i="30"/>
  <c r="S381" i="30"/>
  <c r="S380" i="30"/>
  <c r="R381" i="30"/>
  <c r="R380" i="30"/>
  <c r="Q381" i="30"/>
  <c r="Q380" i="30"/>
  <c r="P381" i="30"/>
  <c r="P380" i="30"/>
  <c r="O381" i="30"/>
  <c r="O380" i="30"/>
  <c r="N381" i="30"/>
  <c r="N380" i="30"/>
  <c r="M381" i="30"/>
  <c r="M380" i="30"/>
  <c r="L381" i="30"/>
  <c r="L380" i="30"/>
  <c r="K381" i="30"/>
  <c r="K380" i="30"/>
  <c r="J381" i="30"/>
  <c r="J380" i="30"/>
  <c r="I381" i="30"/>
  <c r="I380" i="30"/>
  <c r="H381" i="30"/>
  <c r="H380" i="30"/>
  <c r="G381" i="30"/>
  <c r="G380" i="30"/>
  <c r="F381" i="30"/>
  <c r="F380" i="30"/>
  <c r="V377" i="30"/>
  <c r="V376" i="30"/>
  <c r="U377" i="30"/>
  <c r="U376" i="30"/>
  <c r="T377" i="30"/>
  <c r="T376" i="30"/>
  <c r="S377" i="30"/>
  <c r="S376" i="30"/>
  <c r="R377" i="30"/>
  <c r="R376" i="30"/>
  <c r="Q377" i="30"/>
  <c r="Q376" i="30"/>
  <c r="P377" i="30"/>
  <c r="P376" i="30"/>
  <c r="O377" i="30"/>
  <c r="O376" i="30"/>
  <c r="N377" i="30"/>
  <c r="N376" i="30"/>
  <c r="M377" i="30"/>
  <c r="M376" i="30"/>
  <c r="L377" i="30"/>
  <c r="L376" i="30"/>
  <c r="K377" i="30"/>
  <c r="K376" i="30"/>
  <c r="J377" i="30"/>
  <c r="J376" i="30"/>
  <c r="I377" i="30"/>
  <c r="I376" i="30"/>
  <c r="H377" i="30"/>
  <c r="H376" i="30"/>
  <c r="G377" i="30"/>
  <c r="G376" i="30"/>
  <c r="F377" i="30"/>
  <c r="F376" i="30"/>
  <c r="V373" i="30"/>
  <c r="V372" i="30"/>
  <c r="U373" i="30"/>
  <c r="U372" i="30"/>
  <c r="T373" i="30"/>
  <c r="T372" i="30"/>
  <c r="S373" i="30"/>
  <c r="S372" i="30"/>
  <c r="R373" i="30"/>
  <c r="R372" i="30"/>
  <c r="Q373" i="30"/>
  <c r="Q372" i="30"/>
  <c r="P373" i="30"/>
  <c r="P372" i="30"/>
  <c r="O373" i="30"/>
  <c r="O372" i="30"/>
  <c r="N373" i="30"/>
  <c r="N372" i="30"/>
  <c r="M373" i="30"/>
  <c r="M372" i="30"/>
  <c r="L373" i="30"/>
  <c r="L372" i="30"/>
  <c r="K373" i="30"/>
  <c r="K372" i="30"/>
  <c r="J373" i="30"/>
  <c r="J372" i="30"/>
  <c r="I373" i="30"/>
  <c r="I372" i="30"/>
  <c r="H373" i="30"/>
  <c r="H372" i="30"/>
  <c r="G373" i="30"/>
  <c r="G372" i="30"/>
  <c r="F373" i="30"/>
  <c r="F372" i="30"/>
  <c r="V369" i="30"/>
  <c r="V368" i="30"/>
  <c r="U369" i="30"/>
  <c r="U368" i="30"/>
  <c r="T369" i="30"/>
  <c r="T368" i="30"/>
  <c r="S369" i="30"/>
  <c r="S368" i="30"/>
  <c r="R369" i="30"/>
  <c r="R368" i="30"/>
  <c r="Q369" i="30"/>
  <c r="Q368" i="30"/>
  <c r="P369" i="30"/>
  <c r="P368" i="30"/>
  <c r="O369" i="30"/>
  <c r="O368" i="30"/>
  <c r="N369" i="30"/>
  <c r="N368" i="30"/>
  <c r="M369" i="30"/>
  <c r="M368" i="30"/>
  <c r="L369" i="30"/>
  <c r="L368" i="30"/>
  <c r="K369" i="30"/>
  <c r="K368" i="30"/>
  <c r="J369" i="30"/>
  <c r="J368" i="30"/>
  <c r="I369" i="30"/>
  <c r="I368" i="30"/>
  <c r="H369" i="30"/>
  <c r="H368" i="30"/>
  <c r="G369" i="30"/>
  <c r="G368" i="30"/>
  <c r="F369" i="30"/>
  <c r="F368" i="30"/>
  <c r="V365" i="30"/>
  <c r="V364" i="30"/>
  <c r="U365" i="30"/>
  <c r="U364" i="30"/>
  <c r="T365" i="30"/>
  <c r="T364" i="30"/>
  <c r="S365" i="30"/>
  <c r="S364" i="30"/>
  <c r="R365" i="30"/>
  <c r="R364" i="30"/>
  <c r="Q365" i="30"/>
  <c r="Q364" i="30"/>
  <c r="P365" i="30"/>
  <c r="P364" i="30"/>
  <c r="O365" i="30"/>
  <c r="O364" i="30"/>
  <c r="N365" i="30"/>
  <c r="N364" i="30"/>
  <c r="M365" i="30"/>
  <c r="M364" i="30"/>
  <c r="L365" i="30"/>
  <c r="L364" i="30"/>
  <c r="K365" i="30"/>
  <c r="K364" i="30"/>
  <c r="J365" i="30"/>
  <c r="J364" i="30"/>
  <c r="I365" i="30"/>
  <c r="I364" i="30"/>
  <c r="H365" i="30"/>
  <c r="H364" i="30"/>
  <c r="G365" i="30"/>
  <c r="G364" i="30"/>
  <c r="F365" i="30"/>
  <c r="F364" i="30"/>
  <c r="V361" i="30"/>
  <c r="V360" i="30"/>
  <c r="U361" i="30"/>
  <c r="U360" i="30"/>
  <c r="T361" i="30"/>
  <c r="T360" i="30"/>
  <c r="S361" i="30"/>
  <c r="S360" i="30"/>
  <c r="R361" i="30"/>
  <c r="R360" i="30"/>
  <c r="Q361" i="30"/>
  <c r="Q360" i="30"/>
  <c r="P361" i="30"/>
  <c r="P360" i="30"/>
  <c r="O361" i="30"/>
  <c r="O360" i="30"/>
  <c r="N361" i="30"/>
  <c r="N360" i="30"/>
  <c r="M361" i="30"/>
  <c r="M360" i="30"/>
  <c r="L361" i="30"/>
  <c r="L360" i="30"/>
  <c r="K361" i="30"/>
  <c r="K360" i="30"/>
  <c r="J361" i="30"/>
  <c r="J360" i="30"/>
  <c r="I361" i="30"/>
  <c r="I360" i="30"/>
  <c r="H361" i="30"/>
  <c r="H360" i="30"/>
  <c r="G361" i="30"/>
  <c r="G360" i="30"/>
  <c r="F361" i="30"/>
  <c r="F360" i="30"/>
  <c r="V357" i="30"/>
  <c r="V356" i="30"/>
  <c r="U357" i="30"/>
  <c r="U356" i="30"/>
  <c r="T357" i="30"/>
  <c r="T356" i="30"/>
  <c r="S357" i="30"/>
  <c r="S356" i="30"/>
  <c r="R357" i="30"/>
  <c r="R356" i="30"/>
  <c r="Q357" i="30"/>
  <c r="Q356" i="30"/>
  <c r="P357" i="30"/>
  <c r="P356" i="30"/>
  <c r="O357" i="30"/>
  <c r="O356" i="30"/>
  <c r="N357" i="30"/>
  <c r="N356" i="30"/>
  <c r="M357" i="30"/>
  <c r="M356" i="30"/>
  <c r="L357" i="30"/>
  <c r="L356" i="30"/>
  <c r="K357" i="30"/>
  <c r="K356" i="30"/>
  <c r="J357" i="30"/>
  <c r="J356" i="30"/>
  <c r="I357" i="30"/>
  <c r="I356" i="30"/>
  <c r="H357" i="30"/>
  <c r="H356" i="30"/>
  <c r="G357" i="30"/>
  <c r="G356" i="30"/>
  <c r="F357" i="30"/>
  <c r="F356" i="30"/>
  <c r="V353" i="30"/>
  <c r="V352" i="30"/>
  <c r="U353" i="30"/>
  <c r="U352" i="30"/>
  <c r="T353" i="30"/>
  <c r="T352" i="30"/>
  <c r="S353" i="30"/>
  <c r="S352" i="30"/>
  <c r="R353" i="30"/>
  <c r="R352" i="30"/>
  <c r="Q353" i="30"/>
  <c r="Q352" i="30"/>
  <c r="P353" i="30"/>
  <c r="P352" i="30"/>
  <c r="O353" i="30"/>
  <c r="O352" i="30"/>
  <c r="N353" i="30"/>
  <c r="N352" i="30"/>
  <c r="M353" i="30"/>
  <c r="M352" i="30"/>
  <c r="L353" i="30"/>
  <c r="L352" i="30"/>
  <c r="K353" i="30"/>
  <c r="K352" i="30"/>
  <c r="J353" i="30"/>
  <c r="J352" i="30"/>
  <c r="I353" i="30"/>
  <c r="I352" i="30"/>
  <c r="H353" i="30"/>
  <c r="H352" i="30"/>
  <c r="G353" i="30"/>
  <c r="G352" i="30"/>
  <c r="F353" i="30"/>
  <c r="F352" i="30"/>
  <c r="V349" i="30"/>
  <c r="V348" i="30"/>
  <c r="U349" i="30"/>
  <c r="U348" i="30"/>
  <c r="T349" i="30"/>
  <c r="T348" i="30"/>
  <c r="S349" i="30"/>
  <c r="S348" i="30"/>
  <c r="R349" i="30"/>
  <c r="R348" i="30"/>
  <c r="Q349" i="30"/>
  <c r="Q348" i="30"/>
  <c r="P349" i="30"/>
  <c r="P348" i="30"/>
  <c r="O349" i="30"/>
  <c r="O348" i="30"/>
  <c r="N349" i="30"/>
  <c r="N348" i="30"/>
  <c r="M349" i="30"/>
  <c r="M348" i="30"/>
  <c r="L349" i="30"/>
  <c r="L348" i="30"/>
  <c r="K349" i="30"/>
  <c r="K348" i="30"/>
  <c r="J349" i="30"/>
  <c r="J348" i="30"/>
  <c r="I349" i="30"/>
  <c r="I348" i="30"/>
  <c r="H349" i="30"/>
  <c r="H348" i="30"/>
  <c r="G349" i="30"/>
  <c r="G348" i="30"/>
  <c r="F349" i="30"/>
  <c r="F348" i="30"/>
  <c r="V345" i="30"/>
  <c r="V344" i="30"/>
  <c r="U345" i="30"/>
  <c r="U344" i="30"/>
  <c r="T345" i="30"/>
  <c r="T344" i="30"/>
  <c r="S345" i="30"/>
  <c r="S344" i="30"/>
  <c r="R345" i="30"/>
  <c r="R344" i="30"/>
  <c r="Q345" i="30"/>
  <c r="Q344" i="30"/>
  <c r="P345" i="30"/>
  <c r="P344" i="30"/>
  <c r="O345" i="30"/>
  <c r="O344" i="30"/>
  <c r="N345" i="30"/>
  <c r="N344" i="30"/>
  <c r="M345" i="30"/>
  <c r="M344" i="30"/>
  <c r="L345" i="30"/>
  <c r="L344" i="30"/>
  <c r="K345" i="30"/>
  <c r="K344" i="30"/>
  <c r="J345" i="30"/>
  <c r="J344" i="30"/>
  <c r="I345" i="30"/>
  <c r="I344" i="30"/>
  <c r="H345" i="30"/>
  <c r="H344" i="30"/>
  <c r="G345" i="30"/>
  <c r="G344" i="30"/>
  <c r="F345" i="30"/>
  <c r="F344" i="30"/>
  <c r="V341" i="30"/>
  <c r="V340" i="30"/>
  <c r="U341" i="30"/>
  <c r="U340" i="30"/>
  <c r="T341" i="30"/>
  <c r="T340" i="30"/>
  <c r="S341" i="30"/>
  <c r="S340" i="30"/>
  <c r="R341" i="30"/>
  <c r="R340" i="30"/>
  <c r="Q341" i="30"/>
  <c r="Q340" i="30"/>
  <c r="P341" i="30"/>
  <c r="P340" i="30"/>
  <c r="O341" i="30"/>
  <c r="O340" i="30"/>
  <c r="N341" i="30"/>
  <c r="N340" i="30"/>
  <c r="M341" i="30"/>
  <c r="M340" i="30"/>
  <c r="L341" i="30"/>
  <c r="L340" i="30"/>
  <c r="K341" i="30"/>
  <c r="K340" i="30"/>
  <c r="J341" i="30"/>
  <c r="J340" i="30"/>
  <c r="I341" i="30"/>
  <c r="I340" i="30"/>
  <c r="H341" i="30"/>
  <c r="H340" i="30"/>
  <c r="G341" i="30"/>
  <c r="G340" i="30"/>
  <c r="F341" i="30"/>
  <c r="F340" i="30"/>
  <c r="V337" i="30"/>
  <c r="V336" i="30"/>
  <c r="U337" i="30"/>
  <c r="U336" i="30"/>
  <c r="T337" i="30"/>
  <c r="T336" i="30"/>
  <c r="S337" i="30"/>
  <c r="S336" i="30"/>
  <c r="R337" i="30"/>
  <c r="R336" i="30"/>
  <c r="Q337" i="30"/>
  <c r="Q336" i="30"/>
  <c r="P337" i="30"/>
  <c r="P336" i="30"/>
  <c r="O337" i="30"/>
  <c r="O336" i="30"/>
  <c r="N337" i="30"/>
  <c r="N336" i="30"/>
  <c r="M337" i="30"/>
  <c r="M336" i="30"/>
  <c r="L337" i="30"/>
  <c r="L336" i="30"/>
  <c r="K337" i="30"/>
  <c r="K336" i="30"/>
  <c r="J337" i="30"/>
  <c r="J336" i="30"/>
  <c r="I337" i="30"/>
  <c r="I336" i="30"/>
  <c r="H337" i="30"/>
  <c r="H336" i="30"/>
  <c r="G337" i="30"/>
  <c r="G336" i="30"/>
  <c r="F337" i="30"/>
  <c r="F336" i="30"/>
  <c r="V333" i="30"/>
  <c r="V332" i="30"/>
  <c r="U333" i="30"/>
  <c r="U332" i="30"/>
  <c r="T333" i="30"/>
  <c r="T332" i="30"/>
  <c r="S333" i="30"/>
  <c r="S332" i="30"/>
  <c r="R333" i="30"/>
  <c r="R332" i="30"/>
  <c r="Q333" i="30"/>
  <c r="Q332" i="30"/>
  <c r="P333" i="30"/>
  <c r="P332" i="30"/>
  <c r="O333" i="30"/>
  <c r="O332" i="30"/>
  <c r="N333" i="30"/>
  <c r="N332" i="30"/>
  <c r="M333" i="30"/>
  <c r="M332" i="30"/>
  <c r="L333" i="30"/>
  <c r="L332" i="30"/>
  <c r="K333" i="30"/>
  <c r="K332" i="30"/>
  <c r="J333" i="30"/>
  <c r="J332" i="30"/>
  <c r="I333" i="30"/>
  <c r="I332" i="30"/>
  <c r="H333" i="30"/>
  <c r="H332" i="30"/>
  <c r="G333" i="30"/>
  <c r="G332" i="30"/>
  <c r="F333" i="30"/>
  <c r="F332" i="30"/>
  <c r="V329" i="30"/>
  <c r="V328" i="30"/>
  <c r="U329" i="30"/>
  <c r="U328" i="30"/>
  <c r="T329" i="30"/>
  <c r="T328" i="30"/>
  <c r="S329" i="30"/>
  <c r="S328" i="30"/>
  <c r="R329" i="30"/>
  <c r="R328" i="30"/>
  <c r="Q329" i="30"/>
  <c r="Q328" i="30"/>
  <c r="P329" i="30"/>
  <c r="P328" i="30"/>
  <c r="O329" i="30"/>
  <c r="O328" i="30"/>
  <c r="N329" i="30"/>
  <c r="N328" i="30"/>
  <c r="M329" i="30"/>
  <c r="M328" i="30"/>
  <c r="L329" i="30"/>
  <c r="L328" i="30"/>
  <c r="K329" i="30"/>
  <c r="K328" i="30"/>
  <c r="J329" i="30"/>
  <c r="J328" i="30"/>
  <c r="I329" i="30"/>
  <c r="I328" i="30"/>
  <c r="H329" i="30"/>
  <c r="H328" i="30"/>
  <c r="G329" i="30"/>
  <c r="G328" i="30"/>
  <c r="F329" i="30"/>
  <c r="F328" i="30"/>
  <c r="V325" i="30"/>
  <c r="V324" i="30"/>
  <c r="U325" i="30"/>
  <c r="U324" i="30"/>
  <c r="T325" i="30"/>
  <c r="T324" i="30"/>
  <c r="S325" i="30"/>
  <c r="S324" i="30"/>
  <c r="R325" i="30"/>
  <c r="R324" i="30"/>
  <c r="Q325" i="30"/>
  <c r="Q324" i="30"/>
  <c r="P325" i="30"/>
  <c r="P324" i="30"/>
  <c r="O325" i="30"/>
  <c r="O324" i="30"/>
  <c r="N325" i="30"/>
  <c r="N324" i="30"/>
  <c r="M325" i="30"/>
  <c r="M324" i="30"/>
  <c r="L325" i="30"/>
  <c r="L324" i="30"/>
  <c r="K325" i="30"/>
  <c r="K324" i="30"/>
  <c r="J325" i="30"/>
  <c r="J324" i="30"/>
  <c r="I325" i="30"/>
  <c r="I324" i="30"/>
  <c r="H325" i="30"/>
  <c r="H324" i="30"/>
  <c r="G325" i="30"/>
  <c r="G324" i="30"/>
  <c r="F325" i="30"/>
  <c r="F324" i="30"/>
  <c r="V321" i="30"/>
  <c r="V320" i="30"/>
  <c r="U321" i="30"/>
  <c r="U320" i="30"/>
  <c r="T321" i="30"/>
  <c r="T320" i="30"/>
  <c r="S321" i="30"/>
  <c r="S320" i="30"/>
  <c r="R321" i="30"/>
  <c r="R320" i="30"/>
  <c r="Q321" i="30"/>
  <c r="Q320" i="30"/>
  <c r="P321" i="30"/>
  <c r="P320" i="30"/>
  <c r="O321" i="30"/>
  <c r="O320" i="30"/>
  <c r="N321" i="30"/>
  <c r="N320" i="30"/>
  <c r="M321" i="30"/>
  <c r="M320" i="30"/>
  <c r="L321" i="30"/>
  <c r="L320" i="30"/>
  <c r="K321" i="30"/>
  <c r="K320" i="30"/>
  <c r="J321" i="30"/>
  <c r="J320" i="30"/>
  <c r="I321" i="30"/>
  <c r="I320" i="30"/>
  <c r="H321" i="30"/>
  <c r="H320" i="30"/>
  <c r="G321" i="30"/>
  <c r="G320" i="30"/>
  <c r="F321" i="30"/>
  <c r="F320" i="30"/>
  <c r="V317" i="30"/>
  <c r="V316" i="30"/>
  <c r="U317" i="30"/>
  <c r="U316" i="30"/>
  <c r="T317" i="30"/>
  <c r="T316" i="30"/>
  <c r="S317" i="30"/>
  <c r="S316" i="30"/>
  <c r="R317" i="30"/>
  <c r="R316" i="30"/>
  <c r="Q317" i="30"/>
  <c r="Q316" i="30"/>
  <c r="P317" i="30"/>
  <c r="P316" i="30"/>
  <c r="O317" i="30"/>
  <c r="O316" i="30"/>
  <c r="N317" i="30"/>
  <c r="N316" i="30"/>
  <c r="M317" i="30"/>
  <c r="M316" i="30"/>
  <c r="L317" i="30"/>
  <c r="L316" i="30"/>
  <c r="K317" i="30"/>
  <c r="K316" i="30"/>
  <c r="J317" i="30"/>
  <c r="J316" i="30"/>
  <c r="I317" i="30"/>
  <c r="I316" i="30"/>
  <c r="H317" i="30"/>
  <c r="H316" i="30"/>
  <c r="G317" i="30"/>
  <c r="G316" i="30"/>
  <c r="F317" i="30"/>
  <c r="F316" i="30"/>
  <c r="V313" i="30"/>
  <c r="V312" i="30"/>
  <c r="U313" i="30"/>
  <c r="U312" i="30"/>
  <c r="T313" i="30"/>
  <c r="T312" i="30"/>
  <c r="S313" i="30"/>
  <c r="S312" i="30"/>
  <c r="R313" i="30"/>
  <c r="R312" i="30"/>
  <c r="Q313" i="30"/>
  <c r="Q312" i="30"/>
  <c r="P313" i="30"/>
  <c r="P312" i="30"/>
  <c r="O313" i="30"/>
  <c r="O312" i="30"/>
  <c r="N313" i="30"/>
  <c r="N312" i="30"/>
  <c r="M313" i="30"/>
  <c r="M312" i="30"/>
  <c r="L313" i="30"/>
  <c r="L312" i="30"/>
  <c r="K313" i="30"/>
  <c r="K312" i="30"/>
  <c r="J313" i="30"/>
  <c r="J312" i="30"/>
  <c r="I313" i="30"/>
  <c r="I312" i="30"/>
  <c r="H313" i="30"/>
  <c r="H312" i="30"/>
  <c r="G313" i="30"/>
  <c r="G312" i="30"/>
  <c r="F313" i="30"/>
  <c r="F312" i="30"/>
  <c r="V309" i="30"/>
  <c r="V308" i="30"/>
  <c r="U309" i="30"/>
  <c r="U308" i="30"/>
  <c r="T309" i="30"/>
  <c r="T308" i="30"/>
  <c r="S309" i="30"/>
  <c r="S308" i="30"/>
  <c r="R309" i="30"/>
  <c r="R308" i="30"/>
  <c r="Q309" i="30"/>
  <c r="Q308" i="30"/>
  <c r="P309" i="30"/>
  <c r="P308" i="30"/>
  <c r="O309" i="30"/>
  <c r="O308" i="30"/>
  <c r="N309" i="30"/>
  <c r="N308" i="30"/>
  <c r="M309" i="30"/>
  <c r="M308" i="30"/>
  <c r="L309" i="30"/>
  <c r="L308" i="30"/>
  <c r="K309" i="30"/>
  <c r="K308" i="30"/>
  <c r="J309" i="30"/>
  <c r="J308" i="30"/>
  <c r="I309" i="30"/>
  <c r="I308" i="30"/>
  <c r="H309" i="30"/>
  <c r="H308" i="30"/>
  <c r="G309" i="30"/>
  <c r="G308" i="30"/>
  <c r="F309" i="30"/>
  <c r="F308" i="30"/>
  <c r="V305" i="30"/>
  <c r="V304" i="30"/>
  <c r="U305" i="30"/>
  <c r="U304" i="30"/>
  <c r="T305" i="30"/>
  <c r="T304" i="30"/>
  <c r="S305" i="30"/>
  <c r="S304" i="30"/>
  <c r="R305" i="30"/>
  <c r="R304" i="30"/>
  <c r="Q305" i="30"/>
  <c r="Q304" i="30"/>
  <c r="P305" i="30"/>
  <c r="P304" i="30"/>
  <c r="O305" i="30"/>
  <c r="O304" i="30"/>
  <c r="N305" i="30"/>
  <c r="N304" i="30"/>
  <c r="M305" i="30"/>
  <c r="M304" i="30"/>
  <c r="L305" i="30"/>
  <c r="L304" i="30"/>
  <c r="K305" i="30"/>
  <c r="K304" i="30"/>
  <c r="J305" i="30"/>
  <c r="J304" i="30"/>
  <c r="I305" i="30"/>
  <c r="I304" i="30"/>
  <c r="H305" i="30"/>
  <c r="H304" i="30"/>
  <c r="G305" i="30"/>
  <c r="G304" i="30"/>
  <c r="F305" i="30"/>
  <c r="F304" i="30"/>
  <c r="V301" i="30"/>
  <c r="V300" i="30"/>
  <c r="U301" i="30"/>
  <c r="U300" i="30"/>
  <c r="T301" i="30"/>
  <c r="T300" i="30"/>
  <c r="S301" i="30"/>
  <c r="S300" i="30"/>
  <c r="R301" i="30"/>
  <c r="R300" i="30"/>
  <c r="Q301" i="30"/>
  <c r="Q300" i="30"/>
  <c r="P301" i="30"/>
  <c r="P300" i="30"/>
  <c r="O301" i="30"/>
  <c r="O300" i="30"/>
  <c r="N301" i="30"/>
  <c r="N300" i="30"/>
  <c r="M301" i="30"/>
  <c r="M300" i="30"/>
  <c r="L301" i="30"/>
  <c r="L300" i="30"/>
  <c r="K301" i="30"/>
  <c r="K300" i="30"/>
  <c r="J301" i="30"/>
  <c r="J300" i="30"/>
  <c r="I301" i="30"/>
  <c r="I300" i="30"/>
  <c r="H301" i="30"/>
  <c r="H300" i="30"/>
  <c r="G301" i="30"/>
  <c r="G300" i="30"/>
  <c r="F301" i="30"/>
  <c r="F300" i="30"/>
  <c r="V297" i="30"/>
  <c r="V296" i="30"/>
  <c r="U297" i="30"/>
  <c r="U296" i="30"/>
  <c r="T297" i="30"/>
  <c r="T296" i="30"/>
  <c r="S297" i="30"/>
  <c r="S296" i="30"/>
  <c r="R297" i="30"/>
  <c r="R296" i="30"/>
  <c r="Q297" i="30"/>
  <c r="Q296" i="30"/>
  <c r="P297" i="30"/>
  <c r="P296" i="30"/>
  <c r="O297" i="30"/>
  <c r="O296" i="30"/>
  <c r="N297" i="30"/>
  <c r="N296" i="30"/>
  <c r="M297" i="30"/>
  <c r="M296" i="30"/>
  <c r="L297" i="30"/>
  <c r="L296" i="30"/>
  <c r="K297" i="30"/>
  <c r="K296" i="30"/>
  <c r="J297" i="30"/>
  <c r="J296" i="30"/>
  <c r="I297" i="30"/>
  <c r="I296" i="30"/>
  <c r="H297" i="30"/>
  <c r="H296" i="30"/>
  <c r="G297" i="30"/>
  <c r="G296" i="30"/>
  <c r="F297" i="30"/>
  <c r="F296" i="30"/>
  <c r="V293" i="30"/>
  <c r="V292" i="30"/>
  <c r="U293" i="30"/>
  <c r="U292" i="30"/>
  <c r="T293" i="30"/>
  <c r="T292" i="30"/>
  <c r="S293" i="30"/>
  <c r="S292" i="30"/>
  <c r="R293" i="30"/>
  <c r="R292" i="30"/>
  <c r="Q293" i="30"/>
  <c r="Q292" i="30"/>
  <c r="P293" i="30"/>
  <c r="P292" i="30"/>
  <c r="O293" i="30"/>
  <c r="O292" i="30"/>
  <c r="N293" i="30"/>
  <c r="N292" i="30"/>
  <c r="M293" i="30"/>
  <c r="M292" i="30"/>
  <c r="L293" i="30"/>
  <c r="L292" i="30"/>
  <c r="K293" i="30"/>
  <c r="K292" i="30"/>
  <c r="J293" i="30"/>
  <c r="J292" i="30"/>
  <c r="I293" i="30"/>
  <c r="I292" i="30"/>
  <c r="H293" i="30"/>
  <c r="H292" i="30"/>
  <c r="G293" i="30"/>
  <c r="G292" i="30"/>
  <c r="F293" i="30"/>
  <c r="F292" i="30"/>
  <c r="V289" i="30"/>
  <c r="V288" i="30"/>
  <c r="U289" i="30"/>
  <c r="U288" i="30"/>
  <c r="T289" i="30"/>
  <c r="T288" i="30"/>
  <c r="S289" i="30"/>
  <c r="S288" i="30"/>
  <c r="R289" i="30"/>
  <c r="R288" i="30"/>
  <c r="Q289" i="30"/>
  <c r="Q288" i="30"/>
  <c r="P289" i="30"/>
  <c r="P288" i="30"/>
  <c r="O289" i="30"/>
  <c r="O288" i="30"/>
  <c r="N289" i="30"/>
  <c r="N288" i="30"/>
  <c r="M289" i="30"/>
  <c r="M288" i="30"/>
  <c r="L289" i="30"/>
  <c r="L288" i="30"/>
  <c r="K289" i="30"/>
  <c r="K288" i="30"/>
  <c r="J289" i="30"/>
  <c r="J288" i="30"/>
  <c r="I289" i="30"/>
  <c r="I288" i="30"/>
  <c r="H289" i="30"/>
  <c r="H288" i="30"/>
  <c r="G289" i="30"/>
  <c r="G288" i="30"/>
  <c r="F289" i="30"/>
  <c r="F288" i="30"/>
  <c r="V285" i="30"/>
  <c r="V284" i="30"/>
  <c r="U285" i="30"/>
  <c r="U284" i="30"/>
  <c r="T285" i="30"/>
  <c r="T284" i="30"/>
  <c r="S285" i="30"/>
  <c r="S284" i="30"/>
  <c r="R285" i="30"/>
  <c r="R284" i="30"/>
  <c r="Q285" i="30"/>
  <c r="Q284" i="30"/>
  <c r="P285" i="30"/>
  <c r="P284" i="30"/>
  <c r="O285" i="30"/>
  <c r="O284" i="30"/>
  <c r="N285" i="30"/>
  <c r="N284" i="30"/>
  <c r="M285" i="30"/>
  <c r="M284" i="30"/>
  <c r="L285" i="30"/>
  <c r="L284" i="30"/>
  <c r="K285" i="30"/>
  <c r="K284" i="30"/>
  <c r="J285" i="30"/>
  <c r="J284" i="30"/>
  <c r="I285" i="30"/>
  <c r="I284" i="30"/>
  <c r="H285" i="30"/>
  <c r="H284" i="30"/>
  <c r="G285" i="30"/>
  <c r="G284" i="30"/>
  <c r="F285" i="30"/>
  <c r="F284" i="30"/>
  <c r="V281" i="30"/>
  <c r="V280" i="30"/>
  <c r="U281" i="30"/>
  <c r="U280" i="30"/>
  <c r="T281" i="30"/>
  <c r="T280" i="30"/>
  <c r="S281" i="30"/>
  <c r="S280" i="30"/>
  <c r="R281" i="30"/>
  <c r="R280" i="30"/>
  <c r="Q281" i="30"/>
  <c r="Q280" i="30"/>
  <c r="P281" i="30"/>
  <c r="P280" i="30"/>
  <c r="O281" i="30"/>
  <c r="O280" i="30"/>
  <c r="N281" i="30"/>
  <c r="N280" i="30"/>
  <c r="M281" i="30"/>
  <c r="M280" i="30"/>
  <c r="L281" i="30"/>
  <c r="L280" i="30"/>
  <c r="K281" i="30"/>
  <c r="K280" i="30"/>
  <c r="J281" i="30"/>
  <c r="J280" i="30"/>
  <c r="I281" i="30"/>
  <c r="I280" i="30"/>
  <c r="H281" i="30"/>
  <c r="H280" i="30"/>
  <c r="G281" i="30"/>
  <c r="G280" i="30"/>
  <c r="F281" i="30"/>
  <c r="F280" i="30"/>
  <c r="V277" i="30"/>
  <c r="V276" i="30"/>
  <c r="U277" i="30"/>
  <c r="U276" i="30"/>
  <c r="T277" i="30"/>
  <c r="T276" i="30"/>
  <c r="S277" i="30"/>
  <c r="S276" i="30"/>
  <c r="R277" i="30"/>
  <c r="R276" i="30"/>
  <c r="Q277" i="30"/>
  <c r="Q276" i="30"/>
  <c r="P277" i="30"/>
  <c r="P276" i="30"/>
  <c r="O277" i="30"/>
  <c r="O276" i="30"/>
  <c r="N277" i="30"/>
  <c r="N276" i="30"/>
  <c r="M277" i="30"/>
  <c r="M276" i="30"/>
  <c r="L277" i="30"/>
  <c r="L276" i="30"/>
  <c r="K277" i="30"/>
  <c r="K276" i="30"/>
  <c r="J277" i="30"/>
  <c r="J276" i="30"/>
  <c r="I277" i="30"/>
  <c r="I276" i="30"/>
  <c r="H277" i="30"/>
  <c r="H276" i="30"/>
  <c r="G277" i="30"/>
  <c r="G276" i="30"/>
  <c r="F277" i="30"/>
  <c r="F276" i="30"/>
  <c r="V273" i="30"/>
  <c r="V272" i="30"/>
  <c r="U273" i="30"/>
  <c r="U272" i="30"/>
  <c r="T273" i="30"/>
  <c r="T272" i="30"/>
  <c r="S273" i="30"/>
  <c r="S272" i="30"/>
  <c r="R273" i="30"/>
  <c r="R272" i="30"/>
  <c r="Q273" i="30"/>
  <c r="Q272" i="30"/>
  <c r="P273" i="30"/>
  <c r="P272" i="30"/>
  <c r="O273" i="30"/>
  <c r="O272" i="30"/>
  <c r="N273" i="30"/>
  <c r="N272" i="30"/>
  <c r="M273" i="30"/>
  <c r="M272" i="30"/>
  <c r="L273" i="30"/>
  <c r="L272" i="30"/>
  <c r="K273" i="30"/>
  <c r="K272" i="30"/>
  <c r="J273" i="30"/>
  <c r="J272" i="30"/>
  <c r="I273" i="30"/>
  <c r="I272" i="30"/>
  <c r="H273" i="30"/>
  <c r="H272" i="30"/>
  <c r="G273" i="30"/>
  <c r="G272" i="30"/>
  <c r="F273" i="30"/>
  <c r="F272" i="30"/>
  <c r="V269" i="30"/>
  <c r="V268" i="30"/>
  <c r="U269" i="30"/>
  <c r="U268" i="30"/>
  <c r="T269" i="30"/>
  <c r="T268" i="30"/>
  <c r="S269" i="30"/>
  <c r="S268" i="30"/>
  <c r="R269" i="30"/>
  <c r="R268" i="30"/>
  <c r="Q269" i="30"/>
  <c r="Q268" i="30"/>
  <c r="P269" i="30"/>
  <c r="P268" i="30"/>
  <c r="O269" i="30"/>
  <c r="O268" i="30"/>
  <c r="N269" i="30"/>
  <c r="N268" i="30"/>
  <c r="M269" i="30"/>
  <c r="M268" i="30"/>
  <c r="L269" i="30"/>
  <c r="L268" i="30"/>
  <c r="K269" i="30"/>
  <c r="K268" i="30"/>
  <c r="J269" i="30"/>
  <c r="J268" i="30"/>
  <c r="I269" i="30"/>
  <c r="I268" i="30"/>
  <c r="H269" i="30"/>
  <c r="H268" i="30"/>
  <c r="G269" i="30"/>
  <c r="G268" i="30"/>
  <c r="F269" i="30"/>
  <c r="F268" i="30"/>
  <c r="V265" i="30"/>
  <c r="V264" i="30"/>
  <c r="U265" i="30"/>
  <c r="U264" i="30"/>
  <c r="T265" i="30"/>
  <c r="T264" i="30"/>
  <c r="S265" i="30"/>
  <c r="S264" i="30"/>
  <c r="R265" i="30"/>
  <c r="R264" i="30"/>
  <c r="Q265" i="30"/>
  <c r="Q264" i="30"/>
  <c r="P265" i="30"/>
  <c r="P264" i="30"/>
  <c r="O265" i="30"/>
  <c r="O264" i="30"/>
  <c r="N265" i="30"/>
  <c r="N264" i="30"/>
  <c r="M265" i="30"/>
  <c r="M264" i="30"/>
  <c r="L265" i="30"/>
  <c r="L264" i="30"/>
  <c r="K265" i="30"/>
  <c r="K264" i="30"/>
  <c r="J265" i="30"/>
  <c r="J264" i="30"/>
  <c r="I265" i="30"/>
  <c r="I264" i="30"/>
  <c r="H265" i="30"/>
  <c r="H264" i="30"/>
  <c r="G265" i="30"/>
  <c r="G264" i="30"/>
  <c r="F265" i="30"/>
  <c r="F264" i="30"/>
  <c r="V261" i="30"/>
  <c r="V260" i="30"/>
  <c r="U261" i="30"/>
  <c r="U260" i="30"/>
  <c r="T261" i="30"/>
  <c r="T260" i="30"/>
  <c r="S261" i="30"/>
  <c r="S260" i="30"/>
  <c r="R261" i="30"/>
  <c r="R260" i="30"/>
  <c r="Q261" i="30"/>
  <c r="Q260" i="30"/>
  <c r="P261" i="30"/>
  <c r="P260" i="30"/>
  <c r="O261" i="30"/>
  <c r="O260" i="30"/>
  <c r="N261" i="30"/>
  <c r="N260" i="30"/>
  <c r="M261" i="30"/>
  <c r="M260" i="30"/>
  <c r="L261" i="30"/>
  <c r="L260" i="30"/>
  <c r="K261" i="30"/>
  <c r="K260" i="30"/>
  <c r="J261" i="30"/>
  <c r="J260" i="30"/>
  <c r="I261" i="30"/>
  <c r="I260" i="30"/>
  <c r="H261" i="30"/>
  <c r="H260" i="30"/>
  <c r="G261" i="30"/>
  <c r="G260" i="30"/>
  <c r="F261" i="30"/>
  <c r="F260" i="30"/>
  <c r="V257" i="30"/>
  <c r="V256" i="30"/>
  <c r="U257" i="30"/>
  <c r="U256" i="30"/>
  <c r="T257" i="30"/>
  <c r="T256" i="30"/>
  <c r="S257" i="30"/>
  <c r="S256" i="30"/>
  <c r="R257" i="30"/>
  <c r="R256" i="30"/>
  <c r="Q257" i="30"/>
  <c r="Q256" i="30"/>
  <c r="P257" i="30"/>
  <c r="P256" i="30"/>
  <c r="O257" i="30"/>
  <c r="O256" i="30"/>
  <c r="N257" i="30"/>
  <c r="N256" i="30"/>
  <c r="M257" i="30"/>
  <c r="M256" i="30"/>
  <c r="L257" i="30"/>
  <c r="L256" i="30"/>
  <c r="K257" i="30"/>
  <c r="K256" i="30"/>
  <c r="J257" i="30"/>
  <c r="J256" i="30"/>
  <c r="I257" i="30"/>
  <c r="I256" i="30"/>
  <c r="H257" i="30"/>
  <c r="H256" i="30"/>
  <c r="G257" i="30"/>
  <c r="G256" i="30"/>
  <c r="F257" i="30"/>
  <c r="F256" i="30"/>
  <c r="V253" i="30"/>
  <c r="V252" i="30"/>
  <c r="U253" i="30"/>
  <c r="U252" i="30"/>
  <c r="T253" i="30"/>
  <c r="T252" i="30"/>
  <c r="S253" i="30"/>
  <c r="S252" i="30"/>
  <c r="R253" i="30"/>
  <c r="R252" i="30"/>
  <c r="Q253" i="30"/>
  <c r="Q252" i="30"/>
  <c r="P253" i="30"/>
  <c r="P252" i="30"/>
  <c r="O253" i="30"/>
  <c r="O252" i="30"/>
  <c r="N253" i="30"/>
  <c r="N252" i="30"/>
  <c r="M253" i="30"/>
  <c r="M252" i="30"/>
  <c r="L253" i="30"/>
  <c r="L252" i="30"/>
  <c r="K253" i="30"/>
  <c r="K252" i="30"/>
  <c r="J253" i="30"/>
  <c r="J252" i="30"/>
  <c r="I253" i="30"/>
  <c r="I252" i="30"/>
  <c r="H253" i="30"/>
  <c r="H252" i="30"/>
  <c r="G253" i="30"/>
  <c r="G252" i="30"/>
  <c r="F253" i="30"/>
  <c r="F252" i="30"/>
  <c r="V249" i="30"/>
  <c r="V248" i="30"/>
  <c r="U249" i="30"/>
  <c r="U248" i="30"/>
  <c r="T249" i="30"/>
  <c r="T248" i="30"/>
  <c r="S249" i="30"/>
  <c r="S248" i="30"/>
  <c r="R249" i="30"/>
  <c r="R248" i="30"/>
  <c r="Q249" i="30"/>
  <c r="Q248" i="30"/>
  <c r="P249" i="30"/>
  <c r="P248" i="30"/>
  <c r="O249" i="30"/>
  <c r="O248" i="30"/>
  <c r="N249" i="30"/>
  <c r="N248" i="30"/>
  <c r="M249" i="30"/>
  <c r="M248" i="30"/>
  <c r="L249" i="30"/>
  <c r="L248" i="30"/>
  <c r="K249" i="30"/>
  <c r="K248" i="30"/>
  <c r="J249" i="30"/>
  <c r="J248" i="30"/>
  <c r="I249" i="30"/>
  <c r="I248" i="30"/>
  <c r="H249" i="30"/>
  <c r="H248" i="30"/>
  <c r="G249" i="30"/>
  <c r="G248" i="30"/>
  <c r="F249" i="30"/>
  <c r="F248" i="30"/>
  <c r="V245" i="30"/>
  <c r="V244" i="30"/>
  <c r="U245" i="30"/>
  <c r="U244" i="30"/>
  <c r="T245" i="30"/>
  <c r="T244" i="30"/>
  <c r="S245" i="30"/>
  <c r="S244" i="30"/>
  <c r="R245" i="30"/>
  <c r="R244" i="30"/>
  <c r="Q245" i="30"/>
  <c r="Q244" i="30"/>
  <c r="P245" i="30"/>
  <c r="P244" i="30"/>
  <c r="O245" i="30"/>
  <c r="O244" i="30"/>
  <c r="N245" i="30"/>
  <c r="N244" i="30"/>
  <c r="M245" i="30"/>
  <c r="M244" i="30"/>
  <c r="L245" i="30"/>
  <c r="L244" i="30"/>
  <c r="K245" i="30"/>
  <c r="K244" i="30"/>
  <c r="J245" i="30"/>
  <c r="J244" i="30"/>
  <c r="I245" i="30"/>
  <c r="I244" i="30"/>
  <c r="H245" i="30"/>
  <c r="H244" i="30"/>
  <c r="G245" i="30"/>
  <c r="G244" i="30"/>
  <c r="F245" i="30"/>
  <c r="F244" i="30"/>
  <c r="V241" i="30"/>
  <c r="V240" i="30"/>
  <c r="U241" i="30"/>
  <c r="U240" i="30"/>
  <c r="T241" i="30"/>
  <c r="T240" i="30"/>
  <c r="S241" i="30"/>
  <c r="S240" i="30"/>
  <c r="R241" i="30"/>
  <c r="R240" i="30"/>
  <c r="Q241" i="30"/>
  <c r="Q240" i="30"/>
  <c r="P241" i="30"/>
  <c r="P240" i="30"/>
  <c r="O241" i="30"/>
  <c r="O240" i="30"/>
  <c r="N241" i="30"/>
  <c r="N240" i="30"/>
  <c r="M241" i="30"/>
  <c r="M240" i="30"/>
  <c r="L241" i="30"/>
  <c r="L240" i="30"/>
  <c r="K241" i="30"/>
  <c r="K240" i="30"/>
  <c r="J241" i="30"/>
  <c r="J240" i="30"/>
  <c r="I241" i="30"/>
  <c r="I240" i="30"/>
  <c r="H241" i="30"/>
  <c r="H240" i="30"/>
  <c r="G241" i="30"/>
  <c r="G240" i="30"/>
  <c r="F241" i="30"/>
  <c r="F240" i="30"/>
  <c r="V237" i="30"/>
  <c r="V236" i="30"/>
  <c r="U237" i="30"/>
  <c r="U236" i="30"/>
  <c r="T237" i="30"/>
  <c r="T236" i="30"/>
  <c r="S237" i="30"/>
  <c r="S236" i="30"/>
  <c r="R237" i="30"/>
  <c r="R236" i="30"/>
  <c r="Q237" i="30"/>
  <c r="Q236" i="30"/>
  <c r="P237" i="30"/>
  <c r="P236" i="30"/>
  <c r="O237" i="30"/>
  <c r="O236" i="30"/>
  <c r="N237" i="30"/>
  <c r="N236" i="30"/>
  <c r="M237" i="30"/>
  <c r="M236" i="30"/>
  <c r="L237" i="30"/>
  <c r="L236" i="30"/>
  <c r="K237" i="30"/>
  <c r="K236" i="30"/>
  <c r="J237" i="30"/>
  <c r="J236" i="30"/>
  <c r="I237" i="30"/>
  <c r="I236" i="30"/>
  <c r="H237" i="30"/>
  <c r="H236" i="30"/>
  <c r="G237" i="30"/>
  <c r="G236" i="30"/>
  <c r="F237" i="30"/>
  <c r="F236" i="30"/>
  <c r="V233" i="30"/>
  <c r="V232" i="30"/>
  <c r="U233" i="30"/>
  <c r="U232" i="30"/>
  <c r="T233" i="30"/>
  <c r="T232" i="30"/>
  <c r="S233" i="30"/>
  <c r="S232" i="30"/>
  <c r="R233" i="30"/>
  <c r="R232" i="30"/>
  <c r="Q233" i="30"/>
  <c r="Q232" i="30"/>
  <c r="P233" i="30"/>
  <c r="P232" i="30"/>
  <c r="O233" i="30"/>
  <c r="O232" i="30"/>
  <c r="N233" i="30"/>
  <c r="N232" i="30"/>
  <c r="M233" i="30"/>
  <c r="M232" i="30"/>
  <c r="L233" i="30"/>
  <c r="L232" i="30"/>
  <c r="K233" i="30"/>
  <c r="K232" i="30"/>
  <c r="J233" i="30"/>
  <c r="J232" i="30"/>
  <c r="I233" i="30"/>
  <c r="I232" i="30"/>
  <c r="H233" i="30"/>
  <c r="H232" i="30"/>
  <c r="G233" i="30"/>
  <c r="G232" i="30"/>
  <c r="F233" i="30"/>
  <c r="F232" i="30"/>
  <c r="V229" i="30"/>
  <c r="V228" i="30"/>
  <c r="U229" i="30"/>
  <c r="U228" i="30"/>
  <c r="T229" i="30"/>
  <c r="T228" i="30"/>
  <c r="S229" i="30"/>
  <c r="S228" i="30"/>
  <c r="R229" i="30"/>
  <c r="R228" i="30"/>
  <c r="Q229" i="30"/>
  <c r="Q228" i="30"/>
  <c r="P229" i="30"/>
  <c r="P228" i="30"/>
  <c r="O229" i="30"/>
  <c r="O228" i="30"/>
  <c r="N229" i="30"/>
  <c r="N228" i="30"/>
  <c r="M229" i="30"/>
  <c r="M228" i="30"/>
  <c r="L229" i="30"/>
  <c r="L228" i="30"/>
  <c r="K229" i="30"/>
  <c r="K228" i="30"/>
  <c r="J229" i="30"/>
  <c r="J228" i="30"/>
  <c r="I229" i="30"/>
  <c r="I228" i="30"/>
  <c r="H229" i="30"/>
  <c r="H228" i="30"/>
  <c r="G229" i="30"/>
  <c r="G228" i="30"/>
  <c r="F229" i="30"/>
  <c r="F228" i="30"/>
  <c r="V225" i="30"/>
  <c r="V224" i="30"/>
  <c r="U225" i="30"/>
  <c r="U224" i="30"/>
  <c r="T225" i="30"/>
  <c r="T224" i="30"/>
  <c r="S225" i="30"/>
  <c r="S224" i="30"/>
  <c r="R225" i="30"/>
  <c r="R224" i="30"/>
  <c r="Q225" i="30"/>
  <c r="Q224" i="30"/>
  <c r="P225" i="30"/>
  <c r="P224" i="30"/>
  <c r="O225" i="30"/>
  <c r="O224" i="30"/>
  <c r="N225" i="30"/>
  <c r="N224" i="30"/>
  <c r="M225" i="30"/>
  <c r="M224" i="30"/>
  <c r="L225" i="30"/>
  <c r="L224" i="30"/>
  <c r="K225" i="30"/>
  <c r="K224" i="30"/>
  <c r="J225" i="30"/>
  <c r="J224" i="30"/>
  <c r="I225" i="30"/>
  <c r="I224" i="30"/>
  <c r="H225" i="30"/>
  <c r="H224" i="30"/>
  <c r="G225" i="30"/>
  <c r="G224" i="30"/>
  <c r="F225" i="30"/>
  <c r="F224" i="30"/>
  <c r="V221" i="30"/>
  <c r="V220" i="30"/>
  <c r="U221" i="30"/>
  <c r="U220" i="30"/>
  <c r="T221" i="30"/>
  <c r="T220" i="30"/>
  <c r="S221" i="30"/>
  <c r="S220" i="30"/>
  <c r="R221" i="30"/>
  <c r="R220" i="30"/>
  <c r="Q221" i="30"/>
  <c r="Q220" i="30"/>
  <c r="P221" i="30"/>
  <c r="P220" i="30"/>
  <c r="O221" i="30"/>
  <c r="O220" i="30"/>
  <c r="N221" i="30"/>
  <c r="N220" i="30"/>
  <c r="M221" i="30"/>
  <c r="M220" i="30"/>
  <c r="L221" i="30"/>
  <c r="L220" i="30"/>
  <c r="K221" i="30"/>
  <c r="K220" i="30"/>
  <c r="J221" i="30"/>
  <c r="J220" i="30"/>
  <c r="I221" i="30"/>
  <c r="I220" i="30"/>
  <c r="H221" i="30"/>
  <c r="H220" i="30"/>
  <c r="G221" i="30"/>
  <c r="G220" i="30"/>
  <c r="F221" i="30"/>
  <c r="F220" i="30"/>
  <c r="V217" i="30"/>
  <c r="V216" i="30"/>
  <c r="U217" i="30"/>
  <c r="U216" i="30"/>
  <c r="T217" i="30"/>
  <c r="T216" i="30"/>
  <c r="S217" i="30"/>
  <c r="S216" i="30"/>
  <c r="R217" i="30"/>
  <c r="R216" i="30"/>
  <c r="Q217" i="30"/>
  <c r="Q216" i="30"/>
  <c r="P217" i="30"/>
  <c r="P216" i="30"/>
  <c r="O217" i="30"/>
  <c r="O216" i="30"/>
  <c r="N217" i="30"/>
  <c r="N216" i="30"/>
  <c r="M217" i="30"/>
  <c r="M216" i="30"/>
  <c r="L217" i="30"/>
  <c r="L216" i="30"/>
  <c r="K217" i="30"/>
  <c r="K216" i="30"/>
  <c r="J217" i="30"/>
  <c r="J216" i="30"/>
  <c r="I217" i="30"/>
  <c r="I216" i="30"/>
  <c r="H217" i="30"/>
  <c r="H216" i="30"/>
  <c r="G217" i="30"/>
  <c r="G216" i="30"/>
  <c r="F217" i="30"/>
  <c r="F216" i="30"/>
  <c r="V213" i="30"/>
  <c r="V212" i="30"/>
  <c r="U213" i="30"/>
  <c r="U212" i="30"/>
  <c r="T213" i="30"/>
  <c r="T212" i="30"/>
  <c r="S213" i="30"/>
  <c r="S212" i="30"/>
  <c r="R213" i="30"/>
  <c r="R212" i="30"/>
  <c r="Q213" i="30"/>
  <c r="Q212" i="30"/>
  <c r="P213" i="30"/>
  <c r="P212" i="30"/>
  <c r="O213" i="30"/>
  <c r="O212" i="30"/>
  <c r="N213" i="30"/>
  <c r="N212" i="30"/>
  <c r="M213" i="30"/>
  <c r="M212" i="30"/>
  <c r="L213" i="30"/>
  <c r="L212" i="30"/>
  <c r="K213" i="30"/>
  <c r="K212" i="30"/>
  <c r="J213" i="30"/>
  <c r="J212" i="30"/>
  <c r="I213" i="30"/>
  <c r="I212" i="30"/>
  <c r="H213" i="30"/>
  <c r="H212" i="30"/>
  <c r="G213" i="30"/>
  <c r="G212" i="30"/>
  <c r="F213" i="30"/>
  <c r="F212" i="30"/>
  <c r="V209" i="30"/>
  <c r="V208" i="30"/>
  <c r="U209" i="30"/>
  <c r="U208" i="30"/>
  <c r="T209" i="30"/>
  <c r="T208" i="30"/>
  <c r="S209" i="30"/>
  <c r="S208" i="30"/>
  <c r="R209" i="30"/>
  <c r="R208" i="30"/>
  <c r="Q209" i="30"/>
  <c r="Q208" i="30"/>
  <c r="P209" i="30"/>
  <c r="P208" i="30"/>
  <c r="O209" i="30"/>
  <c r="O208" i="30"/>
  <c r="N209" i="30"/>
  <c r="N208" i="30"/>
  <c r="M209" i="30"/>
  <c r="M208" i="30"/>
  <c r="L209" i="30"/>
  <c r="L208" i="30"/>
  <c r="K209" i="30"/>
  <c r="K208" i="30"/>
  <c r="J209" i="30"/>
  <c r="J208" i="30"/>
  <c r="I209" i="30"/>
  <c r="I208" i="30"/>
  <c r="H209" i="30"/>
  <c r="H208" i="30"/>
  <c r="G209" i="30"/>
  <c r="G208" i="30"/>
  <c r="F209" i="30"/>
  <c r="F208" i="30"/>
  <c r="V205" i="30"/>
  <c r="V204" i="30"/>
  <c r="U205" i="30"/>
  <c r="U204" i="30"/>
  <c r="T205" i="30"/>
  <c r="T204" i="30"/>
  <c r="S205" i="30"/>
  <c r="S204" i="30"/>
  <c r="R205" i="30"/>
  <c r="R204" i="30"/>
  <c r="Q205" i="30"/>
  <c r="Q204" i="30"/>
  <c r="P205" i="30"/>
  <c r="P204" i="30"/>
  <c r="O205" i="30"/>
  <c r="O204" i="30"/>
  <c r="N205" i="30"/>
  <c r="N204" i="30"/>
  <c r="M205" i="30"/>
  <c r="M204" i="30"/>
  <c r="L205" i="30"/>
  <c r="L204" i="30"/>
  <c r="K205" i="30"/>
  <c r="K204" i="30"/>
  <c r="J205" i="30"/>
  <c r="J204" i="30"/>
  <c r="I205" i="30"/>
  <c r="I204" i="30"/>
  <c r="H205" i="30"/>
  <c r="H204" i="30"/>
  <c r="G205" i="30"/>
  <c r="G204" i="30"/>
  <c r="F205" i="30"/>
  <c r="F204" i="30"/>
  <c r="V201" i="30"/>
  <c r="V200" i="30"/>
  <c r="U201" i="30"/>
  <c r="U200" i="30"/>
  <c r="T201" i="30"/>
  <c r="T200" i="30"/>
  <c r="S201" i="30"/>
  <c r="S200" i="30"/>
  <c r="R201" i="30"/>
  <c r="R200" i="30"/>
  <c r="Q201" i="30"/>
  <c r="Q200" i="30"/>
  <c r="P201" i="30"/>
  <c r="P200" i="30"/>
  <c r="O201" i="30"/>
  <c r="O200" i="30"/>
  <c r="N201" i="30"/>
  <c r="N200" i="30"/>
  <c r="M201" i="30"/>
  <c r="M200" i="30"/>
  <c r="L201" i="30"/>
  <c r="L200" i="30"/>
  <c r="K201" i="30"/>
  <c r="K200" i="30"/>
  <c r="J201" i="30"/>
  <c r="J200" i="30"/>
  <c r="I201" i="30"/>
  <c r="I200" i="30"/>
  <c r="H201" i="30"/>
  <c r="H200" i="30"/>
  <c r="G201" i="30"/>
  <c r="G200" i="30"/>
  <c r="F201" i="30"/>
  <c r="F200" i="30"/>
  <c r="V197" i="30"/>
  <c r="V196" i="30"/>
  <c r="U197" i="30"/>
  <c r="U196" i="30"/>
  <c r="T197" i="30"/>
  <c r="T196" i="30"/>
  <c r="S197" i="30"/>
  <c r="S196" i="30"/>
  <c r="R197" i="30"/>
  <c r="R196" i="30"/>
  <c r="Q197" i="30"/>
  <c r="Q196" i="30"/>
  <c r="P197" i="30"/>
  <c r="P196" i="30"/>
  <c r="O197" i="30"/>
  <c r="O196" i="30"/>
  <c r="N197" i="30"/>
  <c r="N196" i="30"/>
  <c r="M197" i="30"/>
  <c r="M196" i="30"/>
  <c r="L197" i="30"/>
  <c r="L196" i="30"/>
  <c r="K197" i="30"/>
  <c r="K196" i="30"/>
  <c r="J197" i="30"/>
  <c r="J196" i="30"/>
  <c r="I197" i="30"/>
  <c r="I196" i="30"/>
  <c r="H197" i="30"/>
  <c r="H196" i="30"/>
  <c r="G197" i="30"/>
  <c r="G196" i="30"/>
  <c r="F197" i="30"/>
  <c r="F196" i="30"/>
  <c r="V193" i="30"/>
  <c r="V192" i="30"/>
  <c r="U193" i="30"/>
  <c r="U192" i="30"/>
  <c r="T193" i="30"/>
  <c r="T192" i="30"/>
  <c r="S193" i="30"/>
  <c r="S192" i="30"/>
  <c r="R193" i="30"/>
  <c r="R192" i="30"/>
  <c r="Q193" i="30"/>
  <c r="Q192" i="30"/>
  <c r="P193" i="30"/>
  <c r="P192" i="30"/>
  <c r="O193" i="30"/>
  <c r="O192" i="30"/>
  <c r="N193" i="30"/>
  <c r="N192" i="30"/>
  <c r="M193" i="30"/>
  <c r="M192" i="30"/>
  <c r="L193" i="30"/>
  <c r="L192" i="30"/>
  <c r="K193" i="30"/>
  <c r="K192" i="30"/>
  <c r="J193" i="30"/>
  <c r="J192" i="30"/>
  <c r="I193" i="30"/>
  <c r="I192" i="30"/>
  <c r="H193" i="30"/>
  <c r="H192" i="30"/>
  <c r="G193" i="30"/>
  <c r="G192" i="30"/>
  <c r="F193" i="30"/>
  <c r="F192" i="30"/>
  <c r="V189" i="30"/>
  <c r="V188" i="30"/>
  <c r="U189" i="30"/>
  <c r="U188" i="30"/>
  <c r="T189" i="30"/>
  <c r="T188" i="30"/>
  <c r="S189" i="30"/>
  <c r="S188" i="30"/>
  <c r="R189" i="30"/>
  <c r="R188" i="30"/>
  <c r="Q189" i="30"/>
  <c r="Q188" i="30"/>
  <c r="P189" i="30"/>
  <c r="P188" i="30"/>
  <c r="O189" i="30"/>
  <c r="O188" i="30"/>
  <c r="N189" i="30"/>
  <c r="N188" i="30"/>
  <c r="M189" i="30"/>
  <c r="M188" i="30"/>
  <c r="L189" i="30"/>
  <c r="L188" i="30"/>
  <c r="K189" i="30"/>
  <c r="K188" i="30"/>
  <c r="J189" i="30"/>
  <c r="J188" i="30"/>
  <c r="I189" i="30"/>
  <c r="I188" i="30"/>
  <c r="H189" i="30"/>
  <c r="H188" i="30"/>
  <c r="G189" i="30"/>
  <c r="G188" i="30"/>
  <c r="F189" i="30"/>
  <c r="F188" i="30"/>
  <c r="V185" i="30"/>
  <c r="V184" i="30"/>
  <c r="U185" i="30"/>
  <c r="U184" i="30"/>
  <c r="T185" i="30"/>
  <c r="T184" i="30"/>
  <c r="S185" i="30"/>
  <c r="S184" i="30"/>
  <c r="R185" i="30"/>
  <c r="R184" i="30"/>
  <c r="Q185" i="30"/>
  <c r="Q184" i="30"/>
  <c r="P185" i="30"/>
  <c r="P184" i="30"/>
  <c r="O185" i="30"/>
  <c r="O184" i="30"/>
  <c r="N185" i="30"/>
  <c r="N184" i="30"/>
  <c r="M185" i="30"/>
  <c r="M184" i="30"/>
  <c r="L185" i="30"/>
  <c r="L184" i="30"/>
  <c r="K185" i="30"/>
  <c r="K184" i="30"/>
  <c r="J185" i="30"/>
  <c r="J184" i="30"/>
  <c r="I185" i="30"/>
  <c r="I184" i="30"/>
  <c r="H185" i="30"/>
  <c r="H184" i="30"/>
  <c r="G185" i="30"/>
  <c r="G184" i="30"/>
  <c r="F185" i="30"/>
  <c r="F184" i="30"/>
  <c r="V181" i="30"/>
  <c r="V180" i="30"/>
  <c r="U181" i="30"/>
  <c r="U180" i="30"/>
  <c r="T181" i="30"/>
  <c r="T180" i="30"/>
  <c r="S181" i="30"/>
  <c r="S180" i="30"/>
  <c r="R181" i="30"/>
  <c r="R180" i="30"/>
  <c r="Q181" i="30"/>
  <c r="Q180" i="30"/>
  <c r="P181" i="30"/>
  <c r="P180" i="30"/>
  <c r="O181" i="30"/>
  <c r="O180" i="30"/>
  <c r="N181" i="30"/>
  <c r="N180" i="30"/>
  <c r="M181" i="30"/>
  <c r="M180" i="30"/>
  <c r="L181" i="30"/>
  <c r="L180" i="30"/>
  <c r="K181" i="30"/>
  <c r="K180" i="30"/>
  <c r="J181" i="30"/>
  <c r="J180" i="30"/>
  <c r="I181" i="30"/>
  <c r="I180" i="30"/>
  <c r="H181" i="30"/>
  <c r="H180" i="30"/>
  <c r="G181" i="30"/>
  <c r="G180" i="30"/>
  <c r="F181" i="30"/>
  <c r="F180" i="30"/>
  <c r="V177" i="30"/>
  <c r="V176" i="30"/>
  <c r="U177" i="30"/>
  <c r="U176" i="30"/>
  <c r="T177" i="30"/>
  <c r="T176" i="30"/>
  <c r="S177" i="30"/>
  <c r="S176" i="30"/>
  <c r="R177" i="30"/>
  <c r="R176" i="30"/>
  <c r="Q177" i="30"/>
  <c r="Q176" i="30"/>
  <c r="P177" i="30"/>
  <c r="P176" i="30"/>
  <c r="O177" i="30"/>
  <c r="O176" i="30"/>
  <c r="N177" i="30"/>
  <c r="N176" i="30"/>
  <c r="M177" i="30"/>
  <c r="M176" i="30"/>
  <c r="L177" i="30"/>
  <c r="L176" i="30"/>
  <c r="K177" i="30"/>
  <c r="K176" i="30"/>
  <c r="J177" i="30"/>
  <c r="J176" i="30"/>
  <c r="I177" i="30"/>
  <c r="I176" i="30"/>
  <c r="H177" i="30"/>
  <c r="H176" i="30"/>
  <c r="G177" i="30"/>
  <c r="G176" i="30"/>
  <c r="F177" i="30"/>
  <c r="F176" i="30"/>
  <c r="V173" i="30"/>
  <c r="V172" i="30"/>
  <c r="U173" i="30"/>
  <c r="U172" i="30"/>
  <c r="T173" i="30"/>
  <c r="T172" i="30"/>
  <c r="S173" i="30"/>
  <c r="S172" i="30"/>
  <c r="R173" i="30"/>
  <c r="R172" i="30"/>
  <c r="Q173" i="30"/>
  <c r="Q172" i="30"/>
  <c r="P173" i="30"/>
  <c r="P172" i="30"/>
  <c r="O173" i="30"/>
  <c r="O172" i="30"/>
  <c r="N173" i="30"/>
  <c r="N172" i="30"/>
  <c r="M173" i="30"/>
  <c r="M172" i="30"/>
  <c r="L173" i="30"/>
  <c r="L172" i="30"/>
  <c r="K173" i="30"/>
  <c r="K172" i="30"/>
  <c r="J173" i="30"/>
  <c r="J172" i="30"/>
  <c r="I173" i="30"/>
  <c r="I172" i="30"/>
  <c r="H173" i="30"/>
  <c r="H172" i="30"/>
  <c r="G173" i="30"/>
  <c r="G172" i="30"/>
  <c r="F173" i="30"/>
  <c r="F172" i="30"/>
  <c r="V169" i="30"/>
  <c r="V168" i="30"/>
  <c r="U169" i="30"/>
  <c r="U168" i="30"/>
  <c r="T169" i="30"/>
  <c r="T168" i="30"/>
  <c r="S169" i="30"/>
  <c r="S168" i="30"/>
  <c r="R169" i="30"/>
  <c r="R168" i="30"/>
  <c r="Q169" i="30"/>
  <c r="Q168" i="30"/>
  <c r="P169" i="30"/>
  <c r="P168" i="30"/>
  <c r="O169" i="30"/>
  <c r="O168" i="30"/>
  <c r="N169" i="30"/>
  <c r="N168" i="30"/>
  <c r="M169" i="30"/>
  <c r="M168" i="30"/>
  <c r="L169" i="30"/>
  <c r="L168" i="30"/>
  <c r="K169" i="30"/>
  <c r="K168" i="30"/>
  <c r="J169" i="30"/>
  <c r="J168" i="30"/>
  <c r="I169" i="30"/>
  <c r="I168" i="30"/>
  <c r="H169" i="30"/>
  <c r="H168" i="30"/>
  <c r="G169" i="30"/>
  <c r="G168" i="30"/>
  <c r="F169" i="30"/>
  <c r="F168" i="30"/>
  <c r="V165" i="30"/>
  <c r="V164" i="30"/>
  <c r="U165" i="30"/>
  <c r="U164" i="30"/>
  <c r="T165" i="30"/>
  <c r="T164" i="30"/>
  <c r="S165" i="30"/>
  <c r="S164" i="30"/>
  <c r="R165" i="30"/>
  <c r="R164" i="30"/>
  <c r="Q165" i="30"/>
  <c r="Q164" i="30"/>
  <c r="P165" i="30"/>
  <c r="P164" i="30"/>
  <c r="O165" i="30"/>
  <c r="O164" i="30"/>
  <c r="N165" i="30"/>
  <c r="N164" i="30"/>
  <c r="M165" i="30"/>
  <c r="M164" i="30"/>
  <c r="L165" i="30"/>
  <c r="L164" i="30"/>
  <c r="K165" i="30"/>
  <c r="K164" i="30"/>
  <c r="J165" i="30"/>
  <c r="J164" i="30"/>
  <c r="I165" i="30"/>
  <c r="I164" i="30"/>
  <c r="H165" i="30"/>
  <c r="H164" i="30"/>
  <c r="G165" i="30"/>
  <c r="G164" i="30"/>
  <c r="F165" i="30"/>
  <c r="F164" i="30"/>
  <c r="V161" i="30"/>
  <c r="V160" i="30"/>
  <c r="U161" i="30"/>
  <c r="U160" i="30"/>
  <c r="T161" i="30"/>
  <c r="T160" i="30"/>
  <c r="S161" i="30"/>
  <c r="S160" i="30"/>
  <c r="R161" i="30"/>
  <c r="R160" i="30"/>
  <c r="Q161" i="30"/>
  <c r="Q160" i="30"/>
  <c r="P161" i="30"/>
  <c r="P160" i="30"/>
  <c r="O161" i="30"/>
  <c r="O160" i="30"/>
  <c r="N161" i="30"/>
  <c r="N160" i="30"/>
  <c r="M161" i="30"/>
  <c r="M160" i="30"/>
  <c r="L161" i="30"/>
  <c r="L160" i="30"/>
  <c r="K161" i="30"/>
  <c r="K160" i="30"/>
  <c r="J161" i="30"/>
  <c r="J160" i="30"/>
  <c r="I161" i="30"/>
  <c r="I160" i="30"/>
  <c r="H161" i="30"/>
  <c r="H160" i="30"/>
  <c r="G161" i="30"/>
  <c r="G160" i="30"/>
  <c r="F161" i="30"/>
  <c r="F160" i="30"/>
  <c r="V157" i="30"/>
  <c r="V156" i="30"/>
  <c r="U157" i="30"/>
  <c r="U156" i="30"/>
  <c r="T157" i="30"/>
  <c r="T156" i="30"/>
  <c r="S157" i="30"/>
  <c r="S156" i="30"/>
  <c r="R157" i="30"/>
  <c r="R156" i="30"/>
  <c r="Q157" i="30"/>
  <c r="Q156" i="30"/>
  <c r="P157" i="30"/>
  <c r="P156" i="30"/>
  <c r="O157" i="30"/>
  <c r="O156" i="30"/>
  <c r="N157" i="30"/>
  <c r="N156" i="30"/>
  <c r="M157" i="30"/>
  <c r="M156" i="30"/>
  <c r="L157" i="30"/>
  <c r="L156" i="30"/>
  <c r="K157" i="30"/>
  <c r="K156" i="30"/>
  <c r="J157" i="30"/>
  <c r="J156" i="30"/>
  <c r="I157" i="30"/>
  <c r="I156" i="30"/>
  <c r="H157" i="30"/>
  <c r="H156" i="30"/>
  <c r="G157" i="30"/>
  <c r="G156" i="30"/>
  <c r="F157" i="30"/>
  <c r="F156" i="30"/>
  <c r="V153" i="30"/>
  <c r="V152" i="30"/>
  <c r="U153" i="30"/>
  <c r="U152" i="30"/>
  <c r="T153" i="30"/>
  <c r="T152" i="30"/>
  <c r="S153" i="30"/>
  <c r="S152" i="30"/>
  <c r="R153" i="30"/>
  <c r="R152" i="30"/>
  <c r="Q153" i="30"/>
  <c r="Q152" i="30"/>
  <c r="P153" i="30"/>
  <c r="P152" i="30"/>
  <c r="O153" i="30"/>
  <c r="O152" i="30"/>
  <c r="N153" i="30"/>
  <c r="N152" i="30"/>
  <c r="M153" i="30"/>
  <c r="M152" i="30"/>
  <c r="L153" i="30"/>
  <c r="L152" i="30"/>
  <c r="K153" i="30"/>
  <c r="K152" i="30"/>
  <c r="J153" i="30"/>
  <c r="J152" i="30"/>
  <c r="I153" i="30"/>
  <c r="I152" i="30"/>
  <c r="H153" i="30"/>
  <c r="H152" i="30"/>
  <c r="G153" i="30"/>
  <c r="G152" i="30"/>
  <c r="F153" i="30"/>
  <c r="F152" i="30"/>
  <c r="V149" i="30"/>
  <c r="V148" i="30"/>
  <c r="U149" i="30"/>
  <c r="U148" i="30"/>
  <c r="T149" i="30"/>
  <c r="T148" i="30"/>
  <c r="S149" i="30"/>
  <c r="S148" i="30"/>
  <c r="R149" i="30"/>
  <c r="R148" i="30"/>
  <c r="Q149" i="30"/>
  <c r="Q148" i="30"/>
  <c r="P149" i="30"/>
  <c r="P148" i="30"/>
  <c r="O149" i="30"/>
  <c r="O148" i="30"/>
  <c r="N149" i="30"/>
  <c r="N148" i="30"/>
  <c r="M149" i="30"/>
  <c r="M148" i="30"/>
  <c r="L149" i="30"/>
  <c r="L148" i="30"/>
  <c r="K149" i="30"/>
  <c r="K148" i="30"/>
  <c r="J149" i="30"/>
  <c r="J148" i="30"/>
  <c r="I149" i="30"/>
  <c r="I148" i="30"/>
  <c r="H149" i="30"/>
  <c r="H148" i="30"/>
  <c r="G149" i="30"/>
  <c r="G148" i="30"/>
  <c r="F149" i="30"/>
  <c r="F148" i="30"/>
  <c r="V145" i="30"/>
  <c r="V144" i="30"/>
  <c r="U145" i="30"/>
  <c r="U144" i="30"/>
  <c r="T145" i="30"/>
  <c r="T144" i="30"/>
  <c r="S145" i="30"/>
  <c r="S144" i="30"/>
  <c r="R145" i="30"/>
  <c r="R144" i="30"/>
  <c r="Q145" i="30"/>
  <c r="Q144" i="30"/>
  <c r="P145" i="30"/>
  <c r="P144" i="30"/>
  <c r="O145" i="30"/>
  <c r="O144" i="30"/>
  <c r="N145" i="30"/>
  <c r="N144" i="30"/>
  <c r="M145" i="30"/>
  <c r="M144" i="30"/>
  <c r="L145" i="30"/>
  <c r="L144" i="30"/>
  <c r="K145" i="30"/>
  <c r="K144" i="30"/>
  <c r="J145" i="30"/>
  <c r="J144" i="30"/>
  <c r="I145" i="30"/>
  <c r="I144" i="30"/>
  <c r="H145" i="30"/>
  <c r="H144" i="30"/>
  <c r="G145" i="30"/>
  <c r="G144" i="30"/>
  <c r="F145" i="30"/>
  <c r="F144" i="30"/>
  <c r="V141" i="30"/>
  <c r="V140" i="30"/>
  <c r="U141" i="30"/>
  <c r="U140" i="30"/>
  <c r="T141" i="30"/>
  <c r="T140" i="30"/>
  <c r="S141" i="30"/>
  <c r="S140" i="30"/>
  <c r="R141" i="30"/>
  <c r="R140" i="30"/>
  <c r="Q141" i="30"/>
  <c r="Q140" i="30"/>
  <c r="P141" i="30"/>
  <c r="P140" i="30"/>
  <c r="O141" i="30"/>
  <c r="O140" i="30"/>
  <c r="N141" i="30"/>
  <c r="N140" i="30"/>
  <c r="M141" i="30"/>
  <c r="M140" i="30"/>
  <c r="L141" i="30"/>
  <c r="L140" i="30"/>
  <c r="K141" i="30"/>
  <c r="K140" i="30"/>
  <c r="J141" i="30"/>
  <c r="J140" i="30"/>
  <c r="I141" i="30"/>
  <c r="I140" i="30"/>
  <c r="H141" i="30"/>
  <c r="H140" i="30"/>
  <c r="G141" i="30"/>
  <c r="G140" i="30"/>
  <c r="F141" i="30"/>
  <c r="F140" i="30"/>
  <c r="V137" i="30"/>
  <c r="V136" i="30"/>
  <c r="U137" i="30"/>
  <c r="U136" i="30"/>
  <c r="T137" i="30"/>
  <c r="T136" i="30"/>
  <c r="S137" i="30"/>
  <c r="S136" i="30"/>
  <c r="R137" i="30"/>
  <c r="R136" i="30"/>
  <c r="Q137" i="30"/>
  <c r="Q136" i="30"/>
  <c r="P137" i="30"/>
  <c r="P136" i="30"/>
  <c r="O137" i="30"/>
  <c r="O136" i="30"/>
  <c r="N137" i="30"/>
  <c r="N136" i="30"/>
  <c r="M137" i="30"/>
  <c r="M136" i="30"/>
  <c r="L137" i="30"/>
  <c r="L136" i="30"/>
  <c r="K137" i="30"/>
  <c r="K136" i="30"/>
  <c r="J137" i="30"/>
  <c r="J136" i="30"/>
  <c r="I137" i="30"/>
  <c r="I136" i="30"/>
  <c r="H137" i="30"/>
  <c r="H136" i="30"/>
  <c r="G137" i="30"/>
  <c r="G136" i="30"/>
  <c r="F137" i="30"/>
  <c r="F136" i="30"/>
  <c r="V133" i="30"/>
  <c r="V132" i="30"/>
  <c r="U133" i="30"/>
  <c r="U132" i="30"/>
  <c r="T133" i="30"/>
  <c r="T132" i="30"/>
  <c r="S133" i="30"/>
  <c r="S132" i="30"/>
  <c r="R133" i="30"/>
  <c r="R132" i="30"/>
  <c r="Q133" i="30"/>
  <c r="Q132" i="30"/>
  <c r="P133" i="30"/>
  <c r="P132" i="30"/>
  <c r="O133" i="30"/>
  <c r="O132" i="30"/>
  <c r="N133" i="30"/>
  <c r="N132" i="30"/>
  <c r="M133" i="30"/>
  <c r="M132" i="30"/>
  <c r="L133" i="30"/>
  <c r="L132" i="30"/>
  <c r="K133" i="30"/>
  <c r="K132" i="30"/>
  <c r="J133" i="30"/>
  <c r="J132" i="30"/>
  <c r="I133" i="30"/>
  <c r="I132" i="30"/>
  <c r="H133" i="30"/>
  <c r="H132" i="30"/>
  <c r="G133" i="30"/>
  <c r="G132" i="30"/>
  <c r="F133" i="30"/>
  <c r="F132" i="30"/>
  <c r="V129" i="30"/>
  <c r="V128" i="30"/>
  <c r="U129" i="30"/>
  <c r="U128" i="30"/>
  <c r="T129" i="30"/>
  <c r="T128" i="30"/>
  <c r="S129" i="30"/>
  <c r="S128" i="30"/>
  <c r="R129" i="30"/>
  <c r="R128" i="30"/>
  <c r="Q129" i="30"/>
  <c r="Q128" i="30"/>
  <c r="P129" i="30"/>
  <c r="P128" i="30"/>
  <c r="O129" i="30"/>
  <c r="O128" i="30"/>
  <c r="N129" i="30"/>
  <c r="N128" i="30"/>
  <c r="M129" i="30"/>
  <c r="M128" i="30"/>
  <c r="L129" i="30"/>
  <c r="L128" i="30"/>
  <c r="K129" i="30"/>
  <c r="K128" i="30"/>
  <c r="J129" i="30"/>
  <c r="J128" i="30"/>
  <c r="I129" i="30"/>
  <c r="I128" i="30"/>
  <c r="H129" i="30"/>
  <c r="H128" i="30"/>
  <c r="G129" i="30"/>
  <c r="G128" i="30"/>
  <c r="F129" i="30"/>
  <c r="F128" i="30"/>
  <c r="V125" i="30"/>
  <c r="V124" i="30"/>
  <c r="U125" i="30"/>
  <c r="U124" i="30"/>
  <c r="T125" i="30"/>
  <c r="T124" i="30"/>
  <c r="S125" i="30"/>
  <c r="S124" i="30"/>
  <c r="R125" i="30"/>
  <c r="R124" i="30"/>
  <c r="Q125" i="30"/>
  <c r="Q124" i="30"/>
  <c r="P125" i="30"/>
  <c r="P124" i="30"/>
  <c r="O125" i="30"/>
  <c r="O124" i="30"/>
  <c r="N125" i="30"/>
  <c r="N124" i="30"/>
  <c r="M125" i="30"/>
  <c r="M124" i="30"/>
  <c r="L125" i="30"/>
  <c r="L124" i="30"/>
  <c r="K125" i="30"/>
  <c r="K124" i="30"/>
  <c r="J125" i="30"/>
  <c r="J124" i="30"/>
  <c r="I125" i="30"/>
  <c r="I124" i="30"/>
  <c r="H125" i="30"/>
  <c r="H124" i="30"/>
  <c r="G125" i="30"/>
  <c r="G124" i="30"/>
  <c r="F125" i="30"/>
  <c r="F124" i="30"/>
  <c r="V121" i="30"/>
  <c r="V120" i="30"/>
  <c r="U121" i="30"/>
  <c r="U120" i="30"/>
  <c r="T121" i="30"/>
  <c r="T120" i="30"/>
  <c r="S121" i="30"/>
  <c r="S120" i="30"/>
  <c r="R121" i="30"/>
  <c r="R120" i="30"/>
  <c r="Q121" i="30"/>
  <c r="Q120" i="30"/>
  <c r="P121" i="30"/>
  <c r="P120" i="30"/>
  <c r="O121" i="30"/>
  <c r="O120" i="30"/>
  <c r="N121" i="30"/>
  <c r="N120" i="30"/>
  <c r="M121" i="30"/>
  <c r="M120" i="30"/>
  <c r="L121" i="30"/>
  <c r="L120" i="30"/>
  <c r="K121" i="30"/>
  <c r="K120" i="30"/>
  <c r="J121" i="30"/>
  <c r="J120" i="30"/>
  <c r="I121" i="30"/>
  <c r="I120" i="30"/>
  <c r="H121" i="30"/>
  <c r="H120" i="30"/>
  <c r="G121" i="30"/>
  <c r="G120" i="30"/>
  <c r="F121" i="30"/>
  <c r="F120" i="30"/>
  <c r="V117" i="30"/>
  <c r="V116" i="30"/>
  <c r="U117" i="30"/>
  <c r="U116" i="30"/>
  <c r="T117" i="30"/>
  <c r="T116" i="30"/>
  <c r="S117" i="30"/>
  <c r="S116" i="30"/>
  <c r="R117" i="30"/>
  <c r="R116" i="30"/>
  <c r="Q117" i="30"/>
  <c r="Q116" i="30"/>
  <c r="P117" i="30"/>
  <c r="P116" i="30"/>
  <c r="O117" i="30"/>
  <c r="O116" i="30"/>
  <c r="N117" i="30"/>
  <c r="N116" i="30"/>
  <c r="M117" i="30"/>
  <c r="M116" i="30"/>
  <c r="L117" i="30"/>
  <c r="L116" i="30"/>
  <c r="K117" i="30"/>
  <c r="K116" i="30"/>
  <c r="J117" i="30"/>
  <c r="J116" i="30"/>
  <c r="I117" i="30"/>
  <c r="I116" i="30"/>
  <c r="H117" i="30"/>
  <c r="H116" i="30"/>
  <c r="G117" i="30"/>
  <c r="G116" i="30"/>
  <c r="F117" i="30"/>
  <c r="F116" i="30"/>
  <c r="V113" i="30"/>
  <c r="V112" i="30"/>
  <c r="U113" i="30"/>
  <c r="U112" i="30"/>
  <c r="T113" i="30"/>
  <c r="T112" i="30"/>
  <c r="S113" i="30"/>
  <c r="S112" i="30"/>
  <c r="R113" i="30"/>
  <c r="R112" i="30"/>
  <c r="Q113" i="30"/>
  <c r="Q112" i="30"/>
  <c r="P113" i="30"/>
  <c r="P112" i="30"/>
  <c r="O113" i="30"/>
  <c r="O112" i="30"/>
  <c r="N113" i="30"/>
  <c r="N112" i="30"/>
  <c r="M113" i="30"/>
  <c r="M112" i="30"/>
  <c r="L113" i="30"/>
  <c r="L112" i="30"/>
  <c r="K113" i="30"/>
  <c r="K112" i="30"/>
  <c r="J113" i="30"/>
  <c r="J112" i="30"/>
  <c r="I113" i="30"/>
  <c r="I112" i="30"/>
  <c r="H113" i="30"/>
  <c r="H112" i="30"/>
  <c r="G113" i="30"/>
  <c r="G112" i="30"/>
  <c r="F113" i="30"/>
  <c r="F112" i="30"/>
  <c r="V109" i="30"/>
  <c r="V108" i="30"/>
  <c r="U109" i="30"/>
  <c r="U108" i="30"/>
  <c r="T109" i="30"/>
  <c r="T108" i="30"/>
  <c r="S109" i="30"/>
  <c r="S108" i="30"/>
  <c r="R109" i="30"/>
  <c r="R108" i="30"/>
  <c r="Q109" i="30"/>
  <c r="Q108" i="30"/>
  <c r="P109" i="30"/>
  <c r="P108" i="30"/>
  <c r="O109" i="30"/>
  <c r="O108" i="30"/>
  <c r="N109" i="30"/>
  <c r="N108" i="30"/>
  <c r="M109" i="30"/>
  <c r="M108" i="30"/>
  <c r="L109" i="30"/>
  <c r="L108" i="30"/>
  <c r="K109" i="30"/>
  <c r="K108" i="30"/>
  <c r="J109" i="30"/>
  <c r="J108" i="30"/>
  <c r="I109" i="30"/>
  <c r="I108" i="30"/>
  <c r="H109" i="30"/>
  <c r="H108" i="30"/>
  <c r="G109" i="30"/>
  <c r="G108" i="30"/>
  <c r="F109" i="30"/>
  <c r="F108" i="30"/>
  <c r="V105" i="30"/>
  <c r="V104" i="30"/>
  <c r="U105" i="30"/>
  <c r="U104" i="30"/>
  <c r="T105" i="30"/>
  <c r="T104" i="30"/>
  <c r="S105" i="30"/>
  <c r="S104" i="30"/>
  <c r="R105" i="30"/>
  <c r="R104" i="30"/>
  <c r="Q105" i="30"/>
  <c r="Q104" i="30"/>
  <c r="P105" i="30"/>
  <c r="P104" i="30"/>
  <c r="O105" i="30"/>
  <c r="O104" i="30"/>
  <c r="N105" i="30"/>
  <c r="N104" i="30"/>
  <c r="M105" i="30"/>
  <c r="M104" i="30"/>
  <c r="L105" i="30"/>
  <c r="L104" i="30"/>
  <c r="K105" i="30"/>
  <c r="K104" i="30"/>
  <c r="J105" i="30"/>
  <c r="J104" i="30"/>
  <c r="I105" i="30"/>
  <c r="I104" i="30"/>
  <c r="H105" i="30"/>
  <c r="H104" i="30"/>
  <c r="G105" i="30"/>
  <c r="G104" i="30"/>
  <c r="F105" i="30"/>
  <c r="F104" i="30"/>
  <c r="V101" i="30"/>
  <c r="V100" i="30"/>
  <c r="U101" i="30"/>
  <c r="U100" i="30"/>
  <c r="T101" i="30"/>
  <c r="T100" i="30"/>
  <c r="S101" i="30"/>
  <c r="S100" i="30"/>
  <c r="R101" i="30"/>
  <c r="R100" i="30"/>
  <c r="Q101" i="30"/>
  <c r="Q100" i="30"/>
  <c r="P101" i="30"/>
  <c r="P100" i="30"/>
  <c r="O101" i="30"/>
  <c r="O100" i="30"/>
  <c r="N101" i="30"/>
  <c r="N100" i="30"/>
  <c r="M101" i="30"/>
  <c r="M100" i="30"/>
  <c r="L101" i="30"/>
  <c r="L100" i="30"/>
  <c r="K101" i="30"/>
  <c r="K100" i="30"/>
  <c r="J101" i="30"/>
  <c r="J100" i="30"/>
  <c r="I101" i="30"/>
  <c r="I100" i="30"/>
  <c r="H101" i="30"/>
  <c r="H100" i="30"/>
  <c r="G101" i="30"/>
  <c r="G100" i="30"/>
  <c r="F101" i="30"/>
  <c r="F100" i="30"/>
  <c r="V97" i="30"/>
  <c r="V96" i="30"/>
  <c r="U97" i="30"/>
  <c r="U96" i="30"/>
  <c r="T97" i="30"/>
  <c r="T96" i="30"/>
  <c r="S97" i="30"/>
  <c r="S96" i="30"/>
  <c r="R97" i="30"/>
  <c r="R96" i="30"/>
  <c r="Q97" i="30"/>
  <c r="Q96" i="30"/>
  <c r="P97" i="30"/>
  <c r="P96" i="30"/>
  <c r="O97" i="30"/>
  <c r="O96" i="30"/>
  <c r="N97" i="30"/>
  <c r="N96" i="30"/>
  <c r="M97" i="30"/>
  <c r="M96" i="30"/>
  <c r="L97" i="30"/>
  <c r="L96" i="30"/>
  <c r="K97" i="30"/>
  <c r="K96" i="30"/>
  <c r="J97" i="30"/>
  <c r="J96" i="30"/>
  <c r="I97" i="30"/>
  <c r="I96" i="30"/>
  <c r="H97" i="30"/>
  <c r="H96" i="30"/>
  <c r="G97" i="30"/>
  <c r="G96" i="30"/>
  <c r="F97" i="30"/>
  <c r="F96" i="30"/>
  <c r="V93" i="30"/>
  <c r="V92" i="30"/>
  <c r="U93" i="30"/>
  <c r="U92" i="30"/>
  <c r="T93" i="30"/>
  <c r="T92" i="30"/>
  <c r="S93" i="30"/>
  <c r="S92" i="30"/>
  <c r="R93" i="30"/>
  <c r="R92" i="30"/>
  <c r="Q93" i="30"/>
  <c r="Q92" i="30"/>
  <c r="P93" i="30"/>
  <c r="P92" i="30"/>
  <c r="O93" i="30"/>
  <c r="O92" i="30"/>
  <c r="N93" i="30"/>
  <c r="N92" i="30"/>
  <c r="M93" i="30"/>
  <c r="M92" i="30"/>
  <c r="L93" i="30"/>
  <c r="L92" i="30"/>
  <c r="K93" i="30"/>
  <c r="K92" i="30"/>
  <c r="J93" i="30"/>
  <c r="J92" i="30"/>
  <c r="I93" i="30"/>
  <c r="I92" i="30"/>
  <c r="H93" i="30"/>
  <c r="H92" i="30"/>
  <c r="G93" i="30"/>
  <c r="G92" i="30"/>
  <c r="F93" i="30"/>
  <c r="F92" i="30"/>
  <c r="V89" i="30"/>
  <c r="V88" i="30"/>
  <c r="U89" i="30"/>
  <c r="U88" i="30"/>
  <c r="T89" i="30"/>
  <c r="T88" i="30"/>
  <c r="S89" i="30"/>
  <c r="S88" i="30"/>
  <c r="R89" i="30"/>
  <c r="R88" i="30"/>
  <c r="Q89" i="30"/>
  <c r="Q88" i="30"/>
  <c r="P89" i="30"/>
  <c r="P88" i="30"/>
  <c r="O89" i="30"/>
  <c r="O88" i="30"/>
  <c r="N89" i="30"/>
  <c r="N88" i="30"/>
  <c r="M89" i="30"/>
  <c r="M88" i="30"/>
  <c r="L89" i="30"/>
  <c r="L88" i="30"/>
  <c r="K89" i="30"/>
  <c r="K88" i="30"/>
  <c r="J89" i="30"/>
  <c r="J88" i="30"/>
  <c r="I89" i="30"/>
  <c r="I88" i="30"/>
  <c r="H89" i="30"/>
  <c r="H88" i="30"/>
  <c r="G89" i="30"/>
  <c r="G88" i="30"/>
  <c r="F89" i="30"/>
  <c r="F88" i="30"/>
  <c r="V85" i="30"/>
  <c r="V84" i="30"/>
  <c r="U85" i="30"/>
  <c r="U84" i="30"/>
  <c r="T85" i="30"/>
  <c r="T84" i="30"/>
  <c r="S85" i="30"/>
  <c r="S84" i="30"/>
  <c r="R85" i="30"/>
  <c r="R84" i="30"/>
  <c r="Q85" i="30"/>
  <c r="Q84" i="30"/>
  <c r="P85" i="30"/>
  <c r="P84" i="30"/>
  <c r="O85" i="30"/>
  <c r="O84" i="30"/>
  <c r="N85" i="30"/>
  <c r="N84" i="30"/>
  <c r="M85" i="30"/>
  <c r="M84" i="30"/>
  <c r="L85" i="30"/>
  <c r="L84" i="30"/>
  <c r="K85" i="30"/>
  <c r="K84" i="30"/>
  <c r="J85" i="30"/>
  <c r="J84" i="30"/>
  <c r="I85" i="30"/>
  <c r="I84" i="30"/>
  <c r="H85" i="30"/>
  <c r="H84" i="30"/>
  <c r="G85" i="30"/>
  <c r="G84" i="30"/>
  <c r="F85" i="30"/>
  <c r="F84" i="30"/>
  <c r="V81" i="30"/>
  <c r="V80" i="30"/>
  <c r="U81" i="30"/>
  <c r="U80" i="30"/>
  <c r="T81" i="30"/>
  <c r="T80" i="30"/>
  <c r="S81" i="30"/>
  <c r="S80" i="30"/>
  <c r="R81" i="30"/>
  <c r="R80" i="30"/>
  <c r="Q81" i="30"/>
  <c r="Q80" i="30"/>
  <c r="P81" i="30"/>
  <c r="P80" i="30"/>
  <c r="O81" i="30"/>
  <c r="O80" i="30"/>
  <c r="N81" i="30"/>
  <c r="N80" i="30"/>
  <c r="M81" i="30"/>
  <c r="M80" i="30"/>
  <c r="L81" i="30"/>
  <c r="L80" i="30"/>
  <c r="K81" i="30"/>
  <c r="K80" i="30"/>
  <c r="J81" i="30"/>
  <c r="J80" i="30"/>
  <c r="I81" i="30"/>
  <c r="I80" i="30"/>
  <c r="H81" i="30"/>
  <c r="H80" i="30"/>
  <c r="G81" i="30"/>
  <c r="G80" i="30"/>
  <c r="F81" i="30"/>
  <c r="F80" i="30"/>
  <c r="V77" i="30"/>
  <c r="V76" i="30"/>
  <c r="U77" i="30"/>
  <c r="U76" i="30"/>
  <c r="T77" i="30"/>
  <c r="T76" i="30"/>
  <c r="S77" i="30"/>
  <c r="S76" i="30"/>
  <c r="R77" i="30"/>
  <c r="R76" i="30"/>
  <c r="Q77" i="30"/>
  <c r="Q76" i="30"/>
  <c r="P77" i="30"/>
  <c r="P76" i="30"/>
  <c r="O77" i="30"/>
  <c r="O76" i="30"/>
  <c r="N77" i="30"/>
  <c r="N76" i="30"/>
  <c r="M77" i="30"/>
  <c r="M76" i="30"/>
  <c r="L77" i="30"/>
  <c r="L76" i="30"/>
  <c r="K77" i="30"/>
  <c r="K76" i="30"/>
  <c r="J77" i="30"/>
  <c r="J76" i="30"/>
  <c r="I77" i="30"/>
  <c r="I76" i="30"/>
  <c r="H77" i="30"/>
  <c r="H76" i="30"/>
  <c r="G77" i="30"/>
  <c r="G76" i="30"/>
  <c r="F77" i="30"/>
  <c r="F76" i="30"/>
  <c r="V73" i="30"/>
  <c r="V72" i="30"/>
  <c r="U73" i="30"/>
  <c r="U72" i="30"/>
  <c r="T73" i="30"/>
  <c r="T72" i="30"/>
  <c r="S73" i="30"/>
  <c r="S72" i="30"/>
  <c r="R73" i="30"/>
  <c r="R72" i="30"/>
  <c r="Q73" i="30"/>
  <c r="Q72" i="30"/>
  <c r="P73" i="30"/>
  <c r="P72" i="30"/>
  <c r="O73" i="30"/>
  <c r="O72" i="30"/>
  <c r="N73" i="30"/>
  <c r="N72" i="30"/>
  <c r="M73" i="30"/>
  <c r="M72" i="30"/>
  <c r="L73" i="30"/>
  <c r="L72" i="30"/>
  <c r="K73" i="30"/>
  <c r="K72" i="30"/>
  <c r="J73" i="30"/>
  <c r="J72" i="30"/>
  <c r="I73" i="30"/>
  <c r="I72" i="30"/>
  <c r="H73" i="30"/>
  <c r="H72" i="30"/>
  <c r="G73" i="30"/>
  <c r="G72" i="30"/>
  <c r="F73" i="30"/>
  <c r="F72" i="30"/>
  <c r="V69" i="30"/>
  <c r="V68" i="30"/>
  <c r="U69" i="30"/>
  <c r="U68" i="30"/>
  <c r="T69" i="30"/>
  <c r="T68" i="30"/>
  <c r="S69" i="30"/>
  <c r="S68" i="30"/>
  <c r="R69" i="30"/>
  <c r="R68" i="30"/>
  <c r="Q69" i="30"/>
  <c r="Q68" i="30"/>
  <c r="P69" i="30"/>
  <c r="P68" i="30"/>
  <c r="O69" i="30"/>
  <c r="O68" i="30"/>
  <c r="N69" i="30"/>
  <c r="N68" i="30"/>
  <c r="M69" i="30"/>
  <c r="M68" i="30"/>
  <c r="L69" i="30"/>
  <c r="L68" i="30"/>
  <c r="K69" i="30"/>
  <c r="K68" i="30"/>
  <c r="J69" i="30"/>
  <c r="J68" i="30"/>
  <c r="I69" i="30"/>
  <c r="I68" i="30"/>
  <c r="H69" i="30"/>
  <c r="H68" i="30"/>
  <c r="G69" i="30"/>
  <c r="G68" i="30"/>
  <c r="F69" i="30"/>
  <c r="F68" i="30"/>
  <c r="V65" i="30"/>
  <c r="V64" i="30"/>
  <c r="U65" i="30"/>
  <c r="U64" i="30"/>
  <c r="T65" i="30"/>
  <c r="T64" i="30"/>
  <c r="S65" i="30"/>
  <c r="S64" i="30"/>
  <c r="R65" i="30"/>
  <c r="R64" i="30"/>
  <c r="Q65" i="30"/>
  <c r="Q64" i="30"/>
  <c r="P65" i="30"/>
  <c r="P64" i="30"/>
  <c r="O65" i="30"/>
  <c r="O64" i="30"/>
  <c r="N65" i="30"/>
  <c r="N64" i="30"/>
  <c r="M65" i="30"/>
  <c r="M64" i="30"/>
  <c r="L65" i="30"/>
  <c r="L64" i="30"/>
  <c r="K65" i="30"/>
  <c r="K64" i="30"/>
  <c r="J65" i="30"/>
  <c r="J64" i="30"/>
  <c r="I65" i="30"/>
  <c r="I64" i="30"/>
  <c r="H65" i="30"/>
  <c r="H64" i="30"/>
  <c r="G65" i="30"/>
  <c r="G64" i="30"/>
  <c r="F65" i="30"/>
  <c r="F64" i="30"/>
  <c r="V61" i="30"/>
  <c r="V60" i="30"/>
  <c r="U61" i="30"/>
  <c r="U60" i="30"/>
  <c r="T61" i="30"/>
  <c r="T60" i="30"/>
  <c r="S61" i="30"/>
  <c r="S60" i="30"/>
  <c r="R61" i="30"/>
  <c r="R60" i="30"/>
  <c r="Q61" i="30"/>
  <c r="Q60" i="30"/>
  <c r="P61" i="30"/>
  <c r="P60" i="30"/>
  <c r="O61" i="30"/>
  <c r="O60" i="30"/>
  <c r="N61" i="30"/>
  <c r="N60" i="30"/>
  <c r="M61" i="30"/>
  <c r="M60" i="30"/>
  <c r="L61" i="30"/>
  <c r="L60" i="30"/>
  <c r="K61" i="30"/>
  <c r="K60" i="30"/>
  <c r="J61" i="30"/>
  <c r="J60" i="30"/>
  <c r="I61" i="30"/>
  <c r="I60" i="30"/>
  <c r="H61" i="30"/>
  <c r="H60" i="30"/>
  <c r="G61" i="30"/>
  <c r="G60" i="30"/>
  <c r="F61" i="30"/>
  <c r="F60" i="30"/>
  <c r="V57" i="30"/>
  <c r="V56" i="30"/>
  <c r="U57" i="30"/>
  <c r="U56" i="30"/>
  <c r="T57" i="30"/>
  <c r="T56" i="30"/>
  <c r="S57" i="30"/>
  <c r="S56" i="30"/>
  <c r="R57" i="30"/>
  <c r="R56" i="30"/>
  <c r="Q57" i="30"/>
  <c r="Q56" i="30"/>
  <c r="P57" i="30"/>
  <c r="P56" i="30"/>
  <c r="O57" i="30"/>
  <c r="O56" i="30"/>
  <c r="N57" i="30"/>
  <c r="N56" i="30"/>
  <c r="M57" i="30"/>
  <c r="M56" i="30"/>
  <c r="L57" i="30"/>
  <c r="L56" i="30"/>
  <c r="K57" i="30"/>
  <c r="K56" i="30"/>
  <c r="J57" i="30"/>
  <c r="J56" i="30"/>
  <c r="I57" i="30"/>
  <c r="I56" i="30"/>
  <c r="H57" i="30"/>
  <c r="H56" i="30"/>
  <c r="G57" i="30"/>
  <c r="G56" i="30"/>
  <c r="F57" i="30"/>
  <c r="F56" i="30"/>
  <c r="V53" i="30"/>
  <c r="V52" i="30"/>
  <c r="U53" i="30"/>
  <c r="U52" i="30"/>
  <c r="T53" i="30"/>
  <c r="T52" i="30"/>
  <c r="S53" i="30"/>
  <c r="S52" i="30"/>
  <c r="R53" i="30"/>
  <c r="R52" i="30"/>
  <c r="Q53" i="30"/>
  <c r="Q52" i="30"/>
  <c r="P53" i="30"/>
  <c r="P52" i="30"/>
  <c r="O53" i="30"/>
  <c r="O52" i="30"/>
  <c r="N53" i="30"/>
  <c r="N52" i="30"/>
  <c r="M53" i="30"/>
  <c r="M52" i="30"/>
  <c r="L53" i="30"/>
  <c r="L52" i="30"/>
  <c r="K53" i="30"/>
  <c r="K52" i="30"/>
  <c r="J53" i="30"/>
  <c r="J52" i="30"/>
  <c r="I53" i="30"/>
  <c r="I52" i="30"/>
  <c r="H53" i="30"/>
  <c r="H52" i="30"/>
  <c r="G53" i="30"/>
  <c r="G52" i="30"/>
  <c r="F53" i="30"/>
  <c r="F52" i="30"/>
  <c r="V49" i="30"/>
  <c r="V48" i="30"/>
  <c r="U49" i="30"/>
  <c r="U48" i="30"/>
  <c r="T49" i="30"/>
  <c r="T48" i="30"/>
  <c r="S49" i="30"/>
  <c r="S48" i="30"/>
  <c r="R49" i="30"/>
  <c r="R48" i="30"/>
  <c r="Q49" i="30"/>
  <c r="Q48" i="30"/>
  <c r="P49" i="30"/>
  <c r="P48" i="30"/>
  <c r="O49" i="30"/>
  <c r="O48" i="30"/>
  <c r="N49" i="30"/>
  <c r="N48" i="30"/>
  <c r="M49" i="30"/>
  <c r="M48" i="30"/>
  <c r="L49" i="30"/>
  <c r="L48" i="30"/>
  <c r="K49" i="30"/>
  <c r="K48" i="30"/>
  <c r="J49" i="30"/>
  <c r="J48" i="30"/>
  <c r="I49" i="30"/>
  <c r="I48" i="30"/>
  <c r="H49" i="30"/>
  <c r="H48" i="30"/>
  <c r="G49" i="30"/>
  <c r="G48" i="30"/>
  <c r="F49" i="30"/>
  <c r="F48" i="30"/>
  <c r="V45" i="30"/>
  <c r="V44" i="30"/>
  <c r="U45" i="30"/>
  <c r="U44" i="30"/>
  <c r="T45" i="30"/>
  <c r="T44" i="30"/>
  <c r="S45" i="30"/>
  <c r="S44" i="30"/>
  <c r="R45" i="30"/>
  <c r="R44" i="30"/>
  <c r="Q45" i="30"/>
  <c r="Q44" i="30"/>
  <c r="P45" i="30"/>
  <c r="P44" i="30"/>
  <c r="O45" i="30"/>
  <c r="O44" i="30"/>
  <c r="N45" i="30"/>
  <c r="N44" i="30"/>
  <c r="M45" i="30"/>
  <c r="M44" i="30"/>
  <c r="L45" i="30"/>
  <c r="L44" i="30"/>
  <c r="K45" i="30"/>
  <c r="K44" i="30"/>
  <c r="J45" i="30"/>
  <c r="J44" i="30"/>
  <c r="I45" i="30"/>
  <c r="I44" i="30"/>
  <c r="H45" i="30"/>
  <c r="H44" i="30"/>
  <c r="G45" i="30"/>
  <c r="G44" i="30"/>
  <c r="F45" i="30"/>
  <c r="F44" i="30"/>
  <c r="V41" i="30"/>
  <c r="V40" i="30"/>
  <c r="U41" i="30"/>
  <c r="U40" i="30"/>
  <c r="T41" i="30"/>
  <c r="T40" i="30"/>
  <c r="S41" i="30"/>
  <c r="S40" i="30"/>
  <c r="R41" i="30"/>
  <c r="R40" i="30"/>
  <c r="Q41" i="30"/>
  <c r="Q40" i="30"/>
  <c r="P41" i="30"/>
  <c r="P40" i="30"/>
  <c r="O41" i="30"/>
  <c r="O40" i="30"/>
  <c r="N41" i="30"/>
  <c r="N40" i="30"/>
  <c r="M41" i="30"/>
  <c r="M40" i="30"/>
  <c r="L41" i="30"/>
  <c r="L40" i="30"/>
  <c r="K41" i="30"/>
  <c r="K40" i="30"/>
  <c r="J41" i="30"/>
  <c r="J40" i="30"/>
  <c r="I41" i="30"/>
  <c r="I40" i="30"/>
  <c r="H41" i="30"/>
  <c r="H40" i="30"/>
  <c r="G41" i="30"/>
  <c r="G40" i="30"/>
  <c r="F41" i="30"/>
  <c r="F40" i="30"/>
  <c r="V37" i="30"/>
  <c r="V36" i="30"/>
  <c r="U37" i="30"/>
  <c r="U36" i="30"/>
  <c r="T37" i="30"/>
  <c r="T36" i="30"/>
  <c r="S37" i="30"/>
  <c r="S36" i="30"/>
  <c r="R37" i="30"/>
  <c r="R36" i="30"/>
  <c r="Q37" i="30"/>
  <c r="Q36" i="30"/>
  <c r="P37" i="30"/>
  <c r="P36" i="30"/>
  <c r="O37" i="30"/>
  <c r="O36" i="30"/>
  <c r="N37" i="30"/>
  <c r="N36" i="30"/>
  <c r="M37" i="30"/>
  <c r="M36" i="30"/>
  <c r="L37" i="30"/>
  <c r="L36" i="30"/>
  <c r="K37" i="30"/>
  <c r="K36" i="30"/>
  <c r="J37" i="30"/>
  <c r="J36" i="30"/>
  <c r="I37" i="30"/>
  <c r="I36" i="30"/>
  <c r="H37" i="30"/>
  <c r="H36" i="30"/>
  <c r="G37" i="30"/>
  <c r="G36" i="30"/>
  <c r="F37" i="30"/>
  <c r="F36" i="30"/>
  <c r="V33" i="30"/>
  <c r="V32" i="30"/>
  <c r="U33" i="30"/>
  <c r="U32" i="30"/>
  <c r="T33" i="30"/>
  <c r="T32" i="30"/>
  <c r="S33" i="30"/>
  <c r="S32" i="30"/>
  <c r="R33" i="30"/>
  <c r="R32" i="30"/>
  <c r="Q33" i="30"/>
  <c r="Q32" i="30"/>
  <c r="P33" i="30"/>
  <c r="P32" i="30"/>
  <c r="O33" i="30"/>
  <c r="O32" i="30"/>
  <c r="N33" i="30"/>
  <c r="N32" i="30"/>
  <c r="M33" i="30"/>
  <c r="M32" i="30"/>
  <c r="L33" i="30"/>
  <c r="L32" i="30"/>
  <c r="K33" i="30"/>
  <c r="K32" i="30"/>
  <c r="J33" i="30"/>
  <c r="J32" i="30"/>
  <c r="I33" i="30"/>
  <c r="I32" i="30"/>
  <c r="H33" i="30"/>
  <c r="H32" i="30"/>
  <c r="G33" i="30"/>
  <c r="G32" i="30"/>
  <c r="F33" i="30"/>
  <c r="F32" i="30"/>
  <c r="V29" i="30"/>
  <c r="V28" i="30"/>
  <c r="U29" i="30"/>
  <c r="U28" i="30"/>
  <c r="T29" i="30"/>
  <c r="T28" i="30"/>
  <c r="S29" i="30"/>
  <c r="S28" i="30"/>
  <c r="R29" i="30"/>
  <c r="R28" i="30"/>
  <c r="Q29" i="30"/>
  <c r="Q28" i="30"/>
  <c r="P29" i="30"/>
  <c r="P28" i="30"/>
  <c r="O29" i="30"/>
  <c r="O28" i="30"/>
  <c r="N29" i="30"/>
  <c r="N28" i="30"/>
  <c r="M29" i="30"/>
  <c r="M28" i="30"/>
  <c r="L29" i="30"/>
  <c r="L28" i="30"/>
  <c r="K29" i="30"/>
  <c r="K28" i="30"/>
  <c r="J29" i="30"/>
  <c r="J28" i="30"/>
  <c r="I29" i="30"/>
  <c r="I28" i="30"/>
  <c r="H29" i="30"/>
  <c r="H28" i="30"/>
  <c r="G29" i="30"/>
  <c r="G28" i="30"/>
  <c r="F29" i="30"/>
  <c r="F28" i="30"/>
  <c r="V25" i="30"/>
  <c r="V24" i="30"/>
  <c r="U25" i="30"/>
  <c r="U24" i="30"/>
  <c r="T25" i="30"/>
  <c r="T24" i="30"/>
  <c r="S25" i="30"/>
  <c r="S24" i="30"/>
  <c r="R25" i="30"/>
  <c r="R24" i="30"/>
  <c r="Q25" i="30"/>
  <c r="Q24" i="30"/>
  <c r="P25" i="30"/>
  <c r="P24" i="30"/>
  <c r="O25" i="30"/>
  <c r="O24" i="30"/>
  <c r="N25" i="30"/>
  <c r="N24" i="30"/>
  <c r="M25" i="30"/>
  <c r="M24" i="30"/>
  <c r="L25" i="30"/>
  <c r="L24" i="30"/>
  <c r="K25" i="30"/>
  <c r="K24" i="30"/>
  <c r="J25" i="30"/>
  <c r="J24" i="30"/>
  <c r="I25" i="30"/>
  <c r="I24" i="30"/>
  <c r="H25" i="30"/>
  <c r="H24" i="30"/>
  <c r="G25" i="30"/>
  <c r="G24" i="30"/>
  <c r="F25" i="30"/>
  <c r="F24" i="30"/>
  <c r="V21" i="30"/>
  <c r="V20" i="30"/>
  <c r="U21" i="30"/>
  <c r="U20" i="30"/>
  <c r="T21" i="30"/>
  <c r="T20" i="30"/>
  <c r="S21" i="30"/>
  <c r="S20" i="30"/>
  <c r="R21" i="30"/>
  <c r="R20" i="30"/>
  <c r="Q21" i="30"/>
  <c r="Q20" i="30"/>
  <c r="P21" i="30"/>
  <c r="P20" i="30"/>
  <c r="O21" i="30"/>
  <c r="O20" i="30"/>
  <c r="N21" i="30"/>
  <c r="N20" i="30"/>
  <c r="M21" i="30"/>
  <c r="M20" i="30"/>
  <c r="L21" i="30"/>
  <c r="L20" i="30"/>
  <c r="K21" i="30"/>
  <c r="K20" i="30"/>
  <c r="J21" i="30"/>
  <c r="J20" i="30"/>
  <c r="I21" i="30"/>
  <c r="I20" i="30"/>
  <c r="H21" i="30"/>
  <c r="H20" i="30"/>
  <c r="G21" i="30"/>
  <c r="G20" i="30"/>
  <c r="F21" i="30"/>
  <c r="F20" i="30"/>
  <c r="V17" i="30"/>
  <c r="V16" i="30"/>
  <c r="U17" i="30"/>
  <c r="U16" i="30"/>
  <c r="T17" i="30"/>
  <c r="T16" i="30"/>
  <c r="S17" i="30"/>
  <c r="S16" i="30"/>
  <c r="R17" i="30"/>
  <c r="R16" i="30"/>
  <c r="Q17" i="30"/>
  <c r="Q16" i="30"/>
  <c r="P17" i="30"/>
  <c r="P16" i="30"/>
  <c r="O17" i="30"/>
  <c r="O16" i="30"/>
  <c r="N17" i="30"/>
  <c r="N16" i="30"/>
  <c r="M17" i="30"/>
  <c r="M16" i="30"/>
  <c r="L17" i="30"/>
  <c r="L16" i="30"/>
  <c r="K17" i="30"/>
  <c r="K16" i="30"/>
  <c r="J17" i="30"/>
  <c r="J16" i="30"/>
  <c r="I17" i="30"/>
  <c r="I16" i="30"/>
  <c r="H17" i="30"/>
  <c r="H16" i="30"/>
  <c r="G17" i="30"/>
  <c r="G16" i="30"/>
  <c r="F17" i="30"/>
  <c r="F16" i="30"/>
  <c r="V13" i="30"/>
  <c r="V12" i="30"/>
  <c r="U13" i="30"/>
  <c r="U12" i="30"/>
  <c r="T13" i="30"/>
  <c r="T12" i="30"/>
  <c r="S13" i="30"/>
  <c r="S12" i="30"/>
  <c r="R13" i="30"/>
  <c r="R12" i="30"/>
  <c r="Q13" i="30"/>
  <c r="Q12" i="30"/>
  <c r="P13" i="30"/>
  <c r="P12" i="30"/>
  <c r="O13" i="30"/>
  <c r="O12" i="30"/>
  <c r="N13" i="30"/>
  <c r="N12" i="30"/>
  <c r="M13" i="30"/>
  <c r="M12" i="30"/>
  <c r="L13" i="30"/>
  <c r="L12" i="30"/>
  <c r="K13" i="30"/>
  <c r="K12" i="30"/>
  <c r="J13" i="30"/>
  <c r="J12" i="30"/>
  <c r="I13" i="30"/>
  <c r="I12" i="30"/>
  <c r="H13" i="30"/>
  <c r="H12" i="30"/>
  <c r="G13" i="30"/>
  <c r="G12" i="30"/>
  <c r="F13" i="30"/>
  <c r="F12" i="30"/>
  <c r="V9" i="30"/>
  <c r="V8" i="30"/>
  <c r="U9" i="30"/>
  <c r="U8" i="30"/>
  <c r="T9" i="30"/>
  <c r="T8" i="30"/>
  <c r="S9" i="30"/>
  <c r="S8" i="30"/>
  <c r="R9" i="30"/>
  <c r="R8" i="30"/>
  <c r="Q9" i="30"/>
  <c r="Q8" i="30"/>
  <c r="P9" i="30"/>
  <c r="P8" i="30"/>
  <c r="O9" i="30"/>
  <c r="O8" i="30"/>
  <c r="N9" i="30"/>
  <c r="N8" i="30"/>
  <c r="M9" i="30"/>
  <c r="M8" i="30"/>
  <c r="L9" i="30"/>
  <c r="L8" i="30"/>
  <c r="K9" i="30"/>
  <c r="K8" i="30"/>
  <c r="J9" i="30"/>
  <c r="J8" i="30"/>
  <c r="I9" i="30"/>
  <c r="I8" i="30"/>
  <c r="H9" i="30"/>
  <c r="H8" i="30"/>
  <c r="G9" i="30"/>
  <c r="G8" i="30"/>
  <c r="F9" i="30"/>
  <c r="F8" i="30"/>
  <c r="V5" i="30"/>
  <c r="V4" i="30"/>
  <c r="U5" i="30"/>
  <c r="U4" i="30"/>
  <c r="T5" i="30"/>
  <c r="T4" i="30"/>
  <c r="S5" i="30"/>
  <c r="S4" i="30"/>
  <c r="R5" i="30"/>
  <c r="R4" i="30"/>
  <c r="Q5" i="30"/>
  <c r="Q4" i="30"/>
  <c r="P5" i="30"/>
  <c r="P4" i="30"/>
  <c r="O5" i="30"/>
  <c r="O4" i="30"/>
  <c r="N5" i="30"/>
  <c r="N4" i="30"/>
  <c r="M5" i="30"/>
  <c r="M4" i="30"/>
  <c r="L5" i="30"/>
  <c r="L4" i="30"/>
  <c r="K5" i="30"/>
  <c r="K4" i="30"/>
  <c r="J5" i="30"/>
  <c r="J4" i="30"/>
  <c r="I5" i="30"/>
  <c r="I4" i="30"/>
  <c r="H5" i="30"/>
  <c r="H4" i="30"/>
  <c r="G5" i="30"/>
  <c r="G4" i="30"/>
  <c r="F5" i="30"/>
  <c r="F4" i="30"/>
  <c r="M916" i="32" l="1"/>
  <c r="M917" i="32"/>
  <c r="U81" i="32"/>
  <c r="G4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F5" i="16"/>
  <c r="F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P55" i="16"/>
  <c r="O55" i="16"/>
  <c r="O55" i="14"/>
  <c r="L55" i="14"/>
  <c r="K55" i="14"/>
  <c r="P55" i="12"/>
  <c r="O55" i="12"/>
  <c r="M20" i="5" l="1"/>
  <c r="L20" i="5"/>
  <c r="K20" i="5" s="1"/>
  <c r="M21" i="5"/>
  <c r="L21" i="5"/>
  <c r="K21" i="5" s="1"/>
  <c r="F23" i="5"/>
  <c r="E23" i="5"/>
  <c r="D23" i="5" s="1"/>
  <c r="F21" i="5"/>
  <c r="E21" i="5"/>
  <c r="D21" i="5" s="1"/>
  <c r="M12" i="5"/>
  <c r="L12" i="5"/>
  <c r="K12" i="5" s="1"/>
  <c r="M13" i="5"/>
  <c r="L13" i="5"/>
  <c r="K13" i="5" s="1"/>
  <c r="E13" i="5"/>
  <c r="D13" i="5" s="1"/>
  <c r="L5" i="5"/>
  <c r="K5" i="5" s="1"/>
  <c r="J5" i="5" s="1"/>
  <c r="L4" i="5"/>
  <c r="K4" i="5" s="1"/>
  <c r="J4" i="5" s="1"/>
  <c r="E7" i="5"/>
  <c r="D7" i="5" s="1"/>
  <c r="C7" i="5" s="1"/>
  <c r="F15" i="5"/>
  <c r="E15" i="5"/>
  <c r="D15" i="5" s="1"/>
  <c r="F13" i="5"/>
  <c r="E5" i="5"/>
  <c r="D5" i="5" s="1"/>
  <c r="C5" i="5" s="1"/>
  <c r="F20" i="5"/>
  <c r="E20" i="5"/>
  <c r="D20" i="5" s="1"/>
  <c r="C20" i="5" s="1"/>
  <c r="F12" i="5"/>
  <c r="E12" i="5"/>
  <c r="D12" i="5" s="1"/>
  <c r="C12" i="5" s="1"/>
  <c r="E4" i="5"/>
  <c r="D4" i="5" s="1"/>
  <c r="C4" i="5" s="1"/>
  <c r="F4" i="5" l="1"/>
  <c r="G12" i="5" l="1"/>
  <c r="F7" i="5" l="1"/>
  <c r="M4" i="5"/>
  <c r="J12" i="5" s="1"/>
  <c r="N12" i="5" s="1"/>
  <c r="J20" i="5" s="1"/>
  <c r="N20" i="5" s="1"/>
  <c r="M5" i="5"/>
  <c r="G20" i="5"/>
  <c r="J13" i="5" l="1"/>
  <c r="J21" i="5"/>
  <c r="C23" i="5"/>
  <c r="C15" i="5"/>
  <c r="L6" i="5"/>
  <c r="K6" i="5"/>
  <c r="J6" i="5"/>
  <c r="N13" i="5" l="1"/>
  <c r="J14" i="5" s="1"/>
  <c r="N21" i="5"/>
  <c r="G15" i="5"/>
  <c r="G23" i="5"/>
  <c r="K22" i="5" l="1"/>
  <c r="M22" i="5"/>
  <c r="L22" i="5"/>
  <c r="K14" i="5"/>
  <c r="M14" i="5"/>
  <c r="L14" i="5"/>
  <c r="J22" i="5"/>
  <c r="F5" i="5"/>
  <c r="C8" i="5" l="1"/>
  <c r="C13" i="5"/>
  <c r="C6" i="5"/>
  <c r="E8" i="5"/>
  <c r="C21" i="5"/>
  <c r="E6" i="5"/>
  <c r="D6" i="5"/>
  <c r="D8" i="5"/>
  <c r="G21" i="5" l="1"/>
  <c r="C24" i="5" s="1"/>
  <c r="G13" i="5"/>
  <c r="C16" i="5" s="1"/>
  <c r="C22" i="5" l="1"/>
  <c r="C14" i="5"/>
  <c r="F14" i="5"/>
  <c r="E14" i="5"/>
  <c r="F16" i="5"/>
  <c r="E16" i="5"/>
  <c r="D16" i="5"/>
  <c r="D14" i="5"/>
  <c r="D22" i="5"/>
  <c r="F22" i="5"/>
  <c r="E24" i="5"/>
  <c r="D24" i="5"/>
  <c r="F24" i="5"/>
  <c r="E22" i="5"/>
</calcChain>
</file>

<file path=xl/sharedStrings.xml><?xml version="1.0" encoding="utf-8"?>
<sst xmlns="http://schemas.openxmlformats.org/spreadsheetml/2006/main" count="12338" uniqueCount="564">
  <si>
    <t>CSAH 61 (Shady Oak Rd) at Dominic Dr / Smetana Rd</t>
  </si>
  <si>
    <t>CSAH 8 (71st Ave) at CSAH 130 (Broadway Ave)</t>
  </si>
  <si>
    <t>CSAH 61 (Shady Oak Rd) at Bren Rd - Master Controller</t>
  </si>
  <si>
    <t>CSAH 5 (Minnetonka Blvd) at Dakota Ave</t>
  </si>
  <si>
    <t>CSAH 10 (Bass Lake Rd) at Boone Ave</t>
  </si>
  <si>
    <t>CSAH 109 (Weaver Lake Rd) at CSAH 130 (Elm Creek) - Master Controller</t>
  </si>
  <si>
    <t>CSAH 81 (Bottineau Blvd) at 73rd Ave N BACKHAUL</t>
  </si>
  <si>
    <t>CSAH 130 (Elm Creek Blvd) at Fountains Dr-BACKHAUL</t>
  </si>
  <si>
    <t>CSAH 61 (Northwest Blvd) at 42nd Pl N</t>
  </si>
  <si>
    <t>CSAH 109 (Weaver Lake Rd) at 83rd Way N</t>
  </si>
  <si>
    <t>CSAH 152 (Brooklyn Blvd) at Kentucky Ave N BACKHAUL</t>
  </si>
  <si>
    <t>CSAH 61 (Shady Oak Rd) at K-tel Dr BACKHAUL</t>
  </si>
  <si>
    <t>CSAH 10 (Bass Lake Rd) at International Pkwy / Gettysburg Ave</t>
  </si>
  <si>
    <t>NA</t>
  </si>
  <si>
    <t>CSAH 10 (Bass Lake Rd) at Jersey Ave</t>
  </si>
  <si>
    <t>CSAH 10 (Bass Lake Rd) at Shingle Creek Pkwy</t>
  </si>
  <si>
    <t>CSAH 103 (West Broadway) at CSAH 130 / CSAH 152 (Brooklyn Blvd) - Master Controller</t>
  </si>
  <si>
    <t>CSAH 130 (Elm Creek Blvd) at Arbor Lakes Access</t>
  </si>
  <si>
    <t>CSAH 152 (Brooklyn Blvd) at Welcome Ave N</t>
  </si>
  <si>
    <t>CSAH 3 (Excelsior Blvd) at 17th Ave S</t>
  </si>
  <si>
    <t>CSAH 5 (Minnetonka Blvd) at Hampshire Ave S</t>
  </si>
  <si>
    <t>CSAH 5 (Minnetonka Blvd) at Louisiana Ave</t>
  </si>
  <si>
    <t>CSAH 5 (Minnetonka Blvd) at Texas Ave</t>
  </si>
  <si>
    <t>CSAH 81 (Bottineau Blvd) at 79th Ave N</t>
  </si>
  <si>
    <t>CSAH 81 (Bottineau Blvd) at Green Haven Dr / Lakeland Ave</t>
  </si>
  <si>
    <t xml:space="preserve">CSAH 9 (Rockford Rd) at Vicksburg Ln </t>
  </si>
  <si>
    <t>Intersection</t>
  </si>
  <si>
    <t>ID</t>
  </si>
  <si>
    <t>CSAH 8 (West Broadway) at CSAH 9 (Rockford Rd / 42nd Ave)</t>
  </si>
  <si>
    <t>CSAH 53 (66th St) at Logan Ave</t>
  </si>
  <si>
    <t>CSAH 53 (66th St) at 12th Ave S</t>
  </si>
  <si>
    <t>CSAH 53 (66th St) at Bloomington Ave S - Master Controller</t>
  </si>
  <si>
    <t>CSAH 32 (Penn Ave) at 76th St W</t>
  </si>
  <si>
    <t>CSAH 5 (Minnetonka Blvd) at CSAH 101 BACKHAUL</t>
  </si>
  <si>
    <t>CSAH 10 (Bass Lake Rd) at Xerxes Ave N</t>
  </si>
  <si>
    <t>CSAH 17 (France Ave) at 65th St W</t>
  </si>
  <si>
    <t>CSAH 156 (Winnetka Ave N) at Golden Valley Rd</t>
  </si>
  <si>
    <t>CSAH 35 (Portland Ave) at 90th St E</t>
  </si>
  <si>
    <t>CSAH 52 (Nicollet Ave) at 90th St</t>
  </si>
  <si>
    <t>CSAH 53 (66th St) at Sheridan Ave</t>
  </si>
  <si>
    <t>CSAH 1 (Old Shakopee Rd) at CSAH 17 (France Ave)</t>
  </si>
  <si>
    <t>CSAH 102 (Douglas Dr) at 36th Ave N</t>
  </si>
  <si>
    <t>CSAH 32 (Penn Ave) at 64th St W / Fire Station</t>
  </si>
  <si>
    <t>CSAH 156 (Winnetka Ave) at 36th Ave N</t>
  </si>
  <si>
    <t>CSAH 9 (Rockford Rd / 42nd Ave) at Boone Ave</t>
  </si>
  <si>
    <t xml:space="preserve">CSAH 52 (Nicollet Ave) at 82nd St </t>
  </si>
  <si>
    <t>CSAH 15 (Shoreline Dr) at CSAH 19 (Shadywood Rd)</t>
  </si>
  <si>
    <t>CSAH 30 (97th Ave) at CSAH 116 (Fletcher Ln) BACKHAUL</t>
  </si>
  <si>
    <t>CSAH 57 (57th Ave N) at Logan Ave N</t>
  </si>
  <si>
    <t>CSAH 14 (Zane Ave) at CSAH 109 (85th Ave N)</t>
  </si>
  <si>
    <t>CSAH 34 (Normandale Blvd) at 102nd St W BACKHAUL</t>
  </si>
  <si>
    <t>CSAH 70 (Medicine Lake Rd) at Boone Ave</t>
  </si>
  <si>
    <t>CSAH 102 (Douglas Dr) at 47th Ave N</t>
  </si>
  <si>
    <t>CSAH 3 (Excelsior Blvd) at CSAH 60 (Baker Rd)</t>
  </si>
  <si>
    <t>CSAH 52 (Nicollet Ave) at 79th St / American Blvd</t>
  </si>
  <si>
    <t>CSAH 34 (Normandale Blvd) at 98th St W</t>
  </si>
  <si>
    <t>CSAH 5 (Minnetonka Blvd) at Williston Rd</t>
  </si>
  <si>
    <t>CSAH 5 (Minnetonka Blvd) at CSAH 16 (McGinty Rd W)</t>
  </si>
  <si>
    <t>CSAH 10 (Bass Lake Rd) at Regent Ave</t>
  </si>
  <si>
    <t>CSAH 52 (Nicollet Ave) at 84th St</t>
  </si>
  <si>
    <t>CSAH 156 (Winnetka Ave) at 32nd Ave N</t>
  </si>
  <si>
    <t>CSAH 61 (Plymouth Rd) at Cartway Dr</t>
  </si>
  <si>
    <t>CSAH 1 (Old Shakopee Rd) at Xerxes Ave S</t>
  </si>
  <si>
    <t>CSAH 3 (Excelsior Blvd) at 8th Ave S</t>
  </si>
  <si>
    <t>CSAH 5 (Minnetonka Blvd) at CSAH 61 W Jct (Plymouth Rd)</t>
  </si>
  <si>
    <t>CSAH 10 (Bass Lake Rd) at Zachary Ln BACKHAUL</t>
  </si>
  <si>
    <t>CSAH 61 (Plymouth Rd) at Ridgedale Dr</t>
  </si>
  <si>
    <t>CSAH 9 (Rockford Rd) at Larch Ln BACKHAUL</t>
  </si>
  <si>
    <t>CSAH 156 (Winnetka Ave) at 10th Ave N - Master Controller</t>
  </si>
  <si>
    <t>CSAH 10 (Bass Lake Rd) at CSAH 152 (Brooklyn Blvd) - Master Controller</t>
  </si>
  <si>
    <t>CSAH 14 (Zane Ave) at CSAH 152 (Brooklyn Blvd) - Master Controller</t>
  </si>
  <si>
    <t>CSAH 152 (Brooklyn Blvd) at 55th Ave N</t>
  </si>
  <si>
    <t>CSAH 152 (Brooklyn Blvd) at 63rd Ave N</t>
  </si>
  <si>
    <t>CSAH 152 (Brooklyn Blvd) at 65th Ave N</t>
  </si>
  <si>
    <t>CSAH 130 (69th Ave N) at CSAH 152 (Brooklyn Blvd)</t>
  </si>
  <si>
    <t>CSAH 152 (Brooklyn Blvd) at Noble Ave / 71st Ave</t>
  </si>
  <si>
    <t>CSAH 152 (Brooklyn Blvd) at 73rd Ave N / Regent Ave</t>
  </si>
  <si>
    <t>CSAH 152 (Brooklyn Blvd / Osseo Rd) at 49th Ave N BACKHAUL</t>
  </si>
  <si>
    <t>CSAH 61 (Plymouth Rd) at I-394 N Frontage Rd</t>
  </si>
  <si>
    <t>CSAH 17 (France Ave) at I-494 N Ramp / 78th St</t>
  </si>
  <si>
    <t>CSAH 28 (E Bush Lake Rd) at 84th St W / Chalet Rd</t>
  </si>
  <si>
    <t>CSAH 53 (66th St) at Hub Shopping Ctr</t>
  </si>
  <si>
    <t>CSAH 5 (Minnetonka Blvd) at CSAH 61 E Jct (Shady Oak Rd) - Master Controller</t>
  </si>
  <si>
    <t>CSAH 10 (Bass Lake Rd) at Sherburne Ave</t>
  </si>
  <si>
    <t>CSAH 70 (Medicine Lake Rd) at Nevada Ave</t>
  </si>
  <si>
    <t>CSAH 61 (Hemlock Lane) at West Eagle Lake Dr</t>
  </si>
  <si>
    <t>CSAH 10 (Bass Lake Rd) at Sycamore Ln / Prudential Bldg - Master Controller</t>
  </si>
  <si>
    <t>CSAH 15 (Shoreline Dr) at CSAH 51 (Sunset Dr)</t>
  </si>
  <si>
    <t>CSAH 81 (Bottineau Blvd) at Abbott Ave N</t>
  </si>
  <si>
    <t>CSAH 81 (Bottineau Blvd) at 36th Ave N</t>
  </si>
  <si>
    <t>CSAH 81 (Bottineau Blvd) at 40th Ave N</t>
  </si>
  <si>
    <t>CSAH 81 (Bottineau Blvd) at 41st Ave N</t>
  </si>
  <si>
    <t>CSAH 9 (42nd Ave) at CSAH 81 (Bottineau Blvd)</t>
  </si>
  <si>
    <t>CSAH 81 (Bottineau Blvd) at CSAH 121 (Fernbrook Ln)</t>
  </si>
  <si>
    <t>CSAH 13 (Brockton Lane) at CSAH 81 (Industrial Blvd) / CSAH 101 (County Road 101)</t>
  </si>
  <si>
    <t>CSAH 6 (County Road 6) at CSAH 101 (Central Ave)</t>
  </si>
  <si>
    <t>CSAH 61 (Shady Oak Rd) at City West Pkwy (S Jct) / Bryant Lk Dr</t>
  </si>
  <si>
    <t>CSAH 152 (Brooklyn Blvd) at Cub Foods Driveway</t>
  </si>
  <si>
    <t>CSAH 61 (Plymouth Rd) at Sherwood Place / Regency Woods Apartments</t>
  </si>
  <si>
    <t>CSAH 152 (Brooklyn Blvd) at Unity Ave N</t>
  </si>
  <si>
    <t>CSAH 10 (Bass Lake Rd) at Nathan Ln</t>
  </si>
  <si>
    <t>CSAH 61 (Hemlock Lane) at E Fish Lake Rd</t>
  </si>
  <si>
    <t>CSAH 61 (Plymouth Rd) at Cedar Lake Rd</t>
  </si>
  <si>
    <t>CSAH 14 (Douglas Dr) at 109th Ave N - Master Controller</t>
  </si>
  <si>
    <t>CSAH 101 (Central Ave) at 14th Ave N - Master Controller</t>
  </si>
  <si>
    <t>CSAH 109 (85th Ave N) at NHCC Entrance - Master Controller</t>
  </si>
  <si>
    <t>CSAH 109 (85th Ave N) at Regent Ave N</t>
  </si>
  <si>
    <t>CSAH 5 (Minnetonka Blvd) at CSAH 60 (Baker Rd)</t>
  </si>
  <si>
    <t>CSAH 61 (Northwest Blvd) at Campus Dr</t>
  </si>
  <si>
    <t>CSAH 32 (Penn Ave) at 7900 Driveway</t>
  </si>
  <si>
    <t>CSAH 1 (Old Shakopee Rd) at Nesbitt Ave</t>
  </si>
  <si>
    <t>CSAH 5 (Minnetonka Blvd) at I-494 E Ramp</t>
  </si>
  <si>
    <t>CSAH 130 (69th Ave N) at Zane Ave N</t>
  </si>
  <si>
    <t>CSAH 101 at Lake Street Extension</t>
  </si>
  <si>
    <t>CSAH 31 (York Ave) at Southdale Exit</t>
  </si>
  <si>
    <t>CSAH 53 (66th St) at Southdale Exit</t>
  </si>
  <si>
    <t>CSAH 101 (County Rd 101) at Seven Hi Drive (Cub Foods)</t>
  </si>
  <si>
    <t>CSAH 24 (County Rd 24) at Shopping Center Ent</t>
  </si>
  <si>
    <t>CSAH 61 (Northwest Blvd) at Schmidt Lake Rd BACKHAUL</t>
  </si>
  <si>
    <t>CSAH 61 (Northwest Blvd) at W Medicine Lake Dr</t>
  </si>
  <si>
    <t>CSAH 10 (Bass Lake Rd) at Vicksburg Ln</t>
  </si>
  <si>
    <t>CSAH 61 (Hemlock Ln) at 62nd Place</t>
  </si>
  <si>
    <t>CSAH 152 (Brooklyn Blvd) at 68th Ave N</t>
  </si>
  <si>
    <t>CSAH 130 (77th Ave N) at Zachary Ln</t>
  </si>
  <si>
    <t>CSAH 130 (77th Ave N) at Revere Ln</t>
  </si>
  <si>
    <t>CSAH 24 (County Road 24) at CSAH 101 (County Road 101) - Master Controller</t>
  </si>
  <si>
    <t>CSAH 101 (County Road 101) at Medina Rd BACKHAUL</t>
  </si>
  <si>
    <t>CSAH 158 (Gleason Rd) at Vernon Ave S</t>
  </si>
  <si>
    <t>CSAH 30 (93rd Ave) at Upland Ln N</t>
  </si>
  <si>
    <t>CSAH 28 (E Bush Lake Rd) at American Blvd / Green Valley Dr</t>
  </si>
  <si>
    <t>CSAH 32 (Penn Ave) at 78th / Best Buy Entr</t>
  </si>
  <si>
    <t>CSAH 14 (Zane Ave) at Oak Grove Pkwy (97th Ave)</t>
  </si>
  <si>
    <t>CSAH 9 (Rockford Rd) at Polaris Ln N (Old Rockford)</t>
  </si>
  <si>
    <t>CSAH 9 (Rockford Rd) at Dunkirk Ln / 36th Ave N</t>
  </si>
  <si>
    <t>CSAH 30 (97th Ave) at CSAH 101 (Brockton Ln N)</t>
  </si>
  <si>
    <t>CSAH 10 (County Road 10) at CSAH 116 (Fletcher Ln)</t>
  </si>
  <si>
    <t>CSAH 3 (Excelsior Blvd) at Jackson Ave N / Milwaukee St</t>
  </si>
  <si>
    <t>CSAH 101 (County Road 101) at Ridgewood Rd</t>
  </si>
  <si>
    <t>CSAH 81 (County Road 81) at Maple Grove Pkwy</t>
  </si>
  <si>
    <t>CSAH 30 (93rd Ave) at Troy Ln N</t>
  </si>
  <si>
    <t>CSAH 30 (93rd Ave) at Lawndale Ln N</t>
  </si>
  <si>
    <t>CSAH 1 (Pioneer Trail) at CSAH 61 (Flying Cloud Dr)</t>
  </si>
  <si>
    <t>CSAH 61 (Flying Cloud Dr) at College View Dr</t>
  </si>
  <si>
    <t>CSAH 61 (Flying Cloud Dr) at Anderson Lakes Pkwy</t>
  </si>
  <si>
    <t>CSAH 61 (Flying Cloud Dr) at Fountain Pl</t>
  </si>
  <si>
    <t>CSAH 61 (Flying Cloud Dr) at Prairie Center Dr BACKHAUL</t>
  </si>
  <si>
    <t>CSAH 61 (Flying Cloud Dr) at Regional Center Rd</t>
  </si>
  <si>
    <t>CSAH 61 (Flying Cloud Dr) at Singletree Ln</t>
  </si>
  <si>
    <t>CSAH 61 (Flying Cloud Dr) at Leona Rd / Eden Rd</t>
  </si>
  <si>
    <t>CSAH 103 (Winnetka Ave N) at 109th Ave N</t>
  </si>
  <si>
    <t>CSAH 81 (Bottineau Blvd) at 83rd Ave N BACKHAUL</t>
  </si>
  <si>
    <t>CSAH 12 (Noble Pkwy) at Edinbrook Parkway</t>
  </si>
  <si>
    <t>CSAH 81 (Bottineau Blvd) at Elm Creek Blvd N Ramp BACKHAUL</t>
  </si>
  <si>
    <t>CSAH 81 (Bottineau Blvd) at Elm Creek Blvd S Ramp - Master Controller</t>
  </si>
  <si>
    <t>CSAH 121 (Fernbrook Ln) at Cartway Rd</t>
  </si>
  <si>
    <t>CSAH 81 (Bottineau Blvd) at Holly Ln N</t>
  </si>
  <si>
    <t>EBL</t>
  </si>
  <si>
    <t>EBT</t>
  </si>
  <si>
    <t>EBR</t>
  </si>
  <si>
    <t>EB Total</t>
  </si>
  <si>
    <t>WBL</t>
  </si>
  <si>
    <t xml:space="preserve">WBT </t>
  </si>
  <si>
    <t>WBR</t>
  </si>
  <si>
    <t>WB Total</t>
  </si>
  <si>
    <t>NBL</t>
  </si>
  <si>
    <t>NBT</t>
  </si>
  <si>
    <t>NBR</t>
  </si>
  <si>
    <t>NB Total</t>
  </si>
  <si>
    <t>SBL</t>
  </si>
  <si>
    <t>SBT</t>
  </si>
  <si>
    <t>SBR</t>
  </si>
  <si>
    <t>SB Total</t>
  </si>
  <si>
    <t>Total</t>
  </si>
  <si>
    <t>Time of Day</t>
  </si>
  <si>
    <t>PM</t>
  </si>
  <si>
    <t>Date</t>
  </si>
  <si>
    <t>AM</t>
  </si>
  <si>
    <t>off-peak</t>
  </si>
  <si>
    <t>CSAH 3 (Excelsior Blvd) at CSAH 20 (Blake Rd)</t>
  </si>
  <si>
    <t>CSAH 3 (Excelsior Blvd) at Brookside Ave / Alabama Ave S BACKHAUL</t>
  </si>
  <si>
    <t>CSAH 53 (66th St) at Vincent Ave</t>
  </si>
  <si>
    <t>CSAH 32 (Penn Ave) at CSAH 53 (66th St) - Master Controller Z12</t>
  </si>
  <si>
    <t>CSAH 52 (Nicollet Ave) at 65th St</t>
  </si>
  <si>
    <t>CSAH 17 (France Ave) at 84th St W BACKHAUL</t>
  </si>
  <si>
    <t>CSAH 158 (Vernon Ave) at Interlachen Blvd</t>
  </si>
  <si>
    <t>CSAH 17 (France Ave) at 58th St S</t>
  </si>
  <si>
    <t>CSAH 35 (Portland Ave) at 86th St E (BACKHAUL)</t>
  </si>
  <si>
    <t>CSAH 103 (West Broadway) at Candlewood Dr</t>
  </si>
  <si>
    <t>CSAH 12 (Noble Pkwy) at 93rd Ave</t>
  </si>
  <si>
    <t>CSAH 136 (Silver Lake Rd) at 33rd Ave NE</t>
  </si>
  <si>
    <t>CSAH 15 (Shoreline Dr) at CSAH 125 (Interlachen Rd) - Master Controller</t>
  </si>
  <si>
    <t xml:space="preserve">CSAH 1 (Old Shakopee Rd) at CSAH 34 (Normandale Blvd) </t>
  </si>
  <si>
    <t>CSAH 53 (66th St) at Lakeshore Dr / Rae Dr</t>
  </si>
  <si>
    <t>CSAH 9 (Rockford Rd) at Lancaster Ln / Nathan Ln</t>
  </si>
  <si>
    <t>CSAH 130 (West Broadway) at 73rd Ave N</t>
  </si>
  <si>
    <t>CSAH 6 (County Road 6) at Fernbrook Ln - Master Controller</t>
  </si>
  <si>
    <t xml:space="preserve">CSAH 28 (E Bush Lake Rd) at 78th St W </t>
  </si>
  <si>
    <t>CSAH 14 (Zane Ave) at CSAH 30 (93rd Ave N)</t>
  </si>
  <si>
    <t>CSAH 153 (Kenzie Ter) at Kenzington Apts</t>
  </si>
  <si>
    <t>CSAH 25 (Hwy 7) at Lynn Ave</t>
  </si>
  <si>
    <t>CSAH 88 (New Brighton Blvd) at St Anthony Blvd</t>
  </si>
  <si>
    <t>CSAH 88 (New Brighton Blvd) at CSAH 94 (29th Ave NE)</t>
  </si>
  <si>
    <t>CSAH 136 (Silver Lake Rd) at St Anthony Blvd</t>
  </si>
  <si>
    <t>CSAH 81 (Bottineau Blvd) at CSAH 130 / CSAH 152 (Brooklyn Blvd)</t>
  </si>
  <si>
    <t>CSAH 81 (Bottineau Blvd) at CSAH 109 (85th Ave N) - Master Controller</t>
  </si>
  <si>
    <t>CSAH 101 (Central Ave) at Wayzata Blvd - Master Controller</t>
  </si>
  <si>
    <t>CSAH 15 (Lynwood Blvd) at CSAH 110 (Commerce Blvd)</t>
  </si>
  <si>
    <t>CSAH 103 (West Broadway) at Dragon Star Supermarket/Rainbow Foods Driveway</t>
  </si>
  <si>
    <t>CSAH 1 (Pioneer Trail) at CSAH 4  (Eden Prairie Rd)</t>
  </si>
  <si>
    <t>CSAH 1 (Pioneer Trail) at Homeward Hills Rd</t>
  </si>
  <si>
    <t xml:space="preserve">CSAH 1 (Pioneer Trail) at Franlo Rd </t>
  </si>
  <si>
    <t>CSAH 4 (Eden Prairie Rd) at Wagner Way</t>
  </si>
  <si>
    <t>CSAH 27 (Stinson Blvd NE) at 37th Ave NE</t>
  </si>
  <si>
    <t>CSAH 109 (85th Ave N) at Xerxes Ave N</t>
  </si>
  <si>
    <t>CSAH 152 (Brooklyn Blvd) at Jolly Lane</t>
  </si>
  <si>
    <t>CSAH 130 (West Broadway) at 76th Ave N</t>
  </si>
  <si>
    <t>CSAH 110 (Commerce Blvd) at Three Points Blvd</t>
  </si>
  <si>
    <t>CSAH 4 (Eden Prairie Rd) at Scenic Heights Rd</t>
  </si>
  <si>
    <t>CSAH 8 (West Broadway) at 57th Ave N</t>
  </si>
  <si>
    <t>CSAH 1 (Pioneer Trail) at Mitchell Rd</t>
  </si>
  <si>
    <t>CSAH 109 (85th Ave N) at Logan Ave N/ Edinbugh Center Dr</t>
  </si>
  <si>
    <t>CSAH 4 (Eden Prairie Rd) at Edenwood Dr BACKHAUL</t>
  </si>
  <si>
    <t>CSAH 101 (County Rd 101) at Hutchins Dr</t>
  </si>
  <si>
    <t>CSAH 4 (Eden Prairie Rd) at Timber Lake Dr / Lincoln Ln</t>
  </si>
  <si>
    <t>CSAH 4 (Eden Prairie Rd) at Candlewood Pkwy</t>
  </si>
  <si>
    <t>CSAH 4 (Eden Prairie Rd) at Terrey Pine Dr</t>
  </si>
  <si>
    <t>CSAH 30 (93rd Ave) at CSAH 103 (West Broadway)</t>
  </si>
  <si>
    <t>CSAH 40 (Glenwood Ave) at Xenia Ave S</t>
  </si>
  <si>
    <t>CSAH 1 (Pioneer Trail) at Dell Rd</t>
  </si>
  <si>
    <t>CSAH 24 (County Rd 24) at Medina Rd</t>
  </si>
  <si>
    <t>CSAH 109 (85th Ave N) at Edinbrook Pkwy N</t>
  </si>
  <si>
    <t>CSAH 1 (Pioneer Trail) at Staring Lake Parkway</t>
  </si>
  <si>
    <t>CSAH 1 (Pioneer Trail) at Bennett Place</t>
  </si>
  <si>
    <t>CSAH 110 (Commerce Blvd) at Sunnyfield Rd E</t>
  </si>
  <si>
    <t>CSAH 5 (Minnetonka Blvd) at CSAH 73 (Hopkins Crossroad)</t>
  </si>
  <si>
    <t>CSAH 130 (77th Ave N) at Boone Ave N</t>
  </si>
  <si>
    <t>CSAH 19 (Manitou Rd) at Smithtown Rd</t>
  </si>
  <si>
    <t>CSAH 73 (Hopkins Crossroad) at Minnetonka Mills Rd / 5th St N</t>
  </si>
  <si>
    <t>CSAH 144 (141st Ave N) at Rogers High School W Entr</t>
  </si>
  <si>
    <t>CSAH 47 at CSAH 101 (Brockton Lane)</t>
  </si>
  <si>
    <t>CSAH 61 (Flying Cloud Dr) at Charlson Rd</t>
  </si>
  <si>
    <t>CSAH 81 (Main St) at John Milless Dr / Industrial Blvd</t>
  </si>
  <si>
    <t>CSAH 81 (Industrial Blvd) at John Deere Ln</t>
  </si>
  <si>
    <t>CSAH 81 (Industrial Blvd) at John Milless Dr / Memorial Dr</t>
  </si>
  <si>
    <t>CSAH 144 (141st Ave N) at Northdale Blvd</t>
  </si>
  <si>
    <t>CSAH 144 (141st Ave N) at James Rd/Rogers Dr</t>
  </si>
  <si>
    <t>CSAH 73 (Hopkins Crossroad) at Wayzata Blvd / North Frontage Road</t>
  </si>
  <si>
    <t>CSAH 73 (Hopkins Crossroad) at S Frontage Rd</t>
  </si>
  <si>
    <t>CSAH 73 (Hopkins Crossroad) at Fairfield Road</t>
  </si>
  <si>
    <t>CSAH 81 (Bottineau) at 35th Ave/HyVee</t>
  </si>
  <si>
    <t>CSAH 61 (Flying Cloud Dr) at Viking Drive</t>
  </si>
  <si>
    <t>CSAH 61 (Hemlock Ln) at Arbor Lakes Parkway</t>
  </si>
  <si>
    <t>CSAH 61 (Hemlock Ln) at 82nd Ave</t>
  </si>
  <si>
    <t>CSAH 61 (Zachary Ln N) at 89th Ave N</t>
  </si>
  <si>
    <t>CSAH 121 (Maple Grove Pkwy) at Upland Ln</t>
  </si>
  <si>
    <t>CSAH 121 (Maple Grove Pkwy) at Hospital Dr</t>
  </si>
  <si>
    <t>CSAH 121 (Maple Grove Pkwy) at 99th Ave / Grove Cir</t>
  </si>
  <si>
    <t>CSAH 30 (93rd Ave) at CSAH 121 (Maple Grove Pkwy)</t>
  </si>
  <si>
    <t>CSAH 103 (West Broadway) at Oak Grove Pkwy</t>
  </si>
  <si>
    <t>192.168.53.73</t>
  </si>
  <si>
    <t>192.168.53.201</t>
  </si>
  <si>
    <t>192.168.36.108</t>
  </si>
  <si>
    <t>192.168.36.172</t>
  </si>
  <si>
    <t>192.168.126.41</t>
  </si>
  <si>
    <t>192.168.35.204</t>
  </si>
  <si>
    <t>192.168.131.201</t>
  </si>
  <si>
    <t>192.168.24.204</t>
  </si>
  <si>
    <t>192.168.128.9</t>
  </si>
  <si>
    <t>192.168.135.233</t>
  </si>
  <si>
    <t>192.168.59.9</t>
  </si>
  <si>
    <t>192.168.137.169</t>
  </si>
  <si>
    <t>192.168.128.73</t>
  </si>
  <si>
    <t>192.168.47.201</t>
  </si>
  <si>
    <t>192.168.36.236</t>
  </si>
  <si>
    <t>192.168.39.172</t>
  </si>
  <si>
    <t>192.168.115.9</t>
  </si>
  <si>
    <t>192.168.51.137</t>
  </si>
  <si>
    <t>192.168.28.76</t>
  </si>
  <si>
    <t>192.168.132.9</t>
  </si>
  <si>
    <t>192.168.22.44</t>
  </si>
  <si>
    <t>192.168.137.41</t>
  </si>
  <si>
    <t>192.168.136.233</t>
  </si>
  <si>
    <t>192.168.137.105</t>
  </si>
  <si>
    <t>192.168.137.137</t>
  </si>
  <si>
    <t>192.168.137.73</t>
  </si>
  <si>
    <t>192.168.33.44</t>
  </si>
  <si>
    <t>192.168.30.236</t>
  </si>
  <si>
    <t>192.168.130.9</t>
  </si>
  <si>
    <t>192.168.128.137</t>
  </si>
  <si>
    <t>192.168.51.73</t>
  </si>
  <si>
    <t>192.168.122.105</t>
  </si>
  <si>
    <t>192.168.122.201</t>
  </si>
  <si>
    <t>192.168.123.9</t>
  </si>
  <si>
    <t>192.168.133.41</t>
  </si>
  <si>
    <t>192.168.137.201</t>
  </si>
  <si>
    <t>192.168.17.41</t>
  </si>
  <si>
    <t>192.168.33.108</t>
  </si>
  <si>
    <t>192.168.51.105</t>
  </si>
  <si>
    <t>192.168.129.9</t>
  </si>
  <si>
    <t>192.168.133.137</t>
  </si>
  <si>
    <t>192.168.29.108</t>
  </si>
  <si>
    <t>192.168.122.137</t>
  </si>
  <si>
    <t>192.168.17.105</t>
  </si>
  <si>
    <t>192.168.132.233</t>
  </si>
  <si>
    <t>192.168.131.9</t>
  </si>
  <si>
    <t>192.168.133.105</t>
  </si>
  <si>
    <t>192.168.133.169</t>
  </si>
  <si>
    <t>192.168.133.73</t>
  </si>
  <si>
    <t>192.168.16.9</t>
  </si>
  <si>
    <t>192.168.132.169</t>
  </si>
  <si>
    <t>192.168.122.73</t>
  </si>
  <si>
    <t>192.168.39.236</t>
  </si>
  <si>
    <t>192.168.17.73</t>
  </si>
  <si>
    <t>192.168.122.169</t>
  </si>
  <si>
    <t>192.168.122.233</t>
  </si>
  <si>
    <t>192.168.129.41</t>
  </si>
  <si>
    <t>192.168.125.105</t>
  </si>
  <si>
    <t>192.168.33.11</t>
  </si>
  <si>
    <t>192.168.128.233</t>
  </si>
  <si>
    <t>192.168.125.137</t>
  </si>
  <si>
    <t>192.168.129.137</t>
  </si>
  <si>
    <t>192.168.25.44</t>
  </si>
  <si>
    <t>192.168.124.41</t>
  </si>
  <si>
    <t>192.168.135.9</t>
  </si>
  <si>
    <t>192.168.129.233</t>
  </si>
  <si>
    <t>192.168.129.201</t>
  </si>
  <si>
    <t>192.168.129.169</t>
  </si>
  <si>
    <t>192.168.129.73</t>
  </si>
  <si>
    <t>192.168.129.105</t>
  </si>
  <si>
    <t>192.168.125.9</t>
  </si>
  <si>
    <t>192.168.125.41</t>
  </si>
  <si>
    <t>192.168.137.9</t>
  </si>
  <si>
    <t>192.168.27.9</t>
  </si>
  <si>
    <t>192.168.59.41</t>
  </si>
  <si>
    <t>192.168.136.169</t>
  </si>
  <si>
    <t>192.168.136.137</t>
  </si>
  <si>
    <t>192.168.136.201</t>
  </si>
  <si>
    <t>192.168.136.105</t>
  </si>
  <si>
    <t>192.168.136.73</t>
  </si>
  <si>
    <t>192.168.136.41</t>
  </si>
  <si>
    <t>192.168.25.108</t>
  </si>
  <si>
    <t>192.168.15.233</t>
  </si>
  <si>
    <t>IP</t>
  </si>
  <si>
    <t>192.168.116.41</t>
  </si>
  <si>
    <t>192.168.112.73</t>
  </si>
  <si>
    <t>192.168.112.105</t>
  </si>
  <si>
    <t>192.168.112.169</t>
  </si>
  <si>
    <t>192.168.36.204</t>
  </si>
  <si>
    <t>192.168.37.44</t>
  </si>
  <si>
    <t>192.168.37.76</t>
  </si>
  <si>
    <t>192.168.19.105</t>
  </si>
  <si>
    <t>192.168.130.137</t>
  </si>
  <si>
    <t>192.168.46.169</t>
  </si>
  <si>
    <t>192.168.112.137</t>
  </si>
  <si>
    <t>192.168.33.236</t>
  </si>
  <si>
    <t>192.168.24.172</t>
  </si>
  <si>
    <t>192.168.128.41</t>
  </si>
  <si>
    <t>192.168.127.73</t>
  </si>
  <si>
    <t>192.168.36.140</t>
  </si>
  <si>
    <t>192.168.36.76</t>
  </si>
  <si>
    <t>192.168.15.73</t>
  </si>
  <si>
    <t>192.168.19.9</t>
  </si>
  <si>
    <t>192.168.23.236</t>
  </si>
  <si>
    <t>192.168.115.73</t>
  </si>
  <si>
    <t>192.168.126.233</t>
  </si>
  <si>
    <t>192.168.46.73</t>
  </si>
  <si>
    <t>192.168.128.169</t>
  </si>
  <si>
    <t>192.168.46.233</t>
  </si>
  <si>
    <t>192.168.24.236</t>
  </si>
  <si>
    <t>192.168.45.233</t>
  </si>
  <si>
    <t>192.168.47.9</t>
  </si>
  <si>
    <t>192.168.22.108</t>
  </si>
  <si>
    <t>192.168.123.233</t>
  </si>
  <si>
    <t>192.168.28.236</t>
  </si>
  <si>
    <t>192.168.15.41</t>
  </si>
  <si>
    <t>192.168.52.73</t>
  </si>
  <si>
    <t>192.168.126.201</t>
  </si>
  <si>
    <t>192.168.123.201</t>
  </si>
  <si>
    <t>192.168.133.201</t>
  </si>
  <si>
    <t>192.168.133.233</t>
  </si>
  <si>
    <t>192.168.46.137</t>
  </si>
  <si>
    <t>192.168.127.9</t>
  </si>
  <si>
    <t>192.168.24.11</t>
  </si>
  <si>
    <t>192.168.39.140</t>
  </si>
  <si>
    <t>192.168.47.233</t>
  </si>
  <si>
    <t>192.168.52.169</t>
  </si>
  <si>
    <t>192.168.41.9</t>
  </si>
  <si>
    <t>192.168.52.105</t>
  </si>
  <si>
    <t>192.168.45.137</t>
  </si>
  <si>
    <t>192.168.33.172</t>
  </si>
  <si>
    <t>192.168.41.137</t>
  </si>
  <si>
    <t>192.168.114.201</t>
  </si>
  <si>
    <t>192.168.24.140</t>
  </si>
  <si>
    <t>192.168.23.76</t>
  </si>
  <si>
    <t>192.168.18.41</t>
  </si>
  <si>
    <t>192.168.23.108</t>
  </si>
  <si>
    <t>192.168.123.105</t>
  </si>
  <si>
    <t>192.168.18.137</t>
  </si>
  <si>
    <t>192.168.18.73</t>
  </si>
  <si>
    <t>192.168.22.204</t>
  </si>
  <si>
    <t>192.168.23.44</t>
  </si>
  <si>
    <t>192.168.23.11</t>
  </si>
  <si>
    <t>192.168.23.140</t>
  </si>
  <si>
    <t>192.168.51.169</t>
  </si>
  <si>
    <t>192.168.39.108</t>
  </si>
  <si>
    <t>192.168.35.108</t>
  </si>
  <si>
    <t>192.168.28.140</t>
  </si>
  <si>
    <t>192.168.132.73</t>
  </si>
  <si>
    <t>192.168.37.10</t>
  </si>
  <si>
    <t>192.168.41.41</t>
  </si>
  <si>
    <t>192.168.46.105</t>
  </si>
  <si>
    <t>192.168.29.11</t>
  </si>
  <si>
    <t>192.168.16.41</t>
  </si>
  <si>
    <t>192.168.37.139</t>
  </si>
  <si>
    <t>192.168.45.41</t>
  </si>
  <si>
    <t>192.168.128.105</t>
  </si>
  <si>
    <t>192.168.31.172</t>
  </si>
  <si>
    <t>192.168.27.41</t>
  </si>
  <si>
    <t>192.168.43.233</t>
  </si>
  <si>
    <t>192.168.43.201</t>
  </si>
  <si>
    <t>192.168.43.169</t>
  </si>
  <si>
    <t>192.168.43.137</t>
  </si>
  <si>
    <t>192.168.42.169</t>
  </si>
  <si>
    <t>192.168.30.76</t>
  </si>
  <si>
    <t>192.168.29.236</t>
  </si>
  <si>
    <t>192.168.26.204</t>
  </si>
  <si>
    <t>192.168.42.41</t>
  </si>
  <si>
    <t>192.168.33.140</t>
  </si>
  <si>
    <t>192.168.39.204</t>
  </si>
  <si>
    <t>192.168.22.236</t>
  </si>
  <si>
    <t>192.168.45.169</t>
  </si>
  <si>
    <t>192.168.37.171</t>
  </si>
  <si>
    <t>192.168.28.172</t>
  </si>
  <si>
    <t>192.168.40.233</t>
  </si>
  <si>
    <t>192.168.42.105</t>
  </si>
  <si>
    <t>192.168.21.205</t>
  </si>
  <si>
    <t>192.168.20.76</t>
  </si>
  <si>
    <t>192.168.20.204</t>
  </si>
  <si>
    <t>192.168.20.236</t>
  </si>
  <si>
    <t>192.168.134.41</t>
  </si>
  <si>
    <t>192.168.33.204</t>
  </si>
  <si>
    <t>192.168.38.171</t>
  </si>
  <si>
    <t>192.168.19.169</t>
  </si>
  <si>
    <t>192.168.45.201</t>
  </si>
  <si>
    <t>192.168.47.169</t>
  </si>
  <si>
    <t>192.168.134.9</t>
  </si>
  <si>
    <t>192.168.47.41</t>
  </si>
  <si>
    <t>192.168.130.169</t>
  </si>
  <si>
    <t>192.168.42.137</t>
  </si>
  <si>
    <t>192.168.134.73</t>
  </si>
  <si>
    <t>192.168.26.140</t>
  </si>
  <si>
    <t>192.168.130.233</t>
  </si>
  <si>
    <t>192.168.125.233</t>
  </si>
  <si>
    <t>192.168.125.169</t>
  </si>
  <si>
    <t>192.168.38.44</t>
  </si>
  <si>
    <t>192.168.38.140</t>
  </si>
  <si>
    <t>192.168.27.233</t>
  </si>
  <si>
    <t>192.168.37.204</t>
  </si>
  <si>
    <t>192.168.18.105</t>
  </si>
  <si>
    <t>192.168.32.140</t>
  </si>
  <si>
    <t>192.168.32.172</t>
  </si>
  <si>
    <t>192.168.20.44</t>
  </si>
  <si>
    <t>192.168.20.11</t>
  </si>
  <si>
    <t>192.168.131.73</t>
  </si>
  <si>
    <t>192.168.25.172</t>
  </si>
  <si>
    <t>192.168.132.41</t>
  </si>
  <si>
    <t>192.168.19.137</t>
  </si>
  <si>
    <t>192.168.22.11</t>
  </si>
  <si>
    <t>192.168.114.73</t>
  </si>
  <si>
    <t>192.168.125.201</t>
  </si>
  <si>
    <t>192.168.32.76</t>
  </si>
  <si>
    <t>192.168.25.11</t>
  </si>
  <si>
    <t>192.168.27.73</t>
  </si>
  <si>
    <t>192.168.38.76</t>
  </si>
  <si>
    <t>192.168.53.41</t>
  </si>
  <si>
    <t>192.168.130.201</t>
  </si>
  <si>
    <t>192.168.32.108</t>
  </si>
  <si>
    <t>192.168.30.44</t>
  </si>
  <si>
    <t>192.168.25.75</t>
  </si>
  <si>
    <t>192.168.114.41</t>
  </si>
  <si>
    <t>192.168.114.9</t>
  </si>
  <si>
    <t>192.168.113.233</t>
  </si>
  <si>
    <t>192.168.113.201</t>
  </si>
  <si>
    <t>192.168.113.169</t>
  </si>
  <si>
    <t>192.168.113.137</t>
  </si>
  <si>
    <t>192.168.113.105</t>
  </si>
  <si>
    <t>192.168.113.73</t>
  </si>
  <si>
    <t>192.168.15.201</t>
  </si>
  <si>
    <t>192.168.42.73</t>
  </si>
  <si>
    <t>192.168.21.108</t>
  </si>
  <si>
    <t>192.168.136.9</t>
  </si>
  <si>
    <t>192.168.30.108</t>
  </si>
  <si>
    <t>192.168.30.140</t>
  </si>
  <si>
    <t>192.168.17.137</t>
  </si>
  <si>
    <t>192.168.30.11</t>
  </si>
  <si>
    <t>CR 101 (Brockton Ln) at Dayton Parkway</t>
  </si>
  <si>
    <t>Accurate 5%</t>
  </si>
  <si>
    <t>Acceptable (10%)</t>
  </si>
  <si>
    <t>Not-Acceptable (&gt;10%)</t>
  </si>
  <si>
    <t>1st Calibration</t>
  </si>
  <si>
    <t>% Improvement</t>
  </si>
  <si>
    <t>2nd Calibration</t>
  </si>
  <si>
    <t>Approach</t>
  </si>
  <si>
    <t>Movement</t>
  </si>
  <si>
    <t>Overall Accuracy</t>
  </si>
  <si>
    <t>Baseline</t>
  </si>
  <si>
    <t>Calibration #</t>
  </si>
  <si>
    <t>CSAH 8 (7none Ave) at CSAH 130 (Broadway Ave)</t>
  </si>
  <si>
    <t>CSAH 61 (Northwest Blvd) at 41st Pl N</t>
  </si>
  <si>
    <t>In-progress overall</t>
  </si>
  <si>
    <t>CSAH 6 at Willow Dr</t>
  </si>
  <si>
    <t>192.168.138.9</t>
  </si>
  <si>
    <t>Collected by:</t>
  </si>
  <si>
    <t>Sauharda Shrestha</t>
  </si>
  <si>
    <t>7: 45 to 8:00</t>
  </si>
  <si>
    <t>4:15 to 4:30</t>
  </si>
  <si>
    <t>12:15 to 12:30 PM</t>
  </si>
  <si>
    <t>Collected by</t>
  </si>
  <si>
    <t>IP ADDRESS</t>
  </si>
  <si>
    <t>EB</t>
  </si>
  <si>
    <t>WB</t>
  </si>
  <si>
    <t>SB</t>
  </si>
  <si>
    <t>NB</t>
  </si>
  <si>
    <t xml:space="preserve">CSAH 136 and 33rd </t>
  </si>
  <si>
    <t>rtsp://192.168.137.169/quad</t>
  </si>
  <si>
    <t>need to tilt camera down</t>
  </si>
  <si>
    <t>Collected By:</t>
  </si>
  <si>
    <t>Collected By</t>
  </si>
  <si>
    <t>CSAH 88 @ St Anthony Blvd</t>
  </si>
  <si>
    <t>need more space in the front</t>
  </si>
  <si>
    <t>Collected BY</t>
  </si>
  <si>
    <t>CSAH 88 @ CSAH 94</t>
  </si>
  <si>
    <t>Not enough space in the front</t>
  </si>
  <si>
    <t>CSAH 136 @ St Anthony</t>
  </si>
  <si>
    <t>Need to titlt the camera downwards</t>
  </si>
  <si>
    <t xml:space="preserve">CSAH 15 @ CSAH 110 </t>
  </si>
  <si>
    <t xml:space="preserve">Need space below </t>
  </si>
  <si>
    <t>Need Space below</t>
  </si>
  <si>
    <t xml:space="preserve">CSAH 109 @ Edinburg </t>
  </si>
  <si>
    <t>NEED ENOUGH SPACE TO FIT CARS PAST THE STOP ZONE</t>
  </si>
  <si>
    <t>collected by:</t>
  </si>
  <si>
    <t>Shrestha</t>
  </si>
  <si>
    <t xml:space="preserve">Sauharda Shrestha </t>
  </si>
  <si>
    <t>Sauharda</t>
  </si>
  <si>
    <t xml:space="preserve">Shrestha </t>
  </si>
  <si>
    <t>NOT AVAILABLE</t>
  </si>
  <si>
    <t xml:space="preserve">Baseline </t>
  </si>
  <si>
    <t>Manual</t>
  </si>
  <si>
    <t>Vision</t>
  </si>
  <si>
    <t>% Difference</t>
  </si>
  <si>
    <t>GEH</t>
  </si>
  <si>
    <t xml:space="preserve">%Difference </t>
  </si>
  <si>
    <t xml:space="preserve">GEH </t>
  </si>
  <si>
    <t>CSAH 1 (Old Shakopee Rd) at CSAH 34 (Normandale Blvd)</t>
  </si>
  <si>
    <t>WBT</t>
  </si>
  <si>
    <t xml:space="preserve">Date </t>
  </si>
  <si>
    <t>8:00AM</t>
  </si>
  <si>
    <t xml:space="preserve">Not Available </t>
  </si>
  <si>
    <t>6:00 AM to 7:00 PM</t>
  </si>
  <si>
    <t>CONSULTANT</t>
  </si>
  <si>
    <t>6:00 AM TO 7:00 PM</t>
  </si>
  <si>
    <t xml:space="preserve">Consultant </t>
  </si>
  <si>
    <t xml:space="preserve">  </t>
  </si>
  <si>
    <t>5:00 AM to 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</si>
</sst>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25252"/>
      <name val="Segoe MDL2 Assets"/>
      <family val="1"/>
    </font>
    <font>
      <b/>
      <sz val="12"/>
      <color rgb="FF525252"/>
      <name val="Calibri"/>
      <family val="2"/>
      <scheme val="minor"/>
    </font>
    <font>
      <sz val="11"/>
      <color rgb="FFF0F0F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34">
    <border>
      <left/>
      <right/>
      <top/>
      <bottom/>
      <diagonal/>
    </border>
    <border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0F0F0"/>
      </right>
      <top style="thick">
        <color rgb="FFF0F0F0"/>
      </top>
      <bottom/>
      <diagonal/>
    </border>
    <border>
      <left/>
      <right style="thick">
        <color rgb="FFF0F0F0"/>
      </right>
      <top/>
      <bottom/>
      <diagonal/>
    </border>
    <border>
      <left style="thick">
        <color rgb="FFF0F0F0"/>
      </left>
      <right style="thick">
        <color rgb="FFF0F0F0"/>
      </right>
      <top style="thick">
        <color rgb="FFF0F0F0"/>
      </top>
      <bottom/>
      <diagonal/>
    </border>
    <border>
      <left style="thick">
        <color rgb="FFF0F0F0"/>
      </left>
      <right style="thick">
        <color rgb="FFF0F0F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6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8" applyNumberFormat="0" applyAlignment="0" applyProtection="0"/>
    <xf numFmtId="0" fontId="14" fillId="9" borderId="9" applyNumberFormat="0" applyAlignment="0" applyProtection="0"/>
    <xf numFmtId="0" fontId="15" fillId="9" borderId="8" applyNumberFormat="0" applyAlignment="0" applyProtection="0"/>
    <xf numFmtId="0" fontId="16" fillId="0" borderId="10" applyNumberFormat="0" applyFill="0" applyAlignment="0" applyProtection="0"/>
    <xf numFmtId="0" fontId="17" fillId="10" borderId="11" applyNumberFormat="0" applyAlignment="0" applyProtection="0"/>
    <xf numFmtId="0" fontId="18" fillId="0" borderId="0" applyNumberFormat="0" applyFill="0" applyBorder="0" applyAlignment="0" applyProtection="0"/>
    <xf numFmtId="0" fontId="1" fillId="11" borderId="12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3" applyNumberFormat="0" applyFill="0" applyAlignment="0" applyProtection="0"/>
    <xf numFmtId="0" fontId="2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2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5" fillId="0" borderId="0" xfId="0" applyFont="1"/>
    <xf numFmtId="14" fontId="0" fillId="0" borderId="0" xfId="0" applyNumberFormat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0" fillId="0" borderId="0" xfId="0" applyNumberFormat="1"/>
    <xf numFmtId="49" fontId="4" fillId="3" borderId="4" xfId="0" applyNumberFormat="1" applyFont="1" applyFill="1" applyBorder="1" applyAlignment="1">
      <alignment horizontal="left" vertical="top"/>
    </xf>
    <xf numFmtId="1" fontId="2" fillId="2" borderId="2" xfId="0" applyNumberFormat="1" applyFont="1" applyFill="1" applyBorder="1" applyAlignment="1">
      <alignment horizontal="left" vertical="top" wrapText="1"/>
    </xf>
    <xf numFmtId="49" fontId="3" fillId="2" borderId="1" xfId="0" applyNumberFormat="1" applyFont="1" applyFill="1" applyBorder="1" applyAlignment="1">
      <alignment horizontal="left" vertical="top"/>
    </xf>
    <xf numFmtId="1" fontId="0" fillId="0" borderId="0" xfId="0" applyNumberFormat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1" fontId="4" fillId="3" borderId="3" xfId="0" applyNumberFormat="1" applyFont="1" applyFill="1" applyBorder="1" applyAlignment="1">
      <alignment horizontal="left" vertical="top"/>
    </xf>
    <xf numFmtId="14" fontId="20" fillId="4" borderId="0" xfId="0" applyNumberFormat="1" applyFont="1" applyFill="1" applyAlignment="1">
      <alignment horizontal="center" vertical="center"/>
    </xf>
    <xf numFmtId="164" fontId="20" fillId="4" borderId="0" xfId="0" applyNumberFormat="1" applyFont="1" applyFill="1" applyAlignment="1">
      <alignment horizontal="center" vertical="center"/>
    </xf>
    <xf numFmtId="1" fontId="20" fillId="2" borderId="2" xfId="0" applyNumberFormat="1" applyFont="1" applyFill="1" applyBorder="1" applyAlignment="1">
      <alignment horizontal="left" vertical="top" wrapText="1"/>
    </xf>
    <xf numFmtId="49" fontId="20" fillId="2" borderId="1" xfId="0" applyNumberFormat="1" applyFont="1" applyFill="1" applyBorder="1" applyAlignment="1">
      <alignment horizontal="left" vertical="top"/>
    </xf>
    <xf numFmtId="0" fontId="0" fillId="0" borderId="14" xfId="0" applyBorder="1"/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0" fontId="0" fillId="0" borderId="14" xfId="0" applyNumberFormat="1" applyBorder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4" fontId="20" fillId="4" borderId="0" xfId="0" applyNumberFormat="1" applyFont="1" applyFill="1" applyAlignment="1">
      <alignment horizontal="center"/>
    </xf>
    <xf numFmtId="49" fontId="20" fillId="4" borderId="0" xfId="0" applyNumberFormat="1" applyFont="1" applyFill="1" applyAlignment="1">
      <alignment horizontal="center"/>
    </xf>
    <xf numFmtId="0" fontId="0" fillId="0" borderId="14" xfId="0" applyBorder="1" applyAlignment="1">
      <alignment horizontal="left"/>
    </xf>
    <xf numFmtId="1" fontId="0" fillId="0" borderId="14" xfId="0" applyNumberFormat="1" applyBorder="1" applyAlignment="1">
      <alignment horizontal="left"/>
    </xf>
    <xf numFmtId="14" fontId="0" fillId="4" borderId="0" xfId="0" applyNumberFormat="1" applyFill="1" applyAlignment="1">
      <alignment horizontal="left" vertical="center"/>
    </xf>
    <xf numFmtId="0" fontId="0" fillId="36" borderId="0" xfId="0" applyFill="1"/>
    <xf numFmtId="18" fontId="0" fillId="0" borderId="0" xfId="0" applyNumberFormat="1" applyAlignment="1">
      <alignment horizontal="left"/>
    </xf>
    <xf numFmtId="0" fontId="0" fillId="38" borderId="0" xfId="0" applyFill="1"/>
    <xf numFmtId="14" fontId="0" fillId="38" borderId="0" xfId="0" applyNumberFormat="1" applyFill="1"/>
    <xf numFmtId="10" fontId="0" fillId="0" borderId="0" xfId="0" applyNumberFormat="1"/>
    <xf numFmtId="164" fontId="0" fillId="0" borderId="14" xfId="0" applyNumberFormat="1" applyBorder="1" applyAlignment="1">
      <alignment horizontal="right"/>
    </xf>
    <xf numFmtId="10" fontId="22" fillId="38" borderId="0" xfId="0" applyNumberFormat="1" applyFont="1" applyFill="1"/>
    <xf numFmtId="10" fontId="22" fillId="39" borderId="0" xfId="0" applyNumberFormat="1" applyFont="1" applyFill="1"/>
    <xf numFmtId="10" fontId="22" fillId="37" borderId="0" xfId="0" applyNumberFormat="1" applyFont="1" applyFill="1"/>
    <xf numFmtId="0" fontId="22" fillId="0" borderId="0" xfId="0" applyFont="1"/>
    <xf numFmtId="14" fontId="0" fillId="38" borderId="0" xfId="0" applyNumberFormat="1" applyFill="1" applyAlignment="1">
      <alignment horizontal="left"/>
    </xf>
    <xf numFmtId="19" fontId="0" fillId="0" borderId="0" xfId="0" applyNumberFormat="1" applyAlignment="1">
      <alignment horizontal="left"/>
    </xf>
    <xf numFmtId="0" fontId="0" fillId="40" borderId="0" xfId="0" applyFill="1"/>
    <xf numFmtId="0" fontId="0" fillId="37" borderId="0" xfId="0" applyFill="1" applyAlignment="1">
      <alignment horizontal="left"/>
    </xf>
    <xf numFmtId="0" fontId="0" fillId="37" borderId="0" xfId="0" applyFill="1"/>
    <xf numFmtId="14" fontId="0" fillId="37" borderId="0" xfId="0" applyNumberFormat="1" applyFill="1" applyAlignment="1">
      <alignment horizontal="left"/>
    </xf>
    <xf numFmtId="18" fontId="0" fillId="37" borderId="0" xfId="0" applyNumberFormat="1" applyFill="1" applyAlignment="1">
      <alignment horizontal="left"/>
    </xf>
    <xf numFmtId="164" fontId="0" fillId="39" borderId="14" xfId="0" applyNumberFormat="1" applyFill="1" applyBorder="1" applyAlignment="1">
      <alignment horizontal="right"/>
    </xf>
    <xf numFmtId="164" fontId="0" fillId="37" borderId="14" xfId="0" applyNumberFormat="1" applyFill="1" applyBorder="1" applyAlignment="1">
      <alignment horizontal="right"/>
    </xf>
    <xf numFmtId="164" fontId="0" fillId="38" borderId="14" xfId="0" applyNumberFormat="1" applyFill="1" applyBorder="1" applyAlignment="1">
      <alignment horizontal="right"/>
    </xf>
    <xf numFmtId="18" fontId="0" fillId="0" borderId="0" xfId="0" applyNumberFormat="1"/>
    <xf numFmtId="0" fontId="0" fillId="0" borderId="0" xfId="0" applyAlignment="1">
      <alignment horizontal="right"/>
    </xf>
    <xf numFmtId="0" fontId="0" fillId="41" borderId="14" xfId="0" applyFill="1" applyBorder="1"/>
    <xf numFmtId="0" fontId="0" fillId="41" borderId="0" xfId="0" applyFill="1"/>
    <xf numFmtId="20" fontId="0" fillId="0" borderId="0" xfId="0" applyNumberFormat="1" applyAlignment="1">
      <alignment horizontal="left"/>
    </xf>
    <xf numFmtId="164" fontId="0" fillId="0" borderId="0" xfId="43" applyNumberFormat="1" applyFont="1"/>
    <xf numFmtId="164" fontId="0" fillId="37" borderId="0" xfId="43" applyNumberFormat="1" applyFont="1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0" fillId="0" borderId="0" xfId="0" applyFont="1" applyAlignment="1">
      <alignment vertical="center" wrapText="1"/>
    </xf>
    <xf numFmtId="10" fontId="0" fillId="0" borderId="14" xfId="0" applyNumberFormat="1" applyBorder="1"/>
    <xf numFmtId="10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24" xfId="0" applyBorder="1" applyAlignment="1">
      <alignment horizontal="center" vertical="center"/>
    </xf>
    <xf numFmtId="0" fontId="23" fillId="42" borderId="27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2" fontId="0" fillId="0" borderId="0" xfId="0" applyNumberFormat="1"/>
    <xf numFmtId="0" fontId="0" fillId="0" borderId="24" xfId="0" applyBorder="1"/>
    <xf numFmtId="0" fontId="0" fillId="0" borderId="25" xfId="0" applyBorder="1"/>
    <xf numFmtId="0" fontId="0" fillId="0" borderId="26" xfId="0" applyBorder="1"/>
    <xf numFmtId="2" fontId="0" fillId="0" borderId="30" xfId="0" applyNumberFormat="1" applyBorder="1"/>
    <xf numFmtId="0" fontId="0" fillId="0" borderId="31" xfId="0" applyBorder="1"/>
    <xf numFmtId="0" fontId="0" fillId="0" borderId="32" xfId="0" applyBorder="1"/>
    <xf numFmtId="0" fontId="0" fillId="41" borderId="31" xfId="0" applyFill="1" applyBorder="1"/>
    <xf numFmtId="0" fontId="22" fillId="0" borderId="14" xfId="0" applyFont="1" applyBorder="1"/>
    <xf numFmtId="1" fontId="0" fillId="0" borderId="14" xfId="0" applyNumberFormat="1" applyBorder="1"/>
    <xf numFmtId="0" fontId="0" fillId="0" borderId="33" xfId="0" applyBorder="1"/>
    <xf numFmtId="0" fontId="23" fillId="42" borderId="27" xfId="0" applyFont="1" applyFill="1" applyBorder="1" applyAlignment="1">
      <alignment horizontal="left" vertical="center" wrapText="1"/>
    </xf>
    <xf numFmtId="0" fontId="23" fillId="42" borderId="28" xfId="0" applyFont="1" applyFill="1" applyBorder="1" applyAlignment="1">
      <alignment horizontal="left" vertical="center" wrapText="1"/>
    </xf>
    <xf numFmtId="0" fontId="23" fillId="42" borderId="29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0" fontId="23" fillId="42" borderId="25" xfId="0" applyFont="1" applyFill="1" applyBorder="1" applyAlignment="1">
      <alignment horizontal="left" vertical="center" wrapText="1"/>
    </xf>
    <xf numFmtId="0" fontId="23" fillId="42" borderId="26" xfId="0" applyFont="1" applyFill="1" applyBorder="1" applyAlignment="1">
      <alignment horizontal="left" vertical="center" wrapText="1"/>
    </xf>
    <xf numFmtId="14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/>
    <xf numFmtId="0" fontId="0" fillId="38" borderId="0" xfId="0" applyFill="1"/>
    <xf numFmtId="0" fontId="0" fillId="0" borderId="0" xfId="0" applyAlignment="1">
      <alignment horizontal="center"/>
    </xf>
    <xf numFmtId="0" fontId="0" fillId="37" borderId="0" xfId="0" applyFill="1" applyAlignment="1">
      <alignment horizontal="center"/>
    </xf>
    <xf numFmtId="1" fontId="4" fillId="3" borderId="15" xfId="0" applyNumberFormat="1" applyFont="1" applyFill="1" applyBorder="1" applyAlignment="1">
      <alignment horizontal="center" vertical="center"/>
    </xf>
    <xf numFmtId="1" fontId="4" fillId="3" borderId="16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49" fontId="4" fillId="3" borderId="17" xfId="0" applyNumberFormat="1" applyFont="1" applyFill="1" applyBorder="1" applyAlignment="1">
      <alignment horizontal="center" vertical="center"/>
    </xf>
    <xf numFmtId="49" fontId="4" fillId="3" borderId="18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19" fontId="0" fillId="0" borderId="24" xfId="0" applyNumberFormat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3D18407D-27DD-4664-9426-9B0E96F61BF0}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A8E5-7CC8-42E2-8A39-5DA9BA504FBF}">
  <sheetPr codeName="Sheet1"/>
  <dimension ref="B2:N26"/>
  <sheetViews>
    <sheetView workbookViewId="0">
      <selection activeCell="B1" sqref="B1"/>
    </sheetView>
  </sheetViews>
  <sheetFormatPr defaultRowHeight="14.4" x14ac:dyDescent="0.3"/>
  <cols>
    <col min="2" max="2" width="20.33203125" bestFit="1" customWidth="1"/>
    <col min="3" max="3" width="11.33203125" style="9" bestFit="1" customWidth="1"/>
    <col min="4" max="4" width="15.33203125" style="9" bestFit="1" customWidth="1"/>
    <col min="5" max="5" width="20" style="9" bestFit="1" customWidth="1"/>
    <col min="6" max="7" width="11.5546875" style="9" customWidth="1"/>
    <col min="9" max="9" width="17.33203125" style="24" bestFit="1" customWidth="1"/>
    <col min="10" max="10" width="12.6640625" style="19" bestFit="1" customWidth="1"/>
    <col min="11" max="11" width="15.33203125" style="19" bestFit="1" customWidth="1"/>
    <col min="12" max="12" width="20" bestFit="1" customWidth="1"/>
  </cols>
  <sheetData>
    <row r="2" spans="2:14" x14ac:dyDescent="0.3">
      <c r="B2" t="s">
        <v>504</v>
      </c>
      <c r="I2" s="24" t="s">
        <v>509</v>
      </c>
    </row>
    <row r="3" spans="2:14" x14ac:dyDescent="0.3">
      <c r="B3" s="18"/>
      <c r="C3" s="20" t="s">
        <v>496</v>
      </c>
      <c r="D3" s="20" t="s">
        <v>497</v>
      </c>
      <c r="E3" s="20" t="s">
        <v>498</v>
      </c>
      <c r="F3" s="20" t="s">
        <v>172</v>
      </c>
      <c r="G3" s="21"/>
      <c r="I3" s="28"/>
      <c r="J3" s="20" t="s">
        <v>496</v>
      </c>
      <c r="K3" s="20" t="s">
        <v>497</v>
      </c>
      <c r="L3" s="20" t="s">
        <v>498</v>
      </c>
      <c r="M3" s="18"/>
    </row>
    <row r="4" spans="2:14" x14ac:dyDescent="0.3">
      <c r="B4" s="18" t="s">
        <v>505</v>
      </c>
      <c r="C4" s="20">
        <f>COUNTIF('Percent Difference '!$F:$F, "&gt;0") + COUNTIF('Percent Difference '!$F:$F, "&lt;0") + COUNTIF('Percent Difference '!$F:$F, "=0")-D4-E4</f>
        <v>64</v>
      </c>
      <c r="D4" s="20">
        <f>COUNTIF('Percent Difference '!$F:$F, "&gt;0.05") + COUNTIF('Percent Difference '!$F:$F, "&lt;-0.05") - E4</f>
        <v>43</v>
      </c>
      <c r="E4" s="20">
        <f>COUNTIF('Percent Difference '!$F:$F, "&gt;0.10") + COUNTIF('Percent Difference '!$F:$F, "&lt;-0.10")</f>
        <v>111</v>
      </c>
      <c r="F4" s="20">
        <f>SUM(C4:E4)</f>
        <v>218</v>
      </c>
      <c r="G4" s="21"/>
      <c r="I4" s="28" t="s">
        <v>505</v>
      </c>
      <c r="J4" s="20" t="e">
        <f>(COUNTIF(#REF!, "none"))-K4-L4</f>
        <v>#REF!</v>
      </c>
      <c r="K4" s="20" t="e">
        <f>COUNTIFS(#REF!, "none",#REF!, "&gt;0.05") + COUNTIFS(#REF!, "none",#REF!, "&lt;-0.05") -L4</f>
        <v>#REF!</v>
      </c>
      <c r="L4" s="20" t="e">
        <f>COUNTIFS(#REF!, "none",#REF!, "&gt;0.10") + COUNTIFS(#REF!, "none",#REF!, "&lt;-0.10")</f>
        <v>#REF!</v>
      </c>
      <c r="M4" s="20" t="e">
        <f>SUM(J4:L4)</f>
        <v>#REF!</v>
      </c>
    </row>
    <row r="5" spans="2:14" x14ac:dyDescent="0.3">
      <c r="B5" s="18" t="s">
        <v>499</v>
      </c>
      <c r="C5" s="20" t="e">
        <f>(COUNTIF(#REF!, "1st")) -D5-E5</f>
        <v>#REF!</v>
      </c>
      <c r="D5" s="20" t="e">
        <f>COUNTIFS(#REF!, "1st",#REF!, "&gt;0.05") + COUNTIFS(#REF!, "1st",#REF!, "&lt;-0.05") -E5</f>
        <v>#REF!</v>
      </c>
      <c r="E5" s="20" t="e">
        <f>COUNTIFS(#REF!, "1st",#REF!, "&gt;0.10") + COUNTIFS(#REF!, "1st",#REF!, "&lt;-0.10")</f>
        <v>#REF!</v>
      </c>
      <c r="F5" s="20" t="e">
        <f>SUM(C5:E5)</f>
        <v>#REF!</v>
      </c>
      <c r="G5" s="21"/>
      <c r="I5" s="29" t="s">
        <v>499</v>
      </c>
      <c r="J5" s="20" t="e">
        <f>(COUNTIF(#REF!, "1st"))-K5-L5</f>
        <v>#REF!</v>
      </c>
      <c r="K5" s="20" t="e">
        <f>COUNTIFS(#REF!, "1st",#REF!, "&gt;0.05") + COUNTIFS(#REF!, "1st",#REF!, "&lt;-0.05") -L5</f>
        <v>#REF!</v>
      </c>
      <c r="L5" s="20" t="e">
        <f>COUNTIFS(#REF!, "1st",#REF!, "&gt;0.10") + COUNTIFS(#REF!, "1st",#REF!, "&lt;-0.10")</f>
        <v>#REF!</v>
      </c>
      <c r="M5" s="20" t="e">
        <f>SUM(J5:L5)</f>
        <v>#REF!</v>
      </c>
    </row>
    <row r="6" spans="2:14" x14ac:dyDescent="0.3">
      <c r="B6" s="18" t="s">
        <v>500</v>
      </c>
      <c r="C6" s="22" t="e">
        <f>(C5/$F$5)-(C4/$F$4)</f>
        <v>#REF!</v>
      </c>
      <c r="D6" s="22" t="e">
        <f>(D5/$F$5)-(D4/$F$4)</f>
        <v>#REF!</v>
      </c>
      <c r="E6" s="22" t="e">
        <f>(E5/$F$5)-(E4/$F$4)</f>
        <v>#REF!</v>
      </c>
      <c r="F6" s="20"/>
      <c r="G6" s="21"/>
      <c r="I6" s="28" t="s">
        <v>500</v>
      </c>
      <c r="J6" s="22" t="e">
        <f>(J5/$M$5)-(J4/$M$4)</f>
        <v>#REF!</v>
      </c>
      <c r="K6" s="22" t="e">
        <f>(K5/$M$5)-(K4/$M$4)</f>
        <v>#REF!</v>
      </c>
      <c r="L6" s="22" t="e">
        <f>(L5/$M$5)-(L4/$M$4)</f>
        <v>#REF!</v>
      </c>
      <c r="M6" s="20"/>
    </row>
    <row r="7" spans="2:14" x14ac:dyDescent="0.3">
      <c r="B7" s="18" t="s">
        <v>501</v>
      </c>
      <c r="C7" s="20" t="e">
        <f>(COUNTIF(#REF!, "2nd")) -D7-E7</f>
        <v>#REF!</v>
      </c>
      <c r="D7" s="20" t="e">
        <f>COUNTIFS(#REF!, "2nd",#REF!, "&gt;0.05") + COUNTIFS(#REF!, "2nd",#REF!, "&lt;-0.05") -E7</f>
        <v>#REF!</v>
      </c>
      <c r="E7" s="20" t="e">
        <f>COUNTIFS(#REF!, "2nd",#REF!, "&gt;0.10") + COUNTIFS(#REF!, "2nd",#REF!, "&lt;-0.10")</f>
        <v>#REF!</v>
      </c>
      <c r="F7" s="20" t="e">
        <f t="shared" ref="F7" si="0">SUM(C7:E7)</f>
        <v>#REF!</v>
      </c>
      <c r="G7" s="21"/>
    </row>
    <row r="8" spans="2:14" x14ac:dyDescent="0.3">
      <c r="B8" s="18" t="s">
        <v>500</v>
      </c>
      <c r="C8" s="22" t="e">
        <f>(C7/$F$7)-(C5/$F$5)</f>
        <v>#REF!</v>
      </c>
      <c r="D8" s="22" t="e">
        <f>(D7/$F$7)-(D5/$F$5)</f>
        <v>#REF!</v>
      </c>
      <c r="E8" s="22" t="e">
        <f>(E7/$F$7)-(E5/$F$5)</f>
        <v>#REF!</v>
      </c>
      <c r="F8" s="20"/>
      <c r="G8" s="21"/>
    </row>
    <row r="9" spans="2:14" x14ac:dyDescent="0.3">
      <c r="C9" s="21"/>
      <c r="D9" s="21"/>
      <c r="E9" s="21"/>
      <c r="F9" s="21"/>
      <c r="G9" s="21"/>
    </row>
    <row r="10" spans="2:14" x14ac:dyDescent="0.3">
      <c r="B10" t="s">
        <v>502</v>
      </c>
      <c r="C10" s="21"/>
      <c r="D10" s="21"/>
      <c r="E10" s="21"/>
      <c r="F10" s="21"/>
      <c r="G10" s="21"/>
      <c r="I10" s="24" t="s">
        <v>502</v>
      </c>
    </row>
    <row r="11" spans="2:14" x14ac:dyDescent="0.3">
      <c r="B11" s="18"/>
      <c r="C11" s="20" t="s">
        <v>496</v>
      </c>
      <c r="D11" s="20" t="s">
        <v>497</v>
      </c>
      <c r="E11" s="20" t="s">
        <v>498</v>
      </c>
      <c r="F11" s="20" t="s">
        <v>13</v>
      </c>
      <c r="G11" s="20" t="s">
        <v>172</v>
      </c>
      <c r="I11" s="28"/>
      <c r="J11" s="20" t="s">
        <v>496</v>
      </c>
      <c r="K11" s="20" t="s">
        <v>497</v>
      </c>
      <c r="L11" s="20" t="s">
        <v>498</v>
      </c>
      <c r="M11" s="20" t="s">
        <v>13</v>
      </c>
      <c r="N11" s="18"/>
    </row>
    <row r="12" spans="2:14" x14ac:dyDescent="0.3">
      <c r="B12" s="18" t="s">
        <v>505</v>
      </c>
      <c r="C12" s="20">
        <f>COUNTIF('Percent Difference '!$G:$J, "&gt;0") + COUNTIF('Percent Difference '!$G:$J, "&lt;0") + COUNTIF('Percent Difference '!$G:$J, "=0")-D12-E12</f>
        <v>333</v>
      </c>
      <c r="D12" s="20">
        <f>COUNTIF('Percent Difference '!$G:$J, "&gt;0.05") + COUNTIF('Percent Difference '!$G:$J, "&lt;-0.05") -E12</f>
        <v>135</v>
      </c>
      <c r="E12" s="20">
        <f>COUNTIF('Percent Difference '!$G:$J, "&gt;0.10") + COUNTIF('Percent Difference '!$G:$J, "&lt;-0.10")</f>
        <v>379</v>
      </c>
      <c r="F12" s="20">
        <f>COUNTIF('Percent Difference '!$G:$J, "NA")</f>
        <v>25</v>
      </c>
      <c r="G12" s="20">
        <f>SUM(C12:F12)</f>
        <v>872</v>
      </c>
      <c r="I12" s="28" t="s">
        <v>505</v>
      </c>
      <c r="J12" s="20" t="e">
        <f>(M4*4)-K12-L12-M12</f>
        <v>#REF!</v>
      </c>
      <c r="K12" s="20" t="e">
        <f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#REF!</v>
      </c>
      <c r="L12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12" s="20" t="e">
        <f>COUNTIFS(#REF!,"none",#REF!,"NA") + COUNTIFS(#REF!,"none",#REF!,"NA") + COUNTIFS(#REF!,"none",#REF!,"NA") + COUNTIFS(#REF!,"none",#REF!,"NA")</f>
        <v>#REF!</v>
      </c>
      <c r="N12" s="20" t="e">
        <f>SUM(J12:M12)</f>
        <v>#REF!</v>
      </c>
    </row>
    <row r="13" spans="2:14" x14ac:dyDescent="0.3">
      <c r="B13" s="18" t="s">
        <v>499</v>
      </c>
      <c r="C13" s="20" t="e">
        <f>(F5*4)-D13-E13-F13</f>
        <v>#REF!</v>
      </c>
      <c r="D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#REF!</v>
      </c>
      <c r="E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13" s="20" t="e">
        <f>COUNTIFS(#REF!,"1st",#REF!,"NA") + COUNTIFS(#REF!,"1st",#REF!,"NA") + COUNTIFS(#REF!,"1st",#REF!,"NA") + COUNTIFS(#REF!,"1st",#REF!,"NA")</f>
        <v>#REF!</v>
      </c>
      <c r="G13" s="20" t="e">
        <f>SUM(C13:F13)</f>
        <v>#REF!</v>
      </c>
      <c r="I13" s="29" t="s">
        <v>499</v>
      </c>
      <c r="J13" s="20" t="e">
        <f>(M5*4)-K13-L13-M13</f>
        <v>#REF!</v>
      </c>
      <c r="K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#REF!</v>
      </c>
      <c r="L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13" s="20" t="e">
        <f>COUNTIFS(#REF!,"1st",#REF!,"NA") + COUNTIFS(#REF!,"1st",#REF!,"NA") + COUNTIFS(#REF!,"1st",#REF!,"NA") + COUNTIFS(#REF!,"1st",#REF!,"NA")</f>
        <v>#REF!</v>
      </c>
      <c r="N13" s="20" t="e">
        <f>SUM(J13:M13)</f>
        <v>#REF!</v>
      </c>
    </row>
    <row r="14" spans="2:14" x14ac:dyDescent="0.3">
      <c r="B14" s="18" t="s">
        <v>500</v>
      </c>
      <c r="C14" s="22" t="e">
        <f>(C13/$G$13)-(C12/$G$12)</f>
        <v>#REF!</v>
      </c>
      <c r="D14" s="22" t="e">
        <f>(D13/$G$13)-(D12/$G$12)</f>
        <v>#REF!</v>
      </c>
      <c r="E14" s="22" t="e">
        <f>(E13/$G$13)-(E12/$G$12)</f>
        <v>#REF!</v>
      </c>
      <c r="F14" s="22" t="e">
        <f>(F13/$G$13)-(F12/$G$12)</f>
        <v>#REF!</v>
      </c>
      <c r="G14" s="20"/>
      <c r="I14" s="28" t="s">
        <v>500</v>
      </c>
      <c r="J14" s="22" t="e">
        <f>(J13/$N$13)-(J12/$N$12)</f>
        <v>#REF!</v>
      </c>
      <c r="K14" s="22" t="e">
        <f>(K13/$N$13)-(K12/$N$12)</f>
        <v>#REF!</v>
      </c>
      <c r="L14" s="22" t="e">
        <f t="shared" ref="L14:M14" si="1">(L13/$N$13)-(L12/$N$12)</f>
        <v>#REF!</v>
      </c>
      <c r="M14" s="22" t="e">
        <f t="shared" si="1"/>
        <v>#REF!</v>
      </c>
      <c r="N14" s="20"/>
    </row>
    <row r="15" spans="2:14" x14ac:dyDescent="0.3">
      <c r="B15" s="18" t="s">
        <v>501</v>
      </c>
      <c r="C15" s="20" t="e">
        <f>(F7*4)-D15-E15-F15</f>
        <v>#REF!</v>
      </c>
      <c r="D15" s="20" t="e">
        <f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#REF!</v>
      </c>
      <c r="E15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15" s="20" t="e">
        <f>COUNTIFS(#REF!,"2nd",#REF!,"NA") + COUNTIFS(#REF!,"2nd",#REF!,"NA") + COUNTIFS(#REF!,"2nd",#REF!,"NA") + COUNTIFS(#REF!,"2nd",#REF!,"NA")</f>
        <v>#REF!</v>
      </c>
      <c r="G15" s="20" t="e">
        <f t="shared" ref="G15" si="2">SUM(C15:F15)</f>
        <v>#REF!</v>
      </c>
      <c r="J15"/>
      <c r="K15"/>
    </row>
    <row r="16" spans="2:14" x14ac:dyDescent="0.3">
      <c r="B16" s="18" t="s">
        <v>500</v>
      </c>
      <c r="C16" s="22" t="e">
        <f>(C15/$G$15)-(C13/$G$13)</f>
        <v>#REF!</v>
      </c>
      <c r="D16" s="22" t="e">
        <f>(D15/$G$15)-(D13/$G$13)</f>
        <v>#REF!</v>
      </c>
      <c r="E16" s="22" t="e">
        <f>(E15/$G$15)-(E13/$G$13)</f>
        <v>#REF!</v>
      </c>
      <c r="F16" s="22" t="e">
        <f>(F15/$G$15)-(F13/$G$13)</f>
        <v>#REF!</v>
      </c>
      <c r="G16" s="20"/>
      <c r="J16"/>
      <c r="K16"/>
    </row>
    <row r="17" spans="2:14" x14ac:dyDescent="0.3">
      <c r="C17" s="21"/>
      <c r="D17" s="21"/>
      <c r="E17" s="21"/>
      <c r="F17" s="21"/>
      <c r="G17" s="21"/>
      <c r="J17"/>
      <c r="K17"/>
    </row>
    <row r="18" spans="2:14" x14ac:dyDescent="0.3">
      <c r="B18" t="s">
        <v>503</v>
      </c>
      <c r="C18" s="21"/>
      <c r="D18" s="21"/>
      <c r="E18" s="21"/>
      <c r="F18" s="21"/>
      <c r="G18" s="21"/>
      <c r="I18" s="24" t="s">
        <v>502</v>
      </c>
    </row>
    <row r="19" spans="2:14" x14ac:dyDescent="0.3">
      <c r="B19" s="18"/>
      <c r="C19" s="20" t="s">
        <v>496</v>
      </c>
      <c r="D19" s="20" t="s">
        <v>497</v>
      </c>
      <c r="E19" s="20" t="s">
        <v>498</v>
      </c>
      <c r="F19" s="20" t="s">
        <v>13</v>
      </c>
      <c r="G19" s="20" t="s">
        <v>172</v>
      </c>
      <c r="I19" s="28"/>
      <c r="J19" s="20" t="s">
        <v>496</v>
      </c>
      <c r="K19" s="20" t="s">
        <v>497</v>
      </c>
      <c r="L19" s="20" t="s">
        <v>498</v>
      </c>
      <c r="M19" s="20" t="s">
        <v>13</v>
      </c>
      <c r="N19" s="18"/>
    </row>
    <row r="20" spans="2:14" x14ac:dyDescent="0.3">
      <c r="B20" s="18" t="s">
        <v>505</v>
      </c>
      <c r="C20" s="20">
        <f>COUNTIF('Percent Difference '!$K:$V, "&gt;0") + COUNTIF('Percent Difference '!$K:$V, "&lt;0") + COUNTIF('Percent Difference '!$K:$V, "=0")-D20-E20</f>
        <v>977</v>
      </c>
      <c r="D20" s="20">
        <f>COUNTIF('Percent Difference '!$K:$V, "&gt;0.05") + COUNTIF('Percent Difference '!$K:$V, "&lt;-0.05") -E20</f>
        <v>276</v>
      </c>
      <c r="E20" s="20">
        <f>COUNTIF('Percent Difference '!$K:$V, "&gt;0.10") + COUNTIF('Percent Difference '!$K:$V, "&lt;-0.10")</f>
        <v>1240</v>
      </c>
      <c r="F20" s="20">
        <f>COUNTIF('Percent Difference '!$K:$V, "NA")</f>
        <v>121</v>
      </c>
      <c r="G20" s="20">
        <f>SUM(C20:F20)</f>
        <v>2614</v>
      </c>
      <c r="I20" s="28" t="s">
        <v>505</v>
      </c>
      <c r="J20" s="20" t="e">
        <f>(N12*3)-K20-L20-M20</f>
        <v>#REF!</v>
      </c>
      <c r="K20" s="20" t="e">
        <f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#REF!</v>
      </c>
      <c r="L20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20" s="20" t="e">
        <f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#REF!</v>
      </c>
      <c r="N20" s="20" t="e">
        <f>SUM(J20:M20)</f>
        <v>#REF!</v>
      </c>
    </row>
    <row r="21" spans="2:14" x14ac:dyDescent="0.3">
      <c r="B21" s="18" t="s">
        <v>499</v>
      </c>
      <c r="C21" s="20" t="e">
        <f>(F5*12)-D21-E21-F21</f>
        <v>#REF!</v>
      </c>
      <c r="D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#REF!</v>
      </c>
      <c r="E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G21" s="20" t="e">
        <f>SUM(C21:F21)</f>
        <v>#REF!</v>
      </c>
      <c r="I21" s="18" t="s">
        <v>499</v>
      </c>
      <c r="J21" s="20" t="e">
        <f>(M5*12)-K21-L21-M21</f>
        <v>#REF!</v>
      </c>
      <c r="K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#REF!</v>
      </c>
      <c r="L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N21" s="20" t="e">
        <f>SUM(J21:M21)</f>
        <v>#REF!</v>
      </c>
    </row>
    <row r="22" spans="2:14" x14ac:dyDescent="0.3">
      <c r="B22" s="18" t="s">
        <v>500</v>
      </c>
      <c r="C22" s="22" t="e">
        <f>(C21/$G$21)-(C20/$G$20)</f>
        <v>#REF!</v>
      </c>
      <c r="D22" s="22" t="e">
        <f t="shared" ref="D22:F22" si="3">(D21/$G$21)-(D20/$G$20)</f>
        <v>#REF!</v>
      </c>
      <c r="E22" s="22" t="e">
        <f t="shared" si="3"/>
        <v>#REF!</v>
      </c>
      <c r="F22" s="22" t="e">
        <f t="shared" si="3"/>
        <v>#REF!</v>
      </c>
      <c r="G22" s="20"/>
      <c r="I22" s="28" t="s">
        <v>500</v>
      </c>
      <c r="J22" s="22" t="e">
        <f>(J21/$N$21)-(J20/$N$20)</f>
        <v>#REF!</v>
      </c>
      <c r="K22" s="22" t="e">
        <f t="shared" ref="K22:M22" si="4">(K21/$N$21)-(K20/$N$20)</f>
        <v>#REF!</v>
      </c>
      <c r="L22" s="22" t="e">
        <f t="shared" si="4"/>
        <v>#REF!</v>
      </c>
      <c r="M22" s="22" t="e">
        <f t="shared" si="4"/>
        <v>#REF!</v>
      </c>
      <c r="N22" s="20"/>
    </row>
    <row r="23" spans="2:14" x14ac:dyDescent="0.3">
      <c r="B23" s="18" t="s">
        <v>501</v>
      </c>
      <c r="C23" s="20" t="e">
        <f>(F7*12)-D23-E23-F23</f>
        <v>#REF!</v>
      </c>
      <c r="D23" s="20" t="e">
        <f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#REF!</v>
      </c>
      <c r="E23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23" s="20" t="e">
        <f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#REF!</v>
      </c>
      <c r="G23" s="20" t="e">
        <f>SUM(C23:F23)</f>
        <v>#REF!</v>
      </c>
      <c r="I23"/>
      <c r="J23"/>
      <c r="K23"/>
    </row>
    <row r="24" spans="2:14" x14ac:dyDescent="0.3">
      <c r="B24" s="18" t="s">
        <v>500</v>
      </c>
      <c r="C24" s="22" t="e">
        <f>(C23/$G$23)-(C21/$G$21)</f>
        <v>#REF!</v>
      </c>
      <c r="D24" s="22" t="e">
        <f t="shared" ref="D24:F24" si="5">(D23/$G$23)-(D21/$G$21)</f>
        <v>#REF!</v>
      </c>
      <c r="E24" s="22" t="e">
        <f t="shared" si="5"/>
        <v>#REF!</v>
      </c>
      <c r="F24" s="22" t="e">
        <f t="shared" si="5"/>
        <v>#REF!</v>
      </c>
      <c r="G24" s="20"/>
      <c r="I24"/>
      <c r="J24"/>
      <c r="K24"/>
    </row>
    <row r="25" spans="2:14" x14ac:dyDescent="0.3">
      <c r="I25"/>
      <c r="J25"/>
      <c r="K25"/>
    </row>
    <row r="26" spans="2:14" x14ac:dyDescent="0.3">
      <c r="I26"/>
      <c r="J26"/>
      <c r="K26"/>
    </row>
  </sheetData>
  <pageMargins left="0.7" right="0.7" top="0.75" bottom="0.75" header="0.3" footer="0.3"/>
  <pageSetup orientation="portrait" r:id="rId1"/>
  <ignoredErrors>
    <ignoredError sqref="C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F6D3-5C51-46F8-95F0-0BE0FF052676}">
  <sheetPr codeName="Sheet2"/>
  <dimension ref="A1:AA238"/>
  <sheetViews>
    <sheetView zoomScaleNormal="100" workbookViewId="0">
      <pane ySplit="1" topLeftCell="A2" activePane="bottomLeft" state="frozen"/>
      <selection pane="bottomLeft" activeCell="B15" sqref="B15"/>
    </sheetView>
  </sheetViews>
  <sheetFormatPr defaultRowHeight="14.4" x14ac:dyDescent="0.3"/>
  <cols>
    <col min="1" max="1" width="8" style="9" bestFit="1" customWidth="1"/>
    <col min="2" max="2" width="73.44140625" style="5" bestFit="1" customWidth="1"/>
    <col min="3" max="3" width="14.6640625" style="2" customWidth="1"/>
    <col min="4" max="4" width="10.5546875" style="23" bestFit="1" customWidth="1"/>
    <col min="5" max="5" width="15.44140625" style="25" bestFit="1" customWidth="1"/>
    <col min="6" max="6" width="9.5546875" style="11" bestFit="1" customWidth="1"/>
    <col min="7" max="7" width="12.33203125" style="11" bestFit="1" customWidth="1"/>
    <col min="8" max="8" width="13" style="11" bestFit="1" customWidth="1"/>
    <col min="9" max="9" width="12.5546875" style="11" bestFit="1" customWidth="1"/>
    <col min="10" max="10" width="12.33203125" style="11" bestFit="1" customWidth="1"/>
    <col min="11" max="11" width="8.44140625" style="11" bestFit="1" customWidth="1"/>
    <col min="12" max="13" width="8.5546875" style="11" bestFit="1" customWidth="1"/>
    <col min="14" max="14" width="9.33203125" style="11" bestFit="1" customWidth="1"/>
    <col min="15" max="15" width="9.6640625" style="11" bestFit="1" customWidth="1"/>
    <col min="16" max="16" width="9.44140625" style="11" bestFit="1" customWidth="1"/>
    <col min="17" max="18" width="8.6640625" style="11"/>
    <col min="19" max="19" width="9" style="11" bestFit="1" customWidth="1"/>
    <col min="20" max="20" width="8.44140625" style="11" bestFit="1" customWidth="1"/>
    <col min="21" max="22" width="8.5546875" style="11" bestFit="1" customWidth="1"/>
  </cols>
  <sheetData>
    <row r="1" spans="1:27" s="1" customFormat="1" ht="16.2" thickBot="1" x14ac:dyDescent="0.35">
      <c r="A1" s="16" t="s">
        <v>27</v>
      </c>
      <c r="B1" s="17" t="s">
        <v>26</v>
      </c>
      <c r="C1" s="14" t="s">
        <v>342</v>
      </c>
      <c r="D1" s="26" t="s">
        <v>175</v>
      </c>
      <c r="E1" s="27" t="s">
        <v>173</v>
      </c>
      <c r="F1" s="15" t="s">
        <v>172</v>
      </c>
      <c r="G1" s="15" t="s">
        <v>159</v>
      </c>
      <c r="H1" s="15" t="s">
        <v>163</v>
      </c>
      <c r="I1" s="15" t="s">
        <v>167</v>
      </c>
      <c r="J1" s="15" t="s">
        <v>171</v>
      </c>
      <c r="K1" s="15" t="s">
        <v>156</v>
      </c>
      <c r="L1" s="15" t="s">
        <v>157</v>
      </c>
      <c r="M1" s="15" t="s">
        <v>158</v>
      </c>
      <c r="N1" s="15" t="s">
        <v>160</v>
      </c>
      <c r="O1" s="15" t="s">
        <v>161</v>
      </c>
      <c r="P1" s="15" t="s">
        <v>162</v>
      </c>
      <c r="Q1" s="15" t="s">
        <v>164</v>
      </c>
      <c r="R1" s="15" t="s">
        <v>165</v>
      </c>
      <c r="S1" s="15" t="s">
        <v>166</v>
      </c>
      <c r="T1" s="15" t="s">
        <v>168</v>
      </c>
      <c r="U1" s="15" t="s">
        <v>169</v>
      </c>
      <c r="V1" s="15" t="s">
        <v>170</v>
      </c>
    </row>
    <row r="2" spans="1:27" ht="15.6" thickTop="1" thickBot="1" x14ac:dyDescent="0.35">
      <c r="A2" s="13">
        <v>8059100</v>
      </c>
      <c r="B2" s="6" t="s">
        <v>495</v>
      </c>
      <c r="C2" s="2" t="s">
        <v>490</v>
      </c>
      <c r="D2" s="23">
        <v>45839</v>
      </c>
      <c r="E2" s="32">
        <v>0.625</v>
      </c>
      <c r="F2" s="11">
        <v>-7.3000000000000001E-3</v>
      </c>
      <c r="G2" s="11">
        <v>0</v>
      </c>
      <c r="H2" s="11">
        <v>1.46E-2</v>
      </c>
      <c r="I2" s="11">
        <v>3.9600000000000003E-2</v>
      </c>
      <c r="J2" s="11">
        <v>-6.6699999999999995E-2</v>
      </c>
      <c r="K2" s="11">
        <v>0</v>
      </c>
      <c r="L2" s="11">
        <v>0</v>
      </c>
      <c r="M2" s="11">
        <v>0</v>
      </c>
      <c r="N2" s="11">
        <v>3.2800000000000003E-2</v>
      </c>
      <c r="O2" s="11">
        <v>0</v>
      </c>
      <c r="P2" s="11">
        <v>0</v>
      </c>
      <c r="Q2" s="11">
        <v>0.15379999999999999</v>
      </c>
      <c r="R2" s="11">
        <v>2.2499999999999999E-2</v>
      </c>
      <c r="S2" s="11">
        <v>0.04</v>
      </c>
      <c r="T2" s="11">
        <v>-0.1573</v>
      </c>
      <c r="U2" s="11">
        <v>0</v>
      </c>
      <c r="V2" s="11">
        <v>2</v>
      </c>
      <c r="X2" t="s">
        <v>526</v>
      </c>
      <c r="Z2" s="31" t="s">
        <v>513</v>
      </c>
      <c r="AA2" s="31"/>
    </row>
    <row r="3" spans="1:27" ht="15.6" thickTop="1" thickBot="1" x14ac:dyDescent="0.35">
      <c r="A3" s="13">
        <v>8008400</v>
      </c>
      <c r="B3" s="6" t="s">
        <v>40</v>
      </c>
      <c r="C3" s="2" t="s">
        <v>359</v>
      </c>
      <c r="D3" s="23">
        <v>45118</v>
      </c>
      <c r="E3" s="25" t="s">
        <v>176</v>
      </c>
      <c r="F3" s="11">
        <v>1.560758082497213E-2</v>
      </c>
      <c r="G3" s="11">
        <v>6.269592476489028E-3</v>
      </c>
      <c r="H3" s="11">
        <v>4.9689440993788817E-2</v>
      </c>
      <c r="I3" s="11">
        <v>-1.9417475728155338E-2</v>
      </c>
      <c r="J3" s="11">
        <v>-1.3071895424836602E-2</v>
      </c>
      <c r="K3" s="11">
        <v>-2.5974025974025976E-2</v>
      </c>
      <c r="L3" s="11">
        <v>3.4482758620689655E-2</v>
      </c>
      <c r="M3" s="11">
        <v>-0.4</v>
      </c>
      <c r="N3" s="11">
        <v>-0.8571428571428571</v>
      </c>
      <c r="O3" s="11">
        <v>0.18791946308724833</v>
      </c>
      <c r="P3" s="11">
        <v>-2</v>
      </c>
      <c r="Q3" s="11">
        <v>-0.14285714285714285</v>
      </c>
      <c r="R3" s="11">
        <v>0.42622950819672129</v>
      </c>
      <c r="S3" s="11">
        <v>-1.7142857142857142</v>
      </c>
      <c r="T3" s="11">
        <v>0</v>
      </c>
      <c r="U3" s="11">
        <v>0.11320754716981132</v>
      </c>
      <c r="V3" s="11">
        <v>-0.14285714285714285</v>
      </c>
    </row>
    <row r="4" spans="1:27" ht="15.6" thickTop="1" thickBot="1" x14ac:dyDescent="0.35">
      <c r="A4" s="13">
        <v>8018400</v>
      </c>
      <c r="B4" s="6" t="s">
        <v>191</v>
      </c>
      <c r="C4" s="2" t="s">
        <v>272</v>
      </c>
      <c r="D4" s="23">
        <v>45379</v>
      </c>
      <c r="E4" s="25" t="s">
        <v>177</v>
      </c>
      <c r="F4" s="11">
        <v>-0.28043306047002903</v>
      </c>
      <c r="G4" s="11">
        <v>-0.26849315068493151</v>
      </c>
      <c r="H4" s="11">
        <v>-7.6394194041252868E-3</v>
      </c>
      <c r="I4" s="11">
        <v>-0.3686635944700461</v>
      </c>
      <c r="J4" s="11">
        <v>-0.85616438356164382</v>
      </c>
      <c r="K4" s="11">
        <v>-1.1873015873015873</v>
      </c>
      <c r="L4" s="11">
        <v>0.10760667903525047</v>
      </c>
      <c r="M4" s="11">
        <v>-2</v>
      </c>
      <c r="N4" s="11">
        <v>-0.46464646464646464</v>
      </c>
      <c r="O4" s="11">
        <v>0.20540540540540542</v>
      </c>
      <c r="P4" s="11">
        <v>-1.92</v>
      </c>
      <c r="Q4" s="11">
        <v>-6.8965517241379309E-2</v>
      </c>
      <c r="R4" s="11">
        <v>-1.8518518518518517E-2</v>
      </c>
      <c r="S4" s="11">
        <v>-2</v>
      </c>
      <c r="T4" s="11">
        <v>-7.3170731707317069E-2</v>
      </c>
      <c r="U4" s="11">
        <v>-2.247191011235955E-2</v>
      </c>
      <c r="V4" s="11">
        <v>-2</v>
      </c>
    </row>
    <row r="5" spans="1:27" ht="15.6" thickTop="1" thickBot="1" x14ac:dyDescent="0.35">
      <c r="A5" s="13">
        <v>8044600</v>
      </c>
      <c r="B5" s="6" t="s">
        <v>110</v>
      </c>
      <c r="C5" s="2" t="s">
        <v>444</v>
      </c>
      <c r="D5" s="23">
        <v>45114</v>
      </c>
      <c r="E5" s="25" t="s">
        <v>176</v>
      </c>
      <c r="F5" s="11">
        <v>-0.41691842900302117</v>
      </c>
      <c r="G5" s="11">
        <v>-0.32727272727272727</v>
      </c>
      <c r="H5" s="11">
        <v>-0.54961832061068705</v>
      </c>
      <c r="I5" s="11">
        <v>-0.55555555555555558</v>
      </c>
      <c r="J5" s="11">
        <v>-0.11764705882352941</v>
      </c>
      <c r="K5" s="11">
        <v>0</v>
      </c>
      <c r="L5" s="11">
        <v>-0.30463576158940397</v>
      </c>
      <c r="M5" s="11">
        <v>-2</v>
      </c>
      <c r="N5" s="11">
        <v>0</v>
      </c>
      <c r="O5" s="11">
        <v>-0.62608695652173918</v>
      </c>
      <c r="P5" s="11">
        <v>0</v>
      </c>
      <c r="Q5" s="11">
        <v>-0.33333333333333331</v>
      </c>
      <c r="R5" s="11">
        <v>1</v>
      </c>
      <c r="S5" s="11">
        <v>-2</v>
      </c>
      <c r="T5" s="11">
        <v>0.22222222222222221</v>
      </c>
      <c r="U5" s="11">
        <v>0</v>
      </c>
      <c r="V5" s="11">
        <v>-0.2857142857142857</v>
      </c>
    </row>
    <row r="6" spans="1:27" ht="15.6" thickTop="1" thickBot="1" x14ac:dyDescent="0.35">
      <c r="A6" s="13">
        <v>8022400</v>
      </c>
      <c r="B6" s="6" t="s">
        <v>62</v>
      </c>
      <c r="C6" s="2" t="s">
        <v>384</v>
      </c>
      <c r="D6" s="23">
        <v>45350</v>
      </c>
      <c r="E6" s="25" t="s">
        <v>177</v>
      </c>
      <c r="F6" s="11">
        <v>-0.31742243436754175</v>
      </c>
      <c r="G6" s="11">
        <v>-0.45673758865248226</v>
      </c>
      <c r="H6" s="11">
        <v>-0.14439324116743471</v>
      </c>
      <c r="I6" s="11">
        <v>-0.43902439024390244</v>
      </c>
      <c r="J6" s="11">
        <v>-0.10810810810810811</v>
      </c>
      <c r="K6" s="11">
        <v>0.92307692307692313</v>
      </c>
      <c r="L6" s="11">
        <v>-0.28183361629881154</v>
      </c>
      <c r="M6" s="11">
        <v>-2</v>
      </c>
      <c r="N6" s="11">
        <v>0</v>
      </c>
      <c r="O6" s="11">
        <v>-0.1508828250401284</v>
      </c>
      <c r="P6" s="11">
        <v>0</v>
      </c>
      <c r="Q6" s="11">
        <v>-0.47499999999999998</v>
      </c>
      <c r="R6" s="11">
        <v>-0.4</v>
      </c>
      <c r="S6" s="11">
        <v>-0.32258064516129031</v>
      </c>
      <c r="T6" s="11">
        <v>-1</v>
      </c>
      <c r="U6" s="11">
        <v>4.4444444444444446E-2</v>
      </c>
      <c r="V6" s="11">
        <v>0.11764705882352941</v>
      </c>
    </row>
    <row r="7" spans="1:27" ht="15.6" thickTop="1" thickBot="1" x14ac:dyDescent="0.35">
      <c r="A7" s="13">
        <v>8052100</v>
      </c>
      <c r="B7" s="6" t="s">
        <v>232</v>
      </c>
      <c r="C7" s="2" t="s">
        <v>314</v>
      </c>
      <c r="D7" s="23">
        <v>45772</v>
      </c>
      <c r="E7" s="32">
        <v>0.32291666666666669</v>
      </c>
      <c r="F7" s="11">
        <v>-3.3500000000000002E-2</v>
      </c>
      <c r="G7" s="11">
        <v>-6.5100000000000005E-2</v>
      </c>
      <c r="H7" s="11">
        <v>-2.41E-2</v>
      </c>
      <c r="I7" s="11">
        <v>3.5099999999999999E-2</v>
      </c>
      <c r="J7" s="11">
        <v>0</v>
      </c>
      <c r="K7" s="11">
        <v>0</v>
      </c>
      <c r="L7" s="11">
        <v>-6.9000000000000006E-2</v>
      </c>
      <c r="M7" s="11">
        <v>0</v>
      </c>
      <c r="N7" s="11">
        <v>0</v>
      </c>
      <c r="O7" s="11">
        <v>-2.5999999999999999E-2</v>
      </c>
      <c r="P7" s="11">
        <v>0</v>
      </c>
      <c r="Q7" s="11">
        <v>0</v>
      </c>
      <c r="R7" s="11">
        <v>0.66669999999999996</v>
      </c>
      <c r="S7" s="11">
        <v>0</v>
      </c>
      <c r="T7" s="11">
        <v>0</v>
      </c>
      <c r="U7" s="11">
        <v>0</v>
      </c>
      <c r="V7" s="11">
        <v>0</v>
      </c>
      <c r="X7" t="s">
        <v>512</v>
      </c>
      <c r="Z7" s="31" t="s">
        <v>513</v>
      </c>
      <c r="AA7" s="31"/>
    </row>
    <row r="8" spans="1:27" ht="15.6" thickTop="1" thickBot="1" x14ac:dyDescent="0.35">
      <c r="A8" s="13">
        <v>8037200</v>
      </c>
      <c r="B8" s="6" t="s">
        <v>208</v>
      </c>
      <c r="C8" s="2" t="s">
        <v>290</v>
      </c>
      <c r="D8" s="23">
        <v>45391</v>
      </c>
      <c r="E8" s="24" t="s">
        <v>177</v>
      </c>
      <c r="F8" s="48">
        <v>-1.9E-2</v>
      </c>
      <c r="G8" s="49">
        <v>0.2052505966587112</v>
      </c>
      <c r="H8" s="50">
        <v>-5.6338028169014086E-2</v>
      </c>
      <c r="I8" s="49">
        <v>-0.171875</v>
      </c>
      <c r="J8" s="50">
        <v>-7.9136690647482008E-2</v>
      </c>
      <c r="K8" s="49">
        <v>0.35294117647058826</v>
      </c>
      <c r="L8" s="48">
        <v>8.0971659919028341E-3</v>
      </c>
      <c r="M8" s="49">
        <v>0.79245283018867929</v>
      </c>
      <c r="N8" s="49">
        <v>0.5</v>
      </c>
      <c r="O8" s="49">
        <v>-0.20689655172413793</v>
      </c>
      <c r="P8" s="50">
        <v>9.7777777777777783E-2</v>
      </c>
      <c r="Q8" s="50">
        <v>-5.7142857142857141E-2</v>
      </c>
      <c r="R8" s="48">
        <v>-2.9556650246305417E-2</v>
      </c>
      <c r="S8" s="49">
        <v>-2</v>
      </c>
      <c r="T8" s="50">
        <v>-0.1</v>
      </c>
      <c r="U8" s="50">
        <v>-5.3571428571428568E-2</v>
      </c>
      <c r="V8" s="50">
        <v>-9.0909090909090912E-2</v>
      </c>
      <c r="X8" t="s">
        <v>512</v>
      </c>
      <c r="Z8" s="31" t="s">
        <v>513</v>
      </c>
      <c r="AA8" s="31"/>
    </row>
    <row r="9" spans="1:27" ht="15.6" thickTop="1" thickBot="1" x14ac:dyDescent="0.35">
      <c r="A9" s="13">
        <v>8057300</v>
      </c>
      <c r="B9" s="6" t="s">
        <v>141</v>
      </c>
      <c r="C9" s="2" t="s">
        <v>479</v>
      </c>
      <c r="D9" s="23">
        <v>45119</v>
      </c>
      <c r="E9" s="25" t="s">
        <v>176</v>
      </c>
      <c r="F9" s="36">
        <v>5.3191489361702126E-3</v>
      </c>
      <c r="G9" s="36">
        <v>-2.3529411764705882E-2</v>
      </c>
      <c r="H9" s="36">
        <v>3.6630036630036632E-2</v>
      </c>
      <c r="I9" s="36">
        <v>-2.5316455696202531E-2</v>
      </c>
      <c r="J9" s="36">
        <v>1.3245033112582781E-2</v>
      </c>
      <c r="K9" s="11">
        <v>-3.9215686274509803E-2</v>
      </c>
      <c r="L9" s="36">
        <v>8.8495575221238937E-2</v>
      </c>
      <c r="M9" s="36">
        <v>-2</v>
      </c>
      <c r="N9" s="36">
        <v>0</v>
      </c>
      <c r="O9" s="36">
        <v>5.4054054054054057E-2</v>
      </c>
      <c r="P9" s="36">
        <v>2.5316455696202531E-2</v>
      </c>
      <c r="Q9" s="36">
        <v>0</v>
      </c>
      <c r="R9" s="36">
        <v>0.15602836879432624</v>
      </c>
      <c r="S9" s="36">
        <v>-2</v>
      </c>
      <c r="T9" s="36">
        <v>-4.6511627906976744E-2</v>
      </c>
      <c r="U9" s="36">
        <v>0.71604938271604934</v>
      </c>
      <c r="V9" s="36">
        <v>-2</v>
      </c>
      <c r="X9" t="s">
        <v>512</v>
      </c>
      <c r="Z9" s="31" t="s">
        <v>513</v>
      </c>
      <c r="AA9" s="31"/>
    </row>
    <row r="10" spans="1:27" ht="15.6" thickTop="1" thickBot="1" x14ac:dyDescent="0.35">
      <c r="A10" s="13">
        <v>8051400</v>
      </c>
      <c r="B10" s="6" t="s">
        <v>228</v>
      </c>
      <c r="C10" s="2" t="s">
        <v>310</v>
      </c>
      <c r="D10" s="23">
        <v>45776</v>
      </c>
      <c r="E10" s="32">
        <v>0.34375</v>
      </c>
      <c r="F10" s="11">
        <v>-5.96E-2</v>
      </c>
      <c r="G10" s="11">
        <v>6.0600000000000001E-2</v>
      </c>
      <c r="H10" s="11">
        <v>-4.1700000000000001E-2</v>
      </c>
      <c r="I10" s="11">
        <v>-0.34289999999999998</v>
      </c>
      <c r="J10" s="11">
        <v>-2.8199999999999999E-2</v>
      </c>
      <c r="K10" s="11">
        <v>3.39E-2</v>
      </c>
      <c r="L10" s="11">
        <v>8.2199999999999995E-2</v>
      </c>
      <c r="M10" s="11">
        <v>0</v>
      </c>
      <c r="N10" s="11">
        <v>-0.22220000000000001</v>
      </c>
      <c r="O10" s="11">
        <v>-4.65E-2</v>
      </c>
      <c r="P10" s="11">
        <v>0</v>
      </c>
      <c r="Q10" s="11">
        <v>0</v>
      </c>
      <c r="R10" s="11">
        <v>-3.7699999999999997E-2</v>
      </c>
      <c r="S10" s="11">
        <v>-1.6922999999999999</v>
      </c>
      <c r="T10" s="11">
        <v>-6.9000000000000006E-2</v>
      </c>
      <c r="U10" s="11">
        <v>0</v>
      </c>
      <c r="V10" s="11">
        <v>0</v>
      </c>
      <c r="X10" t="s">
        <v>512</v>
      </c>
      <c r="Z10" s="31" t="s">
        <v>513</v>
      </c>
      <c r="AA10" s="31" t="s">
        <v>541</v>
      </c>
    </row>
    <row r="11" spans="1:27" ht="15.6" thickTop="1" thickBot="1" x14ac:dyDescent="0.35">
      <c r="A11" s="13">
        <v>8037400</v>
      </c>
      <c r="B11" s="6" t="s">
        <v>210</v>
      </c>
      <c r="C11" s="2" t="s">
        <v>292</v>
      </c>
      <c r="D11" s="23">
        <v>45777</v>
      </c>
      <c r="E11" s="32">
        <v>0.32291666666666669</v>
      </c>
      <c r="F11" s="11">
        <v>-0.2278</v>
      </c>
      <c r="G11" s="11">
        <v>-0.23530000000000001</v>
      </c>
      <c r="H11" s="11">
        <v>-0.23530000000000001</v>
      </c>
      <c r="I11" s="11">
        <v>-0.31580000000000003</v>
      </c>
      <c r="J11" s="11">
        <v>0</v>
      </c>
      <c r="K11" s="11">
        <v>-0.28570000000000001</v>
      </c>
      <c r="L11" s="11">
        <v>-0.2394</v>
      </c>
      <c r="M11" s="11">
        <v>0</v>
      </c>
      <c r="N11" s="11">
        <v>-0.18179999999999999</v>
      </c>
      <c r="O11" s="11">
        <v>-0.20810000000000001</v>
      </c>
      <c r="P11" s="11">
        <v>-1.3332999999999999</v>
      </c>
      <c r="Q11" s="11">
        <v>-0.66669999999999996</v>
      </c>
      <c r="R11" s="11">
        <v>0.28570000000000001</v>
      </c>
      <c r="S11" s="11">
        <v>0</v>
      </c>
      <c r="T11" s="11">
        <v>-2</v>
      </c>
      <c r="U11" s="11">
        <v>1.1429</v>
      </c>
      <c r="V11" s="11">
        <v>0</v>
      </c>
      <c r="X11" t="s">
        <v>526</v>
      </c>
      <c r="Z11" s="31" t="s">
        <v>513</v>
      </c>
      <c r="AA11" s="31"/>
    </row>
    <row r="12" spans="1:27" ht="15.6" thickTop="1" thickBot="1" x14ac:dyDescent="0.35">
      <c r="A12" s="13">
        <v>8037300</v>
      </c>
      <c r="B12" s="6" t="s">
        <v>209</v>
      </c>
      <c r="C12" s="2" t="s">
        <v>291</v>
      </c>
      <c r="D12" s="23">
        <v>45778</v>
      </c>
      <c r="E12" s="32">
        <v>0.32291666666666669</v>
      </c>
      <c r="F12" s="11">
        <v>-1.5900000000000001E-2</v>
      </c>
      <c r="G12" s="11">
        <v>1.5299999999999999E-2</v>
      </c>
      <c r="H12" s="11">
        <v>-1.2999999999999999E-2</v>
      </c>
      <c r="I12" s="11">
        <v>-5.5599999999999997E-2</v>
      </c>
      <c r="J12" s="11">
        <v>-0.1</v>
      </c>
      <c r="K12" s="11">
        <v>0</v>
      </c>
      <c r="L12" s="11">
        <v>1.8499999999999999E-2</v>
      </c>
      <c r="M12" s="11">
        <v>0</v>
      </c>
      <c r="N12" s="11">
        <v>-0.35289999999999999</v>
      </c>
      <c r="O12" s="11">
        <v>6.3E-2</v>
      </c>
      <c r="P12" s="11">
        <v>-0.37840000000000001</v>
      </c>
      <c r="Q12" s="11">
        <v>-3.2800000000000003E-2</v>
      </c>
      <c r="R12" s="11">
        <v>9.5200000000000007E-2</v>
      </c>
      <c r="S12" s="11">
        <v>-0.24390000000000001</v>
      </c>
      <c r="T12" s="11">
        <v>-8.6999999999999994E-2</v>
      </c>
      <c r="U12" s="11">
        <v>0</v>
      </c>
      <c r="V12" s="11">
        <v>-2</v>
      </c>
      <c r="X12" t="s">
        <v>512</v>
      </c>
      <c r="Z12" s="31" t="s">
        <v>513</v>
      </c>
      <c r="AA12" s="31"/>
    </row>
    <row r="13" spans="1:27" ht="15.6" thickTop="1" thickBot="1" x14ac:dyDescent="0.35">
      <c r="A13" s="13">
        <v>8048500</v>
      </c>
      <c r="B13" s="6" t="s">
        <v>219</v>
      </c>
      <c r="C13" s="2" t="s">
        <v>301</v>
      </c>
      <c r="D13" s="23">
        <v>45812</v>
      </c>
      <c r="E13" s="32">
        <v>0.63541666666666663</v>
      </c>
      <c r="F13" s="11">
        <v>-1.0999999999999999E-2</v>
      </c>
      <c r="G13" s="11">
        <v>-4.2599999999999999E-2</v>
      </c>
      <c r="H13" s="11">
        <v>1.6400000000000001E-2</v>
      </c>
      <c r="I13" s="11">
        <v>9.5200000000000007E-2</v>
      </c>
      <c r="J13" s="11">
        <v>-4.65E-2</v>
      </c>
      <c r="K13" s="11">
        <v>-1.4286000000000001</v>
      </c>
      <c r="L13" s="11">
        <v>0</v>
      </c>
      <c r="M13" s="11">
        <v>0</v>
      </c>
      <c r="N13" s="11">
        <v>0</v>
      </c>
      <c r="O13" s="11">
        <v>1.7399999999999999E-2</v>
      </c>
      <c r="P13" s="11">
        <v>0</v>
      </c>
      <c r="Q13" s="11">
        <v>0</v>
      </c>
      <c r="R13" s="11">
        <v>0.22220000000000001</v>
      </c>
      <c r="S13" s="11">
        <v>0</v>
      </c>
      <c r="T13" s="11">
        <v>0</v>
      </c>
      <c r="U13" s="11">
        <v>-0.15379999999999999</v>
      </c>
      <c r="V13" s="11">
        <v>0</v>
      </c>
      <c r="X13" t="s">
        <v>512</v>
      </c>
      <c r="Z13" s="31" t="s">
        <v>542</v>
      </c>
      <c r="AA13" s="31"/>
    </row>
    <row r="14" spans="1:27" ht="15.6" thickTop="1" thickBot="1" x14ac:dyDescent="0.35">
      <c r="A14" s="13">
        <v>8052000</v>
      </c>
      <c r="B14" s="6" t="s">
        <v>231</v>
      </c>
      <c r="C14" s="2" t="s">
        <v>313</v>
      </c>
      <c r="D14" s="23">
        <v>45812</v>
      </c>
      <c r="E14" s="32">
        <v>0.35416666666666669</v>
      </c>
      <c r="F14" s="11">
        <v>-7.0599999999999996E-2</v>
      </c>
      <c r="G14" s="11">
        <v>-5.7799999999999997E-2</v>
      </c>
      <c r="H14" s="11">
        <v>1.34E-2</v>
      </c>
      <c r="I14" s="11">
        <v>-2</v>
      </c>
      <c r="J14" s="11">
        <v>-0.75</v>
      </c>
      <c r="K14" s="11">
        <v>0</v>
      </c>
      <c r="L14" s="11">
        <v>-6.2100000000000002E-2</v>
      </c>
      <c r="M14" s="11">
        <v>0</v>
      </c>
      <c r="N14" s="11">
        <v>0</v>
      </c>
      <c r="O14" s="11">
        <v>1.4200000000000001E-2</v>
      </c>
      <c r="P14" s="11">
        <v>0</v>
      </c>
      <c r="Q14" s="11">
        <v>0</v>
      </c>
      <c r="R14" s="11">
        <v>0</v>
      </c>
      <c r="S14" s="11">
        <v>-2</v>
      </c>
      <c r="T14" s="11">
        <v>0.22220000000000001</v>
      </c>
      <c r="U14" s="11">
        <v>0</v>
      </c>
      <c r="V14" s="11">
        <v>-2</v>
      </c>
      <c r="X14" t="s">
        <v>512</v>
      </c>
      <c r="Z14" s="31" t="s">
        <v>542</v>
      </c>
      <c r="AA14" s="31"/>
    </row>
    <row r="15" spans="1:27" ht="15.6" thickTop="1" thickBot="1" x14ac:dyDescent="0.35">
      <c r="A15" s="13">
        <v>8015500</v>
      </c>
      <c r="B15" s="6" t="s">
        <v>4</v>
      </c>
      <c r="C15" s="2" t="s">
        <v>369</v>
      </c>
      <c r="D15" s="23">
        <v>45119</v>
      </c>
      <c r="E15" s="23" t="s">
        <v>177</v>
      </c>
      <c r="F15" s="11">
        <v>-4.4855549923973601E-2</v>
      </c>
      <c r="G15" s="11">
        <v>-0.40837696335078533</v>
      </c>
      <c r="H15" s="11">
        <v>-4.133545310015898E-2</v>
      </c>
      <c r="I15" s="11">
        <v>0</v>
      </c>
      <c r="J15" s="11">
        <v>0</v>
      </c>
      <c r="K15" s="11">
        <v>-0.4</v>
      </c>
      <c r="L15" s="11">
        <v>-0.4157706093189964</v>
      </c>
      <c r="M15" s="11">
        <v>0</v>
      </c>
      <c r="N15" s="11">
        <v>0</v>
      </c>
      <c r="O15" s="11">
        <v>-4.2553191489361701E-2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</row>
    <row r="16" spans="1:27" ht="15.6" thickTop="1" thickBot="1" x14ac:dyDescent="0.35">
      <c r="A16" s="13">
        <v>8025600</v>
      </c>
      <c r="B16" s="6" t="s">
        <v>69</v>
      </c>
      <c r="C16" s="2" t="s">
        <v>393</v>
      </c>
      <c r="D16" s="23">
        <v>45117</v>
      </c>
      <c r="E16" s="25" t="s">
        <v>176</v>
      </c>
      <c r="F16" s="11">
        <v>-3.669724770642202E-2</v>
      </c>
      <c r="G16" s="11">
        <v>-6.5573770491803282E-2</v>
      </c>
      <c r="H16" s="11">
        <v>-0.15652173913043479</v>
      </c>
      <c r="I16" s="11">
        <v>5.4644808743169397E-2</v>
      </c>
      <c r="J16" s="11">
        <v>-3.4188034188034191E-2</v>
      </c>
      <c r="K16" s="11">
        <v>0</v>
      </c>
      <c r="L16" s="11">
        <v>-0.14084507042253522</v>
      </c>
      <c r="M16" s="11">
        <v>7.407407407407407E-2</v>
      </c>
      <c r="N16" s="11">
        <v>0</v>
      </c>
      <c r="O16" s="11">
        <v>-0.11764705882352941</v>
      </c>
      <c r="P16" s="11">
        <v>-0.24390243902439024</v>
      </c>
      <c r="Q16" s="11">
        <v>6.8965517241379309E-2</v>
      </c>
      <c r="R16" s="11">
        <v>0</v>
      </c>
      <c r="S16" s="11">
        <v>0.33333333333333331</v>
      </c>
      <c r="T16" s="11">
        <v>-7.407407407407407E-2</v>
      </c>
      <c r="U16" s="11">
        <v>-0.5625</v>
      </c>
      <c r="V16" s="11">
        <v>1.3076923076923077</v>
      </c>
    </row>
    <row r="17" spans="1:27" ht="15.6" thickTop="1" thickBot="1" x14ac:dyDescent="0.35">
      <c r="A17" s="13">
        <v>8043800</v>
      </c>
      <c r="B17" s="6" t="s">
        <v>12</v>
      </c>
      <c r="C17" s="2" t="s">
        <v>443</v>
      </c>
      <c r="D17" s="23">
        <v>45098</v>
      </c>
      <c r="E17" s="24" t="s">
        <v>176</v>
      </c>
      <c r="F17" s="11">
        <v>-0.38228055783429038</v>
      </c>
      <c r="G17" s="11">
        <v>0</v>
      </c>
      <c r="H17" s="11">
        <v>0</v>
      </c>
      <c r="I17" s="11">
        <v>-0.13682092555331993</v>
      </c>
      <c r="J17" s="11">
        <v>-9.7794822627037398E-2</v>
      </c>
      <c r="K17" s="11">
        <v>-9.5238095238095233E-2</v>
      </c>
      <c r="L17" s="11">
        <v>7.6923076923076927E-2</v>
      </c>
      <c r="M17" s="11">
        <v>0.15384615384615385</v>
      </c>
      <c r="N17" s="11">
        <v>-0.10256410256410256</v>
      </c>
      <c r="O17" s="11">
        <v>0.14285714285714285</v>
      </c>
      <c r="P17" s="11">
        <v>0</v>
      </c>
      <c r="Q17" s="11">
        <v>-0.18181818181818182</v>
      </c>
      <c r="R17" s="11">
        <v>-0.12446351931330472</v>
      </c>
      <c r="S17" s="11">
        <v>-0.35294117647058826</v>
      </c>
      <c r="T17" s="11">
        <v>-3.5087719298245612E-2</v>
      </c>
      <c r="U17" s="11">
        <v>-0.11510791366906475</v>
      </c>
      <c r="V17" s="11">
        <v>-2.1052631578947368E-2</v>
      </c>
    </row>
    <row r="18" spans="1:27" ht="15.6" thickTop="1" thickBot="1" x14ac:dyDescent="0.35">
      <c r="A18" s="13">
        <v>8013100</v>
      </c>
      <c r="B18" s="6" t="s">
        <v>14</v>
      </c>
      <c r="C18" s="2" t="s">
        <v>365</v>
      </c>
      <c r="D18" s="23">
        <v>45098</v>
      </c>
      <c r="E18" s="24" t="s">
        <v>176</v>
      </c>
      <c r="F18" s="11">
        <v>-0.17454688731284476</v>
      </c>
      <c r="G18" s="11">
        <v>2.0477815699658702E-2</v>
      </c>
      <c r="H18" s="11">
        <v>-2.0876826722338204E-2</v>
      </c>
      <c r="I18" s="11">
        <v>8.6021505376344093E-2</v>
      </c>
      <c r="J18" s="11">
        <v>0</v>
      </c>
      <c r="K18" s="11">
        <v>-9.5238095238095233E-2</v>
      </c>
      <c r="L18" s="11">
        <v>2.5862068965517241E-2</v>
      </c>
      <c r="M18" s="11">
        <v>1.9801980198019802E-2</v>
      </c>
      <c r="N18" s="11">
        <v>0.1</v>
      </c>
      <c r="O18" s="11">
        <v>-2.4691358024691357E-2</v>
      </c>
      <c r="P18" s="11">
        <v>-0.11764705882352941</v>
      </c>
      <c r="Q18" s="11">
        <v>9.7560975609756101E-2</v>
      </c>
      <c r="R18" s="11">
        <v>0.125</v>
      </c>
      <c r="S18" s="11">
        <v>5.5555555555555552E-2</v>
      </c>
      <c r="T18" s="11">
        <v>-8.3333333333333329E-2</v>
      </c>
      <c r="U18" s="11">
        <v>4.6511627906976744E-2</v>
      </c>
      <c r="V18" s="11">
        <v>0.10526315789473684</v>
      </c>
    </row>
    <row r="19" spans="1:27" ht="15.6" thickTop="1" thickBot="1" x14ac:dyDescent="0.35">
      <c r="A19" s="13">
        <v>8038800</v>
      </c>
      <c r="B19" s="6" t="s">
        <v>100</v>
      </c>
      <c r="C19" s="2" t="s">
        <v>430</v>
      </c>
      <c r="D19" s="23">
        <v>45110</v>
      </c>
      <c r="E19" s="25" t="s">
        <v>174</v>
      </c>
      <c r="F19" s="11">
        <v>-0.20026702269692923</v>
      </c>
      <c r="G19" s="11">
        <v>-0.26022304832713755</v>
      </c>
      <c r="H19" s="11">
        <v>5.4200542005420054E-3</v>
      </c>
      <c r="I19" s="11">
        <v>-0.84444444444444444</v>
      </c>
      <c r="J19" s="11">
        <v>-0.2857142857142857</v>
      </c>
      <c r="K19" s="11">
        <v>0</v>
      </c>
      <c r="L19" s="11">
        <v>-0.25327510917030566</v>
      </c>
      <c r="M19" s="11">
        <v>-0.375</v>
      </c>
      <c r="N19" s="11">
        <v>-0.08</v>
      </c>
      <c r="O19" s="11">
        <v>5.1948051948051951E-2</v>
      </c>
      <c r="P19" s="11">
        <v>-0.90909090909090906</v>
      </c>
      <c r="Q19" s="11">
        <v>0</v>
      </c>
      <c r="R19" s="11">
        <v>-0.4</v>
      </c>
      <c r="S19" s="11">
        <v>-1.3454545454545455</v>
      </c>
      <c r="T19" s="11">
        <v>-0.18181818181818182</v>
      </c>
      <c r="U19" s="11">
        <v>0.4</v>
      </c>
      <c r="V19" s="11">
        <v>-1.2</v>
      </c>
    </row>
    <row r="20" spans="1:27" ht="15.6" thickTop="1" thickBot="1" x14ac:dyDescent="0.35">
      <c r="A20" s="13">
        <v>8021000</v>
      </c>
      <c r="B20" s="6" t="s">
        <v>58</v>
      </c>
      <c r="C20" s="2" t="s">
        <v>380</v>
      </c>
      <c r="D20" s="23">
        <v>45104</v>
      </c>
      <c r="E20" s="25" t="s">
        <v>174</v>
      </c>
      <c r="F20" s="11">
        <v>-0.37333333333333335</v>
      </c>
      <c r="G20" s="11">
        <v>-0.25149700598802394</v>
      </c>
      <c r="H20" s="11">
        <v>-0.58823529411764708</v>
      </c>
      <c r="I20" s="11">
        <v>0</v>
      </c>
      <c r="J20" s="11">
        <v>0</v>
      </c>
      <c r="K20" s="11">
        <v>-0.5</v>
      </c>
      <c r="L20" s="11">
        <v>-0.2389937106918239</v>
      </c>
      <c r="M20" s="11">
        <v>0</v>
      </c>
      <c r="N20" s="11">
        <v>0</v>
      </c>
      <c r="O20" s="11">
        <v>-0.58823529411764708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</row>
    <row r="21" spans="1:27" ht="15.6" thickTop="1" thickBot="1" x14ac:dyDescent="0.35">
      <c r="A21" s="13">
        <v>8029100</v>
      </c>
      <c r="B21" s="6" t="s">
        <v>83</v>
      </c>
      <c r="C21" s="2" t="s">
        <v>410</v>
      </c>
      <c r="D21" s="23">
        <v>45125</v>
      </c>
      <c r="E21" s="25" t="s">
        <v>174</v>
      </c>
      <c r="F21" s="11">
        <v>-3.4766697163769442E-2</v>
      </c>
      <c r="G21" s="11">
        <v>-2.8747433264887063E-2</v>
      </c>
      <c r="H21" s="11">
        <v>-7.6335877862595417E-3</v>
      </c>
      <c r="I21" s="11">
        <v>-0.37037037037037035</v>
      </c>
      <c r="J21" s="11">
        <v>0</v>
      </c>
      <c r="K21" s="11">
        <v>0</v>
      </c>
      <c r="L21" s="11">
        <v>-2.7027027027027029E-2</v>
      </c>
      <c r="M21" s="11">
        <v>-8.6956521739130432E-2</v>
      </c>
      <c r="N21" s="11">
        <v>-2.5316455696202531E-2</v>
      </c>
      <c r="O21" s="11">
        <v>-9.3023255813953487E-3</v>
      </c>
      <c r="P21" s="11">
        <v>0.13333333333333333</v>
      </c>
      <c r="Q21" s="11">
        <v>0</v>
      </c>
      <c r="R21" s="11">
        <v>-0.66666666666666663</v>
      </c>
      <c r="S21" s="11">
        <v>-0.41860465116279072</v>
      </c>
      <c r="T21" s="11">
        <v>-0.10526315789473684</v>
      </c>
      <c r="U21" s="11">
        <v>0.4</v>
      </c>
      <c r="V21" s="11">
        <v>0</v>
      </c>
    </row>
    <row r="22" spans="1:27" ht="15.6" thickTop="1" thickBot="1" x14ac:dyDescent="0.35">
      <c r="A22" s="13">
        <v>8013500</v>
      </c>
      <c r="B22" s="6" t="s">
        <v>15</v>
      </c>
      <c r="C22" s="2" t="s">
        <v>367</v>
      </c>
      <c r="D22" s="23">
        <v>45112</v>
      </c>
      <c r="E22" s="24" t="s">
        <v>177</v>
      </c>
      <c r="F22" s="11">
        <v>0.25917215428033868</v>
      </c>
      <c r="G22" s="11">
        <v>-1.5174506828528073E-2</v>
      </c>
      <c r="H22" s="11">
        <v>-5.9405940594059403E-2</v>
      </c>
      <c r="I22" s="11">
        <v>-2.4242424242424242E-2</v>
      </c>
      <c r="J22" s="11">
        <v>-1.4492753623188406E-2</v>
      </c>
      <c r="K22" s="11">
        <v>1.3009708737864079</v>
      </c>
      <c r="L22" s="11">
        <v>-1.4551971326164874</v>
      </c>
      <c r="M22" s="11">
        <v>-8.4507042253521125E-2</v>
      </c>
      <c r="N22" s="11">
        <v>-2.8169014084507043E-2</v>
      </c>
      <c r="O22" s="11">
        <v>-0.15172413793103448</v>
      </c>
      <c r="P22" s="11">
        <v>0.50847457627118642</v>
      </c>
      <c r="Q22" s="11">
        <v>-0.625</v>
      </c>
      <c r="R22" s="11">
        <v>7.792207792207792E-2</v>
      </c>
      <c r="S22" s="11">
        <v>0</v>
      </c>
      <c r="T22" s="11">
        <v>-0.66666666666666663</v>
      </c>
      <c r="U22" s="11">
        <v>9.7560975609756097E-3</v>
      </c>
      <c r="V22" s="11">
        <v>-3.0769230769230771E-2</v>
      </c>
    </row>
    <row r="23" spans="1:27" ht="15.6" thickTop="1" thickBot="1" x14ac:dyDescent="0.35">
      <c r="A23" s="13">
        <v>8031600</v>
      </c>
      <c r="B23" s="6" t="s">
        <v>86</v>
      </c>
      <c r="C23" s="2" t="s">
        <v>414</v>
      </c>
      <c r="D23" s="23">
        <v>45348</v>
      </c>
      <c r="E23" s="25" t="s">
        <v>177</v>
      </c>
      <c r="F23" s="11">
        <v>-0.13111726685133887</v>
      </c>
      <c r="G23" s="11">
        <v>-0.14925373134328357</v>
      </c>
      <c r="H23" s="11">
        <v>-0.1511500547645126</v>
      </c>
      <c r="I23" s="11">
        <v>0</v>
      </c>
      <c r="J23" s="11">
        <v>-4.1884816753926704E-2</v>
      </c>
      <c r="K23" s="11">
        <v>-0.31304347826086959</v>
      </c>
      <c r="L23" s="11">
        <v>-9.1338582677165353E-2</v>
      </c>
      <c r="M23" s="11">
        <v>0</v>
      </c>
      <c r="N23" s="11">
        <v>0</v>
      </c>
      <c r="O23" s="11">
        <v>-4.9382716049382713E-2</v>
      </c>
      <c r="P23" s="11">
        <v>-0.95145631067961167</v>
      </c>
      <c r="Q23" s="11">
        <v>0</v>
      </c>
      <c r="R23" s="11">
        <v>0</v>
      </c>
      <c r="S23" s="11">
        <v>0</v>
      </c>
      <c r="T23" s="11">
        <v>-0.14285714285714285</v>
      </c>
      <c r="U23" s="11">
        <v>0</v>
      </c>
      <c r="V23" s="11">
        <v>-1.3422818791946308E-2</v>
      </c>
    </row>
    <row r="24" spans="1:27" ht="15.6" thickTop="1" thickBot="1" x14ac:dyDescent="0.35">
      <c r="A24" s="13">
        <v>8052700</v>
      </c>
      <c r="B24" s="6" t="s">
        <v>120</v>
      </c>
      <c r="C24" s="2" t="s">
        <v>456</v>
      </c>
      <c r="D24" s="23">
        <v>45355</v>
      </c>
      <c r="E24" s="25" t="s">
        <v>177</v>
      </c>
      <c r="F24" s="11">
        <v>-6.2145366117265601E-2</v>
      </c>
      <c r="G24" s="11">
        <v>-0.13212669683257919</v>
      </c>
      <c r="H24" s="11">
        <v>-2.9069767441860465E-2</v>
      </c>
      <c r="I24" s="11">
        <v>-1.9310344827586208E-2</v>
      </c>
      <c r="J24" s="11">
        <v>-6.0606060606060608E-2</v>
      </c>
      <c r="K24" s="11">
        <v>-0.96875</v>
      </c>
      <c r="L24" s="11">
        <v>-2.564102564102564E-2</v>
      </c>
      <c r="M24" s="11">
        <v>-1.015228426395939E-2</v>
      </c>
      <c r="N24" s="11">
        <v>-0.10126582278481013</v>
      </c>
      <c r="O24" s="11">
        <v>-1.4285714285714285E-2</v>
      </c>
      <c r="P24" s="11">
        <v>-8.1632653061224483E-2</v>
      </c>
      <c r="Q24" s="11">
        <v>-0.19672131147540983</v>
      </c>
      <c r="R24" s="11">
        <v>0.67741935483870963</v>
      </c>
      <c r="S24" s="11">
        <v>-2</v>
      </c>
      <c r="T24" s="11">
        <v>-0.23076923076923078</v>
      </c>
      <c r="U24" s="11">
        <v>0.75714285714285712</v>
      </c>
      <c r="V24" s="11">
        <v>-1.9639639639639639</v>
      </c>
    </row>
    <row r="25" spans="1:27" ht="15.6" thickTop="1" thickBot="1" x14ac:dyDescent="0.35">
      <c r="A25" s="13">
        <v>8005200</v>
      </c>
      <c r="B25" s="6" t="s">
        <v>34</v>
      </c>
      <c r="C25" s="2" t="s">
        <v>352</v>
      </c>
      <c r="D25" s="23">
        <v>45098</v>
      </c>
      <c r="E25" s="23" t="s">
        <v>177</v>
      </c>
      <c r="F25" s="11">
        <v>1.44E-2</v>
      </c>
      <c r="G25" s="11">
        <v>1.2711864406779662E-2</v>
      </c>
      <c r="H25" s="11">
        <v>2.1024967148488831E-2</v>
      </c>
      <c r="I25" s="11">
        <v>-4.2148760330578509E-2</v>
      </c>
      <c r="J25" s="11">
        <v>-0.20801317233809002</v>
      </c>
      <c r="K25" s="11">
        <v>-0.1619718309859155</v>
      </c>
      <c r="L25" s="11">
        <v>8.8693957115009742E-2</v>
      </c>
      <c r="M25" s="11">
        <v>-0.25471698113207547</v>
      </c>
      <c r="N25" s="11">
        <v>-9.6385542168674704E-2</v>
      </c>
      <c r="O25" s="11">
        <v>4.4491525423728813E-2</v>
      </c>
      <c r="P25" s="11">
        <v>-4.0404040404040404E-3</v>
      </c>
      <c r="Q25" s="11">
        <v>-7.2202166064981949E-2</v>
      </c>
      <c r="R25" s="11">
        <v>3.1210986267166042E-2</v>
      </c>
      <c r="S25" s="11">
        <v>-0.42424242424242425</v>
      </c>
      <c r="T25" s="11">
        <v>-0.16235632183908047</v>
      </c>
      <c r="U25" s="11">
        <v>1.3812154696132596E-2</v>
      </c>
      <c r="V25" s="11">
        <v>-0.68656716417910446</v>
      </c>
    </row>
    <row r="26" spans="1:27" ht="15.6" thickTop="1" thickBot="1" x14ac:dyDescent="0.35">
      <c r="A26" s="13">
        <v>8024100</v>
      </c>
      <c r="B26" s="6" t="s">
        <v>65</v>
      </c>
      <c r="C26" s="2" t="s">
        <v>388</v>
      </c>
      <c r="D26" s="23">
        <v>45110</v>
      </c>
      <c r="E26" s="25" t="s">
        <v>176</v>
      </c>
      <c r="F26" s="11">
        <v>-0.3163538873994638</v>
      </c>
      <c r="G26" s="11">
        <v>-0.50632911392405067</v>
      </c>
      <c r="H26" s="11">
        <v>-0.18439716312056736</v>
      </c>
      <c r="I26" s="11">
        <v>-0.18181818181818182</v>
      </c>
      <c r="J26" s="11">
        <v>0</v>
      </c>
      <c r="K26" s="11">
        <v>-0.66666666666666663</v>
      </c>
      <c r="L26" s="11">
        <v>-0.5864661654135338</v>
      </c>
      <c r="M26" s="11">
        <v>0</v>
      </c>
      <c r="N26" s="11">
        <v>-0.31578947368421051</v>
      </c>
      <c r="O26" s="11">
        <v>-9.1743119266055051E-2</v>
      </c>
      <c r="P26" s="11">
        <v>-0.76923076923076927</v>
      </c>
      <c r="Q26" s="11">
        <v>-1.3846153846153846</v>
      </c>
      <c r="R26" s="11">
        <v>1.2</v>
      </c>
      <c r="S26" s="11">
        <v>-2</v>
      </c>
      <c r="T26" s="11">
        <v>0</v>
      </c>
      <c r="U26" s="11">
        <v>0</v>
      </c>
      <c r="V26" s="11">
        <v>0</v>
      </c>
    </row>
    <row r="27" spans="1:27" ht="15.6" thickTop="1" thickBot="1" x14ac:dyDescent="0.35">
      <c r="A27" s="13">
        <v>8056000</v>
      </c>
      <c r="B27" s="6" t="s">
        <v>135</v>
      </c>
      <c r="C27" s="2" t="s">
        <v>472</v>
      </c>
      <c r="D27" s="23">
        <v>45118</v>
      </c>
      <c r="E27" s="25" t="s">
        <v>176</v>
      </c>
      <c r="F27" s="11">
        <v>-7.7738515901060068E-2</v>
      </c>
      <c r="G27" s="11">
        <v>-3.870967741935484E-2</v>
      </c>
      <c r="H27" s="11">
        <v>2.1052631578947368E-2</v>
      </c>
      <c r="I27" s="11">
        <v>-0.1276595744680851</v>
      </c>
      <c r="J27" s="11">
        <v>-0.12612612612612611</v>
      </c>
      <c r="K27" s="11">
        <v>-0.66666666666666663</v>
      </c>
      <c r="L27" s="11">
        <v>2.0202020202020204E-2</v>
      </c>
      <c r="M27" s="11">
        <v>-0.08</v>
      </c>
      <c r="N27" s="11">
        <v>0</v>
      </c>
      <c r="O27" s="11">
        <v>3.6363636363636362E-2</v>
      </c>
      <c r="P27" s="11">
        <v>0</v>
      </c>
      <c r="Q27" s="11">
        <v>-0.15384615384615385</v>
      </c>
      <c r="R27" s="11">
        <v>-2.5974025974025976E-2</v>
      </c>
      <c r="S27" s="11">
        <v>-2</v>
      </c>
      <c r="T27" s="11">
        <v>-0.72</v>
      </c>
      <c r="U27" s="11">
        <v>0</v>
      </c>
      <c r="V27" s="11">
        <v>-2</v>
      </c>
    </row>
    <row r="28" spans="1:27" ht="15.6" thickTop="1" thickBot="1" x14ac:dyDescent="0.35">
      <c r="A28" s="13">
        <v>8040000</v>
      </c>
      <c r="B28" s="6" t="s">
        <v>104</v>
      </c>
      <c r="C28" s="2" t="s">
        <v>436</v>
      </c>
      <c r="D28" s="23">
        <v>45350</v>
      </c>
      <c r="E28" s="25" t="s">
        <v>177</v>
      </c>
      <c r="F28" s="11">
        <v>-0.24768946395563771</v>
      </c>
      <c r="G28" s="11">
        <v>-6.4516129032258063E-2</v>
      </c>
      <c r="H28" s="11">
        <v>-1.044776119402985</v>
      </c>
      <c r="I28" s="11">
        <v>-0.12639405204460966</v>
      </c>
      <c r="J28" s="11">
        <v>-0.35520000000000002</v>
      </c>
      <c r="K28" s="11">
        <v>-9.0909090909090912E-2</v>
      </c>
      <c r="L28" s="11">
        <v>-0.46153846153846156</v>
      </c>
      <c r="M28" s="11">
        <v>2.9850746268656716E-2</v>
      </c>
      <c r="N28" s="11">
        <v>-2</v>
      </c>
      <c r="O28" s="11">
        <v>-0.4</v>
      </c>
      <c r="P28" s="11">
        <v>-0.8</v>
      </c>
      <c r="Q28" s="11">
        <v>-0.44897959183673469</v>
      </c>
      <c r="R28" s="11">
        <v>-0.10584958217270195</v>
      </c>
      <c r="S28" s="11">
        <v>-0.1</v>
      </c>
      <c r="T28" s="11">
        <v>0</v>
      </c>
      <c r="U28" s="11">
        <v>-0.39160839160839161</v>
      </c>
      <c r="V28" s="11">
        <v>6.4516129032258063E-2</v>
      </c>
    </row>
    <row r="29" spans="1:27" ht="15.6" thickTop="1" thickBot="1" x14ac:dyDescent="0.35">
      <c r="A29" s="13">
        <v>8035100</v>
      </c>
      <c r="B29" s="6" t="s">
        <v>205</v>
      </c>
      <c r="C29" s="2" t="s">
        <v>287</v>
      </c>
      <c r="D29" s="23">
        <v>45813</v>
      </c>
      <c r="E29" s="32">
        <v>0.625</v>
      </c>
      <c r="F29" s="11">
        <v>2.2200000000000001E-2</v>
      </c>
      <c r="G29" s="11">
        <v>2.8500000000000001E-2</v>
      </c>
      <c r="H29" s="11">
        <v>4.0599999999999997E-2</v>
      </c>
      <c r="I29" s="11">
        <v>-0.35289999999999999</v>
      </c>
      <c r="J29" s="11">
        <v>6.4000000000000003E-3</v>
      </c>
      <c r="K29" s="11">
        <v>0</v>
      </c>
      <c r="L29" s="11">
        <v>3.8600000000000002E-2</v>
      </c>
      <c r="M29" s="11">
        <v>0</v>
      </c>
      <c r="N29" s="11">
        <v>0</v>
      </c>
      <c r="O29" s="11">
        <v>6.59E-2</v>
      </c>
      <c r="P29" s="11">
        <v>0</v>
      </c>
      <c r="Q29" s="11">
        <v>0</v>
      </c>
      <c r="R29" s="11">
        <v>0</v>
      </c>
      <c r="S29" s="11">
        <v>-0.85719999999999996</v>
      </c>
      <c r="T29" s="11">
        <v>-9.64E-2</v>
      </c>
      <c r="U29" s="11">
        <v>0.58850000000000002</v>
      </c>
      <c r="V29" s="11">
        <v>6.1499999999999999E-2</v>
      </c>
      <c r="X29" t="s">
        <v>512</v>
      </c>
      <c r="Z29" s="31" t="s">
        <v>543</v>
      </c>
      <c r="AA29" s="31" t="s">
        <v>544</v>
      </c>
    </row>
    <row r="30" spans="1:27" ht="15.6" thickTop="1" thickBot="1" x14ac:dyDescent="0.35">
      <c r="A30" s="13">
        <v>8049100</v>
      </c>
      <c r="B30" s="6" t="s">
        <v>222</v>
      </c>
      <c r="C30" s="2" t="s">
        <v>304</v>
      </c>
      <c r="D30" s="23">
        <v>45817</v>
      </c>
      <c r="E30" s="32">
        <v>0.52083333333333337</v>
      </c>
      <c r="F30" s="11">
        <v>-8.8499999999999995E-2</v>
      </c>
      <c r="G30" s="11">
        <v>-0.1235</v>
      </c>
      <c r="H30" s="11">
        <v>6.9000000000000006E-2</v>
      </c>
      <c r="I30" s="11">
        <v>-0.2205</v>
      </c>
      <c r="J30" s="11">
        <v>1.9699999999999999E-2</v>
      </c>
      <c r="K30" s="11">
        <v>-0.47620000000000001</v>
      </c>
      <c r="L30" s="11">
        <v>0.66669999999999996</v>
      </c>
      <c r="M30" s="11">
        <v>0.22220000000000001</v>
      </c>
      <c r="N30" s="11">
        <v>0</v>
      </c>
      <c r="O30" s="11">
        <v>0.1176</v>
      </c>
      <c r="P30" s="11">
        <v>0</v>
      </c>
      <c r="Q30" s="11">
        <v>0</v>
      </c>
      <c r="R30" s="11">
        <v>-0.25779999999999997</v>
      </c>
      <c r="S30" s="11">
        <v>0</v>
      </c>
      <c r="T30" s="11">
        <v>0.1429</v>
      </c>
      <c r="U30" s="11">
        <v>8.3000000000000001E-3</v>
      </c>
      <c r="V30" s="11">
        <v>0</v>
      </c>
      <c r="X30" t="s">
        <v>526</v>
      </c>
      <c r="Z30" s="31" t="s">
        <v>543</v>
      </c>
      <c r="AA30" s="31" t="s">
        <v>541</v>
      </c>
    </row>
    <row r="31" spans="1:27" ht="15.6" thickTop="1" thickBot="1" x14ac:dyDescent="0.35">
      <c r="A31" s="13">
        <v>8049200</v>
      </c>
      <c r="B31" s="6" t="s">
        <v>116</v>
      </c>
      <c r="C31" s="2" t="s">
        <v>451</v>
      </c>
      <c r="D31" s="23">
        <v>45323</v>
      </c>
      <c r="E31" s="25" t="s">
        <v>177</v>
      </c>
      <c r="F31" s="11">
        <v>-9.1240343973181745E-2</v>
      </c>
      <c r="G31" s="11">
        <v>-3.6036036036036036E-2</v>
      </c>
      <c r="H31" s="11">
        <v>-1.1363636363636364E-2</v>
      </c>
      <c r="I31" s="11">
        <v>-0.63915450427780574</v>
      </c>
      <c r="J31" s="11">
        <v>-4.0114613180515762E-2</v>
      </c>
      <c r="K31" s="11">
        <v>-2.7548209366391185E-2</v>
      </c>
      <c r="L31" s="11">
        <v>-0.24615384615384617</v>
      </c>
      <c r="M31" s="11">
        <v>-7.1513706793802142E-3</v>
      </c>
      <c r="N31" s="11">
        <v>1.9417475728155338E-2</v>
      </c>
      <c r="O31" s="11">
        <v>-0.24113475177304963</v>
      </c>
      <c r="P31" s="11">
        <v>0</v>
      </c>
      <c r="Q31" s="11">
        <v>-0.61194029850746268</v>
      </c>
      <c r="R31" s="11">
        <v>-0.15122873345935728</v>
      </c>
      <c r="S31" s="11">
        <v>-1.9898218829516539</v>
      </c>
      <c r="T31" s="11">
        <v>-1.015228426395939E-2</v>
      </c>
      <c r="U31" s="11">
        <v>-5.0655021834061134E-2</v>
      </c>
      <c r="V31" s="11">
        <v>-3.8834951456310676E-2</v>
      </c>
    </row>
    <row r="32" spans="1:27" ht="15.6" thickTop="1" thickBot="1" x14ac:dyDescent="0.35">
      <c r="A32" s="13">
        <v>8054500</v>
      </c>
      <c r="B32" s="6" t="s">
        <v>126</v>
      </c>
      <c r="C32" s="2" t="s">
        <v>462</v>
      </c>
      <c r="D32" s="23">
        <v>45295</v>
      </c>
      <c r="E32" s="25" t="s">
        <v>174</v>
      </c>
      <c r="F32" s="11">
        <v>4.7722342733188719E-2</v>
      </c>
      <c r="G32" s="11">
        <v>5.2631578947368418E-2</v>
      </c>
      <c r="H32" s="11">
        <v>9.0909090909090912E-2</v>
      </c>
      <c r="I32" s="11">
        <v>1.4814814814814815E-2</v>
      </c>
      <c r="J32" s="11">
        <v>5.8252427184466021E-2</v>
      </c>
      <c r="K32" s="11">
        <v>0.20689655172413793</v>
      </c>
      <c r="L32" s="11">
        <v>-0.5714285714285714</v>
      </c>
      <c r="M32" s="11">
        <v>0</v>
      </c>
      <c r="N32" s="11">
        <v>0</v>
      </c>
      <c r="O32" s="11">
        <v>-0.25</v>
      </c>
      <c r="P32" s="11">
        <v>0.30769230769230771</v>
      </c>
      <c r="Q32" s="11">
        <v>0.66666666666666663</v>
      </c>
      <c r="R32" s="11">
        <v>0</v>
      </c>
      <c r="S32" s="11">
        <v>0</v>
      </c>
      <c r="T32" s="11">
        <v>5.4054054054054057E-2</v>
      </c>
      <c r="U32" s="11">
        <v>6.0606060606060608E-2</v>
      </c>
      <c r="V32" s="11">
        <v>5.4054054054054057E-2</v>
      </c>
    </row>
    <row r="33" spans="1:27" ht="15.6" thickTop="1" thickBot="1" x14ac:dyDescent="0.35">
      <c r="A33" s="13">
        <v>8056300</v>
      </c>
      <c r="B33" s="6" t="s">
        <v>137</v>
      </c>
      <c r="C33" s="2" t="s">
        <v>475</v>
      </c>
      <c r="D33" s="23">
        <v>45357</v>
      </c>
      <c r="E33" s="25" t="s">
        <v>177</v>
      </c>
      <c r="F33" s="11">
        <v>-0.40416047548291234</v>
      </c>
      <c r="G33" s="11">
        <v>2.8985507246376812E-2</v>
      </c>
      <c r="H33" s="11" t="s">
        <v>13</v>
      </c>
      <c r="I33" s="11">
        <v>-0.28919330289193301</v>
      </c>
      <c r="J33" s="11">
        <v>-0.64972776769509977</v>
      </c>
      <c r="K33" s="11">
        <v>-3.3898305084745763E-2</v>
      </c>
      <c r="L33" s="11">
        <v>2</v>
      </c>
      <c r="M33" s="11">
        <v>5.128205128205128E-2</v>
      </c>
      <c r="N33" s="11" t="s">
        <v>13</v>
      </c>
      <c r="O33" s="11" t="s">
        <v>13</v>
      </c>
      <c r="P33" s="11" t="s">
        <v>13</v>
      </c>
      <c r="Q33" s="11">
        <v>0</v>
      </c>
      <c r="R33" s="11">
        <v>-0.31301482701812189</v>
      </c>
      <c r="S33" s="11" t="s">
        <v>13</v>
      </c>
      <c r="T33" s="11" t="s">
        <v>13</v>
      </c>
      <c r="U33" s="11">
        <v>-0.77637130801687759</v>
      </c>
      <c r="V33" s="11">
        <v>0.12987012987012986</v>
      </c>
    </row>
    <row r="34" spans="1:27" ht="13.95" customHeight="1" thickTop="1" thickBot="1" x14ac:dyDescent="0.35">
      <c r="A34" s="13">
        <v>8046600</v>
      </c>
      <c r="B34" s="6" t="s">
        <v>113</v>
      </c>
      <c r="C34" s="2" t="s">
        <v>447</v>
      </c>
      <c r="D34" s="23">
        <v>45113</v>
      </c>
      <c r="E34" s="25" t="s">
        <v>176</v>
      </c>
      <c r="F34" s="11">
        <v>-0.28824833702882485</v>
      </c>
      <c r="G34" s="11">
        <v>-0.2857142857142857</v>
      </c>
      <c r="H34" s="11">
        <v>-3.6363636363636362E-2</v>
      </c>
      <c r="I34" s="11">
        <v>-0.50256410256410255</v>
      </c>
      <c r="J34" s="11">
        <v>-0.14432989690721648</v>
      </c>
      <c r="K34" s="11">
        <v>0</v>
      </c>
      <c r="L34" s="11">
        <v>0</v>
      </c>
      <c r="M34" s="11">
        <v>-0.66666666666666663</v>
      </c>
      <c r="N34" s="11">
        <v>-0.2857142857142857</v>
      </c>
      <c r="O34" s="11">
        <v>0.4</v>
      </c>
      <c r="P34" s="11">
        <v>0.18181818181818182</v>
      </c>
      <c r="Q34" s="11">
        <v>-0.2857142857142857</v>
      </c>
      <c r="R34" s="11">
        <v>-0.62420382165605093</v>
      </c>
      <c r="S34" s="11">
        <v>6.4516129032258063E-2</v>
      </c>
      <c r="T34" s="11">
        <v>0</v>
      </c>
      <c r="U34" s="11">
        <v>-0.17499999999999999</v>
      </c>
      <c r="V34" s="11">
        <v>0</v>
      </c>
    </row>
    <row r="35" spans="1:27" ht="15.6" thickTop="1" thickBot="1" x14ac:dyDescent="0.35">
      <c r="A35" s="13">
        <v>8008600</v>
      </c>
      <c r="B35" s="6" t="s">
        <v>41</v>
      </c>
      <c r="C35" s="2" t="s">
        <v>360</v>
      </c>
      <c r="D35" s="23">
        <v>45100</v>
      </c>
      <c r="E35" s="25" t="s">
        <v>176</v>
      </c>
      <c r="F35" s="11">
        <v>-0.1797</v>
      </c>
      <c r="G35" s="11">
        <v>-0.1031</v>
      </c>
      <c r="H35" s="11">
        <v>-0.08</v>
      </c>
      <c r="I35" s="11">
        <v>-0.8276</v>
      </c>
      <c r="J35" s="11">
        <v>-0.14080000000000001</v>
      </c>
      <c r="K35" s="11">
        <v>-0.54549999999999998</v>
      </c>
      <c r="L35" s="11">
        <v>0</v>
      </c>
      <c r="M35" s="11">
        <v>-2</v>
      </c>
      <c r="N35" s="11">
        <v>-0.44440000000000002</v>
      </c>
      <c r="O35" s="11">
        <v>0.15790000000000001</v>
      </c>
      <c r="P35" s="11">
        <v>-2</v>
      </c>
      <c r="Q35" s="11">
        <v>-0.66669999999999996</v>
      </c>
      <c r="R35" s="11">
        <v>0</v>
      </c>
      <c r="S35" s="11">
        <v>-1.68</v>
      </c>
      <c r="T35" s="11">
        <v>0</v>
      </c>
      <c r="U35" s="11">
        <v>0</v>
      </c>
      <c r="V35" s="11">
        <v>-0.58819999999999995</v>
      </c>
    </row>
    <row r="36" spans="1:27" ht="15.6" thickTop="1" thickBot="1" x14ac:dyDescent="0.35">
      <c r="A36" s="13">
        <v>8017900</v>
      </c>
      <c r="B36" s="6" t="s">
        <v>52</v>
      </c>
      <c r="C36" s="2" t="s">
        <v>374</v>
      </c>
      <c r="D36" s="23">
        <v>45103</v>
      </c>
      <c r="E36" s="25" t="s">
        <v>176</v>
      </c>
      <c r="F36" s="11">
        <v>-0.28793774319066145</v>
      </c>
      <c r="G36" s="11">
        <v>-0.35294117647058826</v>
      </c>
      <c r="H36" s="11">
        <v>0</v>
      </c>
      <c r="I36" s="11">
        <v>-0.31372549019607843</v>
      </c>
      <c r="J36" s="11">
        <v>-0.32142857142857145</v>
      </c>
      <c r="K36" s="11">
        <v>-0.5</v>
      </c>
      <c r="L36" s="11">
        <v>0.66666666666666663</v>
      </c>
      <c r="M36" s="11">
        <v>-2</v>
      </c>
      <c r="N36" s="11">
        <v>0</v>
      </c>
      <c r="O36" s="11">
        <v>0</v>
      </c>
      <c r="P36" s="11">
        <v>0</v>
      </c>
      <c r="Q36" s="11">
        <v>0.4</v>
      </c>
      <c r="R36" s="11">
        <v>-0.2978723404255319</v>
      </c>
      <c r="S36" s="11">
        <v>-2</v>
      </c>
      <c r="T36" s="11">
        <v>-0.66666666666666663</v>
      </c>
      <c r="U36" s="11">
        <v>-0.26415094339622641</v>
      </c>
      <c r="V36" s="11">
        <v>-2</v>
      </c>
    </row>
    <row r="37" spans="1:27" ht="15.6" thickTop="1" thickBot="1" x14ac:dyDescent="0.35">
      <c r="A37" s="13">
        <v>8010300</v>
      </c>
      <c r="B37" s="6" t="s">
        <v>187</v>
      </c>
      <c r="C37" s="2" t="s">
        <v>268</v>
      </c>
      <c r="D37" s="23">
        <v>45378</v>
      </c>
      <c r="E37" s="25" t="s">
        <v>177</v>
      </c>
      <c r="F37" s="11">
        <v>-0.45208485735186538</v>
      </c>
      <c r="G37" s="11">
        <v>-0.34782608695652173</v>
      </c>
      <c r="H37" s="11" t="s">
        <v>13</v>
      </c>
      <c r="I37" s="11">
        <v>-0.26512968299711814</v>
      </c>
      <c r="J37" s="11">
        <v>-0.69191049913941483</v>
      </c>
      <c r="K37" s="11">
        <v>-0.93333333333333335</v>
      </c>
      <c r="L37" s="11">
        <v>2</v>
      </c>
      <c r="M37" s="11">
        <v>0.13333333333333333</v>
      </c>
      <c r="N37" s="11" t="s">
        <v>13</v>
      </c>
      <c r="O37" s="11" t="s">
        <v>13</v>
      </c>
      <c r="P37" s="11" t="s">
        <v>13</v>
      </c>
      <c r="Q37" s="11" t="s">
        <v>13</v>
      </c>
      <c r="R37" s="11">
        <v>-0.2608695652173913</v>
      </c>
      <c r="S37" s="11">
        <v>-0.32</v>
      </c>
      <c r="T37" s="11">
        <v>0.44444444444444442</v>
      </c>
      <c r="U37" s="11">
        <v>-0.73309608540925264</v>
      </c>
      <c r="V37" s="11">
        <v>2</v>
      </c>
    </row>
    <row r="38" spans="1:27" ht="15.6" thickTop="1" thickBot="1" x14ac:dyDescent="0.35">
      <c r="A38" s="13">
        <v>8024500</v>
      </c>
      <c r="B38" s="6" t="s">
        <v>16</v>
      </c>
      <c r="C38" s="2" t="s">
        <v>389</v>
      </c>
      <c r="D38" s="23">
        <v>45106</v>
      </c>
      <c r="E38" s="24" t="s">
        <v>176</v>
      </c>
      <c r="F38" s="11">
        <v>1.6973532796317605E-2</v>
      </c>
      <c r="G38" s="11">
        <v>0.27722251446607049</v>
      </c>
      <c r="H38" s="11">
        <v>5.9551430781129157E-2</v>
      </c>
      <c r="I38" s="11">
        <v>3.0065789473684212</v>
      </c>
      <c r="J38" s="11">
        <v>4.5253863134657839E-2</v>
      </c>
      <c r="K38" s="11">
        <v>0.84006462035541196</v>
      </c>
      <c r="L38" s="11">
        <v>4.850444624090542E-3</v>
      </c>
      <c r="M38" s="11">
        <v>2.2222222222222223E-2</v>
      </c>
      <c r="N38" s="11">
        <v>0.2029520295202952</v>
      </c>
      <c r="O38" s="11">
        <v>3.5714285714285712E-2</v>
      </c>
      <c r="P38" s="11">
        <v>-7.9365079365079361E-2</v>
      </c>
      <c r="Q38" s="11">
        <v>-1</v>
      </c>
      <c r="R38" s="11">
        <v>16.666666666666668</v>
      </c>
      <c r="S38" s="11">
        <v>-3.6585365853658534E-2</v>
      </c>
      <c r="T38" s="11">
        <v>-0.47619047619047616</v>
      </c>
      <c r="U38" s="11">
        <v>0.36627906976744184</v>
      </c>
      <c r="V38" s="11">
        <v>4.4515103338632747E-2</v>
      </c>
      <c r="X38" t="s">
        <v>512</v>
      </c>
      <c r="Z38" s="31" t="s">
        <v>513</v>
      </c>
      <c r="AA38" s="31"/>
    </row>
    <row r="39" spans="1:27" ht="15.6" thickTop="1" thickBot="1" x14ac:dyDescent="0.35">
      <c r="A39" s="13">
        <v>8037100</v>
      </c>
      <c r="B39" s="6" t="s">
        <v>207</v>
      </c>
      <c r="C39" s="2" t="s">
        <v>289</v>
      </c>
      <c r="D39" s="23">
        <v>45817</v>
      </c>
      <c r="E39" s="32">
        <v>0.66666666666666663</v>
      </c>
      <c r="F39" s="11">
        <v>-0.11559999999999999</v>
      </c>
      <c r="G39" s="11">
        <v>-0.46910000000000002</v>
      </c>
      <c r="H39" s="11">
        <v>-0.55559999999999998</v>
      </c>
      <c r="I39" s="11">
        <v>-5.9700000000000003E-2</v>
      </c>
      <c r="J39" s="11">
        <v>-3.61E-2</v>
      </c>
      <c r="K39" s="11">
        <v>-0.1053</v>
      </c>
      <c r="L39" s="11">
        <v>0</v>
      </c>
      <c r="M39" s="11">
        <v>-2</v>
      </c>
      <c r="N39" s="11">
        <v>-0.33329999999999999</v>
      </c>
      <c r="O39" s="11">
        <v>0</v>
      </c>
      <c r="P39" s="11">
        <v>-0.8</v>
      </c>
      <c r="Q39" s="11">
        <v>0</v>
      </c>
      <c r="R39" s="11">
        <v>-6.4500000000000002E-2</v>
      </c>
      <c r="S39" s="11">
        <v>-6.4500000000000002E-2</v>
      </c>
      <c r="T39" s="11">
        <v>0</v>
      </c>
      <c r="U39" s="11">
        <v>-1.7500000000000002E-2</v>
      </c>
      <c r="V39" s="11">
        <v>-0.1714</v>
      </c>
      <c r="X39" t="s">
        <v>526</v>
      </c>
      <c r="Z39" s="31" t="s">
        <v>513</v>
      </c>
      <c r="AA39" s="31" t="s">
        <v>544</v>
      </c>
    </row>
    <row r="40" spans="1:27" ht="15.6" thickTop="1" thickBot="1" x14ac:dyDescent="0.35">
      <c r="A40" s="13">
        <v>9010810</v>
      </c>
      <c r="B40" s="6" t="s">
        <v>258</v>
      </c>
      <c r="C40" s="2" t="s">
        <v>341</v>
      </c>
      <c r="D40" s="23">
        <v>45818</v>
      </c>
      <c r="E40" s="32">
        <v>0.625</v>
      </c>
      <c r="F40" s="11">
        <v>6.1499999999999999E-2</v>
      </c>
      <c r="G40" s="11">
        <v>0</v>
      </c>
      <c r="H40" s="11">
        <v>0</v>
      </c>
      <c r="I40" s="11">
        <v>0.1053</v>
      </c>
      <c r="J40" s="11">
        <v>3.2399999999999998E-2</v>
      </c>
      <c r="K40" s="11">
        <v>0</v>
      </c>
      <c r="L40" s="11">
        <v>0</v>
      </c>
      <c r="M40" s="11">
        <v>0</v>
      </c>
      <c r="N40" s="11">
        <v>0.37840000000000001</v>
      </c>
      <c r="O40" s="11">
        <v>-2</v>
      </c>
      <c r="P40" s="11">
        <v>-4.4400000000000002E-2</v>
      </c>
      <c r="Q40" s="11">
        <v>-2</v>
      </c>
      <c r="R40" s="11">
        <v>1.6799999999999999E-2</v>
      </c>
      <c r="S40" s="11">
        <v>0.314</v>
      </c>
      <c r="T40" s="11">
        <v>6.25E-2</v>
      </c>
      <c r="U40" s="11">
        <v>1.6500000000000001E-2</v>
      </c>
      <c r="V40" s="11">
        <v>0</v>
      </c>
      <c r="X40" t="s">
        <v>526</v>
      </c>
      <c r="Z40" s="31" t="s">
        <v>542</v>
      </c>
      <c r="AA40" s="31"/>
    </row>
    <row r="41" spans="1:27" ht="15.6" thickTop="1" thickBot="1" x14ac:dyDescent="0.35">
      <c r="A41" s="13">
        <v>8057750</v>
      </c>
      <c r="B41" s="6" t="s">
        <v>149</v>
      </c>
      <c r="C41" s="2" t="s">
        <v>487</v>
      </c>
      <c r="D41" s="23">
        <v>45118</v>
      </c>
      <c r="E41" s="25" t="s">
        <v>176</v>
      </c>
      <c r="F41" s="11">
        <v>-7.9601990049751242E-2</v>
      </c>
      <c r="G41" s="11">
        <v>-5.7142857142857141E-2</v>
      </c>
      <c r="H41" s="11">
        <v>3.0303030303030304E-2</v>
      </c>
      <c r="I41" s="11">
        <v>0</v>
      </c>
      <c r="J41" s="11">
        <v>-0.33707865168539325</v>
      </c>
      <c r="K41" s="11">
        <v>0</v>
      </c>
      <c r="L41" s="11">
        <v>-2.8169014084507043E-2</v>
      </c>
      <c r="M41" s="11">
        <v>-0.18181818181818182</v>
      </c>
      <c r="N41" s="11">
        <v>-0.10526315789473684</v>
      </c>
      <c r="O41" s="11">
        <v>0.1702127659574468</v>
      </c>
      <c r="P41" s="11">
        <v>-0.52631578947368418</v>
      </c>
      <c r="Q41" s="11">
        <v>-0.10526315789473684</v>
      </c>
      <c r="R41" s="11">
        <v>3.7735849056603772E-2</v>
      </c>
      <c r="S41" s="11">
        <v>0</v>
      </c>
      <c r="T41" s="11">
        <v>-0.54545454545454541</v>
      </c>
      <c r="U41" s="11">
        <v>0</v>
      </c>
      <c r="V41" s="11">
        <v>-0.8571428571428571</v>
      </c>
    </row>
    <row r="42" spans="1:27" ht="15.6" thickTop="1" thickBot="1" x14ac:dyDescent="0.35">
      <c r="A42" s="13">
        <v>8051900</v>
      </c>
      <c r="B42" s="6" t="s">
        <v>230</v>
      </c>
      <c r="C42" s="2" t="s">
        <v>312</v>
      </c>
      <c r="D42" s="23">
        <v>45818</v>
      </c>
      <c r="E42" s="32">
        <v>0.32291666666666669</v>
      </c>
      <c r="F42" s="11">
        <v>0.45829999999999999</v>
      </c>
      <c r="G42" s="11">
        <v>0.50680000000000003</v>
      </c>
      <c r="H42" s="11">
        <v>0.67190000000000005</v>
      </c>
      <c r="I42" s="11">
        <v>0</v>
      </c>
      <c r="J42" s="11">
        <v>-0.16220000000000001</v>
      </c>
      <c r="K42" s="11">
        <v>0</v>
      </c>
      <c r="L42" s="11">
        <v>0.5827</v>
      </c>
      <c r="M42" s="11">
        <v>0</v>
      </c>
      <c r="N42" s="11">
        <v>0</v>
      </c>
      <c r="O42" s="11">
        <v>0.67190000000000005</v>
      </c>
      <c r="P42" s="11">
        <v>0</v>
      </c>
      <c r="Q42" s="11">
        <v>0</v>
      </c>
      <c r="R42" s="11">
        <v>0</v>
      </c>
      <c r="S42" s="11">
        <v>0</v>
      </c>
      <c r="T42" s="11">
        <v>-0.125</v>
      </c>
      <c r="U42" s="11">
        <v>-2</v>
      </c>
      <c r="V42" s="11">
        <v>-0.1739</v>
      </c>
      <c r="X42" t="s">
        <v>526</v>
      </c>
      <c r="Z42" s="31" t="s">
        <v>513</v>
      </c>
      <c r="AA42" s="31"/>
    </row>
    <row r="43" spans="1:27" ht="15.6" thickTop="1" thickBot="1" x14ac:dyDescent="0.35">
      <c r="A43" s="13">
        <v>8048700</v>
      </c>
      <c r="B43" s="6" t="s">
        <v>220</v>
      </c>
      <c r="C43" s="2" t="s">
        <v>302</v>
      </c>
      <c r="D43" s="41">
        <v>45769</v>
      </c>
      <c r="E43" s="32">
        <v>0.34375</v>
      </c>
      <c r="F43" s="11">
        <v>-0.2394</v>
      </c>
      <c r="G43" s="11">
        <v>-0.28810000000000002</v>
      </c>
      <c r="H43" s="11">
        <v>-0.19489999999999999</v>
      </c>
      <c r="I43" s="11">
        <v>0</v>
      </c>
      <c r="J43" s="11">
        <v>-0.32729999999999998</v>
      </c>
      <c r="K43" s="11">
        <v>-0.28570000000000001</v>
      </c>
      <c r="L43" s="11">
        <v>-0.23080000000000001</v>
      </c>
      <c r="M43" s="11">
        <v>-2</v>
      </c>
      <c r="N43" s="11">
        <v>0.15379999999999999</v>
      </c>
      <c r="O43" s="11">
        <v>1.3100000000000001E-2</v>
      </c>
      <c r="P43" s="11">
        <v>-1.4482999999999999</v>
      </c>
      <c r="Q43" s="11">
        <v>-0.1176</v>
      </c>
      <c r="R43" s="11">
        <v>0.4</v>
      </c>
      <c r="S43" s="11">
        <v>0</v>
      </c>
      <c r="T43" s="11">
        <v>0.18179999999999999</v>
      </c>
      <c r="U43" s="11">
        <v>-2</v>
      </c>
      <c r="V43" s="11">
        <v>-0.22220000000000001</v>
      </c>
      <c r="X43" t="s">
        <v>540</v>
      </c>
      <c r="Z43" s="31" t="s">
        <v>513</v>
      </c>
      <c r="AA43" s="31"/>
    </row>
    <row r="44" spans="1:27" ht="15.6" thickTop="1" thickBot="1" x14ac:dyDescent="0.35">
      <c r="A44" s="13">
        <v>8040200</v>
      </c>
      <c r="B44" s="6" t="s">
        <v>105</v>
      </c>
      <c r="C44" s="2" t="s">
        <v>437</v>
      </c>
      <c r="D44" s="23">
        <v>45112</v>
      </c>
      <c r="E44" s="25" t="s">
        <v>176</v>
      </c>
      <c r="F44" s="11">
        <v>-0.23696682464454977</v>
      </c>
      <c r="G44" s="11">
        <v>-0.4065040650406504</v>
      </c>
      <c r="H44" s="11">
        <v>-0.14736842105263157</v>
      </c>
      <c r="I44" s="11">
        <v>-1</v>
      </c>
      <c r="J44" s="11">
        <v>0</v>
      </c>
      <c r="K44" s="11">
        <v>0</v>
      </c>
      <c r="L44" s="11">
        <v>-0.38655462184873951</v>
      </c>
      <c r="M44" s="11">
        <v>-1</v>
      </c>
      <c r="N44" s="11">
        <v>0</v>
      </c>
      <c r="O44" s="11">
        <v>-0.14339622641509434</v>
      </c>
      <c r="P44" s="11">
        <v>-1</v>
      </c>
      <c r="Q44" s="11">
        <v>0</v>
      </c>
      <c r="R44" s="11">
        <v>0</v>
      </c>
      <c r="S44" s="11">
        <v>-2</v>
      </c>
      <c r="T44" s="11">
        <v>0</v>
      </c>
      <c r="U44" s="11">
        <v>0</v>
      </c>
      <c r="V44" s="11">
        <v>0</v>
      </c>
    </row>
    <row r="45" spans="1:27" ht="15.6" thickTop="1" thickBot="1" x14ac:dyDescent="0.35">
      <c r="A45" s="13">
        <v>8042200</v>
      </c>
      <c r="B45" s="6" t="s">
        <v>106</v>
      </c>
      <c r="C45" s="2" t="s">
        <v>438</v>
      </c>
      <c r="D45" s="23">
        <v>45118</v>
      </c>
      <c r="E45" s="25" t="s">
        <v>176</v>
      </c>
      <c r="F45" s="11">
        <v>-0.21258134490238612</v>
      </c>
      <c r="G45" s="11">
        <v>-0.11363636363636363</v>
      </c>
      <c r="H45" s="11">
        <v>-0.32432432432432434</v>
      </c>
      <c r="I45" s="11">
        <v>-0.16</v>
      </c>
      <c r="J45" s="11">
        <v>0.15384615384615385</v>
      </c>
      <c r="K45" s="11">
        <v>-0.11764705882352941</v>
      </c>
      <c r="L45" s="11">
        <v>-0.12987012987012986</v>
      </c>
      <c r="M45" s="11">
        <v>0.4</v>
      </c>
      <c r="N45" s="11">
        <v>-0.125</v>
      </c>
      <c r="O45" s="11">
        <v>-0.30769230769230771</v>
      </c>
      <c r="P45" s="11">
        <v>-1.5</v>
      </c>
      <c r="Q45" s="11">
        <v>-0.08</v>
      </c>
      <c r="R45" s="11">
        <v>0.22222222222222221</v>
      </c>
      <c r="S45" s="11">
        <v>-0.5</v>
      </c>
      <c r="T45" s="11">
        <v>0</v>
      </c>
      <c r="U45" s="11">
        <v>0</v>
      </c>
      <c r="V45" s="11">
        <v>0.2857142857142857</v>
      </c>
    </row>
    <row r="46" spans="1:27" ht="15.6" thickTop="1" thickBot="1" x14ac:dyDescent="0.35">
      <c r="A46" s="13">
        <v>8042300</v>
      </c>
      <c r="B46" s="6" t="s">
        <v>213</v>
      </c>
      <c r="C46" s="2" t="s">
        <v>295</v>
      </c>
      <c r="D46" s="23">
        <v>45392</v>
      </c>
      <c r="E46" s="24" t="s">
        <v>177</v>
      </c>
      <c r="F46" s="11">
        <v>-3.9660056657223795E-2</v>
      </c>
      <c r="G46" s="11">
        <v>-0.11406844106463879</v>
      </c>
      <c r="H46" s="11">
        <v>1.1376564277588168E-2</v>
      </c>
      <c r="I46" s="11">
        <v>4.7732696897374704E-3</v>
      </c>
      <c r="J46" s="11">
        <v>-0.19354838709677419</v>
      </c>
      <c r="K46" s="11">
        <v>-1.2</v>
      </c>
      <c r="L46" s="11">
        <v>0.22488755622188905</v>
      </c>
      <c r="M46" s="11">
        <v>-2</v>
      </c>
      <c r="N46" s="11">
        <v>-1.8691588785046728E-2</v>
      </c>
      <c r="O46" s="11">
        <v>3.3282904689863842E-2</v>
      </c>
      <c r="P46" s="11">
        <v>-2</v>
      </c>
      <c r="Q46" s="11">
        <v>-9.3023255813953487E-3</v>
      </c>
      <c r="R46" s="11">
        <v>0.2857142857142857</v>
      </c>
      <c r="S46" s="11">
        <v>1.015228426395939E-2</v>
      </c>
      <c r="T46" s="11">
        <v>-0.2857142857142857</v>
      </c>
      <c r="U46" s="11">
        <v>-2</v>
      </c>
      <c r="V46" s="11">
        <v>0</v>
      </c>
    </row>
    <row r="47" spans="1:27" ht="15.6" thickTop="1" thickBot="1" x14ac:dyDescent="0.35">
      <c r="A47" s="13">
        <v>8030200</v>
      </c>
      <c r="B47" s="6" t="s">
        <v>9</v>
      </c>
      <c r="C47" s="2" t="s">
        <v>412</v>
      </c>
      <c r="D47" s="23">
        <v>45384</v>
      </c>
      <c r="E47" s="24" t="s">
        <v>177</v>
      </c>
      <c r="F47" s="11">
        <v>-8.6357039187227869E-2</v>
      </c>
      <c r="G47" s="11">
        <v>-0.11268817204301075</v>
      </c>
      <c r="H47" s="11">
        <v>8.9325591782045551E-4</v>
      </c>
      <c r="I47" s="11">
        <v>-0.21754385964912282</v>
      </c>
      <c r="J47" s="11">
        <v>-0.24338624338624337</v>
      </c>
      <c r="K47" s="11">
        <v>-0.17094017094017094</v>
      </c>
      <c r="L47" s="11">
        <v>-0.1305158483530143</v>
      </c>
      <c r="M47" s="11">
        <v>-2.4896265560165973E-2</v>
      </c>
      <c r="N47" s="11">
        <v>-2.9850746268656716E-2</v>
      </c>
      <c r="O47" s="11">
        <v>-9.9157164105106587E-4</v>
      </c>
      <c r="P47" s="11">
        <v>3.870967741935484E-2</v>
      </c>
      <c r="Q47" s="11">
        <v>-0.31700288184438041</v>
      </c>
      <c r="R47" s="11">
        <v>6.4516129032258063E-2</v>
      </c>
      <c r="S47" s="11">
        <v>-0.15384615384615385</v>
      </c>
      <c r="T47" s="11">
        <v>-4.6511627906976744E-2</v>
      </c>
      <c r="U47" s="11">
        <v>-0.27586206896551724</v>
      </c>
      <c r="V47" s="11">
        <v>-0.26714801444043323</v>
      </c>
    </row>
    <row r="48" spans="1:27" ht="15.6" thickTop="1" thickBot="1" x14ac:dyDescent="0.35">
      <c r="A48" s="13">
        <v>8032400</v>
      </c>
      <c r="B48" s="6" t="s">
        <v>5</v>
      </c>
      <c r="C48" s="2" t="s">
        <v>416</v>
      </c>
      <c r="D48" s="23">
        <v>45385</v>
      </c>
      <c r="E48" s="24" t="s">
        <v>177</v>
      </c>
      <c r="F48" s="11">
        <v>-9.3438680865681897E-2</v>
      </c>
      <c r="G48" s="11">
        <v>-0.11790878754171301</v>
      </c>
      <c r="H48" s="11">
        <v>-3.6018957345971561E-2</v>
      </c>
      <c r="I48" s="11">
        <v>-9.7963676389653281E-2</v>
      </c>
      <c r="J48" s="11">
        <v>-0.10069444444444445</v>
      </c>
      <c r="K48" s="11">
        <v>0</v>
      </c>
      <c r="L48" s="11">
        <v>-8.4388185654008432E-3</v>
      </c>
      <c r="M48" s="11">
        <v>-0.25590062111801243</v>
      </c>
      <c r="N48" s="11">
        <v>-0.24561403508771928</v>
      </c>
      <c r="O48" s="11">
        <v>-4.9586776859504134E-2</v>
      </c>
      <c r="P48" s="11">
        <v>0.12093023255813953</v>
      </c>
      <c r="Q48" s="11">
        <v>-0.14015151515151514</v>
      </c>
      <c r="R48" s="11">
        <v>-2.9197080291970801E-3</v>
      </c>
      <c r="S48" s="11">
        <v>-0.36842105263157893</v>
      </c>
      <c r="T48" s="11">
        <v>-0.52406417112299464</v>
      </c>
      <c r="U48" s="11">
        <v>-0.17177914110429449</v>
      </c>
      <c r="V48" s="11">
        <v>0.30031948881789139</v>
      </c>
    </row>
    <row r="49" spans="1:27" ht="15.6" thickTop="1" thickBot="1" x14ac:dyDescent="0.35">
      <c r="A49" s="13">
        <v>8052300</v>
      </c>
      <c r="B49" s="6" t="s">
        <v>233</v>
      </c>
      <c r="C49" s="2" t="s">
        <v>315</v>
      </c>
      <c r="D49" s="23">
        <v>45819</v>
      </c>
      <c r="E49" s="32">
        <v>0.51041666666666663</v>
      </c>
      <c r="F49" s="11">
        <v>-1.18E-2</v>
      </c>
      <c r="G49" s="11">
        <v>3.39E-2</v>
      </c>
      <c r="H49" s="11">
        <v>0</v>
      </c>
      <c r="I49" s="11">
        <v>-3.0800000000000001E-2</v>
      </c>
      <c r="J49" s="11">
        <v>-1.5299999999999999E-2</v>
      </c>
      <c r="K49" s="11">
        <v>8.3299999999999999E-2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-0.1154</v>
      </c>
      <c r="R49" s="11">
        <v>2.5600000000000001E-2</v>
      </c>
      <c r="S49" s="11">
        <v>0</v>
      </c>
      <c r="T49" s="11">
        <v>0</v>
      </c>
      <c r="U49" s="11">
        <v>0</v>
      </c>
      <c r="V49" s="11">
        <v>-8.6999999999999994E-2</v>
      </c>
      <c r="X49" t="s">
        <v>526</v>
      </c>
      <c r="Z49" s="31" t="s">
        <v>542</v>
      </c>
      <c r="AA49" s="31"/>
    </row>
    <row r="50" spans="1:27" ht="15.6" thickTop="1" thickBot="1" x14ac:dyDescent="0.35">
      <c r="A50" s="13">
        <v>8047000</v>
      </c>
      <c r="B50" s="6" t="s">
        <v>216</v>
      </c>
      <c r="C50" s="2" t="s">
        <v>298</v>
      </c>
      <c r="D50" s="23">
        <v>45819</v>
      </c>
      <c r="E50" s="42">
        <v>0.34375</v>
      </c>
      <c r="F50" s="11">
        <v>-2.7799999999999998E-2</v>
      </c>
      <c r="G50" s="11">
        <v>0</v>
      </c>
      <c r="H50" s="11">
        <v>-8.8900000000000007E-2</v>
      </c>
      <c r="I50" s="11">
        <v>-3.4329999999999999E-2</v>
      </c>
      <c r="J50" s="11">
        <v>1.2E-2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-0.13789999999999999</v>
      </c>
      <c r="Q50" s="11">
        <v>0</v>
      </c>
      <c r="R50" s="11">
        <v>-2.8199999999999999E-2</v>
      </c>
      <c r="S50" s="11">
        <v>-6.0600000000000001E-2</v>
      </c>
      <c r="T50" s="11">
        <v>-8.6999999999999994E-2</v>
      </c>
      <c r="U50" s="11">
        <v>2.7799999999999998E-2</v>
      </c>
      <c r="V50" s="11">
        <v>0</v>
      </c>
      <c r="X50" t="s">
        <v>526</v>
      </c>
      <c r="Z50" s="31" t="s">
        <v>542</v>
      </c>
      <c r="AA50" s="31"/>
    </row>
    <row r="51" spans="1:27" ht="15.6" thickTop="1" thickBot="1" x14ac:dyDescent="0.35">
      <c r="A51" s="13">
        <v>8012600</v>
      </c>
      <c r="B51" s="6" t="s">
        <v>188</v>
      </c>
      <c r="C51" s="2" t="s">
        <v>269</v>
      </c>
      <c r="D51" s="23">
        <v>45391</v>
      </c>
      <c r="E51" s="25" t="s">
        <v>177</v>
      </c>
      <c r="F51" s="11">
        <v>-2.2739577693557118E-2</v>
      </c>
      <c r="G51" s="11">
        <v>-4.1237113402061855E-2</v>
      </c>
      <c r="H51" s="11">
        <v>1.8691588785046728E-2</v>
      </c>
      <c r="I51" s="11">
        <v>-7.6238881829733167E-3</v>
      </c>
      <c r="J51" s="11">
        <v>-3.9525691699604744E-2</v>
      </c>
      <c r="K51" s="11">
        <v>-0.11494252873563218</v>
      </c>
      <c r="L51" s="11">
        <v>0.18181818181818182</v>
      </c>
      <c r="M51" s="11">
        <v>0</v>
      </c>
      <c r="N51" s="11">
        <v>0.15384615384615385</v>
      </c>
      <c r="O51" s="11">
        <v>0</v>
      </c>
      <c r="P51" s="11">
        <v>-2.9850746268656716E-2</v>
      </c>
      <c r="Q51" s="11">
        <v>-5.2631578947368418E-2</v>
      </c>
      <c r="R51" s="11">
        <v>-5.8139534883720929E-3</v>
      </c>
      <c r="S51" s="11">
        <v>8.6956521739130432E-2</v>
      </c>
      <c r="T51" s="11">
        <v>-3.2786885245901641E-2</v>
      </c>
      <c r="U51" s="11">
        <v>-4.8309178743961352E-2</v>
      </c>
      <c r="V51" s="11">
        <v>2.5974025974025976E-2</v>
      </c>
    </row>
    <row r="52" spans="1:27" ht="15.6" thickTop="1" thickBot="1" x14ac:dyDescent="0.35">
      <c r="A52" s="13">
        <v>8057925</v>
      </c>
      <c r="B52" s="6" t="s">
        <v>151</v>
      </c>
      <c r="C52" s="2" t="s">
        <v>489</v>
      </c>
      <c r="D52" s="23">
        <v>45121</v>
      </c>
      <c r="E52" s="25" t="s">
        <v>176</v>
      </c>
      <c r="F52" s="11">
        <v>-0.12590000000000001</v>
      </c>
      <c r="G52" s="11" t="s">
        <v>13</v>
      </c>
      <c r="H52" s="11">
        <v>-0.52054794520547942</v>
      </c>
      <c r="I52" s="11">
        <v>0</v>
      </c>
      <c r="J52" s="11">
        <v>-5.9405940594059403E-2</v>
      </c>
      <c r="K52" s="11" t="s">
        <v>13</v>
      </c>
      <c r="L52" s="11" t="s">
        <v>13</v>
      </c>
      <c r="M52" s="11" t="s">
        <v>13</v>
      </c>
      <c r="N52" s="11">
        <v>-0.37037037037037035</v>
      </c>
      <c r="O52" s="11">
        <v>2</v>
      </c>
      <c r="P52" s="11">
        <v>-0.66666666666666663</v>
      </c>
      <c r="Q52" s="11" t="s">
        <v>13</v>
      </c>
      <c r="R52" s="11">
        <v>0</v>
      </c>
      <c r="S52" s="11">
        <v>0</v>
      </c>
      <c r="T52" s="11">
        <v>-0.22222222222222221</v>
      </c>
      <c r="U52" s="11">
        <v>-2.4096385542168676E-2</v>
      </c>
      <c r="V52" s="11" t="s">
        <v>13</v>
      </c>
    </row>
    <row r="53" spans="1:27" ht="15.6" thickTop="1" thickBot="1" x14ac:dyDescent="0.35">
      <c r="A53" s="13">
        <v>9010710</v>
      </c>
      <c r="B53" s="6" t="s">
        <v>154</v>
      </c>
      <c r="C53" s="2" t="s">
        <v>493</v>
      </c>
      <c r="D53" s="23">
        <v>45118</v>
      </c>
      <c r="E53" s="25" t="s">
        <v>176</v>
      </c>
      <c r="F53" s="11">
        <v>-0.16666666666666666</v>
      </c>
      <c r="G53" s="11">
        <v>-0.17449664429530201</v>
      </c>
      <c r="H53" s="11">
        <v>-0.11764705882352941</v>
      </c>
      <c r="I53" s="11">
        <v>-2</v>
      </c>
      <c r="J53" s="11">
        <v>0</v>
      </c>
      <c r="K53" s="11">
        <v>0</v>
      </c>
      <c r="L53" s="11">
        <v>-0.17687074829931973</v>
      </c>
      <c r="M53" s="11">
        <v>0</v>
      </c>
      <c r="N53" s="11">
        <v>-2</v>
      </c>
      <c r="O53" s="11">
        <v>0</v>
      </c>
      <c r="P53" s="11">
        <v>-0.66666666666666663</v>
      </c>
      <c r="Q53" s="11">
        <v>0</v>
      </c>
      <c r="R53" s="11">
        <v>0</v>
      </c>
      <c r="S53" s="11">
        <v>-2</v>
      </c>
      <c r="T53" s="11">
        <v>0</v>
      </c>
      <c r="U53" s="11">
        <v>0</v>
      </c>
      <c r="V53" s="11">
        <v>0</v>
      </c>
    </row>
    <row r="54" spans="1:27" ht="15.6" thickTop="1" thickBot="1" x14ac:dyDescent="0.35">
      <c r="A54" s="13">
        <v>9010695</v>
      </c>
      <c r="B54" s="6" t="s">
        <v>256</v>
      </c>
      <c r="C54" s="2" t="s">
        <v>339</v>
      </c>
      <c r="D54" s="23">
        <v>45819</v>
      </c>
      <c r="E54" s="32">
        <v>0.63541666666666663</v>
      </c>
      <c r="F54" s="11">
        <v>-0.19520000000000001</v>
      </c>
      <c r="G54" s="11">
        <v>-0.36959999999999998</v>
      </c>
      <c r="H54" s="11">
        <v>-4.0300000000000002E-2</v>
      </c>
      <c r="I54" s="11">
        <v>-9.7500000000000003E-2</v>
      </c>
      <c r="J54" s="11">
        <v>-0.31159999999999999</v>
      </c>
      <c r="K54" s="11">
        <v>-0.57430000000000003</v>
      </c>
      <c r="L54" s="11">
        <v>-0.37840000000000001</v>
      </c>
      <c r="M54" s="11">
        <v>8.6999999999999994E-2</v>
      </c>
      <c r="N54" s="11">
        <v>-0.2326</v>
      </c>
      <c r="O54" s="11">
        <v>7.4099999999999999E-2</v>
      </c>
      <c r="P54" s="11">
        <v>0</v>
      </c>
      <c r="Q54" s="11">
        <v>0.38300000000000001</v>
      </c>
      <c r="R54" s="11">
        <v>-0.19550000000000001</v>
      </c>
      <c r="S54" s="11">
        <v>-0.4</v>
      </c>
      <c r="T54" s="11">
        <v>7.6899999999999996E-2</v>
      </c>
      <c r="U54" s="11">
        <v>-0.36070000000000002</v>
      </c>
      <c r="V54" s="11">
        <v>-0.45610000000000001</v>
      </c>
      <c r="X54" t="s">
        <v>512</v>
      </c>
      <c r="Z54" s="31" t="s">
        <v>513</v>
      </c>
      <c r="AA54" s="31"/>
    </row>
    <row r="55" spans="1:27" ht="15.6" thickTop="1" thickBot="1" x14ac:dyDescent="0.35">
      <c r="A55" s="13">
        <v>9010690</v>
      </c>
      <c r="B55" s="6" t="s">
        <v>255</v>
      </c>
      <c r="C55" s="2" t="s">
        <v>338</v>
      </c>
      <c r="D55" s="23">
        <v>45820</v>
      </c>
      <c r="E55" s="32">
        <v>0.35416666666666669</v>
      </c>
      <c r="F55" s="11">
        <v>0.25069999999999998</v>
      </c>
      <c r="G55" s="11">
        <v>0.02</v>
      </c>
      <c r="H55" s="11">
        <v>1.47E-2</v>
      </c>
      <c r="I55" s="11">
        <v>0</v>
      </c>
      <c r="J55" s="11">
        <v>-0.12239999999999999</v>
      </c>
      <c r="K55" s="11">
        <v>4.65E-2</v>
      </c>
      <c r="L55" s="11">
        <v>-1.09E-2</v>
      </c>
      <c r="M55" s="11">
        <v>2</v>
      </c>
      <c r="N55" s="11">
        <v>-2</v>
      </c>
      <c r="O55" s="11">
        <v>2.8299999999999999E-2</v>
      </c>
      <c r="P55" s="11">
        <v>-3.6400000000000002E-2</v>
      </c>
      <c r="Q55" s="11">
        <v>0</v>
      </c>
      <c r="R55" s="11">
        <v>0</v>
      </c>
      <c r="S55" s="11">
        <v>0</v>
      </c>
      <c r="T55" s="11">
        <v>0</v>
      </c>
      <c r="U55" s="11">
        <v>-2</v>
      </c>
      <c r="V55" s="11">
        <v>-0.13730000000000001</v>
      </c>
      <c r="X55" t="s">
        <v>526</v>
      </c>
      <c r="Z55" s="31" t="s">
        <v>513</v>
      </c>
      <c r="AA55" s="31"/>
    </row>
    <row r="56" spans="1:27" ht="15.6" thickTop="1" thickBot="1" x14ac:dyDescent="0.35">
      <c r="A56" s="13">
        <v>9010685</v>
      </c>
      <c r="B56" s="6" t="s">
        <v>254</v>
      </c>
      <c r="C56" s="2" t="s">
        <v>337</v>
      </c>
      <c r="D56" s="46" t="s">
        <v>13</v>
      </c>
      <c r="E56" s="47" t="s">
        <v>13</v>
      </c>
      <c r="X56" s="45" t="s">
        <v>545</v>
      </c>
      <c r="Y56" s="45"/>
    </row>
    <row r="57" spans="1:27" ht="15.6" thickTop="1" thickBot="1" x14ac:dyDescent="0.35">
      <c r="A57" s="13">
        <v>8035000</v>
      </c>
      <c r="B57" s="6" t="s">
        <v>94</v>
      </c>
      <c r="C57" s="2" t="s">
        <v>424</v>
      </c>
      <c r="D57" s="23">
        <v>45119</v>
      </c>
      <c r="E57" s="25" t="s">
        <v>176</v>
      </c>
      <c r="F57" s="11">
        <v>6.8292682926829273E-2</v>
      </c>
      <c r="G57" s="11">
        <v>-3.3149171270718231E-2</v>
      </c>
      <c r="H57" s="11">
        <v>0.25592417061611372</v>
      </c>
      <c r="I57" s="11">
        <v>-0.25882352941176473</v>
      </c>
      <c r="J57" s="11">
        <v>0.11594202898550725</v>
      </c>
      <c r="K57" s="11">
        <v>0</v>
      </c>
      <c r="L57" s="11">
        <v>0.18666666666666668</v>
      </c>
      <c r="M57" s="11">
        <v>-1.6190476190476191</v>
      </c>
      <c r="N57" s="11">
        <v>9.5238095238095233E-2</v>
      </c>
      <c r="O57" s="11">
        <v>0.41666666666666669</v>
      </c>
      <c r="P57" s="11">
        <v>0.1276595744680851</v>
      </c>
      <c r="Q57" s="11">
        <v>8.6956521739130432E-2</v>
      </c>
      <c r="R57" s="11">
        <v>-3.9215686274509803E-2</v>
      </c>
      <c r="S57" s="11">
        <v>-2</v>
      </c>
      <c r="T57" s="11">
        <v>5.4054054054054057E-2</v>
      </c>
      <c r="U57" s="11">
        <v>0.20689655172413793</v>
      </c>
      <c r="V57" s="11">
        <v>0</v>
      </c>
    </row>
    <row r="58" spans="1:27" ht="15.6" thickTop="1" thickBot="1" x14ac:dyDescent="0.35">
      <c r="A58" s="13">
        <v>8026400</v>
      </c>
      <c r="B58" s="6" t="s">
        <v>74</v>
      </c>
      <c r="C58" s="2" t="s">
        <v>398</v>
      </c>
      <c r="D58" s="23">
        <v>45117</v>
      </c>
      <c r="E58" s="25" t="s">
        <v>176</v>
      </c>
      <c r="F58" s="11">
        <v>-9.375E-2</v>
      </c>
      <c r="G58" s="11">
        <v>0</v>
      </c>
      <c r="H58" s="11">
        <v>-0.1276595744680851</v>
      </c>
      <c r="I58" s="11">
        <v>-4.8661800486618006E-3</v>
      </c>
      <c r="J58" s="11">
        <v>-0.22485207100591717</v>
      </c>
      <c r="K58" s="11">
        <v>0</v>
      </c>
      <c r="L58" s="11">
        <v>0.10526315789473684</v>
      </c>
      <c r="M58" s="11">
        <v>-2.247191011235955E-2</v>
      </c>
      <c r="N58" s="11">
        <v>-0.22950819672131148</v>
      </c>
      <c r="O58" s="11">
        <v>-5.4054054054054057E-2</v>
      </c>
      <c r="P58" s="11">
        <v>-4.6511627906976744E-2</v>
      </c>
      <c r="Q58" s="11">
        <v>0</v>
      </c>
      <c r="R58" s="11">
        <v>0.14925373134328357</v>
      </c>
      <c r="S58" s="11">
        <v>-2</v>
      </c>
      <c r="T58" s="11">
        <v>-1</v>
      </c>
      <c r="U58" s="11">
        <v>-0.11221122112211221</v>
      </c>
      <c r="V58" s="11">
        <v>-1.6363636363636365</v>
      </c>
    </row>
    <row r="59" spans="1:27" ht="15.6" thickTop="1" thickBot="1" x14ac:dyDescent="0.35">
      <c r="A59" s="13">
        <v>8045500</v>
      </c>
      <c r="B59" s="6" t="s">
        <v>112</v>
      </c>
      <c r="C59" s="2" t="s">
        <v>446</v>
      </c>
      <c r="D59" s="23">
        <v>45124</v>
      </c>
      <c r="E59" s="25" t="s">
        <v>174</v>
      </c>
      <c r="F59" s="11">
        <v>-6.0258249641319941E-2</v>
      </c>
      <c r="G59" s="11">
        <v>-0.13333333333333333</v>
      </c>
      <c r="H59" s="11">
        <v>-0.1</v>
      </c>
      <c r="I59" s="11">
        <v>-6.8965517241379309E-2</v>
      </c>
      <c r="J59" s="11">
        <v>0.02</v>
      </c>
      <c r="K59" s="11">
        <v>-0.13333333333333333</v>
      </c>
      <c r="L59" s="11">
        <v>-6.25E-2</v>
      </c>
      <c r="M59" s="11">
        <v>-0.30769230769230771</v>
      </c>
      <c r="N59" s="11">
        <v>-0.17543859649122806</v>
      </c>
      <c r="O59" s="11">
        <v>5.5555555555555552E-2</v>
      </c>
      <c r="P59" s="11">
        <v>-0.32258064516129031</v>
      </c>
      <c r="Q59" s="11">
        <v>-0.4</v>
      </c>
      <c r="R59" s="11">
        <v>9.9290780141843976E-2</v>
      </c>
      <c r="S59" s="11">
        <v>-0.30303030303030304</v>
      </c>
      <c r="T59" s="11">
        <v>-0.16666666666666666</v>
      </c>
      <c r="U59" s="11">
        <v>8.6956521739130432E-2</v>
      </c>
      <c r="V59" s="11">
        <v>0</v>
      </c>
      <c r="X59" t="s">
        <v>512</v>
      </c>
      <c r="Z59" s="31" t="s">
        <v>513</v>
      </c>
      <c r="AA59" s="31"/>
    </row>
    <row r="60" spans="1:27" ht="15.6" thickTop="1" thickBot="1" x14ac:dyDescent="0.35">
      <c r="A60" s="13">
        <v>8052900</v>
      </c>
      <c r="B60" s="6" t="s">
        <v>235</v>
      </c>
      <c r="C60" s="2" t="s">
        <v>317</v>
      </c>
      <c r="D60" s="23">
        <v>45089</v>
      </c>
      <c r="E60" s="32">
        <v>0.53125</v>
      </c>
      <c r="F60" s="11">
        <v>2.3800000000000002E-2</v>
      </c>
      <c r="G60" s="11">
        <v>2</v>
      </c>
      <c r="H60" s="11">
        <v>-8.8999999999999999E-3</v>
      </c>
      <c r="I60" s="11">
        <v>5.5E-2</v>
      </c>
      <c r="J60" s="11">
        <v>0</v>
      </c>
      <c r="K60" s="11">
        <v>2</v>
      </c>
      <c r="L60" s="11">
        <v>0</v>
      </c>
      <c r="M60" s="11">
        <v>2</v>
      </c>
      <c r="N60" s="11">
        <v>0</v>
      </c>
      <c r="O60" s="11">
        <v>0</v>
      </c>
      <c r="P60" s="11">
        <v>0</v>
      </c>
      <c r="Q60" s="11">
        <v>-8.8999999999999999E-3</v>
      </c>
      <c r="R60" s="11">
        <v>3.7699999999999997E-2</v>
      </c>
      <c r="S60" s="11">
        <v>0</v>
      </c>
      <c r="T60" s="11">
        <v>0.66669999999999996</v>
      </c>
      <c r="U60" s="11">
        <v>0</v>
      </c>
      <c r="V60" s="11">
        <v>0</v>
      </c>
      <c r="W60" s="11"/>
      <c r="X60" t="s">
        <v>526</v>
      </c>
      <c r="Z60" s="31" t="s">
        <v>513</v>
      </c>
      <c r="AA60" s="31"/>
    </row>
    <row r="61" spans="1:27" ht="15.6" thickTop="1" thickBot="1" x14ac:dyDescent="0.35">
      <c r="A61" s="13">
        <v>8054000</v>
      </c>
      <c r="B61" s="6" t="s">
        <v>124</v>
      </c>
      <c r="C61" s="2" t="s">
        <v>460</v>
      </c>
      <c r="D61" s="23">
        <v>45113</v>
      </c>
      <c r="E61" s="25" t="s">
        <v>176</v>
      </c>
      <c r="F61" s="11">
        <v>5.8181818181818182E-2</v>
      </c>
      <c r="G61" s="11">
        <v>4.3478260869565216E-2</v>
      </c>
      <c r="H61" s="11">
        <v>4.1841004184100417E-2</v>
      </c>
      <c r="I61" s="11">
        <v>0.4</v>
      </c>
      <c r="J61" s="11">
        <v>0.13333333333333333</v>
      </c>
      <c r="K61" s="11">
        <v>0</v>
      </c>
      <c r="L61" s="11">
        <v>4.4117647058823532E-2</v>
      </c>
      <c r="M61" s="11">
        <v>0</v>
      </c>
      <c r="N61" s="11">
        <v>0.43478260869565216</v>
      </c>
      <c r="O61" s="11">
        <v>9.5693779904306216E-3</v>
      </c>
      <c r="P61" s="11">
        <v>-0.2857142857142857</v>
      </c>
      <c r="Q61" s="11">
        <v>0.66666666666666663</v>
      </c>
      <c r="R61" s="11">
        <v>0.4</v>
      </c>
      <c r="S61" s="11">
        <v>0.33333333333333331</v>
      </c>
      <c r="T61" s="11">
        <v>0.13333333333333333</v>
      </c>
      <c r="U61" s="11">
        <v>0</v>
      </c>
      <c r="V61" s="11">
        <v>0</v>
      </c>
    </row>
    <row r="62" spans="1:27" ht="15.6" thickTop="1" thickBot="1" x14ac:dyDescent="0.35">
      <c r="A62" s="13">
        <v>8053900</v>
      </c>
      <c r="B62" s="6" t="s">
        <v>123</v>
      </c>
      <c r="C62" s="2" t="s">
        <v>459</v>
      </c>
      <c r="D62" s="23">
        <v>45356</v>
      </c>
      <c r="E62" s="25" t="s">
        <v>177</v>
      </c>
      <c r="F62" s="11">
        <v>-0.11029153494906919</v>
      </c>
      <c r="G62" s="11">
        <v>-9.7370983446932822E-3</v>
      </c>
      <c r="H62" s="11">
        <v>-2.7353177795655673E-2</v>
      </c>
      <c r="I62" s="11">
        <v>-0.5234375</v>
      </c>
      <c r="J62" s="11">
        <v>-3.0769230769230771E-2</v>
      </c>
      <c r="K62" s="11">
        <v>0.33333333333333331</v>
      </c>
      <c r="L62" s="11">
        <v>2.6284348864994027E-2</v>
      </c>
      <c r="M62" s="11">
        <v>-0.20224719101123595</v>
      </c>
      <c r="N62" s="11">
        <v>-8.9285714285714281E-3</v>
      </c>
      <c r="O62" s="11">
        <v>-3.8119440914866583E-2</v>
      </c>
      <c r="P62" s="11">
        <v>0</v>
      </c>
      <c r="Q62" s="11">
        <v>7.2538860103626937E-2</v>
      </c>
      <c r="R62" s="11">
        <v>1</v>
      </c>
      <c r="S62" s="11">
        <v>-0.90793650793650793</v>
      </c>
      <c r="T62" s="11">
        <v>-3.2786885245901641E-2</v>
      </c>
      <c r="U62" s="11">
        <v>0</v>
      </c>
      <c r="V62" s="11">
        <v>0</v>
      </c>
    </row>
    <row r="63" spans="1:27" ht="15.6" thickTop="1" thickBot="1" x14ac:dyDescent="0.35">
      <c r="A63" s="13">
        <v>8055850</v>
      </c>
      <c r="B63" s="6" t="s">
        <v>17</v>
      </c>
      <c r="C63" s="2" t="s">
        <v>470</v>
      </c>
      <c r="D63" s="23">
        <v>45820</v>
      </c>
      <c r="E63" s="32">
        <v>0.625</v>
      </c>
      <c r="F63" s="11">
        <v>-3.44E-2</v>
      </c>
      <c r="G63" s="11">
        <v>-7.4800000000000005E-2</v>
      </c>
      <c r="H63" s="11">
        <v>6.1000000000000004E-3</v>
      </c>
      <c r="I63" s="11">
        <v>-0.12839999999999999</v>
      </c>
      <c r="J63" s="11">
        <v>0</v>
      </c>
      <c r="K63" s="11">
        <v>2</v>
      </c>
      <c r="L63" s="11">
        <v>-8.2500000000000004E-2</v>
      </c>
      <c r="M63" s="11">
        <v>-5.1299999999999998E-2</v>
      </c>
      <c r="N63" s="11">
        <v>2.9899999999999999E-2</v>
      </c>
      <c r="O63" s="11">
        <v>0</v>
      </c>
      <c r="P63" s="11">
        <v>0.28570000000000001</v>
      </c>
      <c r="Q63" s="11">
        <v>-0.16</v>
      </c>
      <c r="R63" s="11">
        <v>0</v>
      </c>
      <c r="S63" s="11">
        <v>-0.1017</v>
      </c>
      <c r="T63" s="11">
        <v>0</v>
      </c>
      <c r="U63" s="11">
        <v>0</v>
      </c>
      <c r="V63" s="11">
        <v>0</v>
      </c>
      <c r="X63" t="s">
        <v>526</v>
      </c>
      <c r="Z63" s="31" t="s">
        <v>542</v>
      </c>
      <c r="AA63" s="31"/>
    </row>
    <row r="64" spans="1:27" ht="15.6" thickTop="1" thickBot="1" x14ac:dyDescent="0.35">
      <c r="A64" s="13">
        <v>8056450</v>
      </c>
      <c r="B64" s="6" t="s">
        <v>7</v>
      </c>
      <c r="C64" s="2" t="s">
        <v>476</v>
      </c>
      <c r="D64" s="23">
        <v>45821</v>
      </c>
      <c r="E64" s="32">
        <v>0.32291666666666669</v>
      </c>
      <c r="F64" s="11">
        <v>-0.1032</v>
      </c>
      <c r="G64" s="11">
        <v>-1.5299999999999999E-2</v>
      </c>
      <c r="H64" s="11">
        <v>-8.6999999999999994E-2</v>
      </c>
      <c r="I64" s="11">
        <v>-0.1217</v>
      </c>
      <c r="J64" s="11">
        <v>-0.3478</v>
      </c>
      <c r="K64" s="11">
        <v>-0.28570000000000001</v>
      </c>
      <c r="L64" s="11">
        <v>0</v>
      </c>
      <c r="M64" s="11">
        <v>0</v>
      </c>
      <c r="N64" s="11">
        <v>-0.1053</v>
      </c>
      <c r="O64" s="11">
        <v>-0.08</v>
      </c>
      <c r="P64" s="11">
        <v>-9.5200000000000007E-2</v>
      </c>
      <c r="Q64" s="11">
        <v>-0.27779999999999999</v>
      </c>
      <c r="R64" s="11">
        <v>0.66669999999999996</v>
      </c>
      <c r="S64" s="11">
        <v>-6.4600000000000005E-2</v>
      </c>
      <c r="T64" s="11">
        <v>9.5200000000000007E-2</v>
      </c>
      <c r="U64" s="11">
        <v>-0.8</v>
      </c>
      <c r="V64" s="11">
        <v>-0.66669999999999996</v>
      </c>
      <c r="X64" t="s">
        <v>526</v>
      </c>
      <c r="Z64" s="31" t="s">
        <v>542</v>
      </c>
      <c r="AA64" s="31"/>
    </row>
    <row r="65" spans="1:27" ht="15.6" thickTop="1" thickBot="1" x14ac:dyDescent="0.35">
      <c r="A65" s="13">
        <v>8025300</v>
      </c>
      <c r="B65" s="6" t="s">
        <v>194</v>
      </c>
      <c r="C65" s="2" t="s">
        <v>276</v>
      </c>
      <c r="D65" s="23">
        <v>45749</v>
      </c>
      <c r="E65" s="32">
        <v>0.32291666666666669</v>
      </c>
      <c r="F65" s="11">
        <v>6.13E-2</v>
      </c>
      <c r="G65" s="11">
        <v>0</v>
      </c>
      <c r="H65" s="11">
        <v>7.4099999999999999E-2</v>
      </c>
      <c r="I65" s="11">
        <v>9.7900000000000001E-2</v>
      </c>
      <c r="J65" s="11">
        <v>2.6700000000000002E-2</v>
      </c>
      <c r="K65" s="11">
        <v>0</v>
      </c>
      <c r="L65" s="11">
        <v>0</v>
      </c>
      <c r="M65" s="11">
        <v>0</v>
      </c>
      <c r="N65" s="11">
        <v>0.2</v>
      </c>
      <c r="O65" s="11">
        <v>8.6999999999999994E-2</v>
      </c>
      <c r="P65" s="11">
        <v>-0.18179999999999999</v>
      </c>
      <c r="Q65" s="11">
        <v>0.66669999999999996</v>
      </c>
      <c r="R65" s="11">
        <v>0.1053</v>
      </c>
      <c r="S65" s="11">
        <v>-0.28570000000000001</v>
      </c>
      <c r="T65" s="11">
        <v>0</v>
      </c>
      <c r="U65" s="11">
        <v>7.5200000000000003E-2</v>
      </c>
      <c r="V65" s="11">
        <v>-0.4</v>
      </c>
      <c r="X65" t="s">
        <v>526</v>
      </c>
      <c r="Z65" s="31" t="s">
        <v>542</v>
      </c>
      <c r="AA65" s="31"/>
    </row>
    <row r="66" spans="1:27" ht="15.6" thickTop="1" thickBot="1" x14ac:dyDescent="0.35">
      <c r="A66" s="13">
        <v>8045400</v>
      </c>
      <c r="B66" s="6" t="s">
        <v>215</v>
      </c>
      <c r="C66" s="2" t="s">
        <v>297</v>
      </c>
      <c r="D66" s="23">
        <v>45821</v>
      </c>
      <c r="E66" s="32">
        <v>0.625</v>
      </c>
      <c r="F66" s="11">
        <v>0.13900000000000001</v>
      </c>
      <c r="G66" s="11">
        <v>3.39E-2</v>
      </c>
      <c r="H66" s="11">
        <v>2.9899999999999999E-2</v>
      </c>
      <c r="I66" s="11">
        <v>0.25080000000000002</v>
      </c>
      <c r="J66" s="11">
        <v>5.8099999999999999E-2</v>
      </c>
      <c r="K66" s="11">
        <v>-0.3</v>
      </c>
      <c r="L66" s="11">
        <v>1.27</v>
      </c>
      <c r="M66" s="11">
        <v>0</v>
      </c>
      <c r="N66" s="11">
        <v>-0.1333</v>
      </c>
      <c r="O66" s="11">
        <v>0.35289999999999999</v>
      </c>
      <c r="P66" s="11">
        <v>-5.7099999999999998E-2</v>
      </c>
      <c r="Q66" s="11">
        <v>0</v>
      </c>
      <c r="R66" s="11">
        <v>0.29289999999999999</v>
      </c>
      <c r="S66" s="11">
        <v>0.1111</v>
      </c>
      <c r="T66" s="11">
        <v>0</v>
      </c>
      <c r="U66" s="11">
        <v>0.1143</v>
      </c>
      <c r="V66" s="11">
        <v>-3.2800000000000003E-2</v>
      </c>
      <c r="X66" t="s">
        <v>526</v>
      </c>
      <c r="Z66" s="31" t="s">
        <v>542</v>
      </c>
      <c r="AA66" s="31"/>
    </row>
    <row r="67" spans="1:27" ht="15.6" thickTop="1" thickBot="1" x14ac:dyDescent="0.35">
      <c r="A67" s="13">
        <v>8014800</v>
      </c>
      <c r="B67" s="6" t="s">
        <v>189</v>
      </c>
      <c r="C67" s="2" t="s">
        <v>270</v>
      </c>
      <c r="D67" s="23">
        <v>45747</v>
      </c>
      <c r="E67" s="24" t="s">
        <v>176</v>
      </c>
      <c r="F67" s="11">
        <v>0.48930000000000001</v>
      </c>
      <c r="G67" s="11">
        <v>0.15379999999999999</v>
      </c>
      <c r="H67" s="11">
        <v>-2</v>
      </c>
      <c r="I67" s="11">
        <v>-2</v>
      </c>
      <c r="J67" s="11">
        <v>-2</v>
      </c>
      <c r="K67" s="11">
        <v>-0.4</v>
      </c>
      <c r="L67" s="11">
        <v>0.28570000000000001</v>
      </c>
      <c r="M67" s="11">
        <v>0</v>
      </c>
      <c r="N67" s="11">
        <v>-2</v>
      </c>
      <c r="O67" s="11">
        <v>-2</v>
      </c>
      <c r="P67" s="11">
        <v>-2</v>
      </c>
      <c r="Q67" s="11">
        <v>-2</v>
      </c>
      <c r="R67" s="11">
        <v>-2</v>
      </c>
      <c r="S67" s="11">
        <v>0</v>
      </c>
      <c r="T67" s="11">
        <v>-2</v>
      </c>
      <c r="U67" s="11">
        <v>-2</v>
      </c>
      <c r="V67" s="11">
        <v>-2</v>
      </c>
    </row>
    <row r="68" spans="1:27" ht="15.6" thickTop="1" thickBot="1" x14ac:dyDescent="0.35">
      <c r="A68" s="13">
        <v>8033500</v>
      </c>
      <c r="B68" s="6" t="s">
        <v>202</v>
      </c>
      <c r="C68" s="2" t="s">
        <v>284</v>
      </c>
      <c r="D68" s="23">
        <v>45764</v>
      </c>
      <c r="E68" s="32">
        <v>0.34375</v>
      </c>
      <c r="F68" s="11">
        <v>-4.4299999999999999E-2</v>
      </c>
      <c r="G68" s="11">
        <v>-5.8299999999999998E-2</v>
      </c>
      <c r="H68" s="11">
        <v>-0.1124</v>
      </c>
      <c r="I68" s="11">
        <v>2.5999999999999999E-2</v>
      </c>
      <c r="J68" s="11">
        <v>-3.5099999999999999E-2</v>
      </c>
      <c r="K68" s="11">
        <v>0</v>
      </c>
      <c r="L68" s="11">
        <v>-5.8299999999999998E-2</v>
      </c>
      <c r="M68" s="11">
        <v>0</v>
      </c>
      <c r="N68" s="11">
        <v>-0.13950000000000001</v>
      </c>
      <c r="O68" s="11">
        <v>-8.6999999999999994E-2</v>
      </c>
      <c r="P68" s="11">
        <v>0</v>
      </c>
      <c r="Q68" s="11">
        <v>1.2726999999999999</v>
      </c>
      <c r="R68" s="11">
        <v>-0.6</v>
      </c>
      <c r="S68" s="11">
        <v>0</v>
      </c>
      <c r="T68" s="11">
        <v>-1.5094000000000001</v>
      </c>
      <c r="U68" s="11">
        <v>1.2</v>
      </c>
      <c r="V68" s="11">
        <v>1.5294000000000001</v>
      </c>
      <c r="X68" t="s">
        <v>526</v>
      </c>
      <c r="Z68" s="31" t="s">
        <v>513</v>
      </c>
      <c r="AA68" s="31"/>
    </row>
    <row r="69" spans="1:27" ht="15.6" thickTop="1" thickBot="1" x14ac:dyDescent="0.35">
      <c r="A69" s="13">
        <v>8039800</v>
      </c>
      <c r="B69" s="6" t="s">
        <v>103</v>
      </c>
      <c r="C69" s="2" t="s">
        <v>435</v>
      </c>
      <c r="D69" s="23">
        <v>45119</v>
      </c>
      <c r="E69" s="25" t="s">
        <v>176</v>
      </c>
      <c r="F69" s="11">
        <v>-2.4213075060532687E-2</v>
      </c>
      <c r="G69" s="11">
        <v>-1.4814814814814815E-2</v>
      </c>
      <c r="H69" s="11">
        <v>-0.2978723404255319</v>
      </c>
      <c r="I69" s="11">
        <v>1.6528925619834711E-2</v>
      </c>
      <c r="J69" s="11">
        <v>3.6363636363636362E-2</v>
      </c>
      <c r="K69" s="11">
        <v>-0.15384615384615385</v>
      </c>
      <c r="L69" s="11">
        <v>3.6363636363636362E-2</v>
      </c>
      <c r="M69" s="11">
        <v>-2.9850746268656716E-2</v>
      </c>
      <c r="N69" s="11">
        <v>0</v>
      </c>
      <c r="O69" s="11">
        <v>0</v>
      </c>
      <c r="P69" s="11">
        <v>-1.5555555555555556</v>
      </c>
      <c r="Q69" s="11">
        <v>0</v>
      </c>
      <c r="R69" s="11">
        <v>2.4096385542168676E-2</v>
      </c>
      <c r="S69" s="11">
        <v>0</v>
      </c>
      <c r="T69" s="11">
        <v>8.6956521739130432E-2</v>
      </c>
      <c r="U69" s="11">
        <v>2.8985507246376812E-2</v>
      </c>
      <c r="V69" s="11">
        <v>0</v>
      </c>
    </row>
    <row r="70" spans="1:27" ht="15.6" thickTop="1" thickBot="1" x14ac:dyDescent="0.35">
      <c r="A70" s="13">
        <v>8016800</v>
      </c>
      <c r="B70" s="6" t="s">
        <v>49</v>
      </c>
      <c r="C70" t="s">
        <v>371</v>
      </c>
      <c r="D70" s="23">
        <v>45119</v>
      </c>
      <c r="E70" s="24" t="s">
        <v>177</v>
      </c>
      <c r="F70" s="11">
        <v>-0.1179</v>
      </c>
      <c r="G70" s="12">
        <v>-3.2733224222585927E-2</v>
      </c>
      <c r="H70" s="12">
        <v>-0.32642487046632124</v>
      </c>
      <c r="I70" s="12">
        <v>-0.15238095238095239</v>
      </c>
      <c r="J70" s="12">
        <v>-0.16981132075471697</v>
      </c>
      <c r="K70" s="11">
        <v>4.2553191489361701E-2</v>
      </c>
      <c r="L70" s="11">
        <v>-3.7243947858473E-2</v>
      </c>
      <c r="M70" s="11">
        <v>-1.9801980198019802E-2</v>
      </c>
      <c r="N70" s="11">
        <v>-0.23333333333333334</v>
      </c>
      <c r="O70" s="11">
        <v>-0.3247863247863248</v>
      </c>
      <c r="P70" s="11">
        <v>-1</v>
      </c>
      <c r="Q70" s="11">
        <v>5.1724137931034482E-2</v>
      </c>
      <c r="R70" s="11">
        <v>-0.375</v>
      </c>
      <c r="S70" s="11">
        <v>-0.41025641025641024</v>
      </c>
      <c r="T70" s="11">
        <v>0</v>
      </c>
      <c r="U70" s="11">
        <v>0.2</v>
      </c>
      <c r="V70" s="11">
        <v>-0.25641025641025639</v>
      </c>
    </row>
    <row r="71" spans="1:27" ht="15.6" thickTop="1" thickBot="1" x14ac:dyDescent="0.35">
      <c r="A71" s="13">
        <v>8025700</v>
      </c>
      <c r="B71" s="6" t="s">
        <v>70</v>
      </c>
      <c r="C71" s="2" t="s">
        <v>394</v>
      </c>
      <c r="D71" s="23">
        <v>45384</v>
      </c>
      <c r="E71" s="24" t="s">
        <v>176</v>
      </c>
      <c r="F71" s="11">
        <v>-0.38294314381270905</v>
      </c>
      <c r="G71" s="11">
        <v>-0.24362606232294617</v>
      </c>
      <c r="H71" s="11">
        <v>-0.44148148148148147</v>
      </c>
      <c r="I71" s="11">
        <v>-0.20994475138121546</v>
      </c>
      <c r="J71" s="11">
        <v>-0.57010785824345145</v>
      </c>
      <c r="K71" s="11">
        <v>-0.44559585492227977</v>
      </c>
      <c r="L71" s="11">
        <v>-0.35294117647058826</v>
      </c>
      <c r="M71" s="11">
        <v>0.72727272727272729</v>
      </c>
      <c r="N71" s="11">
        <v>-3.9215686274509803E-2</v>
      </c>
      <c r="O71" s="11">
        <v>-7.3170731707317069E-2</v>
      </c>
      <c r="P71" s="11">
        <v>-1.9696969696969697</v>
      </c>
      <c r="Q71" s="11">
        <v>-0.17543859649122806</v>
      </c>
      <c r="R71" s="11">
        <v>-6.222222222222222E-2</v>
      </c>
      <c r="S71" s="11">
        <v>-1.826086956521739</v>
      </c>
      <c r="T71" s="11">
        <v>-0.29850746268656714</v>
      </c>
      <c r="U71" s="11">
        <v>0.13574660633484162</v>
      </c>
      <c r="V71" s="11">
        <v>-2</v>
      </c>
    </row>
    <row r="72" spans="1:27" ht="15.6" thickTop="1" thickBot="1" x14ac:dyDescent="0.35">
      <c r="A72" s="13">
        <v>8032000</v>
      </c>
      <c r="B72" s="6" t="s">
        <v>197</v>
      </c>
      <c r="C72" s="2" t="s">
        <v>279</v>
      </c>
      <c r="D72" s="23">
        <v>45384</v>
      </c>
      <c r="E72" s="24" t="s">
        <v>177</v>
      </c>
      <c r="F72" s="11">
        <v>-0.1688788477831121</v>
      </c>
      <c r="G72" s="11">
        <v>-0.32183908045977011</v>
      </c>
      <c r="H72" s="11">
        <v>-5.2478134110787174E-2</v>
      </c>
      <c r="I72" s="11">
        <v>-0.14983713355048861</v>
      </c>
      <c r="J72" s="11">
        <v>-0.13500784929356358</v>
      </c>
      <c r="K72" s="11">
        <v>-0.53623188405797106</v>
      </c>
      <c r="L72" s="11">
        <v>-0.25396825396825395</v>
      </c>
      <c r="M72" s="11">
        <v>-7.1428571428571425E-2</v>
      </c>
      <c r="N72" s="11">
        <v>-0.1702127659574468</v>
      </c>
      <c r="O72" s="11">
        <v>-1.2903225806451613E-2</v>
      </c>
      <c r="P72" s="11">
        <v>0</v>
      </c>
      <c r="Q72" s="11">
        <v>-0.4</v>
      </c>
      <c r="R72" s="11">
        <v>-0.14673366834170853</v>
      </c>
      <c r="S72" s="11">
        <v>0.13592233009708737</v>
      </c>
      <c r="T72" s="11">
        <v>-0.38297872340425532</v>
      </c>
      <c r="U72" s="11">
        <v>-8.5863874345549734E-2</v>
      </c>
      <c r="V72" s="11">
        <v>-0.13740458015267176</v>
      </c>
    </row>
    <row r="73" spans="1:27" ht="15.6" thickTop="1" thickBot="1" x14ac:dyDescent="0.35">
      <c r="A73" s="13">
        <v>8055100</v>
      </c>
      <c r="B73" s="6" t="s">
        <v>131</v>
      </c>
      <c r="C73" s="2" t="s">
        <v>467</v>
      </c>
      <c r="D73" s="23">
        <v>45121</v>
      </c>
      <c r="E73" s="25" t="s">
        <v>176</v>
      </c>
      <c r="F73" s="11">
        <v>-4.8458149779735685E-2</v>
      </c>
      <c r="G73" s="11">
        <v>0.16216216216216217</v>
      </c>
      <c r="H73" s="11">
        <v>-5.7142857142857141E-2</v>
      </c>
      <c r="I73" s="11">
        <v>-0.12709030100334448</v>
      </c>
      <c r="J73" s="11">
        <v>-1.3793103448275862E-2</v>
      </c>
      <c r="K73" s="11">
        <v>0.26666666666666666</v>
      </c>
      <c r="L73" s="11">
        <v>0.18181818181818182</v>
      </c>
      <c r="M73" s="11">
        <v>-0.18181818181818182</v>
      </c>
      <c r="N73" s="11">
        <v>-1.2269938650306749E-2</v>
      </c>
      <c r="O73" s="11">
        <v>-0.14925373134328357</v>
      </c>
      <c r="P73" s="11">
        <v>-0.13333333333333333</v>
      </c>
      <c r="Q73" s="11">
        <v>-0.17475728155339806</v>
      </c>
      <c r="R73" s="11">
        <v>-0.11764705882352941</v>
      </c>
      <c r="S73" s="11">
        <v>-4.6511627906976744E-2</v>
      </c>
      <c r="T73" s="11">
        <v>0.2857142857142857</v>
      </c>
      <c r="U73" s="11">
        <v>-5.9071729957805907E-2</v>
      </c>
      <c r="V73" s="11">
        <v>0.125</v>
      </c>
    </row>
    <row r="74" spans="1:27" ht="15.6" thickTop="1" thickBot="1" x14ac:dyDescent="0.35">
      <c r="A74" s="13">
        <v>8057970</v>
      </c>
      <c r="B74" s="6" t="s">
        <v>245</v>
      </c>
      <c r="C74" s="2" t="s">
        <v>328</v>
      </c>
      <c r="D74" s="23">
        <v>45824</v>
      </c>
      <c r="E74" s="32">
        <v>0.53125</v>
      </c>
      <c r="F74" s="11">
        <v>-1.52E-2</v>
      </c>
      <c r="G74" s="11">
        <v>-8.3099999999999993E-2</v>
      </c>
      <c r="H74" s="11">
        <v>7.2999999999999995E-2</v>
      </c>
      <c r="I74" s="11">
        <v>-4.58E-2</v>
      </c>
      <c r="J74" s="11">
        <v>8.8099999999999998E-2</v>
      </c>
      <c r="K74" s="11">
        <v>-0.20119999999999999</v>
      </c>
      <c r="L74" s="11">
        <v>0</v>
      </c>
      <c r="M74" s="11">
        <v>4.65E-2</v>
      </c>
      <c r="N74" s="11">
        <v>0</v>
      </c>
      <c r="O74" s="11">
        <v>0.1075</v>
      </c>
      <c r="P74" s="11">
        <v>0</v>
      </c>
      <c r="Q74" s="11">
        <v>-0.22220000000000001</v>
      </c>
      <c r="R74" s="11">
        <v>0.21279999999999999</v>
      </c>
      <c r="S74" s="11">
        <v>-9.5200000000000007E-2</v>
      </c>
      <c r="T74" s="11">
        <v>0.18179999999999999</v>
      </c>
      <c r="U74" s="11">
        <v>6.0600000000000001E-2</v>
      </c>
      <c r="V74" s="11">
        <v>8.6999999999999994E-2</v>
      </c>
      <c r="X74" t="s">
        <v>526</v>
      </c>
      <c r="Z74" s="31" t="s">
        <v>542</v>
      </c>
      <c r="AA74" s="31"/>
    </row>
    <row r="75" spans="1:27" ht="15.6" thickTop="1" thickBot="1" x14ac:dyDescent="0.35">
      <c r="A75" s="13">
        <v>8057965</v>
      </c>
      <c r="B75" s="6" t="s">
        <v>244</v>
      </c>
      <c r="C75" s="2" t="s">
        <v>327</v>
      </c>
      <c r="D75" s="23">
        <v>45826</v>
      </c>
      <c r="E75" s="32">
        <v>0.65625</v>
      </c>
      <c r="F75" s="11">
        <v>-2.87E-2</v>
      </c>
      <c r="G75" s="11">
        <v>-2.1499999999999998E-2</v>
      </c>
      <c r="H75" s="11">
        <v>0</v>
      </c>
      <c r="I75" s="11">
        <v>-7.7899999999999997E-2</v>
      </c>
      <c r="J75" s="11">
        <v>-6.9000000000000006E-2</v>
      </c>
      <c r="K75" s="11">
        <v>0.18179999999999999</v>
      </c>
      <c r="L75" s="11">
        <v>-4.0300000000000002E-2</v>
      </c>
      <c r="M75" s="11">
        <v>0</v>
      </c>
      <c r="N75" s="11">
        <v>0</v>
      </c>
      <c r="O75" s="11">
        <v>0</v>
      </c>
      <c r="P75" s="11">
        <v>0</v>
      </c>
      <c r="Q75" s="11">
        <v>-4.0800000000000003E-2</v>
      </c>
      <c r="R75" s="11">
        <v>0</v>
      </c>
      <c r="S75" s="11">
        <v>-9.9000000000000005E-2</v>
      </c>
      <c r="T75" s="11">
        <v>-0.1</v>
      </c>
      <c r="U75" s="11">
        <v>0</v>
      </c>
      <c r="V75" s="11">
        <v>0</v>
      </c>
      <c r="X75" t="s">
        <v>526</v>
      </c>
      <c r="Z75" s="31" t="s">
        <v>542</v>
      </c>
      <c r="AA75" s="31"/>
    </row>
    <row r="76" spans="1:27" ht="15.6" thickTop="1" thickBot="1" x14ac:dyDescent="0.35">
      <c r="A76" s="13">
        <v>8055800</v>
      </c>
      <c r="B76" s="6" t="s">
        <v>238</v>
      </c>
      <c r="C76" s="2" t="s">
        <v>320</v>
      </c>
      <c r="D76" s="23">
        <v>45827</v>
      </c>
      <c r="E76" s="32">
        <v>0.32291666666666669</v>
      </c>
      <c r="F76" s="11">
        <v>1.2699999999999999E-2</v>
      </c>
      <c r="G76" s="11">
        <v>-1.17E-2</v>
      </c>
      <c r="H76" s="11">
        <v>4.5100000000000001E-2</v>
      </c>
      <c r="I76" s="11">
        <v>0</v>
      </c>
      <c r="J76" s="11">
        <v>0</v>
      </c>
      <c r="K76" s="11">
        <v>-5.3100000000000001E-2</v>
      </c>
      <c r="L76" s="11">
        <v>-1.5299999999999999E-2</v>
      </c>
      <c r="M76" s="11">
        <v>2</v>
      </c>
      <c r="N76" s="11">
        <v>0</v>
      </c>
      <c r="O76" s="11">
        <v>4.65E-2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X76" t="s">
        <v>526</v>
      </c>
      <c r="Z76" s="31" t="s">
        <v>542</v>
      </c>
      <c r="AA76" s="31"/>
    </row>
    <row r="77" spans="1:27" ht="15.6" thickTop="1" thickBot="1" x14ac:dyDescent="0.35">
      <c r="A77" s="13">
        <v>8036600</v>
      </c>
      <c r="B77" s="6" t="s">
        <v>206</v>
      </c>
      <c r="C77" s="2" t="s">
        <v>288</v>
      </c>
      <c r="D77" s="23">
        <v>45765</v>
      </c>
      <c r="E77" s="32">
        <v>0.32291666666666669</v>
      </c>
      <c r="F77" s="11">
        <v>-8.9300000000000004E-2</v>
      </c>
      <c r="G77" s="11">
        <v>-0.1356</v>
      </c>
      <c r="H77" s="11">
        <v>0.13220000000000001</v>
      </c>
      <c r="I77" s="11">
        <v>-0.28570000000000001</v>
      </c>
      <c r="J77" s="11">
        <v>-0.1061</v>
      </c>
      <c r="K77" s="11">
        <v>0</v>
      </c>
      <c r="L77" s="11">
        <v>-0.17280000000000001</v>
      </c>
      <c r="M77" s="11">
        <v>0</v>
      </c>
      <c r="N77" s="11">
        <v>0</v>
      </c>
      <c r="O77" s="11">
        <v>0</v>
      </c>
      <c r="P77" s="11">
        <v>0</v>
      </c>
      <c r="Q77" s="11">
        <v>-1.3332999999999999</v>
      </c>
      <c r="R77" s="11">
        <v>-2.1100000000000001E-2</v>
      </c>
      <c r="S77" s="11">
        <v>-1.8571</v>
      </c>
      <c r="T77" s="11">
        <v>-6.9900000000000004E-2</v>
      </c>
      <c r="U77" s="11">
        <v>-2.1499999999999998E-2</v>
      </c>
      <c r="V77" s="11">
        <v>-1.5556000000000001</v>
      </c>
    </row>
    <row r="78" spans="1:27" ht="15.6" thickTop="1" thickBot="1" x14ac:dyDescent="0.35">
      <c r="A78" s="13">
        <v>8017200</v>
      </c>
      <c r="B78" s="6" t="s">
        <v>190</v>
      </c>
      <c r="C78" s="2" t="s">
        <v>271</v>
      </c>
      <c r="D78" s="44" t="s">
        <v>13</v>
      </c>
      <c r="E78" s="44" t="s">
        <v>13</v>
      </c>
      <c r="X78" s="43" t="s">
        <v>545</v>
      </c>
      <c r="Y78" s="43"/>
    </row>
    <row r="79" spans="1:27" ht="15.6" thickTop="1" thickBot="1" x14ac:dyDescent="0.35">
      <c r="A79" s="13">
        <v>8013200</v>
      </c>
      <c r="B79" s="6" t="s">
        <v>46</v>
      </c>
      <c r="C79" s="2" t="s">
        <v>366</v>
      </c>
      <c r="D79" s="23">
        <v>45117</v>
      </c>
      <c r="E79" s="25" t="s">
        <v>177</v>
      </c>
      <c r="F79" s="11">
        <v>-0.12133891213389121</v>
      </c>
      <c r="G79" s="11">
        <v>0</v>
      </c>
      <c r="H79" s="11">
        <v>-4.9382716049382713E-2</v>
      </c>
      <c r="I79" s="11">
        <v>-0.24630541871921183</v>
      </c>
      <c r="J79" s="11">
        <v>-0.42735042735042733</v>
      </c>
      <c r="K79" s="11">
        <v>-9.2307692307692313E-2</v>
      </c>
      <c r="L79" s="11">
        <v>5.9171597633136092E-2</v>
      </c>
      <c r="M79" s="11">
        <v>-5.128205128205128E-2</v>
      </c>
      <c r="N79" s="11">
        <v>-0.2857142857142857</v>
      </c>
      <c r="O79" s="11">
        <v>2.5104602510460251E-2</v>
      </c>
      <c r="P79" s="11">
        <v>0</v>
      </c>
      <c r="Q79" s="11">
        <v>-0.75862068965517238</v>
      </c>
      <c r="R79" s="11">
        <v>0.6</v>
      </c>
      <c r="S79" s="11">
        <v>-0.88888888888888884</v>
      </c>
      <c r="T79" s="11">
        <v>0.46153846153846156</v>
      </c>
      <c r="U79" s="11">
        <v>-0.63414634146341464</v>
      </c>
      <c r="V79" s="11">
        <v>-2</v>
      </c>
    </row>
    <row r="80" spans="1:27" ht="15.6" thickTop="1" thickBot="1" x14ac:dyDescent="0.35">
      <c r="A80" s="13">
        <v>8031700</v>
      </c>
      <c r="B80" s="6" t="s">
        <v>87</v>
      </c>
      <c r="C80" s="2" t="s">
        <v>415</v>
      </c>
      <c r="D80" s="23">
        <v>45827</v>
      </c>
      <c r="E80" s="32">
        <v>0.53125</v>
      </c>
      <c r="F80" s="11">
        <v>-2.47E-2</v>
      </c>
      <c r="G80" s="11">
        <v>-2.5000000000000001E-2</v>
      </c>
      <c r="H80" s="11">
        <v>-2.8799999999999999E-2</v>
      </c>
      <c r="I80" s="11">
        <v>0</v>
      </c>
      <c r="J80" s="11">
        <v>0</v>
      </c>
      <c r="K80" s="11">
        <v>-4.65E-2</v>
      </c>
      <c r="L80" s="11">
        <v>-2.1700000000000001E-2</v>
      </c>
      <c r="M80" s="11">
        <v>0</v>
      </c>
      <c r="N80" s="11">
        <v>0</v>
      </c>
      <c r="O80" s="11">
        <v>-2.41E-2</v>
      </c>
      <c r="P80" s="11">
        <v>-0.1333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X80" s="31" t="s">
        <v>526</v>
      </c>
      <c r="Y80" s="31" t="s">
        <v>513</v>
      </c>
      <c r="Z80" s="31"/>
    </row>
    <row r="81" spans="1:27" ht="15.6" thickTop="1" thickBot="1" x14ac:dyDescent="0.35">
      <c r="A81" s="13">
        <v>8026800</v>
      </c>
      <c r="B81" s="6" t="s">
        <v>77</v>
      </c>
      <c r="C81" s="2" t="s">
        <v>402</v>
      </c>
      <c r="D81" s="23">
        <v>45344</v>
      </c>
      <c r="E81" s="25" t="s">
        <v>177</v>
      </c>
      <c r="F81" s="11">
        <v>-2.3926812104152005E-2</v>
      </c>
      <c r="G81" s="11">
        <v>-0.52631578947368418</v>
      </c>
      <c r="H81" s="11">
        <v>0.14754098360655737</v>
      </c>
      <c r="I81" s="11">
        <v>-5.3030303030303032E-2</v>
      </c>
      <c r="J81" s="11">
        <v>-5.0793650793650794E-2</v>
      </c>
      <c r="K81" s="11">
        <v>-1</v>
      </c>
      <c r="L81" s="11">
        <v>0</v>
      </c>
      <c r="M81" s="11">
        <v>0.66666666666666663</v>
      </c>
      <c r="N81" s="11">
        <v>-0.2608695652173913</v>
      </c>
      <c r="O81" s="11">
        <v>0.2857142857142857</v>
      </c>
      <c r="P81" s="11">
        <v>0.24083769633507854</v>
      </c>
      <c r="Q81" s="11">
        <v>0</v>
      </c>
      <c r="R81" s="11">
        <v>2.7722772277227723E-2</v>
      </c>
      <c r="S81" s="11">
        <v>-2</v>
      </c>
      <c r="T81" s="11">
        <v>-0.31578947368421051</v>
      </c>
      <c r="U81" s="11">
        <v>5.1502145922746781E-2</v>
      </c>
      <c r="V81" s="11">
        <v>-0.66666666666666663</v>
      </c>
    </row>
    <row r="82" spans="1:27" ht="15.6" thickTop="1" thickBot="1" x14ac:dyDescent="0.35">
      <c r="A82" s="13">
        <v>8025900</v>
      </c>
      <c r="B82" s="6" t="s">
        <v>71</v>
      </c>
      <c r="C82" s="2" t="s">
        <v>395</v>
      </c>
      <c r="D82" s="23">
        <v>45343</v>
      </c>
      <c r="E82" s="25" t="s">
        <v>174</v>
      </c>
      <c r="F82" s="11">
        <v>-5.5272337000268311E-2</v>
      </c>
      <c r="G82" s="11">
        <v>-0.14814814814814814</v>
      </c>
      <c r="H82" s="11">
        <v>-0.12280701754385964</v>
      </c>
      <c r="I82" s="11">
        <v>-1.6189962223421478E-2</v>
      </c>
      <c r="J82" s="11">
        <v>-6.968641114982578E-2</v>
      </c>
      <c r="K82" s="11">
        <v>-0.22784810126582278</v>
      </c>
      <c r="L82" s="11">
        <v>0.36363636363636365</v>
      </c>
      <c r="M82" s="11">
        <v>-0.25850340136054423</v>
      </c>
      <c r="N82" s="11">
        <v>3.7940379403794036E-2</v>
      </c>
      <c r="O82" s="11">
        <v>-1.3725490196078431</v>
      </c>
      <c r="P82" s="11">
        <v>0</v>
      </c>
      <c r="Q82" s="11">
        <v>3.2258064516129031E-2</v>
      </c>
      <c r="R82" s="11">
        <v>2.7084818246614399E-2</v>
      </c>
      <c r="S82" s="11">
        <v>-0.22085889570552147</v>
      </c>
      <c r="T82" s="11">
        <v>2.8985507246376812E-2</v>
      </c>
      <c r="U82" s="11">
        <v>-6.3745019920318724E-2</v>
      </c>
      <c r="V82" s="11">
        <v>-0.24</v>
      </c>
    </row>
    <row r="83" spans="1:27" ht="15.6" thickTop="1" thickBot="1" x14ac:dyDescent="0.35">
      <c r="A83" s="13">
        <v>8026000</v>
      </c>
      <c r="B83" s="6" t="s">
        <v>72</v>
      </c>
      <c r="C83" s="2" t="s">
        <v>396</v>
      </c>
      <c r="D83" s="23">
        <v>45384</v>
      </c>
      <c r="E83" s="24" t="s">
        <v>177</v>
      </c>
      <c r="F83" s="11">
        <v>-2.1903959561920809E-2</v>
      </c>
      <c r="G83" s="11">
        <v>-9.3023255813953487E-2</v>
      </c>
      <c r="H83" s="11">
        <v>-4.6082949308755762E-2</v>
      </c>
      <c r="I83" s="11">
        <v>4.7413793103448273E-2</v>
      </c>
      <c r="J83" s="11">
        <v>-6.3851699279093718E-2</v>
      </c>
      <c r="K83" s="11">
        <v>-0.46464646464646464</v>
      </c>
      <c r="L83" s="11">
        <v>0.35</v>
      </c>
      <c r="M83" s="11">
        <v>-7.5949367088607597E-2</v>
      </c>
      <c r="N83" s="11">
        <v>-0.12121212121212122</v>
      </c>
      <c r="O83" s="11">
        <v>0.12658227848101267</v>
      </c>
      <c r="P83" s="11">
        <v>-0.16666666666666666</v>
      </c>
      <c r="Q83" s="11">
        <v>-0.22222222222222221</v>
      </c>
      <c r="R83" s="11">
        <v>8.7390761548064924E-2</v>
      </c>
      <c r="S83" s="11">
        <v>-0.18181818181818182</v>
      </c>
      <c r="T83" s="11">
        <v>-0.44897959183673469</v>
      </c>
      <c r="U83" s="11">
        <v>-5.6720098643649818E-2</v>
      </c>
      <c r="V83" s="11">
        <v>5.4054054054054057E-2</v>
      </c>
    </row>
    <row r="84" spans="1:27" ht="15.6" thickTop="1" thickBot="1" x14ac:dyDescent="0.35">
      <c r="A84" s="13">
        <v>8026100</v>
      </c>
      <c r="B84" s="6" t="s">
        <v>73</v>
      </c>
      <c r="C84" s="2" t="s">
        <v>397</v>
      </c>
      <c r="D84" s="23">
        <v>45125</v>
      </c>
      <c r="E84" s="25" t="s">
        <v>174</v>
      </c>
      <c r="F84" s="11">
        <v>-1.0672358591248666E-2</v>
      </c>
      <c r="G84" s="11">
        <v>0.26666666666666666</v>
      </c>
      <c r="H84" s="11">
        <v>-1.2</v>
      </c>
      <c r="I84" s="11">
        <v>-4.8543689320388349E-2</v>
      </c>
      <c r="J84" s="11">
        <v>4.0449438202247189E-2</v>
      </c>
      <c r="K84" s="11">
        <v>0.25</v>
      </c>
      <c r="L84" s="11">
        <v>-2</v>
      </c>
      <c r="M84" s="11">
        <v>0.54545454545454541</v>
      </c>
      <c r="N84" s="11">
        <v>-1</v>
      </c>
      <c r="O84" s="11">
        <v>0.4</v>
      </c>
      <c r="P84" s="11">
        <v>-2</v>
      </c>
      <c r="Q84" s="11">
        <v>0.66666666666666663</v>
      </c>
      <c r="R84" s="11">
        <v>-6.0913705583756347E-2</v>
      </c>
      <c r="S84" s="11">
        <v>-2</v>
      </c>
      <c r="T84" s="11">
        <v>0.90909090909090906</v>
      </c>
      <c r="U84" s="11">
        <v>5.4495912806539508E-3</v>
      </c>
      <c r="V84" s="11">
        <v>-0.31111111111111112</v>
      </c>
    </row>
    <row r="85" spans="1:27" ht="15.6" thickTop="1" thickBot="1" x14ac:dyDescent="0.35">
      <c r="A85" s="13">
        <v>8053600</v>
      </c>
      <c r="B85" s="6" t="s">
        <v>122</v>
      </c>
      <c r="C85" s="2" t="s">
        <v>458</v>
      </c>
      <c r="D85" s="23">
        <v>45357</v>
      </c>
      <c r="E85" s="25" t="s">
        <v>177</v>
      </c>
      <c r="F85" s="11">
        <v>-0.13154500902759866</v>
      </c>
      <c r="G85" s="11">
        <v>-0.3776223776223776</v>
      </c>
      <c r="H85" s="11">
        <v>-0.17142857142857143</v>
      </c>
      <c r="I85" s="11">
        <v>-0.29705351773902583</v>
      </c>
      <c r="J85" s="11">
        <v>2.8484231943031537E-2</v>
      </c>
      <c r="K85" s="11">
        <v>-0.31578947368421051</v>
      </c>
      <c r="L85" s="11">
        <v>0.93333333333333335</v>
      </c>
      <c r="M85" s="11">
        <v>-0.62222222222222223</v>
      </c>
      <c r="N85" s="11">
        <v>-1.0588235294117647</v>
      </c>
      <c r="O85" s="11">
        <v>1.68</v>
      </c>
      <c r="P85" s="11">
        <v>-0.20689655172413793</v>
      </c>
      <c r="Q85" s="11">
        <v>0.29441624365482233</v>
      </c>
      <c r="R85" s="11">
        <v>-0.39714285714285713</v>
      </c>
      <c r="S85" s="11">
        <v>6.0606060606060608E-2</v>
      </c>
      <c r="T85" s="11">
        <v>0.17142857142857143</v>
      </c>
      <c r="U85" s="11">
        <v>3.2511798636601995E-2</v>
      </c>
      <c r="V85" s="11">
        <v>-0.5</v>
      </c>
    </row>
    <row r="86" spans="1:27" ht="15.6" thickTop="1" thickBot="1" x14ac:dyDescent="0.35">
      <c r="A86" s="13">
        <v>8026700</v>
      </c>
      <c r="B86" s="6" t="s">
        <v>76</v>
      </c>
      <c r="C86" s="2" t="s">
        <v>401</v>
      </c>
      <c r="D86" s="23">
        <v>45125</v>
      </c>
      <c r="E86" s="25" t="s">
        <v>174</v>
      </c>
      <c r="F86" s="11">
        <v>-0.24355555555555555</v>
      </c>
      <c r="G86" s="11">
        <v>0</v>
      </c>
      <c r="H86" s="11">
        <v>-7.874015748031496E-2</v>
      </c>
      <c r="I86" s="11">
        <v>-0.43881856540084391</v>
      </c>
      <c r="J86" s="11">
        <v>-0.13333333333333333</v>
      </c>
      <c r="K86" s="11">
        <v>0</v>
      </c>
      <c r="L86" s="11">
        <v>5.7142857142857141E-2</v>
      </c>
      <c r="M86" s="11">
        <v>-3.1746031746031744E-2</v>
      </c>
      <c r="N86" s="11">
        <v>-0.16393442622950818</v>
      </c>
      <c r="O86" s="11">
        <v>4.878048780487805E-2</v>
      </c>
      <c r="P86" s="11">
        <v>-0.08</v>
      </c>
      <c r="Q86" s="11">
        <v>-0.17543859649122806</v>
      </c>
      <c r="R86" s="11">
        <v>-0.54335260115606931</v>
      </c>
      <c r="S86" s="11">
        <v>-0.14084507042253522</v>
      </c>
      <c r="T86" s="11">
        <v>-0.14285714285714285</v>
      </c>
      <c r="U86" s="11">
        <v>-0.14054054054054055</v>
      </c>
      <c r="V86" s="11">
        <v>0</v>
      </c>
    </row>
    <row r="87" spans="1:27" ht="15.6" thickTop="1" thickBot="1" x14ac:dyDescent="0.35">
      <c r="A87" s="13">
        <v>8037000</v>
      </c>
      <c r="B87" s="6" t="s">
        <v>97</v>
      </c>
      <c r="C87" s="2" t="s">
        <v>427</v>
      </c>
      <c r="D87" s="23">
        <v>45122</v>
      </c>
      <c r="E87" s="25" t="s">
        <v>177</v>
      </c>
      <c r="F87" s="11">
        <v>-0.10224948875255624</v>
      </c>
      <c r="G87" s="11">
        <v>-7.4999999999999997E-2</v>
      </c>
      <c r="H87" s="11">
        <v>-3.3898305084745763E-2</v>
      </c>
      <c r="I87" s="11">
        <v>-0.3125</v>
      </c>
      <c r="J87" s="11">
        <v>-0.34482758620689657</v>
      </c>
      <c r="K87" s="11">
        <v>0.08</v>
      </c>
      <c r="L87" s="11">
        <v>-1.7699115044247787E-2</v>
      </c>
      <c r="M87" s="11">
        <v>-0.54545454545454541</v>
      </c>
      <c r="N87" s="11">
        <v>0</v>
      </c>
      <c r="O87" s="11">
        <v>-1.1560693641618497E-2</v>
      </c>
      <c r="P87" s="11">
        <v>-0.24</v>
      </c>
      <c r="Q87" s="11">
        <v>-7.407407407407407E-2</v>
      </c>
      <c r="R87" s="11">
        <v>0</v>
      </c>
      <c r="S87" s="11">
        <v>-0.51428571428571423</v>
      </c>
      <c r="T87" s="11">
        <v>-9.5238095238095233E-2</v>
      </c>
      <c r="U87" s="11">
        <v>0</v>
      </c>
      <c r="V87" s="11">
        <v>-2</v>
      </c>
    </row>
    <row r="88" spans="1:27" ht="15.6" thickTop="1" thickBot="1" x14ac:dyDescent="0.35">
      <c r="A88" s="13">
        <v>8042600</v>
      </c>
      <c r="B88" s="6" t="s">
        <v>214</v>
      </c>
      <c r="C88" s="2" t="s">
        <v>296</v>
      </c>
      <c r="D88" s="23">
        <v>45392</v>
      </c>
      <c r="E88" s="24" t="s">
        <v>177</v>
      </c>
      <c r="F88" s="11">
        <v>-7.9694323144104809E-2</v>
      </c>
      <c r="G88" s="11">
        <v>-2.9480217222653218E-2</v>
      </c>
      <c r="H88" s="11">
        <v>-7.1724137931034479E-2</v>
      </c>
      <c r="I88" s="11">
        <v>-0.26008968609865468</v>
      </c>
      <c r="J88" s="11">
        <v>-7.0981210855949897E-2</v>
      </c>
      <c r="K88" s="11">
        <v>0</v>
      </c>
      <c r="L88" s="11">
        <v>-8.2324455205811137E-2</v>
      </c>
      <c r="M88" s="11">
        <v>8.3102493074792241E-2</v>
      </c>
      <c r="N88" s="11">
        <v>-0.1388888888888889</v>
      </c>
      <c r="O88" s="11">
        <v>-8.8321884200196266E-2</v>
      </c>
      <c r="P88" s="11">
        <v>2.0905923344947737E-2</v>
      </c>
      <c r="Q88" s="11">
        <v>-0.11320754716981132</v>
      </c>
      <c r="R88" s="11">
        <v>0</v>
      </c>
      <c r="S88" s="11">
        <v>-0.90526315789473688</v>
      </c>
      <c r="T88" s="11">
        <v>-7.6655052264808357E-2</v>
      </c>
      <c r="U88" s="11">
        <v>8.4033613445378158E-2</v>
      </c>
      <c r="V88" s="11">
        <v>-0.30136986301369861</v>
      </c>
    </row>
    <row r="89" spans="1:27" ht="15.6" thickTop="1" thickBot="1" x14ac:dyDescent="0.35">
      <c r="A89" s="13">
        <v>8042700</v>
      </c>
      <c r="B89" s="6" t="s">
        <v>10</v>
      </c>
      <c r="C89" s="2" t="s">
        <v>440</v>
      </c>
      <c r="D89" s="23">
        <v>45103</v>
      </c>
      <c r="E89" s="24" t="s">
        <v>176</v>
      </c>
      <c r="F89" s="11">
        <v>0.22184133202742409</v>
      </c>
      <c r="G89" s="11">
        <v>-4.4393853158793399E-2</v>
      </c>
      <c r="H89" s="11">
        <v>1.1409942950285249E-2</v>
      </c>
      <c r="I89" s="11">
        <v>-0.11227402473834443</v>
      </c>
      <c r="J89" s="11">
        <v>-0.29432213209733488</v>
      </c>
      <c r="K89" s="11">
        <v>-0.12429378531073447</v>
      </c>
      <c r="L89" s="11">
        <v>0</v>
      </c>
      <c r="M89" s="11">
        <v>-0.14225941422594143</v>
      </c>
      <c r="N89" s="11">
        <v>-1.7094017094017096E-2</v>
      </c>
      <c r="O89" s="11">
        <v>0.2608695652173913</v>
      </c>
      <c r="P89" s="11">
        <v>-2</v>
      </c>
      <c r="Q89" s="11">
        <v>-2.2988505747126436E-2</v>
      </c>
      <c r="R89" s="11">
        <v>3.3240997229916899E-2</v>
      </c>
      <c r="S89" s="11">
        <v>-2</v>
      </c>
      <c r="T89" s="11">
        <v>3.8834951456310676E-2</v>
      </c>
      <c r="U89" s="11">
        <v>7.6628352490421452E-3</v>
      </c>
      <c r="V89" s="11">
        <v>-1.9703703703703703</v>
      </c>
    </row>
    <row r="90" spans="1:27" ht="15.6" thickTop="1" thickBot="1" x14ac:dyDescent="0.35">
      <c r="A90" s="13">
        <v>8026600</v>
      </c>
      <c r="B90" s="6" t="s">
        <v>75</v>
      </c>
      <c r="C90" s="2" t="s">
        <v>400</v>
      </c>
      <c r="D90" s="23">
        <v>45125</v>
      </c>
      <c r="E90" s="25" t="s">
        <v>174</v>
      </c>
      <c r="F90" s="11">
        <v>-0.49708284714119022</v>
      </c>
      <c r="G90" s="11">
        <v>0</v>
      </c>
      <c r="H90" s="11">
        <v>-0.14925373134328357</v>
      </c>
      <c r="I90" s="11">
        <v>-0.62264150943396224</v>
      </c>
      <c r="J90" s="11">
        <v>-0.49824561403508771</v>
      </c>
      <c r="K90" s="11">
        <v>0</v>
      </c>
      <c r="L90" s="11">
        <v>-0.4</v>
      </c>
      <c r="M90" s="11">
        <v>2</v>
      </c>
      <c r="N90" s="11">
        <v>-6.8965517241379309E-2</v>
      </c>
      <c r="O90" s="11">
        <v>0</v>
      </c>
      <c r="P90" s="11">
        <v>-2</v>
      </c>
      <c r="Q90" s="11">
        <v>0</v>
      </c>
      <c r="R90" s="11">
        <v>-0.64723032069970843</v>
      </c>
      <c r="S90" s="11">
        <v>-0.57534246575342463</v>
      </c>
      <c r="T90" s="11">
        <v>-0.2857142857142857</v>
      </c>
      <c r="U90" s="11">
        <v>-0.50724637681159424</v>
      </c>
      <c r="V90" s="11">
        <v>0</v>
      </c>
    </row>
    <row r="91" spans="1:27" ht="15.6" thickTop="1" thickBot="1" x14ac:dyDescent="0.35">
      <c r="A91" s="13">
        <v>8038300</v>
      </c>
      <c r="B91" s="6" t="s">
        <v>99</v>
      </c>
      <c r="C91" s="2" t="s">
        <v>429</v>
      </c>
      <c r="D91" s="23">
        <v>45126</v>
      </c>
      <c r="E91" s="25" t="s">
        <v>176</v>
      </c>
      <c r="F91" s="11">
        <v>-0.22857142857142856</v>
      </c>
      <c r="G91" s="11">
        <v>-0.17391304347826086</v>
      </c>
      <c r="H91" s="11">
        <v>-0.3056768558951965</v>
      </c>
      <c r="I91" s="11">
        <v>-6.4516129032258063E-2</v>
      </c>
      <c r="J91" s="11" t="s">
        <v>13</v>
      </c>
      <c r="K91" s="11" t="s">
        <v>13</v>
      </c>
      <c r="L91" s="11">
        <v>-3.7383177570093455E-2</v>
      </c>
      <c r="M91" s="11">
        <v>-2</v>
      </c>
      <c r="N91" s="11">
        <v>0</v>
      </c>
      <c r="O91" s="11">
        <v>-0.31674208144796379</v>
      </c>
      <c r="P91" s="11" t="s">
        <v>13</v>
      </c>
      <c r="Q91" s="11">
        <v>0</v>
      </c>
      <c r="R91" s="11">
        <v>2</v>
      </c>
      <c r="S91" s="11">
        <v>-0.15384615384615385</v>
      </c>
      <c r="T91" s="11" t="s">
        <v>13</v>
      </c>
      <c r="U91" s="11" t="s">
        <v>13</v>
      </c>
      <c r="V91" s="11" t="s">
        <v>13</v>
      </c>
      <c r="X91" t="s">
        <v>517</v>
      </c>
      <c r="Z91" s="31" t="s">
        <v>513</v>
      </c>
      <c r="AA91" s="31"/>
    </row>
    <row r="92" spans="1:27" ht="15.6" thickTop="1" thickBot="1" x14ac:dyDescent="0.35">
      <c r="A92" s="13">
        <v>8026500</v>
      </c>
      <c r="B92" s="6" t="s">
        <v>18</v>
      </c>
      <c r="C92" s="2" t="s">
        <v>399</v>
      </c>
      <c r="D92" s="23">
        <v>45105</v>
      </c>
      <c r="E92" s="24" t="s">
        <v>177</v>
      </c>
      <c r="F92" s="11">
        <v>-0.26475745178258331</v>
      </c>
      <c r="G92" s="11">
        <v>0.12239999999999999</v>
      </c>
      <c r="H92" s="11">
        <v>-9.1700000000000004E-2</v>
      </c>
      <c r="I92" s="11">
        <v>-0.1197</v>
      </c>
      <c r="J92" s="11">
        <v>-9.35E-2</v>
      </c>
      <c r="K92" s="11">
        <v>0.22220000000000001</v>
      </c>
      <c r="L92" s="11">
        <v>0.11020000000000001</v>
      </c>
      <c r="M92" s="11">
        <v>0.18179999999999999</v>
      </c>
      <c r="N92" s="11">
        <v>-0.15379999999999999</v>
      </c>
      <c r="O92" s="11">
        <v>2.53E-2</v>
      </c>
      <c r="P92" s="11">
        <v>-2</v>
      </c>
      <c r="Q92" s="11">
        <v>0</v>
      </c>
      <c r="R92" s="11">
        <v>5.7099999999999998E-2</v>
      </c>
      <c r="S92" s="11">
        <v>-0.41860000000000003</v>
      </c>
      <c r="T92" s="11">
        <v>-0.15379999999999999</v>
      </c>
      <c r="U92" s="11">
        <v>-5.1299999999999998E-2</v>
      </c>
      <c r="V92" s="11">
        <v>-0.66669999999999996</v>
      </c>
    </row>
    <row r="93" spans="1:27" ht="15.6" thickTop="1" thickBot="1" x14ac:dyDescent="0.35">
      <c r="A93" s="13">
        <v>8032700</v>
      </c>
      <c r="B93" s="6" t="s">
        <v>198</v>
      </c>
      <c r="C93" s="2" t="s">
        <v>280</v>
      </c>
      <c r="D93" s="23">
        <v>45754</v>
      </c>
      <c r="E93" s="32">
        <v>0.53125</v>
      </c>
      <c r="F93" s="11">
        <v>-9.0300000000000005E-2</v>
      </c>
      <c r="G93" s="11">
        <v>-0.4</v>
      </c>
      <c r="H93" s="11">
        <v>-0.4</v>
      </c>
      <c r="I93" s="11">
        <v>-0.23080000000000001</v>
      </c>
      <c r="J93" s="11">
        <v>2.47E-2</v>
      </c>
      <c r="K93" s="11">
        <v>0</v>
      </c>
      <c r="L93" s="11">
        <v>0</v>
      </c>
      <c r="M93" s="11">
        <v>-0.4</v>
      </c>
      <c r="N93" s="11">
        <v>0</v>
      </c>
      <c r="O93" s="11">
        <v>0</v>
      </c>
      <c r="P93" s="11">
        <v>-0.54549999999999998</v>
      </c>
      <c r="Q93" s="11">
        <v>0</v>
      </c>
      <c r="R93" s="11">
        <v>-0.1905</v>
      </c>
      <c r="S93" s="11">
        <v>-1</v>
      </c>
      <c r="T93" s="11">
        <v>0</v>
      </c>
      <c r="U93" s="11">
        <v>2.9000000000000001E-2</v>
      </c>
      <c r="V93" s="11">
        <v>0</v>
      </c>
    </row>
    <row r="94" spans="1:27" ht="15.6" thickTop="1" thickBot="1" x14ac:dyDescent="0.35">
      <c r="A94" s="13">
        <v>8006100</v>
      </c>
      <c r="B94" s="6" t="s">
        <v>36</v>
      </c>
      <c r="C94" s="2" t="s">
        <v>355</v>
      </c>
      <c r="D94" s="23">
        <v>45117</v>
      </c>
      <c r="E94" s="25" t="s">
        <v>176</v>
      </c>
      <c r="F94" s="11">
        <v>-3.2362459546925564E-2</v>
      </c>
      <c r="G94" s="11">
        <v>5.0420168067226892E-2</v>
      </c>
      <c r="H94" s="11">
        <v>1.4598540145985401E-2</v>
      </c>
      <c r="I94" s="11">
        <v>-0.11363636363636363</v>
      </c>
      <c r="J94" s="11">
        <v>-4.3010752688172046E-2</v>
      </c>
      <c r="K94" s="11">
        <v>0</v>
      </c>
      <c r="L94" s="11">
        <v>0</v>
      </c>
      <c r="M94" s="11">
        <v>0.11764705882352941</v>
      </c>
      <c r="N94" s="11">
        <v>-2.4096385542168676E-2</v>
      </c>
      <c r="O94" s="11">
        <v>5.128205128205128E-2</v>
      </c>
      <c r="P94" s="11">
        <v>0.13333333333333333</v>
      </c>
      <c r="Q94" s="11">
        <v>0</v>
      </c>
      <c r="R94" s="11">
        <v>-1.7391304347826087E-2</v>
      </c>
      <c r="S94" s="11">
        <v>-0.46153846153846156</v>
      </c>
      <c r="T94" s="11">
        <v>0</v>
      </c>
      <c r="U94" s="11">
        <v>-1.5748031496062992E-2</v>
      </c>
      <c r="V94" s="11">
        <v>-0.35294117647058826</v>
      </c>
    </row>
    <row r="95" spans="1:27" ht="15.6" thickTop="1" thickBot="1" x14ac:dyDescent="0.35">
      <c r="A95" s="13">
        <v>8025400</v>
      </c>
      <c r="B95" s="6" t="s">
        <v>68</v>
      </c>
      <c r="C95" s="2" t="s">
        <v>392</v>
      </c>
      <c r="D95" s="23">
        <v>45117</v>
      </c>
      <c r="E95" s="25" t="s">
        <v>176</v>
      </c>
      <c r="F95" s="11">
        <v>0.36902050113895218</v>
      </c>
      <c r="G95" s="11">
        <v>-0.76923076923076927</v>
      </c>
      <c r="H95" s="11">
        <v>0</v>
      </c>
      <c r="I95" s="11">
        <v>-3.7037037037037035E-2</v>
      </c>
      <c r="J95" s="11">
        <v>-8.6956521739130432E-2</v>
      </c>
      <c r="K95" s="11">
        <v>0</v>
      </c>
      <c r="L95" s="11">
        <v>-0.2857142857142857</v>
      </c>
      <c r="M95" s="11">
        <v>-1.6363636363636365</v>
      </c>
      <c r="N95" s="11">
        <v>2</v>
      </c>
      <c r="O95" s="11">
        <v>-2</v>
      </c>
      <c r="P95" s="11">
        <v>0</v>
      </c>
      <c r="Q95" s="11">
        <v>0</v>
      </c>
      <c r="R95" s="11">
        <v>-2.1052631578947368E-2</v>
      </c>
      <c r="S95" s="11">
        <v>-2</v>
      </c>
      <c r="T95" s="11">
        <v>0.4</v>
      </c>
      <c r="U95" s="11">
        <v>-7.6923076923076927E-2</v>
      </c>
      <c r="V95" s="11">
        <v>-1.5</v>
      </c>
    </row>
    <row r="96" spans="1:27" ht="15.6" thickTop="1" thickBot="1" x14ac:dyDescent="0.35">
      <c r="A96" s="13">
        <v>8022000</v>
      </c>
      <c r="B96" s="6" t="s">
        <v>60</v>
      </c>
      <c r="C96" s="2" t="s">
        <v>382</v>
      </c>
      <c r="D96" s="23">
        <v>45117</v>
      </c>
      <c r="E96" s="25" t="s">
        <v>176</v>
      </c>
      <c r="F96" s="11">
        <v>-8.5245901639344257E-2</v>
      </c>
      <c r="G96" s="11">
        <v>0</v>
      </c>
      <c r="H96" s="11">
        <v>-4.4444444444444446E-2</v>
      </c>
      <c r="I96" s="11">
        <v>0</v>
      </c>
      <c r="J96" s="11">
        <v>-0.1875</v>
      </c>
      <c r="K96" s="11">
        <v>0</v>
      </c>
      <c r="L96" s="11">
        <v>0</v>
      </c>
      <c r="M96" s="11">
        <v>0</v>
      </c>
      <c r="N96" s="11">
        <v>-0.15384615384615385</v>
      </c>
      <c r="O96" s="11">
        <v>0.66666666666666663</v>
      </c>
      <c r="P96" s="11">
        <v>-6.8965517241379309E-2</v>
      </c>
      <c r="Q96" s="11">
        <v>0</v>
      </c>
      <c r="R96" s="11">
        <v>-1.8691588785046728E-2</v>
      </c>
      <c r="S96" s="11">
        <v>0.15384615384615385</v>
      </c>
      <c r="T96" s="11">
        <v>-0.54545454545454541</v>
      </c>
      <c r="U96" s="11">
        <v>-0.15652173913043479</v>
      </c>
      <c r="V96" s="11">
        <v>0</v>
      </c>
    </row>
    <row r="97" spans="1:27" ht="15.6" thickTop="1" thickBot="1" x14ac:dyDescent="0.35">
      <c r="A97" s="13">
        <v>8010200</v>
      </c>
      <c r="B97" s="6" t="s">
        <v>43</v>
      </c>
      <c r="C97" s="2" t="s">
        <v>362</v>
      </c>
      <c r="D97" s="23">
        <v>45100</v>
      </c>
      <c r="E97" s="25" t="s">
        <v>176</v>
      </c>
      <c r="F97" s="11">
        <v>-0.14243323442136499</v>
      </c>
      <c r="G97" s="11">
        <v>2.1052631578947368E-2</v>
      </c>
      <c r="H97" s="11">
        <v>-0.14000000000000001</v>
      </c>
      <c r="I97" s="11">
        <v>-0.29729729729729731</v>
      </c>
      <c r="J97" s="11">
        <v>-0.20588235294117646</v>
      </c>
      <c r="K97" s="11">
        <v>-0.26666666666666666</v>
      </c>
      <c r="L97" s="11">
        <v>5.8823529411764705E-2</v>
      </c>
      <c r="M97" s="11">
        <v>0.16666666666666666</v>
      </c>
      <c r="N97" s="11">
        <v>-0.15384615384615385</v>
      </c>
      <c r="O97" s="11">
        <v>2.8571428571428571E-2</v>
      </c>
      <c r="P97" s="11">
        <v>-1.2380952380952381</v>
      </c>
      <c r="Q97" s="11">
        <v>-0.14285714285714285</v>
      </c>
      <c r="R97" s="11">
        <v>2.197802197802198E-2</v>
      </c>
      <c r="S97" s="11">
        <v>-1.4482758620689655</v>
      </c>
      <c r="T97" s="11">
        <v>-5.4054054054054057E-2</v>
      </c>
      <c r="U97" s="11">
        <v>-4.5454545454545456E-2</v>
      </c>
      <c r="V97" s="11">
        <v>-2</v>
      </c>
      <c r="X97" t="s">
        <v>527</v>
      </c>
      <c r="Z97" s="31" t="s">
        <v>513</v>
      </c>
      <c r="AA97" s="31"/>
    </row>
    <row r="98" spans="1:27" ht="15.6" thickTop="1" thickBot="1" x14ac:dyDescent="0.35">
      <c r="A98" s="13">
        <v>8054700</v>
      </c>
      <c r="B98" s="6" t="s">
        <v>127</v>
      </c>
      <c r="C98" s="2" t="s">
        <v>463</v>
      </c>
      <c r="D98" s="23">
        <v>45124</v>
      </c>
      <c r="E98" s="25" t="s">
        <v>174</v>
      </c>
      <c r="F98" s="11">
        <v>4.6403712296983757E-3</v>
      </c>
      <c r="G98" s="11">
        <v>-2.8985507246376812E-2</v>
      </c>
      <c r="H98" s="11" t="s">
        <v>13</v>
      </c>
      <c r="I98" s="11">
        <v>-1.1976047904191617E-2</v>
      </c>
      <c r="J98" s="11">
        <v>3.0769230769230771E-2</v>
      </c>
      <c r="K98" s="11">
        <v>-4.6511627906976744E-2</v>
      </c>
      <c r="L98" s="11">
        <v>2</v>
      </c>
      <c r="M98" s="11">
        <v>-0.08</v>
      </c>
      <c r="N98" s="11" t="s">
        <v>13</v>
      </c>
      <c r="O98" s="11" t="s">
        <v>13</v>
      </c>
      <c r="P98" s="11" t="s">
        <v>13</v>
      </c>
      <c r="Q98" s="11">
        <v>-0.2</v>
      </c>
      <c r="R98" s="11">
        <v>0</v>
      </c>
      <c r="S98" s="11">
        <v>2</v>
      </c>
      <c r="T98" s="11">
        <v>2</v>
      </c>
      <c r="U98" s="11">
        <v>-1.5056179775280898</v>
      </c>
      <c r="V98" s="11">
        <v>5.4054054054054057E-2</v>
      </c>
    </row>
    <row r="99" spans="1:27" ht="15.6" thickTop="1" thickBot="1" x14ac:dyDescent="0.35">
      <c r="A99" s="13">
        <v>8008800</v>
      </c>
      <c r="B99" s="6" t="s">
        <v>184</v>
      </c>
      <c r="C99" s="2" t="s">
        <v>265</v>
      </c>
      <c r="D99" s="23">
        <v>45378</v>
      </c>
      <c r="E99" s="25" t="s">
        <v>177</v>
      </c>
      <c r="F99" s="11">
        <v>-9.9355328024270009E-2</v>
      </c>
      <c r="G99" s="11">
        <v>-3.5264483627204031E-2</v>
      </c>
      <c r="H99" s="11">
        <v>-0.17737003058103976</v>
      </c>
      <c r="I99" s="11">
        <v>-0.19354838709677419</v>
      </c>
      <c r="J99" s="11">
        <v>-4.2432814710042434E-2</v>
      </c>
      <c r="K99" s="11">
        <v>-1.1428571428571429E-2</v>
      </c>
      <c r="L99" s="11">
        <v>-8.8495575221238937E-2</v>
      </c>
      <c r="M99" s="11">
        <v>0.44444444444444442</v>
      </c>
      <c r="N99" s="11">
        <v>1.3245033112582781E-2</v>
      </c>
      <c r="O99" s="11">
        <v>-0.12307692307692308</v>
      </c>
      <c r="P99" s="11">
        <v>-0.36129032258064514</v>
      </c>
      <c r="Q99" s="11">
        <v>0.81967213114754101</v>
      </c>
      <c r="R99" s="11">
        <v>-1.7</v>
      </c>
      <c r="S99" s="11">
        <v>-0.22222222222222221</v>
      </c>
      <c r="T99" s="11">
        <v>-0.19259259259259259</v>
      </c>
      <c r="U99" s="11">
        <v>0.75</v>
      </c>
      <c r="V99" s="11">
        <v>-0.18947368421052632</v>
      </c>
      <c r="X99" t="s">
        <v>527</v>
      </c>
      <c r="Z99" s="31" t="s">
        <v>513</v>
      </c>
      <c r="AA99" s="31"/>
    </row>
    <row r="100" spans="1:27" ht="15.6" thickTop="1" thickBot="1" x14ac:dyDescent="0.35">
      <c r="A100" s="13">
        <v>8009500</v>
      </c>
      <c r="B100" s="6" t="s">
        <v>185</v>
      </c>
      <c r="C100" s="2" t="s">
        <v>266</v>
      </c>
      <c r="D100" s="23">
        <v>45391</v>
      </c>
      <c r="E100" s="25" t="s">
        <v>177</v>
      </c>
      <c r="F100" s="11">
        <v>-0.14846335697399526</v>
      </c>
      <c r="G100" s="11">
        <v>6.6225165562913912E-2</v>
      </c>
      <c r="H100" s="11">
        <v>0</v>
      </c>
      <c r="I100" s="11">
        <v>7.3937153419593345E-3</v>
      </c>
      <c r="J100" s="11">
        <v>-0.4289405684754522</v>
      </c>
      <c r="K100" s="11">
        <v>0</v>
      </c>
      <c r="L100" s="11">
        <v>0.12121212121212122</v>
      </c>
      <c r="M100" s="11">
        <v>2.8169014084507043E-2</v>
      </c>
      <c r="N100" s="11">
        <v>-0.4</v>
      </c>
      <c r="O100" s="11">
        <v>0.15384615384615385</v>
      </c>
      <c r="P100" s="11">
        <v>0</v>
      </c>
      <c r="Q100" s="11">
        <v>-2.7397260273972601E-2</v>
      </c>
      <c r="R100" s="11">
        <v>6.0913705583756344E-3</v>
      </c>
      <c r="S100" s="11">
        <v>0.16666666666666666</v>
      </c>
      <c r="T100" s="11">
        <v>-0.75</v>
      </c>
      <c r="U100" s="11">
        <v>-0.4183535762483131</v>
      </c>
      <c r="V100" s="11">
        <v>-0.58823529411764708</v>
      </c>
      <c r="X100" t="s">
        <v>530</v>
      </c>
      <c r="Z100" s="31" t="s">
        <v>513</v>
      </c>
      <c r="AA100" s="31"/>
    </row>
    <row r="101" spans="1:27" ht="15.6" thickTop="1" thickBot="1" x14ac:dyDescent="0.35">
      <c r="A101" s="13">
        <v>8005700</v>
      </c>
      <c r="B101" s="6" t="s">
        <v>35</v>
      </c>
      <c r="C101" s="2" t="s">
        <v>354</v>
      </c>
      <c r="D101" s="23">
        <v>45330</v>
      </c>
      <c r="E101" s="25" t="s">
        <v>177</v>
      </c>
      <c r="F101" s="11">
        <v>-0.41755997958141911</v>
      </c>
      <c r="G101" s="11">
        <v>-0.27505827505827507</v>
      </c>
      <c r="H101" s="11">
        <v>-1.3100233100233101</v>
      </c>
      <c r="I101" s="11">
        <v>-0.30760164997053624</v>
      </c>
      <c r="J101" s="11">
        <v>-0.31841526045487895</v>
      </c>
      <c r="K101" s="11">
        <v>-0.65625</v>
      </c>
      <c r="L101" s="11">
        <v>0.14814814814814814</v>
      </c>
      <c r="M101" s="11">
        <v>-0.41726618705035973</v>
      </c>
      <c r="N101" s="11">
        <v>-0.18867924528301888</v>
      </c>
      <c r="O101" s="11">
        <v>-0.41269841269841268</v>
      </c>
      <c r="P101" s="11">
        <v>-1.9846153846153847</v>
      </c>
      <c r="Q101" s="11">
        <v>-4.878048780487805E-2</v>
      </c>
      <c r="R101" s="11">
        <v>-0.24010382868267358</v>
      </c>
      <c r="S101" s="11">
        <v>-2</v>
      </c>
      <c r="T101" s="11">
        <v>-1.1901840490797546</v>
      </c>
      <c r="U101" s="11">
        <v>-0.11538461538461539</v>
      </c>
      <c r="V101" s="11">
        <v>-1.9285714285714286</v>
      </c>
      <c r="X101" t="s">
        <v>527</v>
      </c>
      <c r="Z101" s="31" t="s">
        <v>513</v>
      </c>
      <c r="AA101" s="31"/>
    </row>
    <row r="102" spans="1:27" ht="15.6" thickTop="1" thickBot="1" x14ac:dyDescent="0.35">
      <c r="A102" s="13">
        <v>8007100</v>
      </c>
      <c r="B102" s="6" t="s">
        <v>183</v>
      </c>
      <c r="C102" s="2" t="s">
        <v>264</v>
      </c>
      <c r="D102" s="23">
        <v>45378</v>
      </c>
      <c r="E102" s="25" t="s">
        <v>177</v>
      </c>
      <c r="F102" s="11">
        <v>-8.5836909871244635E-2</v>
      </c>
      <c r="G102" s="11">
        <v>1.282051282051282E-2</v>
      </c>
      <c r="H102" s="11">
        <v>-6.3157894736842107E-2</v>
      </c>
      <c r="I102" s="11">
        <v>-7.1942446043165464E-2</v>
      </c>
      <c r="J102" s="11">
        <v>-0.14269005847953217</v>
      </c>
      <c r="K102" s="11">
        <v>-0.19718309859154928</v>
      </c>
      <c r="L102" s="11">
        <v>0.35087719298245612</v>
      </c>
      <c r="M102" s="11">
        <v>-0.14285714285714285</v>
      </c>
      <c r="N102" s="11">
        <v>8.6956521739130432E-2</v>
      </c>
      <c r="O102" s="11">
        <v>8.1632653061224483E-2</v>
      </c>
      <c r="P102" s="11">
        <v>-0.3188405797101449</v>
      </c>
      <c r="Q102" s="11">
        <v>0</v>
      </c>
      <c r="R102" s="11">
        <v>-4.3763676148796497E-2</v>
      </c>
      <c r="S102" s="11">
        <v>-2</v>
      </c>
      <c r="T102" s="11">
        <v>-0.11764705882352941</v>
      </c>
      <c r="U102" s="11">
        <v>-0.11829436038514443</v>
      </c>
      <c r="V102" s="11">
        <v>-0.38961038961038963</v>
      </c>
    </row>
    <row r="103" spans="1:27" ht="13.95" customHeight="1" thickTop="1" thickBot="1" x14ac:dyDescent="0.35">
      <c r="A103" s="13">
        <v>8027600</v>
      </c>
      <c r="B103" s="6" t="s">
        <v>79</v>
      </c>
      <c r="C103" s="2" t="s">
        <v>405</v>
      </c>
      <c r="D103" s="23">
        <v>45119</v>
      </c>
      <c r="E103" s="25" t="s">
        <v>176</v>
      </c>
      <c r="F103" s="11">
        <v>-0.16625916870415647</v>
      </c>
      <c r="G103" s="11">
        <v>-0.16393442622950818</v>
      </c>
      <c r="H103" s="11">
        <v>-1.2269938650306749E-2</v>
      </c>
      <c r="I103" s="11">
        <v>-0.36315789473684212</v>
      </c>
      <c r="J103" s="11">
        <v>6.5420560747663545E-2</v>
      </c>
      <c r="K103" s="11">
        <v>-0.13953488372093023</v>
      </c>
      <c r="L103" s="11">
        <v>0</v>
      </c>
      <c r="M103" s="11">
        <v>-0.17721518987341772</v>
      </c>
      <c r="N103" s="11">
        <v>0.13953488372093023</v>
      </c>
      <c r="O103" s="11">
        <v>-0.13043478260869565</v>
      </c>
      <c r="P103" s="11">
        <v>1.0471204188481676E-2</v>
      </c>
      <c r="Q103" s="11">
        <v>-0.23728813559322035</v>
      </c>
      <c r="R103" s="11">
        <v>-3.4155597722960153E-2</v>
      </c>
      <c r="S103" s="11">
        <v>-2</v>
      </c>
      <c r="T103" s="11">
        <v>2</v>
      </c>
      <c r="U103" s="11">
        <v>0.21772151898734177</v>
      </c>
      <c r="V103" s="11">
        <v>-2</v>
      </c>
    </row>
    <row r="104" spans="1:27" ht="15.6" thickTop="1" thickBot="1" x14ac:dyDescent="0.35">
      <c r="A104" s="13">
        <v>8054100</v>
      </c>
      <c r="B104" s="6" t="s">
        <v>236</v>
      </c>
      <c r="C104" s="2" t="s">
        <v>318</v>
      </c>
      <c r="D104" s="23">
        <v>45827</v>
      </c>
      <c r="E104" s="32">
        <v>0.65625</v>
      </c>
      <c r="F104" s="11">
        <v>-0.1426</v>
      </c>
      <c r="G104" s="11">
        <v>0.13950000000000001</v>
      </c>
      <c r="H104" s="11">
        <v>0</v>
      </c>
      <c r="I104" s="11">
        <v>-0.43169999999999997</v>
      </c>
      <c r="J104" s="11">
        <v>1.43E-2</v>
      </c>
      <c r="K104" s="11">
        <v>0</v>
      </c>
      <c r="L104" s="11">
        <v>0</v>
      </c>
      <c r="M104" s="11">
        <v>0.32729999999999998</v>
      </c>
      <c r="N104" s="11">
        <v>0</v>
      </c>
      <c r="O104" s="11">
        <v>0</v>
      </c>
      <c r="P104" s="11">
        <v>0</v>
      </c>
      <c r="Q104" s="11">
        <v>-3.0800000000000001E-2</v>
      </c>
      <c r="R104" s="11">
        <v>-1.9419999999999999</v>
      </c>
      <c r="S104" s="11">
        <v>2</v>
      </c>
      <c r="T104" s="11">
        <v>0</v>
      </c>
      <c r="U104" s="11">
        <v>0</v>
      </c>
      <c r="V104" s="11">
        <v>4.7600000000000003E-2</v>
      </c>
      <c r="X104" t="s">
        <v>526</v>
      </c>
      <c r="Z104" s="31" t="s">
        <v>542</v>
      </c>
      <c r="AA104" s="31"/>
    </row>
    <row r="105" spans="1:27" ht="15.6" thickTop="1" thickBot="1" x14ac:dyDescent="0.35">
      <c r="A105" s="13">
        <v>8051500</v>
      </c>
      <c r="B105" s="6" t="s">
        <v>229</v>
      </c>
      <c r="C105" s="2" t="s">
        <v>311</v>
      </c>
      <c r="D105" s="23">
        <v>45828</v>
      </c>
      <c r="E105" s="32">
        <v>0.625</v>
      </c>
      <c r="F105" s="11">
        <v>-1.9800000000000002E-2</v>
      </c>
      <c r="G105" s="11">
        <v>-4.5499999999999999E-2</v>
      </c>
      <c r="H105" s="11">
        <v>-2.8199999999999999E-2</v>
      </c>
      <c r="I105" s="11">
        <v>-4.58E-2</v>
      </c>
      <c r="J105" s="11">
        <v>9.2999999999999992E-3</v>
      </c>
      <c r="K105" s="11">
        <v>-2.8199999999999999E-2</v>
      </c>
      <c r="L105" s="11">
        <v>-0.15379999999999999</v>
      </c>
      <c r="M105" s="11">
        <v>0</v>
      </c>
      <c r="N105" s="11">
        <v>-0.1176</v>
      </c>
      <c r="O105" s="11">
        <v>-0.18179999999999999</v>
      </c>
      <c r="P105" s="11">
        <v>0.125</v>
      </c>
      <c r="Q105" s="11">
        <v>0</v>
      </c>
      <c r="R105" s="11">
        <v>-4.8800000000000003E-2</v>
      </c>
      <c r="S105" s="11">
        <v>0</v>
      </c>
      <c r="T105" s="11">
        <v>0</v>
      </c>
      <c r="U105" s="11">
        <v>1.6299999999999999E-2</v>
      </c>
      <c r="V105" s="11">
        <v>0</v>
      </c>
      <c r="X105" t="s">
        <v>526</v>
      </c>
      <c r="Z105" s="31" t="s">
        <v>542</v>
      </c>
      <c r="AA105" s="31" t="s">
        <v>544</v>
      </c>
    </row>
    <row r="106" spans="1:27" ht="15.6" thickTop="1" thickBot="1" x14ac:dyDescent="0.35">
      <c r="A106" s="13">
        <v>8049800</v>
      </c>
      <c r="B106" s="6" t="s">
        <v>117</v>
      </c>
      <c r="C106" s="2" t="s">
        <v>452</v>
      </c>
      <c r="D106" s="23">
        <v>45112</v>
      </c>
      <c r="E106" s="25" t="s">
        <v>176</v>
      </c>
      <c r="F106" s="11">
        <v>-0.20253164556962025</v>
      </c>
      <c r="G106" s="11" t="s">
        <v>13</v>
      </c>
      <c r="H106" s="11">
        <v>-0.08</v>
      </c>
      <c r="I106" s="11">
        <v>-0.39130434782608697</v>
      </c>
      <c r="J106" s="11">
        <v>-8.4210526315789472E-2</v>
      </c>
      <c r="K106" s="11" t="s">
        <v>13</v>
      </c>
      <c r="L106" s="11" t="s">
        <v>13</v>
      </c>
      <c r="M106" s="11" t="s">
        <v>13</v>
      </c>
      <c r="N106" s="11">
        <v>-8.6956521739130432E-2</v>
      </c>
      <c r="O106" s="11">
        <v>2</v>
      </c>
      <c r="P106" s="11">
        <v>-0.10526315789473684</v>
      </c>
      <c r="Q106" s="11" t="s">
        <v>13</v>
      </c>
      <c r="R106" s="11">
        <v>-0.15</v>
      </c>
      <c r="S106" s="11">
        <v>-2</v>
      </c>
      <c r="T106" s="11">
        <v>-0.26865671641791045</v>
      </c>
      <c r="U106" s="11">
        <v>1.6260162601626018E-2</v>
      </c>
      <c r="V106" s="11" t="s">
        <v>13</v>
      </c>
    </row>
    <row r="107" spans="1:27" ht="15.6" thickTop="1" thickBot="1" x14ac:dyDescent="0.35">
      <c r="A107" s="13">
        <v>8054400</v>
      </c>
      <c r="B107" s="6" t="s">
        <v>125</v>
      </c>
      <c r="C107" s="2" t="s">
        <v>461</v>
      </c>
      <c r="D107" s="23">
        <v>45113</v>
      </c>
      <c r="E107" s="25" t="s">
        <v>176</v>
      </c>
      <c r="F107" s="11">
        <v>-0.15859030837004406</v>
      </c>
      <c r="G107" s="11">
        <v>-0.31372549019607843</v>
      </c>
      <c r="H107" s="11">
        <v>-2.197802197802198E-2</v>
      </c>
      <c r="I107" s="11">
        <v>-0.21917808219178081</v>
      </c>
      <c r="J107" s="11">
        <v>-5.2173913043478258E-2</v>
      </c>
      <c r="K107" s="11">
        <v>0</v>
      </c>
      <c r="L107" s="11">
        <v>2.8169014084507043E-2</v>
      </c>
      <c r="M107" s="11">
        <v>-2</v>
      </c>
      <c r="N107" s="11">
        <v>0</v>
      </c>
      <c r="O107" s="11">
        <v>0</v>
      </c>
      <c r="P107" s="11">
        <v>-0.66666666666666663</v>
      </c>
      <c r="Q107" s="11">
        <v>-4.878048780487805E-2</v>
      </c>
      <c r="R107" s="11">
        <v>0</v>
      </c>
      <c r="S107" s="11">
        <v>-2</v>
      </c>
      <c r="T107" s="11">
        <v>-0.2857142857142857</v>
      </c>
      <c r="U107" s="11">
        <v>1.9801980198019802E-2</v>
      </c>
      <c r="V107" s="11">
        <v>-0.8571428571428571</v>
      </c>
    </row>
    <row r="108" spans="1:27" ht="15.6" thickTop="1" thickBot="1" x14ac:dyDescent="0.35">
      <c r="A108" s="13">
        <v>8033150</v>
      </c>
      <c r="B108" s="6" t="s">
        <v>199</v>
      </c>
      <c r="C108" s="2" t="s">
        <v>281</v>
      </c>
      <c r="D108" s="23">
        <v>45831</v>
      </c>
      <c r="E108" s="32">
        <v>0.32291666666666669</v>
      </c>
      <c r="F108" s="11">
        <v>-2.12E-2</v>
      </c>
      <c r="G108" s="11">
        <v>-1.9E-2</v>
      </c>
      <c r="H108" s="11">
        <v>-1.52E-2</v>
      </c>
      <c r="I108" s="11">
        <v>-0.66669999999999996</v>
      </c>
      <c r="J108" s="11">
        <v>0</v>
      </c>
      <c r="K108" s="11">
        <v>0</v>
      </c>
      <c r="L108" s="11">
        <v>-2.0199999999999999E-2</v>
      </c>
      <c r="M108" s="11">
        <v>0</v>
      </c>
      <c r="N108" s="11">
        <v>0.18179999999999999</v>
      </c>
      <c r="O108" s="11">
        <v>-1.9300000000000001E-2</v>
      </c>
      <c r="P108" s="11">
        <v>0</v>
      </c>
      <c r="Q108" s="11">
        <v>-1</v>
      </c>
      <c r="R108" s="11">
        <v>2</v>
      </c>
      <c r="S108" s="11">
        <v>-2</v>
      </c>
      <c r="T108" s="11">
        <v>0</v>
      </c>
      <c r="U108" s="11">
        <v>0</v>
      </c>
      <c r="V108" s="11">
        <v>0</v>
      </c>
      <c r="X108" t="s">
        <v>526</v>
      </c>
      <c r="Z108" s="31" t="s">
        <v>542</v>
      </c>
      <c r="AA108" s="31"/>
    </row>
    <row r="109" spans="1:27" ht="15.6" thickTop="1" thickBot="1" x14ac:dyDescent="0.35">
      <c r="A109" s="13">
        <v>8039900</v>
      </c>
      <c r="B109" s="6" t="s">
        <v>212</v>
      </c>
      <c r="C109" s="2" t="s">
        <v>294</v>
      </c>
      <c r="D109" s="23">
        <v>45831</v>
      </c>
      <c r="E109" s="32">
        <v>0.65625</v>
      </c>
      <c r="F109" s="11">
        <v>-3.9699999999999999E-2</v>
      </c>
      <c r="G109" s="11">
        <v>1.9800000000000002E-2</v>
      </c>
      <c r="H109" s="11">
        <v>4.8800000000000003E-2</v>
      </c>
      <c r="I109" s="11">
        <v>-1.6500000000000001E-2</v>
      </c>
      <c r="J109" s="11">
        <v>-0.47370000000000001</v>
      </c>
      <c r="K109" s="11">
        <v>0</v>
      </c>
      <c r="L109" s="11">
        <v>2.47E-2</v>
      </c>
      <c r="M109" s="11">
        <v>0</v>
      </c>
      <c r="N109" s="11">
        <v>-8.6999999999999994E-2</v>
      </c>
      <c r="O109" s="11">
        <v>7.2300000000000003E-2</v>
      </c>
      <c r="P109" s="11">
        <v>0</v>
      </c>
      <c r="Q109" s="11">
        <v>-6.0600000000000001E-2</v>
      </c>
      <c r="R109" s="11">
        <v>-2.9000000000000001E-2</v>
      </c>
      <c r="S109" s="11">
        <v>0.1053</v>
      </c>
      <c r="T109" s="11">
        <v>0</v>
      </c>
      <c r="U109" s="11">
        <v>-0.57140000000000002</v>
      </c>
      <c r="V109" s="11">
        <v>-1</v>
      </c>
      <c r="X109" t="s">
        <v>526</v>
      </c>
      <c r="Z109" s="31" t="s">
        <v>542</v>
      </c>
      <c r="AA109" s="31"/>
    </row>
    <row r="110" spans="1:27" ht="15.6" thickTop="1" thickBot="1" x14ac:dyDescent="0.35">
      <c r="A110" s="13">
        <v>8030800</v>
      </c>
      <c r="B110" s="6" t="s">
        <v>196</v>
      </c>
      <c r="C110" s="2" t="s">
        <v>278</v>
      </c>
      <c r="D110" s="23">
        <v>45751</v>
      </c>
      <c r="E110" s="24" t="s">
        <v>176</v>
      </c>
      <c r="F110" s="11">
        <v>0.113</v>
      </c>
      <c r="G110" s="11">
        <v>0.20830000000000001</v>
      </c>
      <c r="H110" s="11">
        <v>0.2</v>
      </c>
      <c r="I110" s="11">
        <v>-4.7999999999999996E-3</v>
      </c>
      <c r="J110" s="11">
        <v>0.68659999999999999</v>
      </c>
      <c r="K110" s="11">
        <v>-0.44440000000000002</v>
      </c>
      <c r="L110" s="11">
        <v>1.0476000000000001</v>
      </c>
      <c r="M110" s="11">
        <v>0</v>
      </c>
      <c r="N110" s="11">
        <v>0</v>
      </c>
      <c r="O110" s="11">
        <v>0</v>
      </c>
      <c r="P110" s="11">
        <v>0.66669999999999996</v>
      </c>
      <c r="Q110" s="11">
        <v>-3.1300000000000001E-2</v>
      </c>
      <c r="R110" s="11">
        <v>6.8999999999999999E-3</v>
      </c>
      <c r="S110" s="11">
        <v>0</v>
      </c>
      <c r="T110" s="11">
        <v>0</v>
      </c>
      <c r="U110" s="11">
        <v>0.21279999999999999</v>
      </c>
      <c r="V110" s="11">
        <v>2</v>
      </c>
    </row>
    <row r="111" spans="1:27" ht="15.6" thickTop="1" thickBot="1" x14ac:dyDescent="0.35">
      <c r="A111" s="13">
        <v>8028100</v>
      </c>
      <c r="B111" s="6" t="s">
        <v>80</v>
      </c>
      <c r="C111" s="2" t="s">
        <v>407</v>
      </c>
      <c r="D111" s="23">
        <v>45344</v>
      </c>
      <c r="E111" s="25" t="s">
        <v>177</v>
      </c>
      <c r="F111" s="11">
        <v>-9.281627463445645E-2</v>
      </c>
      <c r="G111" s="11">
        <v>5.0209205020920501E-2</v>
      </c>
      <c r="H111" s="11">
        <v>-4.2194092827004218E-2</v>
      </c>
      <c r="I111" s="11">
        <v>-0.13017751479289941</v>
      </c>
      <c r="J111" s="11">
        <v>-0.2831858407079646</v>
      </c>
      <c r="K111" s="11">
        <v>0.16113744075829384</v>
      </c>
      <c r="L111" s="11">
        <v>-7.9051383399209481E-3</v>
      </c>
      <c r="M111" s="11">
        <v>-0.5714285714285714</v>
      </c>
      <c r="N111" s="11">
        <v>0</v>
      </c>
      <c r="O111" s="11">
        <v>0.51895043731778423</v>
      </c>
      <c r="P111" s="11">
        <v>-1.8857142857142857</v>
      </c>
      <c r="Q111" s="11">
        <v>0</v>
      </c>
      <c r="R111" s="11">
        <v>-3.6363636363636362E-2</v>
      </c>
      <c r="S111" s="11">
        <v>-0.38297872340425532</v>
      </c>
      <c r="T111" s="11">
        <v>0.2153846153846154</v>
      </c>
      <c r="U111" s="11">
        <v>0</v>
      </c>
      <c r="V111" s="11">
        <v>-0.63934426229508201</v>
      </c>
    </row>
    <row r="112" spans="1:27" ht="15.6" thickTop="1" thickBot="1" x14ac:dyDescent="0.35">
      <c r="A112" s="13">
        <v>8054900</v>
      </c>
      <c r="B112" s="6" t="s">
        <v>129</v>
      </c>
      <c r="C112" s="2" t="s">
        <v>465</v>
      </c>
      <c r="D112" s="23">
        <v>45832</v>
      </c>
      <c r="E112" s="32">
        <v>0.33333333333333331</v>
      </c>
      <c r="F112" s="11">
        <v>-0.13170000000000001</v>
      </c>
      <c r="G112" s="11">
        <v>0</v>
      </c>
      <c r="H112" s="11">
        <v>-1.6295999999999999</v>
      </c>
      <c r="I112" s="11">
        <v>0.05</v>
      </c>
      <c r="J112" s="11">
        <v>-3.2099999999999997E-2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-1.76</v>
      </c>
      <c r="Q112" s="11">
        <v>0</v>
      </c>
      <c r="R112" s="11">
        <v>6.1100000000000002E-2</v>
      </c>
      <c r="S112" s="11">
        <v>-0.18179999999999999</v>
      </c>
      <c r="T112" s="11">
        <v>-0.52500000000000002</v>
      </c>
      <c r="U112" s="11">
        <v>0.33639999999999998</v>
      </c>
      <c r="V112" s="11">
        <v>0</v>
      </c>
      <c r="W112" s="11"/>
      <c r="X112" t="s">
        <v>526</v>
      </c>
      <c r="Z112" s="31" t="s">
        <v>542</v>
      </c>
      <c r="AA112" s="31"/>
    </row>
    <row r="113" spans="1:27" ht="15.6" thickTop="1" thickBot="1" x14ac:dyDescent="0.35">
      <c r="A113" s="13">
        <v>8023900</v>
      </c>
      <c r="B113" s="6" t="s">
        <v>19</v>
      </c>
      <c r="C113" s="2" t="s">
        <v>387</v>
      </c>
      <c r="D113" s="23">
        <v>45100</v>
      </c>
      <c r="E113" s="24" t="s">
        <v>177</v>
      </c>
      <c r="F113" s="11">
        <v>0.8845004978426817</v>
      </c>
      <c r="G113" s="11">
        <v>4.7407407407407405E-2</v>
      </c>
      <c r="H113" s="11">
        <v>-4.4806517311608958E-2</v>
      </c>
      <c r="I113" s="11">
        <v>6.4516129032258063E-2</v>
      </c>
      <c r="J113" s="11">
        <v>3.6429872495446266E-3</v>
      </c>
      <c r="K113" s="11">
        <v>0.19704433497536947</v>
      </c>
      <c r="L113" s="11">
        <v>-1.9889502762430938E-2</v>
      </c>
      <c r="M113" s="11">
        <v>5.128205128205128E-2</v>
      </c>
      <c r="N113" s="11">
        <v>-1.6260162601626018E-2</v>
      </c>
      <c r="O113" s="11">
        <v>-3.911342894393742E-2</v>
      </c>
      <c r="P113" s="11">
        <v>-0.13043478260869565</v>
      </c>
      <c r="Q113" s="11">
        <v>-1.4285714285714286</v>
      </c>
      <c r="R113" s="11">
        <v>0.75</v>
      </c>
      <c r="S113" s="11">
        <v>5.128205128205128E-2</v>
      </c>
      <c r="T113" s="11">
        <v>-0.88607594936708856</v>
      </c>
      <c r="U113" s="11">
        <v>0.72340425531914898</v>
      </c>
      <c r="V113" s="11">
        <v>1.0638297872340425E-2</v>
      </c>
    </row>
    <row r="114" spans="1:27" ht="15.6" thickTop="1" thickBot="1" x14ac:dyDescent="0.35">
      <c r="A114" s="13">
        <v>8023100</v>
      </c>
      <c r="B114" s="6" t="s">
        <v>63</v>
      </c>
      <c r="C114" s="2" t="s">
        <v>385</v>
      </c>
      <c r="D114" s="23">
        <v>45343</v>
      </c>
      <c r="E114" s="25" t="s">
        <v>177</v>
      </c>
      <c r="F114" s="11">
        <v>-1.8752547900529964E-2</v>
      </c>
      <c r="G114" s="11">
        <v>-1.2526096033402923E-2</v>
      </c>
      <c r="H114" s="11">
        <v>-2.1406727828746176E-2</v>
      </c>
      <c r="I114" s="11">
        <v>-3.7735849056603772E-2</v>
      </c>
      <c r="J114" s="11">
        <v>-4.5112781954887216E-2</v>
      </c>
      <c r="K114" s="11">
        <v>0</v>
      </c>
      <c r="L114" s="11">
        <v>-2.2805017103762829E-3</v>
      </c>
      <c r="M114" s="11">
        <v>-0.4</v>
      </c>
      <c r="N114" s="11">
        <v>-0.87179487179487181</v>
      </c>
      <c r="O114" s="11">
        <v>7.4349442379182153E-3</v>
      </c>
      <c r="P114" s="11">
        <v>-1.0362694300518135E-2</v>
      </c>
      <c r="Q114" s="11">
        <v>-0.13333333333333333</v>
      </c>
      <c r="R114" s="11">
        <v>0.4</v>
      </c>
      <c r="S114" s="11">
        <v>0</v>
      </c>
      <c r="T114" s="11">
        <v>-6.25E-2</v>
      </c>
      <c r="U114" s="11">
        <v>0.66666666666666663</v>
      </c>
      <c r="V114" s="11">
        <v>0</v>
      </c>
    </row>
    <row r="115" spans="1:27" ht="15.6" thickTop="1" thickBot="1" x14ac:dyDescent="0.35">
      <c r="A115" s="13">
        <v>8002100</v>
      </c>
      <c r="B115" s="6" t="s">
        <v>179</v>
      </c>
      <c r="C115" s="2" t="s">
        <v>260</v>
      </c>
      <c r="D115" s="23">
        <v>45727</v>
      </c>
      <c r="E115" s="24" t="s">
        <v>515</v>
      </c>
      <c r="F115" s="11">
        <v>-0.30470000000000003</v>
      </c>
      <c r="G115" s="11">
        <v>-0.58760000000000001</v>
      </c>
      <c r="H115" s="11">
        <v>-7.1599999999999997E-2</v>
      </c>
      <c r="I115" s="11">
        <v>-0.15379999999999999</v>
      </c>
      <c r="J115" s="11">
        <v>4.8800000000000003E-2</v>
      </c>
      <c r="K115" s="11">
        <v>0.66669999999999996</v>
      </c>
      <c r="L115" s="11">
        <v>-0.65500000000000003</v>
      </c>
      <c r="M115" s="11">
        <v>-0.1176</v>
      </c>
      <c r="N115" s="11">
        <v>-0.73680000000000001</v>
      </c>
      <c r="O115" s="11">
        <v>-0.05</v>
      </c>
      <c r="P115" s="11">
        <v>0.16669999999999999</v>
      </c>
      <c r="Q115" s="11">
        <v>-0.36359999999999998</v>
      </c>
      <c r="R115" s="11">
        <v>1</v>
      </c>
      <c r="S115" s="11">
        <v>-0.15379999999999999</v>
      </c>
      <c r="T115" s="11">
        <v>0.08</v>
      </c>
      <c r="U115" s="11">
        <v>0</v>
      </c>
      <c r="V115" s="11">
        <v>0</v>
      </c>
      <c r="X115" t="s">
        <v>512</v>
      </c>
      <c r="Z115" s="31" t="s">
        <v>513</v>
      </c>
      <c r="AA115" s="31"/>
    </row>
    <row r="116" spans="1:27" ht="15.6" thickTop="1" thickBot="1" x14ac:dyDescent="0.35">
      <c r="A116" s="13">
        <v>8002000</v>
      </c>
      <c r="B116" s="6" t="s">
        <v>178</v>
      </c>
      <c r="C116" s="2" t="s">
        <v>259</v>
      </c>
      <c r="D116" s="23">
        <v>45378</v>
      </c>
      <c r="E116" s="25" t="s">
        <v>177</v>
      </c>
      <c r="F116" s="11">
        <v>-8.3067092651757185E-2</v>
      </c>
      <c r="G116" s="11">
        <v>-2.8513238289205704E-2</v>
      </c>
      <c r="H116" s="11">
        <v>-0.11298315163528246</v>
      </c>
      <c r="I116" s="11">
        <v>-0.19259259259259259</v>
      </c>
      <c r="J116" s="11">
        <v>-7.1942446043165464E-2</v>
      </c>
      <c r="K116" s="11">
        <v>-1.11731843575419E-2</v>
      </c>
      <c r="L116" s="11">
        <v>-0.4982698961937716</v>
      </c>
      <c r="M116" s="11">
        <v>1.1644444444444444</v>
      </c>
      <c r="N116" s="11">
        <v>-0.61224489795918369</v>
      </c>
      <c r="O116" s="11">
        <v>-6.7226890756302518E-2</v>
      </c>
      <c r="P116" s="11">
        <v>-0.14634146341463414</v>
      </c>
      <c r="Q116" s="11">
        <v>-0.26415094339622641</v>
      </c>
      <c r="R116" s="11">
        <v>-4.878048780487805E-2</v>
      </c>
      <c r="S116" s="11">
        <v>-0.43902439024390244</v>
      </c>
      <c r="T116" s="11">
        <v>1.5748031496062992E-2</v>
      </c>
      <c r="U116" s="11">
        <v>-1.680672268907563E-2</v>
      </c>
      <c r="V116" s="11">
        <v>-0.22950819672131148</v>
      </c>
    </row>
    <row r="117" spans="1:27" ht="15.6" thickTop="1" thickBot="1" x14ac:dyDescent="0.35">
      <c r="A117" s="13">
        <v>8018200</v>
      </c>
      <c r="B117" s="6" t="s">
        <v>53</v>
      </c>
      <c r="C117" s="2" t="s">
        <v>375</v>
      </c>
      <c r="D117" s="23">
        <v>45133</v>
      </c>
      <c r="E117" s="25" t="s">
        <v>177</v>
      </c>
      <c r="F117" s="11">
        <v>-1.2422360248447204E-2</v>
      </c>
      <c r="G117" s="11">
        <v>-0.11464968152866242</v>
      </c>
      <c r="H117" s="11">
        <v>0.21212121212121213</v>
      </c>
      <c r="I117" s="11">
        <v>-0.15789473684210525</v>
      </c>
      <c r="J117" s="11">
        <v>-3.3898305084745763E-2</v>
      </c>
      <c r="K117" s="11">
        <v>-0.34782608695652173</v>
      </c>
      <c r="L117" s="11">
        <v>0.29166666666666669</v>
      </c>
      <c r="M117" s="11">
        <v>-2</v>
      </c>
      <c r="N117" s="11">
        <v>-0.2</v>
      </c>
      <c r="O117" s="11">
        <v>0.50980392156862742</v>
      </c>
      <c r="P117" s="11">
        <v>-2</v>
      </c>
      <c r="Q117" s="11">
        <v>-0.60869565217391308</v>
      </c>
      <c r="R117" s="11">
        <v>0.30769230769230771</v>
      </c>
      <c r="S117" s="11">
        <v>-0.22222222222222221</v>
      </c>
      <c r="T117" s="11">
        <v>0</v>
      </c>
      <c r="U117" s="11">
        <v>-3.3898305084745763E-2</v>
      </c>
      <c r="V117" s="11">
        <v>-4.0816326530612242E-2</v>
      </c>
    </row>
    <row r="118" spans="1:27" ht="15.6" thickTop="1" thickBot="1" x14ac:dyDescent="0.35">
      <c r="A118" s="13">
        <v>8056200</v>
      </c>
      <c r="B118" s="6" t="s">
        <v>136</v>
      </c>
      <c r="C118" s="2" t="s">
        <v>474</v>
      </c>
      <c r="D118" s="23">
        <v>45832</v>
      </c>
      <c r="E118" s="32">
        <v>0.53125</v>
      </c>
      <c r="F118" s="11">
        <v>-0.1313</v>
      </c>
      <c r="G118" s="11">
        <v>-0.12889999999999999</v>
      </c>
      <c r="H118" s="11">
        <v>-7.3099999999999998E-2</v>
      </c>
      <c r="I118" s="11">
        <v>-2</v>
      </c>
      <c r="J118" s="11">
        <v>-1.5</v>
      </c>
      <c r="K118" s="11">
        <v>-0.22220000000000001</v>
      </c>
      <c r="L118" s="11">
        <v>-0.11840000000000001</v>
      </c>
      <c r="M118" s="11">
        <v>0</v>
      </c>
      <c r="N118" s="11">
        <v>-0.5</v>
      </c>
      <c r="O118" s="11">
        <v>-4.9099999999999998E-2</v>
      </c>
      <c r="P118" s="11">
        <v>0</v>
      </c>
      <c r="Q118" s="11">
        <v>-2</v>
      </c>
      <c r="R118" s="11">
        <v>-2</v>
      </c>
      <c r="S118" s="11">
        <v>0</v>
      </c>
      <c r="T118" s="11">
        <v>-2</v>
      </c>
      <c r="U118" s="11">
        <v>0</v>
      </c>
      <c r="V118" s="11">
        <v>0</v>
      </c>
      <c r="X118" t="s">
        <v>526</v>
      </c>
      <c r="Z118" s="31" t="s">
        <v>542</v>
      </c>
      <c r="AA118" s="31"/>
    </row>
    <row r="119" spans="1:27" ht="15.6" thickTop="1" thickBot="1" x14ac:dyDescent="0.35">
      <c r="A119" s="13">
        <v>8050600</v>
      </c>
      <c r="B119" s="6" t="s">
        <v>226</v>
      </c>
      <c r="C119" s="2" t="s">
        <v>308</v>
      </c>
      <c r="D119" s="23">
        <v>45832</v>
      </c>
      <c r="E119" s="32">
        <v>0.625</v>
      </c>
      <c r="F119" s="11">
        <v>-0.35599999999999998</v>
      </c>
      <c r="G119" s="11">
        <v>0.1033</v>
      </c>
      <c r="H119" s="11">
        <v>0.59540000000000004</v>
      </c>
      <c r="I119" s="11">
        <v>-1.9649000000000001</v>
      </c>
      <c r="J119" s="11">
        <v>-2</v>
      </c>
      <c r="K119" s="11">
        <v>-0.84440000000000004</v>
      </c>
      <c r="L119" s="11">
        <v>0.54549999999999998</v>
      </c>
      <c r="M119" s="11">
        <v>-2</v>
      </c>
      <c r="N119" s="11">
        <v>-1.1765000000000001</v>
      </c>
      <c r="O119" s="11">
        <v>1</v>
      </c>
      <c r="P119" s="11">
        <v>-1.6667000000000001</v>
      </c>
      <c r="Q119" s="11">
        <v>-2</v>
      </c>
      <c r="R119" s="11">
        <v>-2</v>
      </c>
      <c r="S119" s="11">
        <v>-1.8571</v>
      </c>
      <c r="T119" s="11">
        <v>-2</v>
      </c>
      <c r="U119" s="11">
        <v>-2</v>
      </c>
      <c r="V119" s="11">
        <v>-2</v>
      </c>
      <c r="X119" t="s">
        <v>526</v>
      </c>
      <c r="Z119" s="31" t="s">
        <v>542</v>
      </c>
      <c r="AA119" s="31"/>
    </row>
    <row r="120" spans="1:27" ht="15.6" thickTop="1" thickBot="1" x14ac:dyDescent="0.35">
      <c r="A120" s="13">
        <v>9010720</v>
      </c>
      <c r="B120" s="6" t="s">
        <v>257</v>
      </c>
      <c r="C120" s="2" t="s">
        <v>340</v>
      </c>
      <c r="D120" s="23">
        <v>45833</v>
      </c>
      <c r="E120" s="32">
        <v>0.51041666666666663</v>
      </c>
      <c r="F120" s="11">
        <v>-0.24299999999999999</v>
      </c>
      <c r="G120" s="11">
        <v>-0.18290000000000001</v>
      </c>
      <c r="H120" s="11">
        <v>-0.219</v>
      </c>
      <c r="I120" s="11">
        <v>-0.24</v>
      </c>
      <c r="J120" s="11">
        <v>-0.31209999999999999</v>
      </c>
      <c r="K120" s="11">
        <v>-6.5000000000000002E-2</v>
      </c>
      <c r="L120" s="11">
        <v>-0.53659999999999997</v>
      </c>
      <c r="M120" s="11">
        <v>0</v>
      </c>
      <c r="N120" s="11">
        <v>0.2029</v>
      </c>
      <c r="O120" s="11">
        <v>-0.64710000000000001</v>
      </c>
      <c r="P120" s="11">
        <v>0</v>
      </c>
      <c r="Q120" s="11">
        <v>-0.16220000000000001</v>
      </c>
      <c r="R120" s="11">
        <v>-0.25</v>
      </c>
      <c r="S120" s="11">
        <v>0</v>
      </c>
      <c r="T120" s="11">
        <v>-6.59E-2</v>
      </c>
      <c r="U120" s="11">
        <v>-0.4</v>
      </c>
      <c r="V120" s="11">
        <v>0</v>
      </c>
      <c r="X120" t="s">
        <v>526</v>
      </c>
      <c r="Z120" s="31" t="s">
        <v>542</v>
      </c>
      <c r="AA120" s="31"/>
    </row>
    <row r="121" spans="1:27" ht="15.6" thickTop="1" thickBot="1" x14ac:dyDescent="0.35">
      <c r="A121" s="13">
        <v>8057150</v>
      </c>
      <c r="B121" s="6" t="s">
        <v>140</v>
      </c>
      <c r="C121" s="2" t="s">
        <v>478</v>
      </c>
      <c r="D121" s="23">
        <v>45120</v>
      </c>
      <c r="E121" s="25" t="s">
        <v>174</v>
      </c>
      <c r="F121" s="11">
        <v>-8.2644628099173556E-2</v>
      </c>
      <c r="G121" s="11">
        <v>-4.4444444444444446E-2</v>
      </c>
      <c r="H121" s="11">
        <v>0</v>
      </c>
      <c r="I121" s="11">
        <v>-1.1578947368421053</v>
      </c>
      <c r="J121" s="11">
        <v>-0.4</v>
      </c>
      <c r="K121" s="11">
        <v>2</v>
      </c>
      <c r="L121" s="11">
        <v>-1.2987012987012988E-2</v>
      </c>
      <c r="M121" s="11">
        <v>-2</v>
      </c>
      <c r="N121" s="11">
        <v>-0.26666666666666666</v>
      </c>
      <c r="O121" s="11">
        <v>-4.9382716049382713E-2</v>
      </c>
      <c r="P121" s="11">
        <v>1.7142857142857142</v>
      </c>
      <c r="Q121" s="11">
        <v>-0.46153846153846156</v>
      </c>
      <c r="R121" s="11">
        <v>2</v>
      </c>
      <c r="S121" s="11">
        <v>-2</v>
      </c>
      <c r="T121" s="11">
        <v>-0.4</v>
      </c>
      <c r="U121" s="11">
        <v>0</v>
      </c>
      <c r="V121" s="11">
        <v>0</v>
      </c>
    </row>
    <row r="122" spans="1:27" ht="15.6" thickTop="1" thickBot="1" x14ac:dyDescent="0.35">
      <c r="A122" s="13">
        <v>8057100</v>
      </c>
      <c r="B122" s="6" t="s">
        <v>139</v>
      </c>
      <c r="C122" s="2" t="s">
        <v>321</v>
      </c>
      <c r="D122" s="23">
        <v>45120</v>
      </c>
      <c r="E122" s="25" t="s">
        <v>177</v>
      </c>
      <c r="F122" s="11">
        <v>-0.41140529531568226</v>
      </c>
      <c r="G122" s="11">
        <v>-0.93181818181818177</v>
      </c>
      <c r="H122" s="11">
        <v>-0.15637860082304528</v>
      </c>
      <c r="I122" s="11" t="s">
        <v>13</v>
      </c>
      <c r="J122" s="11">
        <v>6.0606060606060608E-2</v>
      </c>
      <c r="K122" s="11">
        <v>-2</v>
      </c>
      <c r="L122" s="11">
        <v>-0.92571428571428571</v>
      </c>
      <c r="M122" s="11" t="s">
        <v>13</v>
      </c>
      <c r="N122" s="11">
        <v>2</v>
      </c>
      <c r="O122" s="11">
        <v>-0.16528925619834711</v>
      </c>
      <c r="P122" s="11">
        <v>-5.128205128205128E-2</v>
      </c>
      <c r="Q122" s="11" t="s">
        <v>13</v>
      </c>
      <c r="R122" s="11" t="s">
        <v>13</v>
      </c>
      <c r="S122" s="11" t="s">
        <v>13</v>
      </c>
      <c r="T122" s="11">
        <v>0.08</v>
      </c>
      <c r="U122" s="11">
        <v>0</v>
      </c>
      <c r="V122" s="11" t="s">
        <v>13</v>
      </c>
    </row>
    <row r="123" spans="1:27" ht="15.6" thickTop="1" thickBot="1" x14ac:dyDescent="0.35">
      <c r="A123" s="13">
        <v>8054800</v>
      </c>
      <c r="B123" s="6" t="s">
        <v>128</v>
      </c>
      <c r="C123" s="2" t="s">
        <v>464</v>
      </c>
      <c r="D123" s="23">
        <v>45119</v>
      </c>
      <c r="E123" s="25" t="s">
        <v>174</v>
      </c>
      <c r="F123" s="11">
        <v>-0.10583446404341927</v>
      </c>
      <c r="G123" s="11">
        <v>-4.2857142857142858E-2</v>
      </c>
      <c r="H123" s="11">
        <v>-0.12658227848101267</v>
      </c>
      <c r="I123" s="11" t="s">
        <v>13</v>
      </c>
      <c r="J123" s="11">
        <v>-0.18439716312056736</v>
      </c>
      <c r="K123" s="11">
        <v>0</v>
      </c>
      <c r="L123" s="11">
        <v>-4.9586776859504134E-2</v>
      </c>
      <c r="M123" s="11" t="s">
        <v>13</v>
      </c>
      <c r="N123" s="11" t="s">
        <v>13</v>
      </c>
      <c r="O123" s="11">
        <v>6.7796610169491523E-3</v>
      </c>
      <c r="P123" s="11">
        <v>-2</v>
      </c>
      <c r="Q123" s="11" t="s">
        <v>13</v>
      </c>
      <c r="R123" s="11" t="s">
        <v>13</v>
      </c>
      <c r="S123" s="11" t="s">
        <v>13</v>
      </c>
      <c r="T123" s="11">
        <v>-0.12244897959183673</v>
      </c>
      <c r="U123" s="11">
        <v>2</v>
      </c>
      <c r="V123" s="11">
        <v>-0.77777777777777779</v>
      </c>
    </row>
    <row r="124" spans="1:27" ht="15.6" thickTop="1" thickBot="1" x14ac:dyDescent="0.35">
      <c r="A124" s="13">
        <v>8055900</v>
      </c>
      <c r="B124" s="6" t="s">
        <v>134</v>
      </c>
      <c r="C124" s="2" t="s">
        <v>471</v>
      </c>
      <c r="D124" s="23">
        <v>45120</v>
      </c>
      <c r="E124" s="25" t="s">
        <v>177</v>
      </c>
      <c r="F124" s="11">
        <v>-0.29652996845425866</v>
      </c>
      <c r="G124" s="11">
        <v>-0.14592274678111589</v>
      </c>
      <c r="H124" s="11">
        <v>-0.4291497975708502</v>
      </c>
      <c r="I124" s="11">
        <v>-0.19607843137254902</v>
      </c>
      <c r="J124" s="11">
        <v>-0.36893203883495146</v>
      </c>
      <c r="K124" s="11">
        <v>-0.16216216216216217</v>
      </c>
      <c r="L124" s="11">
        <v>-8.4210526315789472E-2</v>
      </c>
      <c r="M124" s="11">
        <v>-2</v>
      </c>
      <c r="N124" s="11">
        <v>-0.13333333333333333</v>
      </c>
      <c r="O124" s="11">
        <v>-0.125</v>
      </c>
      <c r="P124" s="11">
        <v>-2</v>
      </c>
      <c r="Q124" s="11">
        <v>0</v>
      </c>
      <c r="R124" s="11">
        <v>0.5</v>
      </c>
      <c r="S124" s="11">
        <v>-2</v>
      </c>
      <c r="T124" s="11">
        <v>-0.14492753623188406</v>
      </c>
      <c r="U124" s="11">
        <v>0.10526315789473684</v>
      </c>
      <c r="V124" s="11">
        <v>-2</v>
      </c>
    </row>
    <row r="125" spans="1:27" ht="15.6" thickTop="1" thickBot="1" x14ac:dyDescent="0.35">
      <c r="A125" s="13">
        <v>8015400</v>
      </c>
      <c r="B125" s="6" t="s">
        <v>47</v>
      </c>
      <c r="C125" s="2" t="s">
        <v>368</v>
      </c>
      <c r="D125" s="23">
        <v>45100</v>
      </c>
      <c r="E125" s="24" t="s">
        <v>176</v>
      </c>
      <c r="F125" s="11">
        <v>-3.3300000000000003E-2</v>
      </c>
      <c r="G125" s="11">
        <v>-4.0399999999999998E-2</v>
      </c>
      <c r="H125" s="11">
        <v>5.6500000000000002E-2</v>
      </c>
      <c r="I125" s="11">
        <v>0</v>
      </c>
      <c r="J125" s="11">
        <v>5.9400000000000001E-2</v>
      </c>
      <c r="K125" s="11">
        <v>0.94440000000000002</v>
      </c>
      <c r="L125" s="11">
        <v>-0.81630000000000003</v>
      </c>
      <c r="M125" s="11">
        <v>0.1429</v>
      </c>
      <c r="N125" s="11">
        <v>0.14810000000000001</v>
      </c>
      <c r="O125" s="11">
        <v>0</v>
      </c>
      <c r="P125" s="11">
        <v>0.28570000000000001</v>
      </c>
      <c r="Q125" s="11">
        <v>-1</v>
      </c>
      <c r="R125" s="11">
        <v>0</v>
      </c>
      <c r="S125" s="11">
        <v>0.1053</v>
      </c>
      <c r="T125" s="11">
        <v>-1.0769</v>
      </c>
      <c r="U125" s="11">
        <v>0.33329999999999999</v>
      </c>
      <c r="V125" s="11">
        <v>0</v>
      </c>
    </row>
    <row r="126" spans="1:27" ht="15.6" thickTop="1" thickBot="1" x14ac:dyDescent="0.35">
      <c r="A126" s="13">
        <v>8047700</v>
      </c>
      <c r="B126" s="6" t="s">
        <v>114</v>
      </c>
      <c r="C126" s="2" t="s">
        <v>449</v>
      </c>
      <c r="D126" s="23">
        <v>45355</v>
      </c>
      <c r="E126" s="25" t="s">
        <v>176</v>
      </c>
      <c r="F126" s="11">
        <v>-5.9190031152647975E-2</v>
      </c>
      <c r="G126" s="11">
        <v>-0.64</v>
      </c>
      <c r="H126" s="11">
        <v>4.6082949308755762E-2</v>
      </c>
      <c r="I126" s="11">
        <v>4.7471620227038186E-2</v>
      </c>
      <c r="J126" s="11">
        <v>-4.2402826855123678E-2</v>
      </c>
      <c r="K126" s="11">
        <v>8.5889570552147243E-2</v>
      </c>
      <c r="L126" s="11">
        <v>-2</v>
      </c>
      <c r="M126" s="11">
        <v>-2</v>
      </c>
      <c r="N126" s="11">
        <v>0.10344827586206896</v>
      </c>
      <c r="O126" s="11">
        <v>2</v>
      </c>
      <c r="P126" s="11">
        <v>-0.04</v>
      </c>
      <c r="Q126" s="11">
        <v>-0.66666666666666663</v>
      </c>
      <c r="R126" s="11">
        <v>4.8884165781083955E-2</v>
      </c>
      <c r="S126" s="11">
        <v>0.08</v>
      </c>
      <c r="T126" s="11">
        <v>1.0050251256281407E-2</v>
      </c>
      <c r="U126" s="11">
        <v>-5.3590568060021437E-2</v>
      </c>
      <c r="V126" s="11">
        <v>0</v>
      </c>
    </row>
    <row r="127" spans="1:27" ht="15.6" thickTop="1" thickBot="1" x14ac:dyDescent="0.35">
      <c r="A127" s="13">
        <v>8009700</v>
      </c>
      <c r="B127" s="6" t="s">
        <v>42</v>
      </c>
      <c r="C127" s="2" t="s">
        <v>361</v>
      </c>
      <c r="D127" s="23">
        <v>45335</v>
      </c>
      <c r="E127" s="25" t="s">
        <v>177</v>
      </c>
      <c r="F127" s="11">
        <v>-0.67251461988304095</v>
      </c>
      <c r="G127" s="11">
        <v>-0.11764705882352941</v>
      </c>
      <c r="H127" s="11" t="s">
        <v>13</v>
      </c>
      <c r="I127" s="11">
        <v>-1.5126050420168067</v>
      </c>
      <c r="J127" s="11">
        <v>-0.24338624338624337</v>
      </c>
      <c r="K127" s="11">
        <v>0</v>
      </c>
      <c r="L127" s="11" t="s">
        <v>13</v>
      </c>
      <c r="M127" s="11">
        <v>-0.44444444444444442</v>
      </c>
      <c r="N127" s="11" t="s">
        <v>13</v>
      </c>
      <c r="O127" s="11" t="s">
        <v>13</v>
      </c>
      <c r="P127" s="11" t="s">
        <v>13</v>
      </c>
      <c r="Q127" s="11">
        <v>-1.5</v>
      </c>
      <c r="R127" s="11">
        <v>-1.5130434782608695</v>
      </c>
      <c r="S127" s="11" t="s">
        <v>13</v>
      </c>
      <c r="T127" s="11" t="s">
        <v>13</v>
      </c>
      <c r="U127" s="11">
        <v>-0.16759776536312848</v>
      </c>
      <c r="V127" s="11">
        <v>-1.6</v>
      </c>
    </row>
    <row r="128" spans="1:27" ht="15.6" thickTop="1" thickBot="1" x14ac:dyDescent="0.35">
      <c r="A128" s="13">
        <v>8004400</v>
      </c>
      <c r="B128" s="6" t="s">
        <v>32</v>
      </c>
      <c r="C128" s="2" t="s">
        <v>350</v>
      </c>
      <c r="D128" s="23">
        <v>45330</v>
      </c>
      <c r="E128" s="25" t="s">
        <v>177</v>
      </c>
      <c r="F128" s="11">
        <v>-9.0522243713733075E-2</v>
      </c>
      <c r="G128" s="11">
        <v>-6.4516129032258063E-2</v>
      </c>
      <c r="H128" s="11">
        <v>1.1661807580174927E-2</v>
      </c>
      <c r="I128" s="11">
        <v>-0.24242424242424243</v>
      </c>
      <c r="J128" s="11">
        <v>-2.5500910746812388E-2</v>
      </c>
      <c r="K128" s="11">
        <v>0.1</v>
      </c>
      <c r="L128" s="11">
        <v>-4.1791044776119404E-2</v>
      </c>
      <c r="M128" s="11">
        <v>-0.14207650273224043</v>
      </c>
      <c r="N128" s="11">
        <v>9.3264248704663211E-2</v>
      </c>
      <c r="O128" s="11">
        <v>-5.2493438320209973E-3</v>
      </c>
      <c r="P128" s="11">
        <v>-7.1428571428571425E-2</v>
      </c>
      <c r="Q128" s="11">
        <v>3.8095238095238099E-2</v>
      </c>
      <c r="R128" s="11">
        <v>6.4239828693790149E-2</v>
      </c>
      <c r="S128" s="11">
        <v>-2</v>
      </c>
      <c r="T128" s="11">
        <v>0.29629629629629628</v>
      </c>
      <c r="U128" s="11">
        <v>2.4449877750611249E-2</v>
      </c>
      <c r="V128" s="11">
        <v>-1.75</v>
      </c>
    </row>
    <row r="129" spans="1:27" ht="15.6" thickTop="1" thickBot="1" x14ac:dyDescent="0.35">
      <c r="A129" s="13">
        <v>8055000</v>
      </c>
      <c r="B129" s="6" t="s">
        <v>130</v>
      </c>
      <c r="C129" s="2" t="s">
        <v>466</v>
      </c>
      <c r="D129" s="23">
        <v>45833</v>
      </c>
      <c r="E129" s="32">
        <v>0.625</v>
      </c>
      <c r="F129" s="11">
        <v>-3.6200000000000003E-2</v>
      </c>
      <c r="G129" s="11">
        <v>-0.18179999999999999</v>
      </c>
      <c r="H129" s="11">
        <v>-6.9000000000000006E-2</v>
      </c>
      <c r="I129" s="11">
        <v>-0.11609999999999999</v>
      </c>
      <c r="J129" s="11">
        <v>4.3700000000000003E-2</v>
      </c>
      <c r="K129" s="11">
        <v>-0.22220000000000001</v>
      </c>
      <c r="L129" s="11">
        <v>0</v>
      </c>
      <c r="M129" s="11">
        <v>0</v>
      </c>
      <c r="N129" s="11">
        <v>-0.70269999999999999</v>
      </c>
      <c r="O129" s="11">
        <v>2</v>
      </c>
      <c r="P129" s="11">
        <v>-0.1053</v>
      </c>
      <c r="Q129" s="11">
        <v>0</v>
      </c>
      <c r="R129" s="11">
        <v>-0.38779999999999998</v>
      </c>
      <c r="S129" s="11">
        <v>1.8856999999999999</v>
      </c>
      <c r="T129" s="11">
        <v>0.15379999999999999</v>
      </c>
      <c r="U129" s="11">
        <v>4.1099999999999998E-2</v>
      </c>
      <c r="V129" s="11">
        <v>0</v>
      </c>
      <c r="X129" t="s">
        <v>526</v>
      </c>
      <c r="Z129" s="31" t="s">
        <v>542</v>
      </c>
      <c r="AA129" s="31"/>
    </row>
    <row r="130" spans="1:27" ht="15.6" thickTop="1" thickBot="1" x14ac:dyDescent="0.35">
      <c r="A130" s="13">
        <v>8043600</v>
      </c>
      <c r="B130" s="6" t="s">
        <v>109</v>
      </c>
      <c r="C130" s="2" t="s">
        <v>442</v>
      </c>
      <c r="D130" s="23">
        <v>45351</v>
      </c>
      <c r="E130" s="25" t="s">
        <v>177</v>
      </c>
      <c r="F130" s="11">
        <v>-0.17825020441537204</v>
      </c>
      <c r="G130" s="11">
        <v>-0.45367412140575081</v>
      </c>
      <c r="H130" s="11">
        <v>-0.94080996884735202</v>
      </c>
      <c r="I130" s="11">
        <v>-8.6355785837651119E-2</v>
      </c>
      <c r="J130" s="11">
        <v>2.0460358056265986E-2</v>
      </c>
      <c r="K130" s="11">
        <v>-8.0428954423592491E-2</v>
      </c>
      <c r="L130" s="11">
        <v>0.10526315789473684</v>
      </c>
      <c r="M130" s="11">
        <v>-1.4802259887005649</v>
      </c>
      <c r="N130" s="11">
        <v>-6.8965517241379309E-2</v>
      </c>
      <c r="O130" s="11">
        <v>4.7619047619047616E-2</v>
      </c>
      <c r="P130" s="11">
        <v>-2</v>
      </c>
      <c r="Q130" s="11">
        <v>0.3007518796992481</v>
      </c>
      <c r="R130" s="11">
        <v>-4.9875311720698253E-3</v>
      </c>
      <c r="S130" s="11">
        <v>-1.9555555555555555</v>
      </c>
      <c r="T130" s="11">
        <v>4.975124378109453E-2</v>
      </c>
      <c r="U130" s="11">
        <v>1.6574585635359115E-2</v>
      </c>
      <c r="V130" s="11">
        <v>0</v>
      </c>
    </row>
    <row r="131" spans="1:27" ht="15.6" thickTop="1" thickBot="1" x14ac:dyDescent="0.35">
      <c r="A131" s="13">
        <v>8003000</v>
      </c>
      <c r="B131" s="6" t="s">
        <v>181</v>
      </c>
      <c r="C131" s="2" t="s">
        <v>262</v>
      </c>
      <c r="D131" s="23">
        <v>45730</v>
      </c>
      <c r="E131" s="24" t="s">
        <v>516</v>
      </c>
      <c r="F131" s="35">
        <v>-0.108</v>
      </c>
      <c r="G131" s="35">
        <v>2.1399999999999999E-2</v>
      </c>
      <c r="H131" s="35">
        <v>-5.6599999999999998E-2</v>
      </c>
      <c r="I131" s="35">
        <v>-0.16039999999999999</v>
      </c>
      <c r="J131" s="35">
        <v>-0.40400000000000003</v>
      </c>
      <c r="K131" s="11">
        <v>-0.1333</v>
      </c>
      <c r="L131" s="35">
        <v>7.5899999999999995E-2</v>
      </c>
      <c r="M131" s="35">
        <v>4.2599999999999999E-2</v>
      </c>
      <c r="N131" s="35">
        <v>-2.9899999999999999E-2</v>
      </c>
      <c r="O131" s="35">
        <v>-7.4999999999999997E-3</v>
      </c>
      <c r="P131" s="35">
        <v>-0.32729999999999998</v>
      </c>
      <c r="Q131" s="35">
        <v>0</v>
      </c>
      <c r="R131" s="35">
        <v>6.9000000000000006E-2</v>
      </c>
      <c r="S131" s="35">
        <v>-1.4074</v>
      </c>
      <c r="T131" s="35">
        <v>-3.2800000000000003E-2</v>
      </c>
      <c r="U131" s="35">
        <v>-2.0199999999999999E-2</v>
      </c>
      <c r="V131" s="35">
        <v>-2</v>
      </c>
    </row>
    <row r="132" spans="1:27" ht="15.6" thickTop="1" thickBot="1" x14ac:dyDescent="0.35">
      <c r="A132" s="13">
        <v>8017000</v>
      </c>
      <c r="B132" s="6" t="s">
        <v>50</v>
      </c>
      <c r="C132" t="s">
        <v>372</v>
      </c>
      <c r="D132" s="23">
        <v>45103</v>
      </c>
      <c r="E132" s="24" t="s">
        <v>177</v>
      </c>
      <c r="F132" s="11">
        <v>-2.8E-3</v>
      </c>
      <c r="G132" s="11">
        <v>-7.1047957371225573E-2</v>
      </c>
      <c r="H132" s="11">
        <v>-0.30747531734837802</v>
      </c>
      <c r="I132" s="11">
        <v>-0.19444444444444445</v>
      </c>
      <c r="J132" s="11">
        <v>5.2631578947368418E-2</v>
      </c>
      <c r="K132" s="11">
        <v>0.12903225806451613</v>
      </c>
      <c r="L132" s="11">
        <v>-9.419496166484119E-2</v>
      </c>
      <c r="M132" s="11">
        <v>-1.3245033112582781E-2</v>
      </c>
      <c r="N132" s="11">
        <v>-9.9290780141843976E-2</v>
      </c>
      <c r="O132" s="11">
        <v>-0.34704830053667263</v>
      </c>
      <c r="P132" s="11">
        <v>-1.1111111111111112</v>
      </c>
      <c r="Q132" s="11">
        <v>8.5106382978723402E-2</v>
      </c>
      <c r="R132" s="11">
        <v>-1</v>
      </c>
      <c r="S132" s="11">
        <v>-0.66666666666666663</v>
      </c>
      <c r="T132" s="11">
        <v>0</v>
      </c>
      <c r="U132" s="11">
        <v>8.6956521739130432E-2</v>
      </c>
      <c r="V132" s="11">
        <v>4.4444444444444446E-2</v>
      </c>
    </row>
    <row r="133" spans="1:27" ht="15.6" thickTop="1" thickBot="1" x14ac:dyDescent="0.35">
      <c r="A133" s="13">
        <v>8019100</v>
      </c>
      <c r="B133" s="6" t="s">
        <v>55</v>
      </c>
      <c r="C133" s="2" t="s">
        <v>377</v>
      </c>
      <c r="D133" s="23">
        <v>45104</v>
      </c>
      <c r="E133" s="25" t="s">
        <v>176</v>
      </c>
      <c r="F133" s="11">
        <v>-2.4526198439241916E-2</v>
      </c>
      <c r="G133" s="11">
        <v>-5.5555555555555552E-2</v>
      </c>
      <c r="H133" s="11">
        <v>-6.1538461538461542E-2</v>
      </c>
      <c r="I133" s="11">
        <v>-2.9850746268656716E-2</v>
      </c>
      <c r="J133" s="11">
        <v>6.8259385665529011E-3</v>
      </c>
      <c r="K133" s="11">
        <v>-0.125</v>
      </c>
      <c r="L133" s="11">
        <v>5.4054054054054057E-2</v>
      </c>
      <c r="M133" s="11">
        <v>-0.66666666666666663</v>
      </c>
      <c r="N133" s="11">
        <v>0</v>
      </c>
      <c r="O133" s="11">
        <v>8.6956521739130432E-2</v>
      </c>
      <c r="P133" s="11">
        <v>-0.11494252873563218</v>
      </c>
      <c r="Q133" s="11">
        <v>0.66666666666666663</v>
      </c>
      <c r="R133" s="11">
        <v>-1.5584415584415584E-2</v>
      </c>
      <c r="S133" s="11">
        <v>-0.5714285714285714</v>
      </c>
      <c r="T133" s="11">
        <v>-3.2786885245901641E-2</v>
      </c>
      <c r="U133" s="11">
        <v>1.9230769230769232E-2</v>
      </c>
      <c r="V133" s="11">
        <v>0</v>
      </c>
    </row>
    <row r="134" spans="1:27" ht="15.6" thickTop="1" thickBot="1" x14ac:dyDescent="0.35">
      <c r="A134" s="13">
        <v>8009900</v>
      </c>
      <c r="B134" s="6" t="s">
        <v>186</v>
      </c>
      <c r="C134" s="2" t="s">
        <v>267</v>
      </c>
      <c r="D134" s="23">
        <v>45378</v>
      </c>
      <c r="E134" s="25" t="s">
        <v>174</v>
      </c>
      <c r="F134" s="11">
        <v>-0.16781002638522427</v>
      </c>
      <c r="G134" s="11">
        <v>-6.535947712418301E-2</v>
      </c>
      <c r="H134" s="11">
        <v>-2.5974025974025976E-2</v>
      </c>
      <c r="I134" s="11">
        <v>-0.40243902439024393</v>
      </c>
      <c r="J134" s="11">
        <v>-0.24956063268892795</v>
      </c>
      <c r="K134" s="11">
        <v>0.37037037037037035</v>
      </c>
      <c r="L134" s="11">
        <v>-8.7403598971722368E-2</v>
      </c>
      <c r="M134" s="11">
        <v>-0.13953488372093023</v>
      </c>
      <c r="N134" s="11">
        <v>0.41269841269841268</v>
      </c>
      <c r="O134" s="11">
        <v>-0.10638297872340426</v>
      </c>
      <c r="P134" s="11">
        <v>0</v>
      </c>
      <c r="Q134" s="11">
        <v>-0.77777777777777779</v>
      </c>
      <c r="R134" s="11">
        <v>-0.43265306122448982</v>
      </c>
      <c r="S134" s="11">
        <v>4.2553191489361701E-2</v>
      </c>
      <c r="T134" s="11">
        <v>-0.52631578947368418</v>
      </c>
      <c r="U134" s="11">
        <v>-0.17224880382775121</v>
      </c>
      <c r="V134" s="11">
        <v>-0.35714285714285715</v>
      </c>
    </row>
    <row r="135" spans="1:27" ht="15.6" thickTop="1" thickBot="1" x14ac:dyDescent="0.35">
      <c r="A135" s="13">
        <v>8007200</v>
      </c>
      <c r="B135" s="6" t="s">
        <v>37</v>
      </c>
      <c r="C135" s="2" t="s">
        <v>356</v>
      </c>
      <c r="D135" s="23">
        <v>45337</v>
      </c>
      <c r="E135" s="25" t="s">
        <v>177</v>
      </c>
      <c r="F135" s="11">
        <v>5.0365556458164096E-2</v>
      </c>
      <c r="G135" s="11">
        <v>0.13114754098360656</v>
      </c>
      <c r="H135" s="11">
        <v>1.2269938650306749E-2</v>
      </c>
      <c r="I135" s="11">
        <v>5.6680161943319839E-2</v>
      </c>
      <c r="J135" s="11">
        <v>-1.3698630136986301E-2</v>
      </c>
      <c r="K135" s="11">
        <v>2.5974025974025976E-2</v>
      </c>
      <c r="L135" s="11">
        <v>0.1951219512195122</v>
      </c>
      <c r="M135" s="11">
        <v>-4.6511627906976744E-2</v>
      </c>
      <c r="N135" s="11">
        <v>0</v>
      </c>
      <c r="O135" s="11">
        <v>7.326007326007326E-3</v>
      </c>
      <c r="P135" s="11">
        <v>5.4054054054054057E-2</v>
      </c>
      <c r="Q135" s="11">
        <v>-0.25</v>
      </c>
      <c r="R135" s="11">
        <v>0.11398963730569948</v>
      </c>
      <c r="S135" s="11">
        <v>0</v>
      </c>
      <c r="T135" s="11">
        <v>-9.5238095238095233E-2</v>
      </c>
      <c r="U135" s="11">
        <v>-1.092896174863388E-2</v>
      </c>
      <c r="V135" s="11">
        <v>2.9850746268656716E-2</v>
      </c>
    </row>
    <row r="136" spans="1:27" ht="15.6" thickTop="1" thickBot="1" x14ac:dyDescent="0.35">
      <c r="A136" s="13">
        <v>8049500</v>
      </c>
      <c r="B136" s="6" t="s">
        <v>224</v>
      </c>
      <c r="C136" s="2" t="s">
        <v>306</v>
      </c>
      <c r="D136" s="23">
        <v>45834</v>
      </c>
      <c r="E136" s="32">
        <v>0.32291666666666669</v>
      </c>
      <c r="F136" s="11">
        <v>-2.1299999999999999E-2</v>
      </c>
      <c r="G136" s="11">
        <v>-0.08</v>
      </c>
      <c r="H136" s="11">
        <v>0</v>
      </c>
      <c r="I136" s="11">
        <v>3.2500000000000001E-2</v>
      </c>
      <c r="J136" s="11">
        <v>-6.1400000000000003E-2</v>
      </c>
      <c r="K136" s="11">
        <v>-8.6999999999999994E-2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3.2500000000000001E-2</v>
      </c>
      <c r="S136" s="11">
        <v>0</v>
      </c>
      <c r="T136" s="11">
        <v>0</v>
      </c>
      <c r="U136" s="11">
        <v>-1.4E-2</v>
      </c>
      <c r="V136" s="11">
        <v>-2</v>
      </c>
      <c r="X136" t="s">
        <v>526</v>
      </c>
      <c r="Z136" s="31" t="s">
        <v>542</v>
      </c>
      <c r="AA136" s="31"/>
    </row>
    <row r="137" spans="1:27" ht="15.6" thickTop="1" thickBot="1" x14ac:dyDescent="0.35">
      <c r="A137" s="13">
        <v>8048800</v>
      </c>
      <c r="B137" s="6" t="s">
        <v>221</v>
      </c>
      <c r="C137" s="2" t="s">
        <v>303</v>
      </c>
      <c r="D137" s="23">
        <v>45834</v>
      </c>
      <c r="E137" s="32">
        <v>0.53125</v>
      </c>
      <c r="F137" s="11">
        <v>-0.15870000000000001</v>
      </c>
      <c r="G137" s="11">
        <v>-0.89159999999999995</v>
      </c>
      <c r="H137" s="11">
        <v>2</v>
      </c>
      <c r="I137" s="11">
        <v>-1.9199999999999998E-2</v>
      </c>
      <c r="J137" s="11">
        <v>4.0300000000000002E-2</v>
      </c>
      <c r="K137" s="11">
        <v>-6.9000000000000006E-2</v>
      </c>
      <c r="L137" s="11">
        <v>1</v>
      </c>
      <c r="M137" s="11">
        <v>-1.52</v>
      </c>
      <c r="N137" s="11">
        <v>2</v>
      </c>
      <c r="O137" s="11">
        <v>0</v>
      </c>
      <c r="P137" s="11">
        <v>0</v>
      </c>
      <c r="Q137" s="11">
        <v>5.1299999999999998E-2</v>
      </c>
      <c r="R137" s="11">
        <v>-3.6400000000000002E-2</v>
      </c>
      <c r="S137" s="11">
        <v>0</v>
      </c>
      <c r="T137" s="11">
        <v>0</v>
      </c>
      <c r="U137" s="11">
        <v>4.65E-2</v>
      </c>
      <c r="V137" s="11">
        <v>0</v>
      </c>
      <c r="X137" t="s">
        <v>526</v>
      </c>
      <c r="Z137" s="31" t="s">
        <v>542</v>
      </c>
      <c r="AA137" s="31"/>
    </row>
    <row r="138" spans="1:27" ht="15.6" thickTop="1" thickBot="1" x14ac:dyDescent="0.35">
      <c r="A138" s="13">
        <v>8048100</v>
      </c>
      <c r="B138" s="6" t="s">
        <v>217</v>
      </c>
      <c r="C138" s="2" t="s">
        <v>299</v>
      </c>
      <c r="D138" s="23">
        <v>45834</v>
      </c>
      <c r="E138" s="32">
        <v>0.625</v>
      </c>
      <c r="F138" s="11">
        <v>-7.0199999999999999E-2</v>
      </c>
      <c r="G138" s="11">
        <v>-6.0600000000000001E-2</v>
      </c>
      <c r="H138" s="11">
        <v>0</v>
      </c>
      <c r="I138" s="11">
        <v>-0.1143</v>
      </c>
      <c r="J138" s="11">
        <v>-6.3899999999999998E-2</v>
      </c>
      <c r="K138" s="11">
        <v>0</v>
      </c>
      <c r="L138" s="11">
        <v>-0.66669999999999996</v>
      </c>
      <c r="M138" s="11">
        <v>0</v>
      </c>
      <c r="N138" s="11">
        <v>0</v>
      </c>
      <c r="O138" s="11">
        <v>0</v>
      </c>
      <c r="P138" s="11">
        <v>0</v>
      </c>
      <c r="Q138" s="11">
        <v>0.66669999999999996</v>
      </c>
      <c r="R138" s="11">
        <v>-0.11940000000000001</v>
      </c>
      <c r="S138" s="11">
        <v>-0.66669999999999996</v>
      </c>
      <c r="T138" s="11">
        <v>-0.125</v>
      </c>
      <c r="U138" s="11">
        <v>-5.9200000000000003E-2</v>
      </c>
      <c r="V138" s="11">
        <v>0</v>
      </c>
      <c r="X138" t="s">
        <v>526</v>
      </c>
      <c r="Z138" s="31" t="s">
        <v>542</v>
      </c>
      <c r="AA138" s="31"/>
    </row>
    <row r="139" spans="1:27" ht="15.6" thickTop="1" thickBot="1" x14ac:dyDescent="0.35">
      <c r="A139" s="13">
        <v>8049700</v>
      </c>
      <c r="B139" s="6" t="s">
        <v>225</v>
      </c>
      <c r="C139" s="2" t="s">
        <v>307</v>
      </c>
      <c r="D139" s="23">
        <v>45835</v>
      </c>
      <c r="E139" s="32">
        <v>0.33333333333333331</v>
      </c>
      <c r="F139" s="11">
        <v>-0.16</v>
      </c>
      <c r="G139" s="11">
        <v>0</v>
      </c>
      <c r="H139" s="11">
        <v>-1.1351</v>
      </c>
      <c r="I139" s="11">
        <v>-5.5199999999999999E-2</v>
      </c>
      <c r="J139" s="11">
        <v>-7.3200000000000001E-2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-2</v>
      </c>
      <c r="Q139" s="11">
        <v>0</v>
      </c>
      <c r="R139" s="11">
        <v>-7.5200000000000003E-2</v>
      </c>
      <c r="S139" s="11">
        <v>0</v>
      </c>
      <c r="T139" s="11">
        <v>-0.21049999999999999</v>
      </c>
      <c r="U139" s="11">
        <v>-3.6400000000000002E-2</v>
      </c>
      <c r="V139" s="11">
        <v>0</v>
      </c>
      <c r="X139" t="s">
        <v>526</v>
      </c>
      <c r="Z139" s="31" t="s">
        <v>542</v>
      </c>
      <c r="AA139" s="31"/>
    </row>
    <row r="140" spans="1:27" ht="15.6" thickTop="1" thickBot="1" x14ac:dyDescent="0.35">
      <c r="A140" s="13">
        <v>8049400</v>
      </c>
      <c r="B140" s="6" t="s">
        <v>223</v>
      </c>
      <c r="C140" s="2" t="s">
        <v>305</v>
      </c>
      <c r="D140" s="23">
        <v>45835</v>
      </c>
      <c r="E140" s="32">
        <v>0.625</v>
      </c>
      <c r="F140" s="11">
        <v>-2.8199999999999999E-2</v>
      </c>
      <c r="G140" s="11">
        <v>0</v>
      </c>
      <c r="H140" s="11">
        <v>0</v>
      </c>
      <c r="I140" s="11">
        <v>-3.5499999999999997E-2</v>
      </c>
      <c r="J140" s="11">
        <v>-2.5999999999999999E-2</v>
      </c>
      <c r="K140" s="11">
        <v>0</v>
      </c>
      <c r="L140" s="11">
        <v>2</v>
      </c>
      <c r="M140" s="11">
        <v>-0.22220000000000001</v>
      </c>
      <c r="N140" s="11">
        <v>0</v>
      </c>
      <c r="O140" s="11">
        <v>0</v>
      </c>
      <c r="P140" s="11">
        <v>0</v>
      </c>
      <c r="Q140" s="11">
        <v>-0.35289999999999999</v>
      </c>
      <c r="R140" s="11">
        <v>0</v>
      </c>
      <c r="S140" s="11">
        <v>0</v>
      </c>
      <c r="T140" s="11">
        <v>0</v>
      </c>
      <c r="U140" s="11">
        <v>-1.9400000000000001E-2</v>
      </c>
      <c r="V140" s="11">
        <v>-0.1053</v>
      </c>
      <c r="X140" t="s">
        <v>526</v>
      </c>
      <c r="Z140" s="31" t="s">
        <v>542</v>
      </c>
      <c r="AA140" s="31"/>
    </row>
    <row r="141" spans="1:27" ht="15.6" thickTop="1" thickBot="1" x14ac:dyDescent="0.35">
      <c r="A141" s="13">
        <v>8038100</v>
      </c>
      <c r="B141" s="6" t="s">
        <v>211</v>
      </c>
      <c r="C141" s="2" t="s">
        <v>293</v>
      </c>
      <c r="D141" s="23">
        <v>45386</v>
      </c>
      <c r="E141" s="24" t="s">
        <v>177</v>
      </c>
      <c r="F141" s="11">
        <v>-9.6618357487922701E-3</v>
      </c>
      <c r="G141" s="11">
        <v>-0.10704225352112676</v>
      </c>
      <c r="H141" s="11">
        <v>-5.0632911392405064E-3</v>
      </c>
      <c r="I141" s="11">
        <v>-2.0283975659229209E-2</v>
      </c>
      <c r="J141" s="11">
        <v>4.8128342245989303E-2</v>
      </c>
      <c r="K141" s="11">
        <v>0</v>
      </c>
      <c r="L141" s="11">
        <v>-0.16666666666666666</v>
      </c>
      <c r="M141" s="11">
        <v>-0.13991769547325103</v>
      </c>
      <c r="N141" s="11">
        <v>-3.717472118959108E-2</v>
      </c>
      <c r="O141" s="11">
        <v>0.22222222222222221</v>
      </c>
      <c r="P141" s="11">
        <v>2.0202020202020204E-2</v>
      </c>
      <c r="Q141" s="11">
        <v>-8.294930875576037E-2</v>
      </c>
      <c r="R141" s="11">
        <v>0</v>
      </c>
      <c r="S141" s="11">
        <v>-1.0810810810810811E-2</v>
      </c>
      <c r="T141" s="11">
        <v>4.0816326530612242E-2</v>
      </c>
      <c r="U141" s="11">
        <v>5.2631578947368418E-2</v>
      </c>
      <c r="V141" s="11">
        <v>0</v>
      </c>
    </row>
    <row r="142" spans="1:27" ht="15.6" thickTop="1" thickBot="1" x14ac:dyDescent="0.35">
      <c r="A142" s="13">
        <v>8050900</v>
      </c>
      <c r="B142" s="6" t="s">
        <v>227</v>
      </c>
      <c r="C142" s="2" t="s">
        <v>309</v>
      </c>
      <c r="D142" s="23">
        <v>45828</v>
      </c>
      <c r="E142" s="32">
        <v>0.53125</v>
      </c>
      <c r="F142" s="11">
        <v>-0.1182</v>
      </c>
      <c r="G142" s="11">
        <v>-4.1700000000000001E-2</v>
      </c>
      <c r="H142" s="11">
        <v>-0.14710000000000001</v>
      </c>
      <c r="I142" s="11">
        <v>-7.4099999999999999E-2</v>
      </c>
      <c r="J142" s="11">
        <v>-0.48280000000000001</v>
      </c>
      <c r="K142" s="11">
        <v>0</v>
      </c>
      <c r="L142" s="11">
        <v>-0.13950000000000001</v>
      </c>
      <c r="M142" s="11">
        <v>3.9199999999999999E-2</v>
      </c>
      <c r="N142" s="11">
        <v>-0.16669999999999999</v>
      </c>
      <c r="O142" s="11">
        <v>-0.18179999999999999</v>
      </c>
      <c r="P142" s="11">
        <v>0.28570000000000001</v>
      </c>
      <c r="Q142" s="11">
        <v>0.60870000000000002</v>
      </c>
      <c r="R142" s="11">
        <v>-2</v>
      </c>
      <c r="S142" s="11">
        <v>-4.0800000000000003E-2</v>
      </c>
      <c r="T142" s="11">
        <v>-1.5</v>
      </c>
      <c r="U142" s="11">
        <v>-9.5200000000000007E-2</v>
      </c>
      <c r="V142" s="11">
        <v>0</v>
      </c>
      <c r="X142" t="s">
        <v>526</v>
      </c>
      <c r="Z142" s="31" t="s">
        <v>542</v>
      </c>
      <c r="AA142" s="31"/>
    </row>
    <row r="143" spans="1:27" ht="15.6" thickTop="1" thickBot="1" x14ac:dyDescent="0.35">
      <c r="A143" s="13">
        <v>8057700</v>
      </c>
      <c r="B143" s="6" t="s">
        <v>239</v>
      </c>
      <c r="C143" s="2" t="s">
        <v>322</v>
      </c>
      <c r="D143" s="23">
        <v>45838</v>
      </c>
      <c r="E143" s="32">
        <v>0.625</v>
      </c>
      <c r="F143" s="11">
        <v>-6.0600000000000001E-2</v>
      </c>
      <c r="G143" s="11">
        <v>-0.1235</v>
      </c>
      <c r="H143" s="11">
        <v>-0.2286</v>
      </c>
      <c r="I143" s="11">
        <v>-3.39E-2</v>
      </c>
      <c r="J143" s="11">
        <v>-8.6E-3</v>
      </c>
      <c r="K143" s="11">
        <v>-0.1714</v>
      </c>
      <c r="L143" s="11">
        <v>0</v>
      </c>
      <c r="M143" s="11">
        <v>-0.15379999999999999</v>
      </c>
      <c r="N143" s="11">
        <v>-0.57140000000000002</v>
      </c>
      <c r="O143" s="11">
        <v>-0.1</v>
      </c>
      <c r="P143" s="11">
        <v>-0.25</v>
      </c>
      <c r="Q143" s="11">
        <v>0</v>
      </c>
      <c r="R143" s="11">
        <v>-6.6199999999999995E-2</v>
      </c>
      <c r="S143" s="11">
        <v>0.22220000000000001</v>
      </c>
      <c r="T143" s="11">
        <v>0.1053</v>
      </c>
      <c r="U143" s="11">
        <v>-3.6400000000000002E-2</v>
      </c>
      <c r="V143" s="11">
        <v>4.0800000000000003E-2</v>
      </c>
      <c r="X143" t="s">
        <v>526</v>
      </c>
      <c r="Z143" s="31" t="s">
        <v>542</v>
      </c>
      <c r="AA143" s="31"/>
    </row>
    <row r="144" spans="1:27" ht="15.6" thickTop="1" thickBot="1" x14ac:dyDescent="0.35">
      <c r="A144" s="13">
        <v>8004800</v>
      </c>
      <c r="B144" s="6" t="s">
        <v>33</v>
      </c>
      <c r="C144" s="2" t="s">
        <v>351</v>
      </c>
      <c r="D144" s="23">
        <v>45100</v>
      </c>
      <c r="E144" s="25" t="s">
        <v>176</v>
      </c>
      <c r="F144" s="11">
        <v>-5.5384615384615386E-2</v>
      </c>
      <c r="G144" s="11">
        <v>-0.14285714285714285</v>
      </c>
      <c r="H144" s="11">
        <v>3.7037037037037035E-2</v>
      </c>
      <c r="I144" s="11">
        <v>-7.5949367088607597E-2</v>
      </c>
      <c r="J144" s="11">
        <v>0</v>
      </c>
      <c r="K144" s="11">
        <v>-7.8431372549019607E-2</v>
      </c>
      <c r="L144" s="11">
        <v>0</v>
      </c>
      <c r="M144" s="11">
        <v>-2</v>
      </c>
      <c r="N144" s="11">
        <v>5.4054054054054057E-2</v>
      </c>
      <c r="O144" s="11">
        <v>0</v>
      </c>
      <c r="P144" s="11">
        <v>5.4054054054054057E-2</v>
      </c>
      <c r="Q144" s="11">
        <v>-6.8965517241379309E-2</v>
      </c>
      <c r="R144" s="11">
        <v>2.1505376344086023E-2</v>
      </c>
      <c r="S144" s="11">
        <v>-0.33333333333333331</v>
      </c>
      <c r="T144" s="11">
        <v>-6.4516129032258063E-2</v>
      </c>
      <c r="U144" s="11">
        <v>-4.6511627906976744E-2</v>
      </c>
      <c r="V144" s="11">
        <v>8.4507042253521125E-2</v>
      </c>
    </row>
    <row r="145" spans="1:25" ht="15.6" thickTop="1" thickBot="1" x14ac:dyDescent="0.35">
      <c r="A145" s="13">
        <v>8020600</v>
      </c>
      <c r="B145" s="6" t="s">
        <v>57</v>
      </c>
      <c r="C145" s="2" t="s">
        <v>379</v>
      </c>
      <c r="D145" s="23">
        <v>45105</v>
      </c>
      <c r="E145" s="25" t="s">
        <v>177</v>
      </c>
      <c r="F145" s="11">
        <v>-0.24592592592592594</v>
      </c>
      <c r="G145" s="11">
        <v>-0.25270758122743681</v>
      </c>
      <c r="H145" s="11">
        <v>-0.13333333333333333</v>
      </c>
      <c r="I145" s="11" t="s">
        <v>13</v>
      </c>
      <c r="J145" s="11">
        <v>-0.43356643356643354</v>
      </c>
      <c r="K145" s="11">
        <v>-0.56603773584905659</v>
      </c>
      <c r="L145" s="11">
        <v>-0.18834080717488788</v>
      </c>
      <c r="M145" s="11">
        <v>2</v>
      </c>
      <c r="N145" s="11" t="s">
        <v>13</v>
      </c>
      <c r="O145" s="11">
        <v>2.1052631578947368E-2</v>
      </c>
      <c r="P145" s="11">
        <v>-0.58461538461538465</v>
      </c>
      <c r="Q145" s="11" t="s">
        <v>13</v>
      </c>
      <c r="R145" s="11" t="s">
        <v>13</v>
      </c>
      <c r="S145" s="11" t="s">
        <v>13</v>
      </c>
      <c r="T145" s="11">
        <v>-0.86956521739130432</v>
      </c>
      <c r="U145" s="11" t="s">
        <v>13</v>
      </c>
      <c r="V145" s="11">
        <v>-0.22680412371134021</v>
      </c>
    </row>
    <row r="146" spans="1:25" ht="15.6" thickTop="1" thickBot="1" x14ac:dyDescent="0.35">
      <c r="A146" s="13">
        <v>8042500</v>
      </c>
      <c r="B146" s="6" t="s">
        <v>107</v>
      </c>
      <c r="C146" s="2" t="s">
        <v>439</v>
      </c>
      <c r="D146" s="23">
        <v>45106</v>
      </c>
      <c r="E146" s="25" t="s">
        <v>174</v>
      </c>
      <c r="F146" s="11">
        <v>-0.10094637223974763</v>
      </c>
      <c r="G146" s="11">
        <v>-0.21359223300970873</v>
      </c>
      <c r="H146" s="11">
        <v>-7.7419354838709681E-2</v>
      </c>
      <c r="I146" s="11">
        <v>3.3898305084745763E-2</v>
      </c>
      <c r="J146" s="11" t="s">
        <v>13</v>
      </c>
      <c r="K146" s="11">
        <v>2</v>
      </c>
      <c r="L146" s="11">
        <v>-0.36257309941520466</v>
      </c>
      <c r="M146" s="11">
        <v>-0.16666666666666666</v>
      </c>
      <c r="N146" s="11">
        <v>-0.22857142857142856</v>
      </c>
      <c r="O146" s="11">
        <v>-3.3333333333333333E-2</v>
      </c>
      <c r="P146" s="11" t="s">
        <v>13</v>
      </c>
      <c r="Q146" s="11">
        <v>3.1746031746031744E-2</v>
      </c>
      <c r="R146" s="11" t="s">
        <v>13</v>
      </c>
      <c r="S146" s="11">
        <v>3.6363636363636362E-2</v>
      </c>
      <c r="T146" s="11" t="s">
        <v>13</v>
      </c>
      <c r="U146" s="11" t="s">
        <v>13</v>
      </c>
      <c r="V146" s="11" t="s">
        <v>13</v>
      </c>
    </row>
    <row r="147" spans="1:25" ht="15.6" thickTop="1" thickBot="1" x14ac:dyDescent="0.35">
      <c r="A147" s="13">
        <v>8028800</v>
      </c>
      <c r="B147" s="6" t="s">
        <v>82</v>
      </c>
      <c r="C147" s="2" t="s">
        <v>409</v>
      </c>
      <c r="D147" s="23">
        <v>45114</v>
      </c>
      <c r="E147" s="25" t="s">
        <v>176</v>
      </c>
      <c r="F147" s="11">
        <v>-0.16666666666666666</v>
      </c>
      <c r="G147" s="11">
        <v>-0.39316239316239315</v>
      </c>
      <c r="H147" s="11">
        <v>5.2631578947368418E-2</v>
      </c>
      <c r="I147" s="11">
        <v>-2.8169014084507043E-2</v>
      </c>
      <c r="J147" s="11">
        <v>0</v>
      </c>
      <c r="K147" s="11">
        <v>0</v>
      </c>
      <c r="L147" s="11">
        <v>7.0588235294117646E-2</v>
      </c>
      <c r="M147" s="11">
        <v>-1.7333333333333334</v>
      </c>
      <c r="N147" s="11">
        <v>-0.4</v>
      </c>
      <c r="O147" s="11">
        <v>8.4507042253521125E-2</v>
      </c>
      <c r="P147" s="11">
        <v>0</v>
      </c>
      <c r="Q147" s="11">
        <v>3.6363636363636362E-2</v>
      </c>
      <c r="R147" s="11">
        <v>0</v>
      </c>
      <c r="S147" s="11">
        <v>-0.25</v>
      </c>
      <c r="T147" s="11">
        <v>0</v>
      </c>
      <c r="U147" s="11">
        <v>0</v>
      </c>
      <c r="V147" s="11">
        <v>0</v>
      </c>
    </row>
    <row r="148" spans="1:25" ht="15.6" thickTop="1" thickBot="1" x14ac:dyDescent="0.35">
      <c r="A148" s="13">
        <v>8023800</v>
      </c>
      <c r="B148" s="6" t="s">
        <v>64</v>
      </c>
      <c r="C148" s="2" t="s">
        <v>386</v>
      </c>
      <c r="D148" s="23">
        <v>45105</v>
      </c>
      <c r="E148" s="25" t="s">
        <v>174</v>
      </c>
      <c r="F148" s="11">
        <v>-0.5390625</v>
      </c>
      <c r="G148" s="11">
        <v>-0.19289340101522842</v>
      </c>
      <c r="H148" s="11">
        <v>-0.36734693877551022</v>
      </c>
      <c r="I148" s="11" t="s">
        <v>13</v>
      </c>
      <c r="J148" s="11">
        <v>-1.0952380952380953</v>
      </c>
      <c r="K148" s="11">
        <v>-0.54117647058823526</v>
      </c>
      <c r="L148" s="11">
        <v>7.1428571428571425E-2</v>
      </c>
      <c r="M148" s="11" t="s">
        <v>13</v>
      </c>
      <c r="N148" s="11" t="s">
        <v>13</v>
      </c>
      <c r="O148" s="11">
        <v>2.1505376344086023E-2</v>
      </c>
      <c r="P148" s="11">
        <v>-1.037037037037037</v>
      </c>
      <c r="Q148" s="11" t="s">
        <v>13</v>
      </c>
      <c r="R148" s="11" t="s">
        <v>13</v>
      </c>
      <c r="S148" s="11" t="s">
        <v>13</v>
      </c>
      <c r="T148" s="11">
        <v>-2.9850746268656716E-2</v>
      </c>
      <c r="U148" s="11">
        <v>2</v>
      </c>
      <c r="V148" s="11">
        <v>-1.84</v>
      </c>
    </row>
    <row r="149" spans="1:25" ht="15" customHeight="1" thickTop="1" thickBot="1" x14ac:dyDescent="0.35">
      <c r="A149" s="13">
        <v>8052800</v>
      </c>
      <c r="B149" s="6" t="s">
        <v>234</v>
      </c>
      <c r="C149" s="2" t="s">
        <v>316</v>
      </c>
      <c r="D149" s="44" t="s">
        <v>13</v>
      </c>
      <c r="E149" s="44" t="s">
        <v>13</v>
      </c>
      <c r="X149" s="43" t="s">
        <v>545</v>
      </c>
      <c r="Y149" s="43"/>
    </row>
    <row r="150" spans="1:25" ht="15.6" thickTop="1" thickBot="1" x14ac:dyDescent="0.35">
      <c r="A150" s="13">
        <v>8001200</v>
      </c>
      <c r="B150" s="6" t="s">
        <v>3</v>
      </c>
      <c r="C150" s="2" t="s">
        <v>346</v>
      </c>
      <c r="D150" s="23">
        <v>45100</v>
      </c>
      <c r="E150" s="24" t="s">
        <v>176</v>
      </c>
      <c r="F150" s="11">
        <v>-4.8500555349870418E-2</v>
      </c>
      <c r="G150" s="11">
        <v>-5.6338028169014088E-3</v>
      </c>
      <c r="H150" s="11">
        <v>-5.4968287526427059E-2</v>
      </c>
      <c r="I150" s="11">
        <v>-6.8796068796068796E-2</v>
      </c>
      <c r="J150" s="11">
        <v>-0.13562231759656651</v>
      </c>
      <c r="K150" s="11">
        <v>-0.26737967914438504</v>
      </c>
      <c r="L150" s="11">
        <v>5.0251256281407038E-2</v>
      </c>
      <c r="M150" s="11">
        <v>4.878048780487805E-2</v>
      </c>
      <c r="N150" s="11">
        <v>-0.23076923076923078</v>
      </c>
      <c r="O150" s="11">
        <v>2.0618556701030927E-2</v>
      </c>
      <c r="P150" s="11">
        <v>-0.16666666666666666</v>
      </c>
      <c r="Q150" s="11">
        <v>-0.21468926553672316</v>
      </c>
      <c r="R150" s="11">
        <v>-1.0968921389396709E-2</v>
      </c>
      <c r="S150" s="11">
        <v>-0.13333333333333333</v>
      </c>
      <c r="T150" s="11">
        <v>-0.30598669623059865</v>
      </c>
      <c r="U150" s="11">
        <v>-1.2958963282937365E-2</v>
      </c>
      <c r="V150" s="11">
        <v>-5.5776892430278883E-2</v>
      </c>
    </row>
    <row r="151" spans="1:25" ht="15.6" thickTop="1" thickBot="1" x14ac:dyDescent="0.35">
      <c r="A151" s="13">
        <v>8005400</v>
      </c>
      <c r="B151" s="6" t="s">
        <v>20</v>
      </c>
      <c r="C151" s="2" t="s">
        <v>353</v>
      </c>
      <c r="D151" s="23">
        <v>45100</v>
      </c>
      <c r="E151" s="24" t="s">
        <v>174</v>
      </c>
      <c r="F151" s="11">
        <v>-0.15277374382805692</v>
      </c>
      <c r="G151" s="11">
        <v>-2.1987686895338612E-2</v>
      </c>
      <c r="H151" s="11">
        <v>-0.11712707182320442</v>
      </c>
      <c r="I151" s="11">
        <v>-1.7543859649122806E-2</v>
      </c>
      <c r="J151" s="11">
        <v>1.8927444794952682E-2</v>
      </c>
      <c r="K151" s="11">
        <v>-6.6666666666666666E-2</v>
      </c>
      <c r="L151" s="11">
        <v>-1.0940919037199124E-3</v>
      </c>
      <c r="M151" s="11">
        <v>-0.11398963730569948</v>
      </c>
      <c r="N151" s="11">
        <v>-7.8125E-3</v>
      </c>
      <c r="O151" s="11">
        <v>-5.1671732522796353E-2</v>
      </c>
      <c r="P151" s="11">
        <v>-0.59663865546218486</v>
      </c>
      <c r="Q151" s="11">
        <v>-5.5555555555555552E-2</v>
      </c>
      <c r="R151" s="11">
        <v>-0.23404255319148937</v>
      </c>
      <c r="S151" s="11">
        <v>0.18852459016393441</v>
      </c>
      <c r="T151" s="11">
        <v>-1.9108280254777069E-2</v>
      </c>
      <c r="U151" s="11">
        <v>0.11475409836065574</v>
      </c>
      <c r="V151" s="11">
        <v>-0.13157894736842105</v>
      </c>
    </row>
    <row r="152" spans="1:25" ht="15.6" thickTop="1" thickBot="1" x14ac:dyDescent="0.35">
      <c r="A152" s="13">
        <v>8045200</v>
      </c>
      <c r="B152" s="6" t="s">
        <v>111</v>
      </c>
      <c r="C152" s="2" t="s">
        <v>445</v>
      </c>
      <c r="D152" s="23">
        <v>45110</v>
      </c>
      <c r="E152" s="25" t="s">
        <v>176</v>
      </c>
      <c r="F152" s="11">
        <v>-2.575107296137339E-2</v>
      </c>
      <c r="G152" s="11">
        <v>-5.5865921787709494E-2</v>
      </c>
      <c r="H152" s="11">
        <v>-4.784688995215311E-2</v>
      </c>
      <c r="I152" s="11" t="s">
        <v>13</v>
      </c>
      <c r="J152" s="11">
        <v>0.10256410256410256</v>
      </c>
      <c r="K152" s="11">
        <v>0</v>
      </c>
      <c r="L152" s="11">
        <v>-8.6956521739130432E-2</v>
      </c>
      <c r="M152" s="11" t="s">
        <v>13</v>
      </c>
      <c r="N152" s="11">
        <v>2</v>
      </c>
      <c r="O152" s="11">
        <v>-0.39393939393939392</v>
      </c>
      <c r="P152" s="11">
        <v>-0.11320754716981132</v>
      </c>
      <c r="Q152" s="11" t="s">
        <v>13</v>
      </c>
      <c r="R152" s="11" t="s">
        <v>13</v>
      </c>
      <c r="S152" s="11" t="s">
        <v>13</v>
      </c>
      <c r="T152" s="11">
        <v>0.22222222222222221</v>
      </c>
      <c r="U152" s="11" t="s">
        <v>13</v>
      </c>
      <c r="V152" s="11">
        <v>6.6666666666666666E-2</v>
      </c>
    </row>
    <row r="153" spans="1:25" ht="15.6" thickTop="1" thickBot="1" x14ac:dyDescent="0.35">
      <c r="A153" s="13">
        <v>8001100</v>
      </c>
      <c r="B153" s="6" t="s">
        <v>21</v>
      </c>
      <c r="C153" s="2" t="s">
        <v>345</v>
      </c>
      <c r="D153" s="23">
        <v>45105</v>
      </c>
      <c r="E153" s="24" t="s">
        <v>174</v>
      </c>
      <c r="F153" s="11">
        <v>-6.3651591289782247E-2</v>
      </c>
      <c r="G153" s="11">
        <v>-5.0847457627118647E-2</v>
      </c>
      <c r="H153" s="11">
        <v>-3.8834951456310676E-2</v>
      </c>
      <c r="I153" s="11">
        <v>-4.4692737430167599E-2</v>
      </c>
      <c r="J153" s="11">
        <v>-2.553191489361702E-2</v>
      </c>
      <c r="K153" s="11">
        <v>2.197802197802198E-2</v>
      </c>
      <c r="L153" s="11">
        <v>3.4013605442176874E-2</v>
      </c>
      <c r="M153" s="11">
        <v>-2</v>
      </c>
      <c r="N153" s="11">
        <v>-2.6315789473684209E-2</v>
      </c>
      <c r="O153" s="11">
        <v>8.8888888888888892E-2</v>
      </c>
      <c r="P153" s="11">
        <v>-2</v>
      </c>
      <c r="Q153" s="11">
        <v>-5.7142857142857141E-2</v>
      </c>
      <c r="R153" s="11">
        <v>-0.14173228346456693</v>
      </c>
      <c r="S153" s="11">
        <v>2.0408163265306121E-2</v>
      </c>
      <c r="T153" s="11">
        <v>0.1276595744680851</v>
      </c>
      <c r="U153" s="11">
        <v>7.407407407407407E-2</v>
      </c>
      <c r="V153" s="11">
        <v>-0.41509433962264153</v>
      </c>
    </row>
    <row r="154" spans="1:25" ht="15.6" thickTop="1" thickBot="1" x14ac:dyDescent="0.35">
      <c r="A154" s="13">
        <v>8001000</v>
      </c>
      <c r="B154" s="6" t="s">
        <v>22</v>
      </c>
      <c r="C154" s="2" t="s">
        <v>344</v>
      </c>
      <c r="D154" s="23">
        <v>45100</v>
      </c>
      <c r="E154" s="24" t="s">
        <v>174</v>
      </c>
      <c r="F154" s="11">
        <v>-6.1978877153974432E-2</v>
      </c>
      <c r="G154" s="11">
        <v>-6.1456752655538696E-2</v>
      </c>
      <c r="H154" s="11">
        <v>-2.0475561426684281E-2</v>
      </c>
      <c r="I154" s="11">
        <v>-0.14490861618798956</v>
      </c>
      <c r="J154" s="11" t="s">
        <v>13</v>
      </c>
      <c r="K154" s="11">
        <v>-2.9585798816568046E-2</v>
      </c>
      <c r="L154" s="11">
        <v>-9.7181729834791061E-3</v>
      </c>
      <c r="M154" s="11">
        <v>-0.55000000000000004</v>
      </c>
      <c r="N154" s="11">
        <v>-0.16544117647058823</v>
      </c>
      <c r="O154" s="11">
        <v>5.6338028169014086E-2</v>
      </c>
      <c r="P154" s="11">
        <v>-0.25988700564971751</v>
      </c>
      <c r="Q154" s="11">
        <v>-4.2682926829268296E-2</v>
      </c>
      <c r="R154" s="11">
        <v>-0.24652777777777779</v>
      </c>
      <c r="S154" s="11">
        <v>-0.10509554140127389</v>
      </c>
      <c r="T154" s="11" t="s">
        <v>13</v>
      </c>
      <c r="U154" s="11" t="s">
        <v>13</v>
      </c>
      <c r="V154" s="11" t="s">
        <v>13</v>
      </c>
    </row>
    <row r="155" spans="1:25" ht="15.6" thickTop="1" thickBot="1" x14ac:dyDescent="0.35">
      <c r="A155" s="13">
        <v>8019700</v>
      </c>
      <c r="B155" s="6" t="s">
        <v>56</v>
      </c>
      <c r="C155" s="2" t="s">
        <v>378</v>
      </c>
      <c r="D155" s="23">
        <v>45118</v>
      </c>
      <c r="E155" s="25" t="s">
        <v>174</v>
      </c>
      <c r="F155" s="11">
        <v>-0.23306233062330622</v>
      </c>
      <c r="G155" s="11">
        <v>-1.8691588785046728E-2</v>
      </c>
      <c r="H155" s="11">
        <v>-7.0080862533692723E-2</v>
      </c>
      <c r="I155" s="11">
        <v>-1.2452830188679245</v>
      </c>
      <c r="J155" s="11">
        <v>-0.21276595744680851</v>
      </c>
      <c r="K155" s="11">
        <v>0.15384615384615385</v>
      </c>
      <c r="L155" s="11">
        <v>-3.2432432432432434E-2</v>
      </c>
      <c r="M155" s="11">
        <v>0</v>
      </c>
      <c r="N155" s="11">
        <v>-0.11538461538461539</v>
      </c>
      <c r="O155" s="11">
        <v>-2.2813688212927757E-2</v>
      </c>
      <c r="P155" s="11">
        <v>-2</v>
      </c>
      <c r="Q155" s="11">
        <v>0.20689655172413793</v>
      </c>
      <c r="R155" s="11">
        <v>0</v>
      </c>
      <c r="S155" s="11">
        <v>-2</v>
      </c>
      <c r="T155" s="11">
        <v>-0.2857142857142857</v>
      </c>
      <c r="U155" s="11">
        <v>-0.22222222222222221</v>
      </c>
      <c r="V155" s="11">
        <v>0</v>
      </c>
    </row>
    <row r="156" spans="1:25" ht="15.6" thickTop="1" thickBot="1" x14ac:dyDescent="0.35">
      <c r="A156" s="13">
        <v>8003600</v>
      </c>
      <c r="B156" s="6" t="s">
        <v>182</v>
      </c>
      <c r="C156" s="2" t="s">
        <v>263</v>
      </c>
      <c r="D156" s="23">
        <v>45378</v>
      </c>
      <c r="E156" s="25" t="s">
        <v>177</v>
      </c>
      <c r="F156" s="11">
        <v>-7.0785842831433715E-2</v>
      </c>
      <c r="G156" s="11">
        <v>-0.4</v>
      </c>
      <c r="H156" s="11" t="s">
        <v>13</v>
      </c>
      <c r="I156" s="11">
        <v>0</v>
      </c>
      <c r="J156" s="11">
        <v>-4.5033112582781455E-2</v>
      </c>
      <c r="K156" s="11">
        <v>-0.30769230769230771</v>
      </c>
      <c r="L156" s="11" t="s">
        <v>13</v>
      </c>
      <c r="M156" s="11">
        <v>-0.66666666666666663</v>
      </c>
      <c r="N156" s="11" t="s">
        <v>13</v>
      </c>
      <c r="O156" s="11" t="s">
        <v>13</v>
      </c>
      <c r="P156" s="11" t="s">
        <v>13</v>
      </c>
      <c r="Q156" s="11">
        <v>3.9215686274509803E-2</v>
      </c>
      <c r="R156" s="11">
        <v>3.1645569620253167E-2</v>
      </c>
      <c r="S156" s="11">
        <v>-1.1578947368421053</v>
      </c>
      <c r="T156" s="11">
        <v>-1.4074074074074074</v>
      </c>
      <c r="U156" s="11">
        <v>0</v>
      </c>
      <c r="V156" s="11">
        <v>3.3333333333333333E-2</v>
      </c>
    </row>
    <row r="157" spans="1:25" ht="15.6" thickTop="1" thickBot="1" x14ac:dyDescent="0.35">
      <c r="A157" s="13">
        <v>8018900</v>
      </c>
      <c r="B157" s="6" t="s">
        <v>54</v>
      </c>
      <c r="C157" s="2" t="s">
        <v>376</v>
      </c>
      <c r="D157" s="23">
        <v>45335</v>
      </c>
      <c r="E157" s="25" t="s">
        <v>177</v>
      </c>
      <c r="F157" s="11">
        <v>-9.6980786825251603E-2</v>
      </c>
      <c r="G157" s="11">
        <v>-0.19263456090651557</v>
      </c>
      <c r="H157" s="11">
        <v>4.0540540540540543E-2</v>
      </c>
      <c r="I157" s="11">
        <v>-0.32531824611032534</v>
      </c>
      <c r="J157" s="11">
        <v>1.2269938650306749E-2</v>
      </c>
      <c r="K157" s="11">
        <v>3.8095238095238099E-2</v>
      </c>
      <c r="L157" s="11">
        <v>3.8834951456310676E-2</v>
      </c>
      <c r="M157" s="11">
        <v>-1.9047619047619047</v>
      </c>
      <c r="N157" s="11">
        <v>2.3529411764705882E-2</v>
      </c>
      <c r="O157" s="11">
        <v>0.30283911671924291</v>
      </c>
      <c r="P157" s="11">
        <v>-1.9047619047619047</v>
      </c>
      <c r="Q157" s="11">
        <v>-7.874015748031496E-2</v>
      </c>
      <c r="R157" s="11">
        <v>-0.19047619047619047</v>
      </c>
      <c r="S157" s="11">
        <v>-1.631578947368421</v>
      </c>
      <c r="T157" s="11">
        <v>0</v>
      </c>
      <c r="U157" s="11">
        <v>0.26542056074766357</v>
      </c>
      <c r="V157" s="11">
        <v>-0.38348082595870209</v>
      </c>
    </row>
    <row r="158" spans="1:25" ht="15.6" thickTop="1" thickBot="1" x14ac:dyDescent="0.35">
      <c r="A158" s="13">
        <v>8013000</v>
      </c>
      <c r="B158" s="6" t="s">
        <v>45</v>
      </c>
      <c r="C158" s="2" t="s">
        <v>364</v>
      </c>
      <c r="D158" s="23">
        <v>44976</v>
      </c>
      <c r="E158" s="25" t="s">
        <v>177</v>
      </c>
      <c r="F158" s="11">
        <v>-0.18181818181818182</v>
      </c>
      <c r="G158" s="11">
        <v>-0.14965986394557823</v>
      </c>
      <c r="H158" s="11">
        <v>-0.2153846153846154</v>
      </c>
      <c r="I158" s="11">
        <v>-0.10101010101010101</v>
      </c>
      <c r="J158" s="11">
        <v>-0.27809523809523812</v>
      </c>
      <c r="K158" s="11">
        <v>-2.8985507246376812E-2</v>
      </c>
      <c r="L158" s="11">
        <v>6.0606060606060608E-2</v>
      </c>
      <c r="M158" s="11">
        <v>-2</v>
      </c>
      <c r="N158" s="11">
        <v>0</v>
      </c>
      <c r="O158" s="11">
        <v>0.15384615384615385</v>
      </c>
      <c r="P158" s="11">
        <v>-1</v>
      </c>
      <c r="Q158" s="11">
        <v>-0.2</v>
      </c>
      <c r="R158" s="11">
        <v>-9.5575221238938052E-2</v>
      </c>
      <c r="S158" s="11">
        <v>-0.22222222222222221</v>
      </c>
      <c r="T158" s="11">
        <v>0</v>
      </c>
      <c r="U158" s="11">
        <v>-0.27718550106609807</v>
      </c>
      <c r="V158" s="11">
        <v>-0.42105263157894735</v>
      </c>
    </row>
    <row r="159" spans="1:25" ht="15.6" thickTop="1" thickBot="1" x14ac:dyDescent="0.35">
      <c r="A159" s="13">
        <v>8021900</v>
      </c>
      <c r="B159" s="6" t="s">
        <v>59</v>
      </c>
      <c r="C159" s="2" t="s">
        <v>381</v>
      </c>
      <c r="D159" s="23">
        <v>45740</v>
      </c>
      <c r="E159" s="32">
        <v>0.53125</v>
      </c>
      <c r="F159" s="11">
        <v>-0.1206</v>
      </c>
      <c r="G159" s="11">
        <v>0</v>
      </c>
      <c r="H159" s="11">
        <v>-0.15379999999999999</v>
      </c>
      <c r="I159" s="11">
        <v>-1.34E-2</v>
      </c>
      <c r="J159" s="11">
        <v>-0.2482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-0.66669999999999996</v>
      </c>
      <c r="Q159" s="11">
        <v>-0.66669999999999996</v>
      </c>
      <c r="R159" s="11">
        <v>0</v>
      </c>
      <c r="S159" s="11">
        <v>0</v>
      </c>
      <c r="T159" s="11">
        <v>-0.28570000000000001</v>
      </c>
      <c r="U159" s="11">
        <v>-0.1176</v>
      </c>
      <c r="V159" s="11">
        <v>-1.6364000000000001</v>
      </c>
    </row>
    <row r="160" spans="1:25" ht="15.6" thickTop="1" thickBot="1" x14ac:dyDescent="0.35">
      <c r="A160" s="13">
        <v>8007400</v>
      </c>
      <c r="B160" s="6" t="s">
        <v>38</v>
      </c>
      <c r="C160" s="2" t="s">
        <v>357</v>
      </c>
      <c r="D160" s="23">
        <v>45330</v>
      </c>
      <c r="E160" s="25" t="s">
        <v>177</v>
      </c>
      <c r="F160" s="11">
        <v>-0.16578483245149911</v>
      </c>
      <c r="G160" s="11">
        <v>-0.17371937639198218</v>
      </c>
      <c r="H160" s="11">
        <v>-0.1893491124260355</v>
      </c>
      <c r="I160" s="11">
        <v>-0.11290322580645161</v>
      </c>
      <c r="J160" s="11">
        <v>-0.20095693779904306</v>
      </c>
      <c r="K160" s="11">
        <v>-0.13698630136986301</v>
      </c>
      <c r="L160" s="11">
        <v>-6.7796610169491523E-3</v>
      </c>
      <c r="M160" s="11">
        <v>-0.81481481481481477</v>
      </c>
      <c r="N160" s="11">
        <v>-0.12244897959183673</v>
      </c>
      <c r="O160" s="11">
        <v>-6.741573033707865E-2</v>
      </c>
      <c r="P160" s="11">
        <v>-1.8181818181818181</v>
      </c>
      <c r="Q160" s="11">
        <v>-0.15384615384615385</v>
      </c>
      <c r="R160" s="11">
        <v>0.11049723756906077</v>
      </c>
      <c r="S160" s="11">
        <v>-1.9069767441860466</v>
      </c>
      <c r="T160" s="11">
        <v>-0.24390243902439024</v>
      </c>
      <c r="U160" s="11">
        <v>5.128205128205128E-2</v>
      </c>
      <c r="V160" s="11">
        <v>-1.3846153846153846</v>
      </c>
    </row>
    <row r="161" spans="1:22" ht="15.6" thickTop="1" thickBot="1" x14ac:dyDescent="0.35">
      <c r="A161" s="13">
        <v>8003900</v>
      </c>
      <c r="B161" s="6" t="s">
        <v>30</v>
      </c>
      <c r="C161" s="2" t="s">
        <v>348</v>
      </c>
      <c r="D161" s="23">
        <v>45099</v>
      </c>
      <c r="E161" s="25" t="s">
        <v>176</v>
      </c>
      <c r="F161" s="11">
        <v>-2.564102564102564E-2</v>
      </c>
      <c r="G161" s="11">
        <v>0</v>
      </c>
      <c r="H161" s="11">
        <v>-0.11764705882352941</v>
      </c>
      <c r="I161" s="11">
        <v>0.16666666666666666</v>
      </c>
      <c r="J161" s="11">
        <v>0.4</v>
      </c>
      <c r="K161" s="11">
        <v>0.2857142857142857</v>
      </c>
      <c r="L161" s="11">
        <v>-1.5503875968992248E-2</v>
      </c>
      <c r="M161" s="11">
        <v>0</v>
      </c>
      <c r="N161" s="11">
        <v>0</v>
      </c>
      <c r="O161" s="11">
        <v>-0.125</v>
      </c>
      <c r="P161" s="11">
        <v>0</v>
      </c>
      <c r="Q161" s="11">
        <v>0</v>
      </c>
      <c r="R161" s="11">
        <v>0.66666666666666663</v>
      </c>
      <c r="S161" s="11">
        <v>0.15384615384615385</v>
      </c>
      <c r="T161" s="11">
        <v>0</v>
      </c>
      <c r="U161" s="11">
        <v>0</v>
      </c>
      <c r="V161" s="11">
        <v>0.5</v>
      </c>
    </row>
    <row r="162" spans="1:22" ht="15.6" thickTop="1" thickBot="1" x14ac:dyDescent="0.35">
      <c r="A162" s="13">
        <v>8004000</v>
      </c>
      <c r="B162" s="6" t="s">
        <v>31</v>
      </c>
      <c r="C162" s="2" t="s">
        <v>349</v>
      </c>
      <c r="D162" s="23">
        <v>45099</v>
      </c>
      <c r="E162" s="25" t="s">
        <v>176</v>
      </c>
      <c r="F162" s="11">
        <v>-1.411764705882353E-2</v>
      </c>
      <c r="G162" s="11">
        <v>1.1695906432748537E-2</v>
      </c>
      <c r="H162" s="11">
        <v>3.8834951456310676E-2</v>
      </c>
      <c r="I162" s="11">
        <v>-0.43478260869565216</v>
      </c>
      <c r="J162" s="11">
        <v>-0.24</v>
      </c>
      <c r="K162" s="11">
        <v>-0.4</v>
      </c>
      <c r="L162" s="11">
        <v>2.5000000000000001E-2</v>
      </c>
      <c r="M162" s="11">
        <v>0</v>
      </c>
      <c r="N162" s="11">
        <v>-0.11764705882352941</v>
      </c>
      <c r="O162" s="11">
        <v>3.2786885245901641E-2</v>
      </c>
      <c r="P162" s="11">
        <v>0.66666666666666663</v>
      </c>
      <c r="Q162" s="11">
        <v>-1.1111111111111112</v>
      </c>
      <c r="R162" s="11">
        <v>0</v>
      </c>
      <c r="S162" s="11">
        <v>0</v>
      </c>
      <c r="T162" s="11">
        <v>0.2857142857142857</v>
      </c>
      <c r="U162" s="11">
        <v>-0.22222222222222221</v>
      </c>
      <c r="V162" s="11">
        <v>-0.66666666666666663</v>
      </c>
    </row>
    <row r="163" spans="1:22" ht="15.6" thickTop="1" thickBot="1" x14ac:dyDescent="0.35">
      <c r="A163" s="13">
        <v>8028500</v>
      </c>
      <c r="B163" s="6" t="s">
        <v>81</v>
      </c>
      <c r="C163" s="2" t="s">
        <v>408</v>
      </c>
      <c r="D163" s="23">
        <v>45348</v>
      </c>
      <c r="E163" s="25" t="s">
        <v>177</v>
      </c>
      <c r="F163" s="11">
        <v>-8.591885441527447E-3</v>
      </c>
      <c r="G163" s="11">
        <v>-1.1074197120708749E-2</v>
      </c>
      <c r="H163" s="11">
        <v>-1.6129032258064516E-2</v>
      </c>
      <c r="I163" s="11" t="s">
        <v>13</v>
      </c>
      <c r="J163" s="11">
        <v>0.04</v>
      </c>
      <c r="K163" s="11">
        <v>-0.59459459459459463</v>
      </c>
      <c r="L163" s="11">
        <v>3.864734299516908E-2</v>
      </c>
      <c r="M163" s="11" t="s">
        <v>13</v>
      </c>
      <c r="N163" s="11" t="s">
        <v>13</v>
      </c>
      <c r="O163" s="11">
        <v>-1.7094017094017096E-2</v>
      </c>
      <c r="P163" s="11">
        <v>0</v>
      </c>
      <c r="Q163" s="11" t="s">
        <v>13</v>
      </c>
      <c r="R163" s="11" t="s">
        <v>13</v>
      </c>
      <c r="S163" s="11" t="s">
        <v>13</v>
      </c>
      <c r="T163" s="11">
        <v>-0.22222222222222221</v>
      </c>
      <c r="U163" s="11" t="s">
        <v>13</v>
      </c>
      <c r="V163" s="11">
        <v>1.7094017094017096E-2</v>
      </c>
    </row>
    <row r="164" spans="1:22" ht="15.6" thickTop="1" thickBot="1" x14ac:dyDescent="0.35">
      <c r="A164" s="13">
        <v>8023600</v>
      </c>
      <c r="B164" s="6" t="s">
        <v>192</v>
      </c>
      <c r="C164" s="2" t="s">
        <v>273</v>
      </c>
      <c r="D164" s="23">
        <v>45748</v>
      </c>
      <c r="E164" s="32">
        <v>0.51041666666666663</v>
      </c>
      <c r="F164" s="11">
        <v>-0.1106</v>
      </c>
      <c r="G164" s="11">
        <v>-7.4099999999999999E-2</v>
      </c>
      <c r="H164" s="11">
        <v>-3.9699999999999999E-2</v>
      </c>
      <c r="I164" s="11">
        <v>0</v>
      </c>
      <c r="J164" s="11">
        <v>-0.73680000000000001</v>
      </c>
      <c r="K164" s="11">
        <v>-0.2979</v>
      </c>
      <c r="L164" s="11">
        <v>-4.2200000000000001E-2</v>
      </c>
      <c r="M164" s="11">
        <v>0</v>
      </c>
      <c r="N164" s="11">
        <v>0</v>
      </c>
      <c r="O164" s="11">
        <v>-0.26229999999999998</v>
      </c>
      <c r="P164" s="11">
        <v>0.92859999999999998</v>
      </c>
      <c r="Q164" s="11">
        <v>0</v>
      </c>
      <c r="R164" s="11">
        <v>0</v>
      </c>
      <c r="S164" s="11">
        <v>0</v>
      </c>
      <c r="T164" s="11">
        <v>0.66669999999999996</v>
      </c>
      <c r="U164" s="11">
        <v>-2</v>
      </c>
      <c r="V164" s="11">
        <v>-1.2726999999999999</v>
      </c>
    </row>
    <row r="165" spans="1:22" ht="15.6" thickTop="1" thickBot="1" x14ac:dyDescent="0.35">
      <c r="A165" s="13">
        <v>8003100</v>
      </c>
      <c r="B165" s="6" t="s">
        <v>29</v>
      </c>
      <c r="C165" s="2" t="s">
        <v>347</v>
      </c>
      <c r="D165" s="23">
        <v>45098</v>
      </c>
      <c r="E165" s="25" t="s">
        <v>174</v>
      </c>
      <c r="F165" s="11">
        <v>-0.15032679738562091</v>
      </c>
      <c r="G165" s="11">
        <v>-0.19672131147540983</v>
      </c>
      <c r="H165" s="11">
        <v>-0.11634349030470914</v>
      </c>
      <c r="I165" s="11">
        <v>-2</v>
      </c>
      <c r="J165" s="11">
        <v>0</v>
      </c>
      <c r="K165" s="11">
        <v>2</v>
      </c>
      <c r="L165" s="11">
        <v>-0.20576131687242799</v>
      </c>
      <c r="M165" s="11">
        <v>0</v>
      </c>
      <c r="N165" s="11">
        <v>0</v>
      </c>
      <c r="O165" s="11">
        <v>-0.13714285714285715</v>
      </c>
      <c r="P165" s="11">
        <v>0.8571428571428571</v>
      </c>
      <c r="Q165" s="11">
        <v>0</v>
      </c>
      <c r="R165" s="11">
        <v>0</v>
      </c>
      <c r="S165" s="11">
        <v>-2</v>
      </c>
      <c r="T165" s="11">
        <v>0</v>
      </c>
      <c r="U165" s="11">
        <v>0</v>
      </c>
      <c r="V165" s="11">
        <v>0</v>
      </c>
    </row>
    <row r="166" spans="1:22" ht="15.6" thickTop="1" thickBot="1" x14ac:dyDescent="0.35">
      <c r="A166" s="13">
        <v>8007600</v>
      </c>
      <c r="B166" s="6" t="s">
        <v>39</v>
      </c>
      <c r="C166" s="2" t="s">
        <v>358</v>
      </c>
      <c r="D166" s="23">
        <v>45105</v>
      </c>
      <c r="E166" s="25" t="s">
        <v>176</v>
      </c>
      <c r="F166" s="11">
        <v>-0.64163822525597269</v>
      </c>
      <c r="G166" s="11">
        <v>-0.90109890109890112</v>
      </c>
      <c r="H166" s="11">
        <v>-0.60122699386503065</v>
      </c>
      <c r="I166" s="11">
        <v>0</v>
      </c>
      <c r="J166" s="11">
        <v>0</v>
      </c>
      <c r="K166" s="11">
        <v>0</v>
      </c>
      <c r="L166" s="11">
        <v>-0.94252873563218387</v>
      </c>
      <c r="M166" s="11">
        <v>0</v>
      </c>
      <c r="N166" s="11">
        <v>0</v>
      </c>
      <c r="O166" s="11">
        <v>-0.60122699386503065</v>
      </c>
      <c r="P166" s="11">
        <v>0</v>
      </c>
      <c r="Q166" s="11">
        <v>0</v>
      </c>
      <c r="R166" s="11">
        <v>0</v>
      </c>
      <c r="S166" s="11">
        <v>0</v>
      </c>
      <c r="T166" s="11">
        <v>0</v>
      </c>
      <c r="U166" s="11">
        <v>0</v>
      </c>
      <c r="V166" s="11">
        <v>0</v>
      </c>
    </row>
    <row r="167" spans="1:22" ht="15.6" thickTop="1" thickBot="1" x14ac:dyDescent="0.35">
      <c r="A167" s="13">
        <v>8048900</v>
      </c>
      <c r="B167" s="6" t="s">
        <v>115</v>
      </c>
      <c r="C167" s="2" t="s">
        <v>450</v>
      </c>
      <c r="D167" s="23">
        <v>45355</v>
      </c>
      <c r="E167" s="25" t="s">
        <v>177</v>
      </c>
      <c r="F167" s="11">
        <v>6.5757818765036086E-2</v>
      </c>
      <c r="G167" s="11">
        <v>-0.11369509043927649</v>
      </c>
      <c r="H167" s="11">
        <v>-3.0993618960802188E-2</v>
      </c>
      <c r="I167" s="11">
        <v>-8.2429501084598705E-2</v>
      </c>
      <c r="J167" s="11" t="s">
        <v>13</v>
      </c>
      <c r="K167" s="11">
        <v>-0.4</v>
      </c>
      <c r="L167" s="11">
        <v>-0.11183355006501951</v>
      </c>
      <c r="M167" s="11" t="s">
        <v>13</v>
      </c>
      <c r="N167" s="11">
        <v>1</v>
      </c>
      <c r="O167" s="11">
        <v>-4.2240587695133149E-2</v>
      </c>
      <c r="P167" s="11" t="s">
        <v>13</v>
      </c>
      <c r="Q167" s="11">
        <v>-0.36923076923076925</v>
      </c>
      <c r="R167" s="11" t="s">
        <v>13</v>
      </c>
      <c r="S167" s="11">
        <v>-5.9880239520958084E-2</v>
      </c>
      <c r="T167" s="11" t="s">
        <v>13</v>
      </c>
      <c r="U167" s="11" t="s">
        <v>13</v>
      </c>
      <c r="V167" s="11" t="s">
        <v>13</v>
      </c>
    </row>
    <row r="168" spans="1:22" ht="15.6" thickTop="1" thickBot="1" x14ac:dyDescent="0.35">
      <c r="A168" s="13">
        <v>8002900</v>
      </c>
      <c r="B168" s="6" t="s">
        <v>180</v>
      </c>
      <c r="C168" s="2" t="s">
        <v>261</v>
      </c>
      <c r="D168" s="23">
        <v>45730</v>
      </c>
      <c r="E168" s="24" t="s">
        <v>514</v>
      </c>
      <c r="F168" s="37">
        <v>-9.9500000000000005E-2</v>
      </c>
      <c r="G168" s="38">
        <v>4.3200000000000002E-2</v>
      </c>
      <c r="H168" s="39">
        <v>-0.14099999999999999</v>
      </c>
      <c r="I168" s="38">
        <v>0</v>
      </c>
      <c r="J168" s="39">
        <v>-0.25</v>
      </c>
      <c r="K168" s="39">
        <v>0.4</v>
      </c>
      <c r="L168" s="38">
        <v>1.55E-2</v>
      </c>
      <c r="M168" s="40" t="e">
        <v>#DIV/0!</v>
      </c>
      <c r="N168" s="39">
        <v>-2</v>
      </c>
      <c r="O168" s="39">
        <v>-0.14699999999999999</v>
      </c>
      <c r="P168" s="39">
        <v>1</v>
      </c>
      <c r="Q168" s="39">
        <v>-0.28570000000000001</v>
      </c>
      <c r="R168" s="38">
        <v>0</v>
      </c>
      <c r="S168" s="39">
        <v>0.4</v>
      </c>
      <c r="T168" s="38">
        <v>0</v>
      </c>
      <c r="U168" s="40" t="e">
        <v>#DIV/0!</v>
      </c>
      <c r="V168" s="39">
        <v>-0.28570000000000001</v>
      </c>
    </row>
    <row r="169" spans="1:22" ht="15.6" thickTop="1" thickBot="1" x14ac:dyDescent="0.35">
      <c r="A169" s="13">
        <v>8015700</v>
      </c>
      <c r="B169" s="6" t="s">
        <v>48</v>
      </c>
      <c r="C169" s="2" t="s">
        <v>370</v>
      </c>
      <c r="D169" s="23">
        <v>45100</v>
      </c>
      <c r="E169" s="24" t="s">
        <v>177</v>
      </c>
      <c r="F169" s="11">
        <v>-0.246</v>
      </c>
      <c r="G169" s="11">
        <v>-0.28123184195235329</v>
      </c>
      <c r="H169" s="11">
        <v>-2.038216560509554E-2</v>
      </c>
      <c r="I169" s="11">
        <v>-0.11764705882352941</v>
      </c>
      <c r="J169" s="11">
        <v>0</v>
      </c>
      <c r="K169" s="11">
        <v>-0.26666666666666666</v>
      </c>
      <c r="L169" s="11">
        <v>-0.28960096735187424</v>
      </c>
      <c r="M169" s="11">
        <v>-1.9230769230769232E-2</v>
      </c>
      <c r="N169" s="11">
        <v>-0.3125</v>
      </c>
      <c r="O169" s="11">
        <v>-1.3962765957446808E-2</v>
      </c>
      <c r="P169" s="11">
        <v>-2.9411764705882353E-2</v>
      </c>
      <c r="Q169" s="11">
        <v>-0.125</v>
      </c>
      <c r="R169" s="11">
        <v>-0.25</v>
      </c>
      <c r="S169" s="11">
        <v>-0.04</v>
      </c>
      <c r="T169" s="11">
        <v>0</v>
      </c>
      <c r="U169" s="11">
        <v>0</v>
      </c>
      <c r="V169" s="11">
        <v>0</v>
      </c>
    </row>
    <row r="170" spans="1:22" ht="15.6" thickTop="1" thickBot="1" x14ac:dyDescent="0.35">
      <c r="A170" s="13">
        <v>8035300</v>
      </c>
      <c r="B170" s="6" t="s">
        <v>95</v>
      </c>
      <c r="C170" s="2" t="s">
        <v>425</v>
      </c>
      <c r="D170" s="23">
        <v>45110</v>
      </c>
      <c r="E170" s="25" t="s">
        <v>176</v>
      </c>
      <c r="F170" s="11">
        <v>-4.4624746450304259E-2</v>
      </c>
      <c r="G170" s="11">
        <v>-3.6363636363636362E-2</v>
      </c>
      <c r="H170" s="11">
        <v>-0.19469026548672566</v>
      </c>
      <c r="I170" s="11">
        <v>1.834862385321101E-2</v>
      </c>
      <c r="J170" s="11">
        <v>1.2422360248447204E-2</v>
      </c>
      <c r="K170" s="11">
        <v>0</v>
      </c>
      <c r="L170" s="11">
        <v>3.6363636363636362E-2</v>
      </c>
      <c r="M170" s="11">
        <v>-0.1276595744680851</v>
      </c>
      <c r="N170" s="11">
        <v>-7.6923076923076927E-2</v>
      </c>
      <c r="O170" s="11">
        <v>3.9215686274509803E-2</v>
      </c>
      <c r="P170" s="11">
        <v>-2</v>
      </c>
      <c r="Q170" s="11">
        <v>0.13333333333333333</v>
      </c>
      <c r="R170" s="11">
        <v>0.42105263157894735</v>
      </c>
      <c r="S170" s="11">
        <v>-1.7777777777777777</v>
      </c>
      <c r="T170" s="11">
        <v>0.10526315789473684</v>
      </c>
      <c r="U170" s="11">
        <v>0.11023622047244094</v>
      </c>
      <c r="V170" s="11">
        <v>-0.93333333333333335</v>
      </c>
    </row>
    <row r="171" spans="1:22" ht="15.6" thickTop="1" thickBot="1" x14ac:dyDescent="0.35">
      <c r="A171" s="13">
        <v>8028000</v>
      </c>
      <c r="B171" s="6" t="s">
        <v>195</v>
      </c>
      <c r="C171" s="2" t="s">
        <v>277</v>
      </c>
      <c r="D171" s="23">
        <v>45384</v>
      </c>
      <c r="E171" s="24" t="s">
        <v>177</v>
      </c>
      <c r="F171" s="11">
        <v>0.20818875780707841</v>
      </c>
      <c r="G171" s="11">
        <v>0.21570680628272251</v>
      </c>
      <c r="H171" s="11">
        <v>0.22873082287308227</v>
      </c>
      <c r="I171" s="11">
        <v>0.23255813953488372</v>
      </c>
      <c r="J171" s="11">
        <v>0.12444444444444444</v>
      </c>
      <c r="K171" s="11">
        <v>0.63636363636363635</v>
      </c>
      <c r="L171" s="11">
        <v>0.1894273127753304</v>
      </c>
      <c r="M171" s="11">
        <v>2</v>
      </c>
      <c r="N171" s="11">
        <v>0.76363636363636367</v>
      </c>
      <c r="O171" s="11">
        <v>0.42283675289919714</v>
      </c>
      <c r="P171" s="11">
        <v>-0.72868217054263562</v>
      </c>
      <c r="Q171" s="11">
        <v>0</v>
      </c>
      <c r="R171" s="11">
        <v>0.66666666666666663</v>
      </c>
      <c r="S171" s="11">
        <v>0.23529411764705882</v>
      </c>
      <c r="T171" s="11">
        <v>0.15642458100558659</v>
      </c>
      <c r="U171" s="11">
        <v>0.66666666666666663</v>
      </c>
      <c r="V171" s="11">
        <v>-4.6511627906976744E-2</v>
      </c>
    </row>
    <row r="172" spans="1:22" ht="15.6" thickTop="1" thickBot="1" x14ac:dyDescent="0.35">
      <c r="A172" s="13">
        <v>8055950</v>
      </c>
      <c r="B172" s="6" t="s">
        <v>510</v>
      </c>
      <c r="C172" s="2" t="s">
        <v>511</v>
      </c>
      <c r="D172" s="23">
        <v>45418</v>
      </c>
      <c r="E172" s="25" t="s">
        <v>177</v>
      </c>
      <c r="F172" s="11">
        <v>0.4130663856691254</v>
      </c>
      <c r="G172" s="11">
        <v>0.22984562607204118</v>
      </c>
      <c r="H172" s="11">
        <v>0.61003861003861004</v>
      </c>
      <c r="I172" s="11">
        <v>0.27718550106609807</v>
      </c>
      <c r="J172" s="11">
        <v>0.62195121951219512</v>
      </c>
      <c r="K172" s="11">
        <v>0.8571428571428571</v>
      </c>
      <c r="L172" s="11">
        <v>0.18666666666666668</v>
      </c>
      <c r="M172" s="11">
        <v>0</v>
      </c>
      <c r="N172" s="11">
        <v>0.20952380952380953</v>
      </c>
      <c r="O172" s="11">
        <v>0.7078651685393258</v>
      </c>
      <c r="P172" s="11">
        <v>0.73684210526315785</v>
      </c>
      <c r="Q172" s="11">
        <v>0.16161616161616163</v>
      </c>
      <c r="R172" s="11">
        <v>0.56862745098039214</v>
      </c>
      <c r="S172" s="11">
        <v>-0.26865671641791045</v>
      </c>
      <c r="T172" s="11">
        <v>0.16666666666666666</v>
      </c>
      <c r="U172" s="11">
        <v>0.16867469879518071</v>
      </c>
      <c r="V172" s="11">
        <v>1.2463768115942029</v>
      </c>
    </row>
    <row r="173" spans="1:22" ht="15.6" thickTop="1" thickBot="1" x14ac:dyDescent="0.35">
      <c r="A173" s="13">
        <v>8057400</v>
      </c>
      <c r="B173" s="6" t="s">
        <v>143</v>
      </c>
      <c r="C173" s="2" t="s">
        <v>481</v>
      </c>
      <c r="D173" s="23">
        <v>45125</v>
      </c>
      <c r="E173" s="25" t="s">
        <v>176</v>
      </c>
      <c r="F173" s="11">
        <v>-7.7777777777777779E-2</v>
      </c>
      <c r="G173" s="11">
        <v>-0.19867549668874171</v>
      </c>
      <c r="H173" s="11">
        <v>-0.6074074074074074</v>
      </c>
      <c r="I173" s="11">
        <v>0.48803827751196172</v>
      </c>
      <c r="J173" s="11">
        <v>-0.20444444444444446</v>
      </c>
      <c r="K173" s="11">
        <v>0</v>
      </c>
      <c r="L173" s="11">
        <v>0</v>
      </c>
      <c r="M173" s="11">
        <v>-2</v>
      </c>
      <c r="N173" s="11">
        <v>0</v>
      </c>
      <c r="O173" s="11">
        <v>-2.5316455696202531E-2</v>
      </c>
      <c r="P173" s="11">
        <v>-2</v>
      </c>
      <c r="Q173" s="11">
        <v>0</v>
      </c>
      <c r="R173" s="11">
        <v>0.69444444444444442</v>
      </c>
      <c r="S173" s="11">
        <v>7.407407407407407E-2</v>
      </c>
      <c r="T173" s="11">
        <v>0</v>
      </c>
      <c r="U173" s="11">
        <v>0</v>
      </c>
      <c r="V173" s="11">
        <v>-0.86792452830188682</v>
      </c>
    </row>
    <row r="174" spans="1:22" ht="15.6" thickTop="1" thickBot="1" x14ac:dyDescent="0.35">
      <c r="A174" s="13">
        <v>8057800</v>
      </c>
      <c r="B174" s="6" t="s">
        <v>240</v>
      </c>
      <c r="C174" s="2" t="s">
        <v>323</v>
      </c>
      <c r="D174" s="24" t="s">
        <v>13</v>
      </c>
      <c r="E174" s="24" t="s">
        <v>13</v>
      </c>
    </row>
    <row r="175" spans="1:22" ht="15.6" thickTop="1" thickBot="1" x14ac:dyDescent="0.35">
      <c r="A175" s="13">
        <v>8057350</v>
      </c>
      <c r="B175" s="6" t="s">
        <v>142</v>
      </c>
      <c r="C175" s="2" t="s">
        <v>480</v>
      </c>
      <c r="D175" s="23">
        <v>45125</v>
      </c>
      <c r="E175" s="25" t="s">
        <v>176</v>
      </c>
      <c r="F175" s="11">
        <v>-0.12089999999999999</v>
      </c>
      <c r="G175" s="11">
        <v>-0.4</v>
      </c>
      <c r="H175" s="11">
        <v>-1.2</v>
      </c>
      <c r="I175" s="11">
        <v>-0.16250000000000001</v>
      </c>
      <c r="J175" s="11">
        <v>0</v>
      </c>
      <c r="K175" s="11">
        <v>0</v>
      </c>
      <c r="L175" s="11">
        <v>0</v>
      </c>
      <c r="M175" s="11">
        <v>-2</v>
      </c>
      <c r="N175" s="11">
        <v>0</v>
      </c>
      <c r="O175" s="11">
        <v>0</v>
      </c>
      <c r="P175" s="11">
        <v>-1.5</v>
      </c>
      <c r="Q175" s="11">
        <v>0</v>
      </c>
      <c r="R175" s="11">
        <v>-0.1618</v>
      </c>
      <c r="S175" s="11">
        <v>-2</v>
      </c>
      <c r="T175" s="11">
        <v>0</v>
      </c>
      <c r="U175" s="11">
        <v>1.9400000000000001E-2</v>
      </c>
      <c r="V175" s="11">
        <v>-1</v>
      </c>
    </row>
    <row r="176" spans="1:22" ht="15.6" thickTop="1" thickBot="1" x14ac:dyDescent="0.35">
      <c r="A176" s="13">
        <v>8057450</v>
      </c>
      <c r="B176" s="6" t="s">
        <v>144</v>
      </c>
      <c r="C176" s="2" t="s">
        <v>482</v>
      </c>
      <c r="D176" s="23">
        <v>45113</v>
      </c>
      <c r="E176" s="25" t="s">
        <v>177</v>
      </c>
      <c r="F176" s="11">
        <v>-0.2857142857142857</v>
      </c>
      <c r="G176" s="11">
        <v>-0.32098765432098764</v>
      </c>
      <c r="H176" s="11">
        <v>0</v>
      </c>
      <c r="I176" s="11">
        <v>-5.6338028169014086E-2</v>
      </c>
      <c r="J176" s="11">
        <v>-0.52777777777777779</v>
      </c>
      <c r="K176" s="11">
        <v>-9.2307692307692313E-2</v>
      </c>
      <c r="L176" s="11">
        <v>2</v>
      </c>
      <c r="M176" s="11">
        <v>-2</v>
      </c>
      <c r="N176" s="11">
        <v>-1</v>
      </c>
      <c r="O176" s="11">
        <v>0</v>
      </c>
      <c r="P176" s="11">
        <v>0.2</v>
      </c>
      <c r="Q176" s="11">
        <v>0</v>
      </c>
      <c r="R176" s="11">
        <v>-6.1538461538461542E-2</v>
      </c>
      <c r="S176" s="11">
        <v>0</v>
      </c>
      <c r="T176" s="11">
        <v>-0.11764705882352941</v>
      </c>
      <c r="U176" s="11">
        <v>-0.28054298642533937</v>
      </c>
      <c r="V176" s="11">
        <v>-1.76</v>
      </c>
    </row>
    <row r="177" spans="1:22" ht="15.6" thickTop="1" thickBot="1" x14ac:dyDescent="0.35">
      <c r="A177" s="13">
        <v>8057650</v>
      </c>
      <c r="B177" s="6" t="s">
        <v>148</v>
      </c>
      <c r="C177" s="2" t="s">
        <v>486</v>
      </c>
      <c r="D177" s="23">
        <v>45128</v>
      </c>
      <c r="E177" s="25" t="s">
        <v>176</v>
      </c>
      <c r="F177" s="11">
        <v>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0.11764705882352941</v>
      </c>
      <c r="O177" s="11">
        <v>0</v>
      </c>
      <c r="P177" s="11">
        <v>-4.6511627906976744E-2</v>
      </c>
      <c r="Q177" s="11">
        <v>0</v>
      </c>
      <c r="R177" s="11">
        <v>0</v>
      </c>
      <c r="S177" s="11">
        <v>0</v>
      </c>
      <c r="T177" s="11">
        <v>0</v>
      </c>
      <c r="U177" s="11">
        <v>0</v>
      </c>
      <c r="V177" s="11">
        <v>0</v>
      </c>
    </row>
    <row r="178" spans="1:22" ht="15.6" thickTop="1" thickBot="1" x14ac:dyDescent="0.35">
      <c r="A178" s="13">
        <v>8057500</v>
      </c>
      <c r="B178" s="6" t="s">
        <v>145</v>
      </c>
      <c r="C178" s="2" t="s">
        <v>483</v>
      </c>
      <c r="D178" s="23">
        <v>45125</v>
      </c>
      <c r="E178" s="25" t="s">
        <v>176</v>
      </c>
      <c r="F178" s="11">
        <v>4.0816326530612249E-3</v>
      </c>
      <c r="G178" s="11">
        <v>0</v>
      </c>
      <c r="H178" s="11">
        <v>7.792207792207792E-2</v>
      </c>
      <c r="I178" s="11">
        <v>-4.4665012406947889E-2</v>
      </c>
      <c r="J178" s="11">
        <v>4.7393364928909949E-2</v>
      </c>
      <c r="K178" s="11">
        <v>0.15384615384615385</v>
      </c>
      <c r="L178" s="11">
        <v>0.48648648648648651</v>
      </c>
      <c r="M178" s="11">
        <v>-2</v>
      </c>
      <c r="N178" s="11">
        <v>0.1</v>
      </c>
      <c r="O178" s="11">
        <v>7.8431372549019607E-2</v>
      </c>
      <c r="P178" s="11">
        <v>0</v>
      </c>
      <c r="Q178" s="11">
        <v>4.4444444444444446E-2</v>
      </c>
      <c r="R178" s="11">
        <v>-8.0321285140562242E-3</v>
      </c>
      <c r="S178" s="11">
        <v>-0.3125</v>
      </c>
      <c r="T178" s="11">
        <v>0</v>
      </c>
      <c r="U178" s="11">
        <v>6.1349693251533742E-2</v>
      </c>
      <c r="V178" s="11">
        <v>0</v>
      </c>
    </row>
    <row r="179" spans="1:22" ht="15.6" thickTop="1" thickBot="1" x14ac:dyDescent="0.35">
      <c r="A179" s="13">
        <v>8057550</v>
      </c>
      <c r="B179" s="6" t="s">
        <v>146</v>
      </c>
      <c r="C179" s="2" t="s">
        <v>484</v>
      </c>
      <c r="D179" s="23">
        <v>45113</v>
      </c>
      <c r="E179" s="25" t="s">
        <v>177</v>
      </c>
      <c r="F179" s="11">
        <v>-0.15463917525773196</v>
      </c>
      <c r="G179" s="11">
        <v>-0.19672131147540983</v>
      </c>
      <c r="H179" s="11">
        <v>-0.52307692307692311</v>
      </c>
      <c r="I179" s="11">
        <v>-0.1718213058419244</v>
      </c>
      <c r="J179" s="11">
        <v>-4.0268456375838924E-2</v>
      </c>
      <c r="K179" s="11">
        <v>-0.16949152542372881</v>
      </c>
      <c r="L179" s="11">
        <v>-0.6</v>
      </c>
      <c r="M179" s="11">
        <v>0.43478260869565216</v>
      </c>
      <c r="N179" s="11">
        <v>0</v>
      </c>
      <c r="O179" s="11">
        <v>6.0606060606060608E-2</v>
      </c>
      <c r="P179" s="11">
        <v>-1.2</v>
      </c>
      <c r="Q179" s="11">
        <v>0</v>
      </c>
      <c r="R179" s="11">
        <v>2.4489795918367346E-2</v>
      </c>
      <c r="S179" s="11">
        <v>-1.5555555555555556</v>
      </c>
      <c r="T179" s="11">
        <v>0</v>
      </c>
      <c r="U179" s="11">
        <v>-5.8823529411764705E-2</v>
      </c>
      <c r="V179" s="11">
        <v>0</v>
      </c>
    </row>
    <row r="180" spans="1:22" ht="15.6" thickTop="1" thickBot="1" x14ac:dyDescent="0.35">
      <c r="A180" s="13">
        <v>8057600</v>
      </c>
      <c r="B180" s="6" t="s">
        <v>147</v>
      </c>
      <c r="C180" s="2" t="s">
        <v>485</v>
      </c>
      <c r="D180" s="23">
        <v>45357</v>
      </c>
      <c r="E180" s="25" t="s">
        <v>177</v>
      </c>
      <c r="F180" s="11">
        <v>-0.1554054054054054</v>
      </c>
      <c r="G180" s="11">
        <v>-0.21678321678321677</v>
      </c>
      <c r="H180" s="11">
        <v>-6.1538461538461542E-2</v>
      </c>
      <c r="I180" s="11">
        <v>-2.0046260601387818E-2</v>
      </c>
      <c r="J180" s="11">
        <v>-0.2923433874709977</v>
      </c>
      <c r="K180" s="11">
        <v>-1.1827956989247312</v>
      </c>
      <c r="L180" s="11">
        <v>0.22421524663677131</v>
      </c>
      <c r="M180" s="11">
        <v>0.2822085889570552</v>
      </c>
      <c r="N180" s="11">
        <v>-0.12244897959183673</v>
      </c>
      <c r="O180" s="11">
        <v>-1.1428571428571429E-2</v>
      </c>
      <c r="P180" s="11">
        <v>-8.5470085470085472E-2</v>
      </c>
      <c r="Q180" s="11">
        <v>0.21487603305785125</v>
      </c>
      <c r="R180" s="11">
        <v>2.8571428571428571E-2</v>
      </c>
      <c r="S180" s="11">
        <v>-1.5</v>
      </c>
      <c r="T180" s="11">
        <v>7.2289156626506021E-2</v>
      </c>
      <c r="U180" s="11">
        <v>-0.31676300578034683</v>
      </c>
      <c r="V180" s="11">
        <v>-0.3188405797101449</v>
      </c>
    </row>
    <row r="181" spans="1:22" ht="15.6" thickTop="1" thickBot="1" x14ac:dyDescent="0.35">
      <c r="A181" s="13">
        <v>8061200</v>
      </c>
      <c r="B181" s="6" t="s">
        <v>250</v>
      </c>
      <c r="C181" s="2" t="s">
        <v>333</v>
      </c>
      <c r="D181" s="24" t="s">
        <v>13</v>
      </c>
      <c r="E181" s="24" t="s">
        <v>13</v>
      </c>
    </row>
    <row r="182" spans="1:22" ht="15.6" thickTop="1" thickBot="1" x14ac:dyDescent="0.35">
      <c r="A182" s="13">
        <v>8039200</v>
      </c>
      <c r="B182" s="6" t="s">
        <v>101</v>
      </c>
      <c r="C182" s="2" t="s">
        <v>431</v>
      </c>
      <c r="D182" s="23">
        <v>45110</v>
      </c>
      <c r="E182" s="25" t="s">
        <v>174</v>
      </c>
      <c r="F182" s="11">
        <v>-0.37958532695374803</v>
      </c>
      <c r="G182" s="11">
        <v>3.2786885245901641E-2</v>
      </c>
      <c r="H182" s="11" t="s">
        <v>13</v>
      </c>
      <c r="I182" s="11">
        <v>-0.47698744769874479</v>
      </c>
      <c r="J182" s="11">
        <v>-0.38532110091743121</v>
      </c>
      <c r="K182" s="11">
        <v>4.878048780487805E-2</v>
      </c>
      <c r="L182" s="11">
        <v>2</v>
      </c>
      <c r="M182" s="11">
        <v>-0.10526315789473684</v>
      </c>
      <c r="N182" s="11" t="s">
        <v>13</v>
      </c>
      <c r="O182" s="11" t="s">
        <v>13</v>
      </c>
      <c r="P182" s="11" t="s">
        <v>13</v>
      </c>
      <c r="Q182" s="11">
        <v>0.4</v>
      </c>
      <c r="R182" s="11">
        <v>-0.49572649572649574</v>
      </c>
      <c r="S182" s="11" t="s">
        <v>13</v>
      </c>
      <c r="T182" s="11" t="s">
        <v>13</v>
      </c>
      <c r="U182" s="11">
        <v>-0.43542435424354242</v>
      </c>
      <c r="V182" s="11">
        <v>-0.14285714285714285</v>
      </c>
    </row>
    <row r="183" spans="1:22" ht="15.6" thickTop="1" thickBot="1" x14ac:dyDescent="0.35">
      <c r="A183" s="13">
        <v>8031500</v>
      </c>
      <c r="B183" s="6" t="s">
        <v>85</v>
      </c>
      <c r="C183" s="2" t="s">
        <v>413</v>
      </c>
      <c r="D183" s="23">
        <v>45110</v>
      </c>
      <c r="E183" s="25" t="s">
        <v>177</v>
      </c>
      <c r="F183" s="11">
        <v>-0.29158110882956878</v>
      </c>
      <c r="G183" s="11">
        <v>0</v>
      </c>
      <c r="H183" s="11">
        <v>-1</v>
      </c>
      <c r="I183" s="11">
        <v>-0.57425742574257421</v>
      </c>
      <c r="J183" s="11">
        <v>-6.545454545454546E-2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-2</v>
      </c>
      <c r="Q183" s="11">
        <v>-2</v>
      </c>
      <c r="R183" s="11">
        <v>-0.56000000000000005</v>
      </c>
      <c r="S183" s="11">
        <v>-2</v>
      </c>
      <c r="T183" s="11">
        <v>-0.75</v>
      </c>
      <c r="U183" s="11">
        <v>-2.3166023166023165E-2</v>
      </c>
      <c r="V183" s="11">
        <v>0</v>
      </c>
    </row>
    <row r="184" spans="1:22" ht="15.6" thickTop="1" thickBot="1" x14ac:dyDescent="0.35">
      <c r="A184" s="13">
        <v>8053500</v>
      </c>
      <c r="B184" s="6" t="s">
        <v>121</v>
      </c>
      <c r="C184" s="2" t="s">
        <v>457</v>
      </c>
      <c r="D184" s="23">
        <v>45124</v>
      </c>
      <c r="E184" s="25" t="s">
        <v>174</v>
      </c>
      <c r="F184" s="11">
        <v>-6.1855670103092786E-2</v>
      </c>
      <c r="G184" s="11">
        <v>9.5238095238095233E-2</v>
      </c>
      <c r="H184" s="11">
        <v>-0.33333333333333331</v>
      </c>
      <c r="I184" s="11">
        <v>-7.8602620087336247E-2</v>
      </c>
      <c r="J184" s="11">
        <v>-1.8518518518518517E-2</v>
      </c>
      <c r="K184" s="11">
        <v>-1.5555555555555556</v>
      </c>
      <c r="L184" s="11">
        <v>1.6</v>
      </c>
      <c r="M184" s="11">
        <v>0</v>
      </c>
      <c r="N184" s="11">
        <v>0</v>
      </c>
      <c r="O184" s="11">
        <v>0</v>
      </c>
      <c r="P184" s="11">
        <v>-2</v>
      </c>
      <c r="Q184" s="11">
        <v>0.4</v>
      </c>
      <c r="R184" s="11">
        <v>-1.8691588785046728E-2</v>
      </c>
      <c r="S184" s="11">
        <v>-1.6</v>
      </c>
      <c r="T184" s="11">
        <v>-0.66666666666666663</v>
      </c>
      <c r="U184" s="11">
        <v>0</v>
      </c>
      <c r="V184" s="11">
        <v>-0.10526315789473684</v>
      </c>
    </row>
    <row r="185" spans="1:22" ht="15.6" thickTop="1" thickBot="1" x14ac:dyDescent="0.35">
      <c r="A185" s="13">
        <v>9010590</v>
      </c>
      <c r="B185" s="6" t="s">
        <v>252</v>
      </c>
      <c r="C185" s="2" t="s">
        <v>335</v>
      </c>
      <c r="D185" s="24" t="s">
        <v>13</v>
      </c>
      <c r="E185" s="24" t="s">
        <v>13</v>
      </c>
    </row>
    <row r="186" spans="1:22" ht="15.6" thickTop="1" thickBot="1" x14ac:dyDescent="0.35">
      <c r="A186" s="13">
        <v>9010580</v>
      </c>
      <c r="B186" s="6" t="s">
        <v>251</v>
      </c>
      <c r="C186" s="2" t="s">
        <v>334</v>
      </c>
      <c r="D186" s="24" t="s">
        <v>13</v>
      </c>
      <c r="E186" s="24" t="s">
        <v>13</v>
      </c>
    </row>
    <row r="187" spans="1:22" ht="15.6" thickTop="1" thickBot="1" x14ac:dyDescent="0.35">
      <c r="A187" s="13">
        <v>8056150</v>
      </c>
      <c r="B187" s="6" t="s">
        <v>508</v>
      </c>
      <c r="C187" s="2" t="s">
        <v>473</v>
      </c>
      <c r="D187" s="23">
        <v>45098</v>
      </c>
      <c r="E187" s="24" t="s">
        <v>174</v>
      </c>
      <c r="F187" s="12">
        <v>-0.38102893890675243</v>
      </c>
      <c r="G187" s="12">
        <v>-0.34770889487870621</v>
      </c>
      <c r="H187" s="12">
        <v>-0.10416666666666667</v>
      </c>
      <c r="I187" s="12">
        <v>-0.41400491400491402</v>
      </c>
      <c r="J187" s="12">
        <v>-0.36910197869101979</v>
      </c>
      <c r="K187" s="12">
        <v>-0.25</v>
      </c>
      <c r="L187" s="12">
        <v>3.8461538461538464E-2</v>
      </c>
      <c r="M187" s="12">
        <v>-0.9907407407407407</v>
      </c>
      <c r="N187" s="12">
        <v>-5.2631578947368418E-2</v>
      </c>
      <c r="O187" s="12">
        <v>-6.25E-2</v>
      </c>
      <c r="P187" s="12">
        <v>-0.23076923076923078</v>
      </c>
      <c r="Q187" s="12">
        <v>-0.49230769230769234</v>
      </c>
      <c r="R187" s="12">
        <v>-0.39288256227758006</v>
      </c>
      <c r="S187" s="12">
        <v>-0.9285714285714286</v>
      </c>
      <c r="T187" s="12">
        <v>-0.25</v>
      </c>
      <c r="U187" s="12">
        <v>-4.5510455104551047E-2</v>
      </c>
      <c r="V187" s="12">
        <v>-0.91546391752577316</v>
      </c>
    </row>
    <row r="188" spans="1:22" ht="15.6" thickTop="1" thickBot="1" x14ac:dyDescent="0.35">
      <c r="A188" s="13">
        <v>8042800</v>
      </c>
      <c r="B188" s="6" t="s">
        <v>108</v>
      </c>
      <c r="C188" s="2" t="s">
        <v>441</v>
      </c>
      <c r="D188" s="23">
        <v>45112</v>
      </c>
      <c r="E188" s="25" t="s">
        <v>177</v>
      </c>
      <c r="F188" s="11">
        <v>-0.22468793342579751</v>
      </c>
      <c r="G188" s="11">
        <v>-2.2727272727272728E-2</v>
      </c>
      <c r="H188" s="11">
        <v>-8.5470085470085472E-2</v>
      </c>
      <c r="I188" s="11">
        <v>-0.4</v>
      </c>
      <c r="J188" s="11">
        <v>-0.25352112676056338</v>
      </c>
      <c r="K188" s="11">
        <v>7.407407407407407E-2</v>
      </c>
      <c r="L188" s="11">
        <v>1.4761904761904763</v>
      </c>
      <c r="M188" s="11">
        <v>-2</v>
      </c>
      <c r="N188" s="11">
        <v>-0.12987012987012986</v>
      </c>
      <c r="O188" s="11">
        <v>-0.4</v>
      </c>
      <c r="P188" s="11">
        <v>5.7142857142857141E-2</v>
      </c>
      <c r="Q188" s="11">
        <v>-0.26573426573426573</v>
      </c>
      <c r="R188" s="11">
        <v>3.9215686274509803E-2</v>
      </c>
      <c r="S188" s="11">
        <v>-2</v>
      </c>
      <c r="T188" s="11">
        <v>-0.72727272727272729</v>
      </c>
      <c r="U188" s="11">
        <v>-7.2727272727272724E-2</v>
      </c>
      <c r="V188" s="11">
        <v>-1.2</v>
      </c>
    </row>
    <row r="189" spans="1:22" ht="15.6" thickTop="1" thickBot="1" x14ac:dyDescent="0.35">
      <c r="A189" s="13">
        <v>8051600</v>
      </c>
      <c r="B189" s="6" t="s">
        <v>118</v>
      </c>
      <c r="C189" s="2" t="s">
        <v>454</v>
      </c>
      <c r="D189" s="23">
        <v>45113</v>
      </c>
      <c r="E189" s="25" t="s">
        <v>177</v>
      </c>
      <c r="F189" s="11">
        <v>0.26052104208416832</v>
      </c>
      <c r="G189" s="11">
        <v>0.32061068702290074</v>
      </c>
      <c r="H189" s="11">
        <v>0.39175257731958762</v>
      </c>
      <c r="I189" s="11">
        <v>-0.21359223300970873</v>
      </c>
      <c r="J189" s="11">
        <v>0.42857142857142855</v>
      </c>
      <c r="K189" s="11">
        <v>-0.55555555555555558</v>
      </c>
      <c r="L189" s="11">
        <v>1.139240506329114</v>
      </c>
      <c r="M189" s="11">
        <v>-1.75</v>
      </c>
      <c r="N189" s="11">
        <v>-0.8</v>
      </c>
      <c r="O189" s="11">
        <v>0.75</v>
      </c>
      <c r="P189" s="11">
        <v>-2</v>
      </c>
      <c r="Q189" s="11">
        <v>-0.2608695652173913</v>
      </c>
      <c r="R189" s="11">
        <v>-3.0769230769230771E-2</v>
      </c>
      <c r="S189" s="11">
        <v>-0.93333333333333335</v>
      </c>
      <c r="T189" s="11">
        <v>-1</v>
      </c>
      <c r="U189" s="11">
        <v>0.75862068965517238</v>
      </c>
      <c r="V189" s="11">
        <v>-2</v>
      </c>
    </row>
    <row r="190" spans="1:22" ht="15.6" thickTop="1" thickBot="1" x14ac:dyDescent="0.35">
      <c r="A190" s="13">
        <v>8052400</v>
      </c>
      <c r="B190" s="6" t="s">
        <v>119</v>
      </c>
      <c r="C190" s="2" t="s">
        <v>455</v>
      </c>
      <c r="D190" s="24" t="s">
        <v>13</v>
      </c>
      <c r="E190" s="24" t="s">
        <v>13</v>
      </c>
    </row>
    <row r="191" spans="1:22" ht="15.6" thickTop="1" thickBot="1" x14ac:dyDescent="0.35">
      <c r="A191" s="13">
        <v>8022300</v>
      </c>
      <c r="B191" s="6" t="s">
        <v>61</v>
      </c>
      <c r="C191" s="2" t="s">
        <v>383</v>
      </c>
      <c r="D191" s="23">
        <v>45110</v>
      </c>
      <c r="E191" s="25" t="s">
        <v>176</v>
      </c>
      <c r="F191" s="11">
        <v>-4.8257372654155493E-2</v>
      </c>
      <c r="G191" s="11">
        <v>0</v>
      </c>
      <c r="H191" s="11">
        <v>4.6511627906976744E-2</v>
      </c>
      <c r="I191" s="11">
        <v>0</v>
      </c>
      <c r="J191" s="11">
        <v>-0.125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0.08</v>
      </c>
      <c r="Q191" s="11">
        <v>0</v>
      </c>
      <c r="R191" s="11">
        <v>5.9405940594059403E-2</v>
      </c>
      <c r="S191" s="11">
        <v>-2</v>
      </c>
      <c r="T191" s="11">
        <v>-0.23529411764705882</v>
      </c>
      <c r="U191" s="11">
        <v>5.6074766355140186E-2</v>
      </c>
      <c r="V191" s="11">
        <v>-0.94736842105263153</v>
      </c>
    </row>
    <row r="192" spans="1:22" ht="15.6" thickTop="1" thickBot="1" x14ac:dyDescent="0.35">
      <c r="A192" s="13">
        <v>8039600</v>
      </c>
      <c r="B192" s="6" t="s">
        <v>102</v>
      </c>
      <c r="C192" s="2" t="s">
        <v>433</v>
      </c>
      <c r="D192" s="23">
        <v>45117</v>
      </c>
      <c r="E192" s="25" t="s">
        <v>177</v>
      </c>
      <c r="F192" s="11">
        <v>-0.3146067415730337</v>
      </c>
      <c r="G192" s="11">
        <v>0</v>
      </c>
      <c r="H192" s="11">
        <v>-0.98305084745762716</v>
      </c>
      <c r="I192" s="11">
        <v>-9.5238095238095233E-2</v>
      </c>
      <c r="J192" s="11">
        <v>-0.24561403508771928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-2</v>
      </c>
      <c r="Q192" s="11">
        <v>0</v>
      </c>
      <c r="R192" s="11">
        <v>0</v>
      </c>
      <c r="S192" s="11">
        <v>-1.2</v>
      </c>
      <c r="T192" s="11">
        <v>-0.34146341463414637</v>
      </c>
      <c r="U192" s="11">
        <v>-0.2153846153846154</v>
      </c>
      <c r="V192" s="11">
        <v>0</v>
      </c>
    </row>
    <row r="193" spans="1:22" ht="15.6" thickTop="1" thickBot="1" x14ac:dyDescent="0.35">
      <c r="A193" s="13">
        <v>8027300</v>
      </c>
      <c r="B193" s="6" t="s">
        <v>78</v>
      </c>
      <c r="C193" s="2" t="s">
        <v>404</v>
      </c>
      <c r="D193" s="23">
        <v>45112</v>
      </c>
      <c r="E193" s="25" t="s">
        <v>174</v>
      </c>
      <c r="F193" s="11">
        <v>-0.14994232987312572</v>
      </c>
      <c r="G193" s="11">
        <v>-9.1503267973856203E-2</v>
      </c>
      <c r="H193" s="11">
        <v>-5.7803468208092484E-2</v>
      </c>
      <c r="I193" s="11">
        <v>-0.27055702917771884</v>
      </c>
      <c r="J193" s="11">
        <v>-4.9382716049382713E-2</v>
      </c>
      <c r="K193" s="11">
        <v>0</v>
      </c>
      <c r="L193" s="11">
        <v>-7.407407407407407E-2</v>
      </c>
      <c r="M193" s="11">
        <v>-9.8360655737704916E-2</v>
      </c>
      <c r="N193" s="11">
        <v>-8.1300813008130079E-2</v>
      </c>
      <c r="O193" s="11">
        <v>0</v>
      </c>
      <c r="P193" s="11">
        <v>0</v>
      </c>
      <c r="Q193" s="11">
        <v>-0.88695652173913042</v>
      </c>
      <c r="R193" s="11">
        <v>-9.9290780141843976E-2</v>
      </c>
      <c r="S193" s="11">
        <v>0.11570247933884298</v>
      </c>
      <c r="T193" s="11">
        <v>1.0129870129870129</v>
      </c>
      <c r="U193" s="11">
        <v>-1.5</v>
      </c>
      <c r="V193" s="11">
        <v>-6.8965517241379309E-2</v>
      </c>
    </row>
    <row r="194" spans="1:22" ht="15.6" thickTop="1" thickBot="1" x14ac:dyDescent="0.35">
      <c r="A194" s="13">
        <v>8024300</v>
      </c>
      <c r="B194" s="6" t="s">
        <v>66</v>
      </c>
      <c r="C194" s="2" t="s">
        <v>274</v>
      </c>
      <c r="D194" s="23">
        <v>45112</v>
      </c>
      <c r="E194" s="25" t="s">
        <v>177</v>
      </c>
      <c r="F194" s="11">
        <v>-6.6265060240963861E-2</v>
      </c>
      <c r="G194" s="11">
        <v>0</v>
      </c>
      <c r="H194" s="11">
        <v>0</v>
      </c>
      <c r="I194" s="11">
        <v>-0.14054054054054055</v>
      </c>
      <c r="J194" s="11">
        <v>-0.11363636363636363</v>
      </c>
      <c r="K194" s="11">
        <v>-0.125</v>
      </c>
      <c r="L194" s="11">
        <v>0.11764705882352941</v>
      </c>
      <c r="M194" s="11">
        <v>0</v>
      </c>
      <c r="N194" s="11">
        <v>-0.12244897959183673</v>
      </c>
      <c r="O194" s="11">
        <v>0.13953488372093023</v>
      </c>
      <c r="P194" s="11">
        <v>0</v>
      </c>
      <c r="Q194" s="11">
        <v>-0.18867924528301888</v>
      </c>
      <c r="R194" s="11">
        <v>9.1743119266055051E-2</v>
      </c>
      <c r="S194" s="11">
        <v>-1.1304347826086956</v>
      </c>
      <c r="T194" s="11">
        <v>-4.2553191489361701E-2</v>
      </c>
      <c r="U194" s="11">
        <v>-1.6528925619834711E-2</v>
      </c>
      <c r="V194" s="11">
        <v>-2</v>
      </c>
    </row>
    <row r="195" spans="1:22" ht="15.6" thickTop="1" thickBot="1" x14ac:dyDescent="0.35">
      <c r="A195" s="13">
        <v>8037500</v>
      </c>
      <c r="B195" s="6" t="s">
        <v>98</v>
      </c>
      <c r="C195" s="2" t="s">
        <v>428</v>
      </c>
      <c r="D195" s="23">
        <v>45104</v>
      </c>
      <c r="E195" s="25" t="s">
        <v>174</v>
      </c>
      <c r="F195" s="11">
        <v>-0.12314225053078556</v>
      </c>
      <c r="G195" s="11">
        <v>0.4</v>
      </c>
      <c r="H195" s="11">
        <v>0</v>
      </c>
      <c r="I195" s="11">
        <v>-0.26600985221674878</v>
      </c>
      <c r="J195" s="11">
        <v>-3.4188034188034191E-2</v>
      </c>
      <c r="K195" s="11">
        <v>0.2857142857142857</v>
      </c>
      <c r="L195" s="11">
        <v>0</v>
      </c>
      <c r="M195" s="11">
        <v>0.66666666666666663</v>
      </c>
      <c r="N195" s="11">
        <v>0</v>
      </c>
      <c r="O195" s="11">
        <v>0</v>
      </c>
      <c r="P195" s="11">
        <v>0</v>
      </c>
      <c r="Q195" s="11">
        <v>-0.4</v>
      </c>
      <c r="R195" s="11">
        <v>-0.62721893491124259</v>
      </c>
      <c r="S195" s="11">
        <v>1.8620689655172413</v>
      </c>
      <c r="T195" s="11">
        <v>-0.54545454545454541</v>
      </c>
      <c r="U195" s="11">
        <v>-9.1324200913242004E-3</v>
      </c>
      <c r="V195" s="11">
        <v>0</v>
      </c>
    </row>
    <row r="196" spans="1:22" ht="15.6" thickTop="1" thickBot="1" x14ac:dyDescent="0.35">
      <c r="A196" s="13">
        <v>8024600</v>
      </c>
      <c r="B196" s="6" t="s">
        <v>2</v>
      </c>
      <c r="C196" s="2" t="s">
        <v>390</v>
      </c>
      <c r="D196" s="23">
        <v>45103</v>
      </c>
      <c r="E196" s="23" t="s">
        <v>176</v>
      </c>
      <c r="F196" s="11">
        <v>-0.2280752532561505</v>
      </c>
      <c r="G196" s="11">
        <v>4.0404040404040407E-2</v>
      </c>
      <c r="H196" s="11">
        <v>-0.32227488151658767</v>
      </c>
      <c r="I196" s="11">
        <v>8.4507042253521125E-2</v>
      </c>
      <c r="J196" s="11">
        <v>-4.4776119402985072E-2</v>
      </c>
      <c r="K196" s="11">
        <v>0.42857142857142855</v>
      </c>
      <c r="L196" s="11">
        <v>2.2222222222222223E-2</v>
      </c>
      <c r="M196" s="11">
        <v>0</v>
      </c>
      <c r="N196" s="11">
        <v>2.197802197802198E-2</v>
      </c>
      <c r="O196" s="11">
        <v>-0.25605536332179929</v>
      </c>
      <c r="P196" s="11">
        <v>-1.5238095238095237</v>
      </c>
      <c r="Q196" s="11">
        <v>0.14285714285714285</v>
      </c>
      <c r="R196" s="11">
        <v>0.08</v>
      </c>
      <c r="S196" s="11">
        <v>7.5471698113207544E-2</v>
      </c>
      <c r="T196" s="11">
        <v>3.3333333333333333E-2</v>
      </c>
      <c r="U196" s="11">
        <v>-0.13333333333333333</v>
      </c>
      <c r="V196" s="11">
        <v>0.15384615384615385</v>
      </c>
    </row>
    <row r="197" spans="1:22" ht="15.6" thickTop="1" thickBot="1" x14ac:dyDescent="0.35">
      <c r="A197" s="13">
        <v>8036500</v>
      </c>
      <c r="B197" s="6" t="s">
        <v>96</v>
      </c>
      <c r="C197" s="2" t="s">
        <v>426</v>
      </c>
      <c r="D197" s="23">
        <v>45350</v>
      </c>
      <c r="E197" s="25" t="s">
        <v>177</v>
      </c>
      <c r="F197" s="11">
        <v>2.5269068788020588E-2</v>
      </c>
      <c r="G197" s="11">
        <v>0.14918414918414918</v>
      </c>
      <c r="H197" s="11">
        <v>-4.1988950276243095E-2</v>
      </c>
      <c r="I197" s="11">
        <v>-0.3087248322147651</v>
      </c>
      <c r="J197" s="11">
        <v>4.4444444444444446E-2</v>
      </c>
      <c r="K197" s="11">
        <v>1.4805194805194806</v>
      </c>
      <c r="L197" s="11">
        <v>-0.10967741935483871</v>
      </c>
      <c r="M197" s="11">
        <v>0.50931677018633537</v>
      </c>
      <c r="N197" s="11">
        <v>-0.13333333333333333</v>
      </c>
      <c r="O197" s="11">
        <v>-0.39613526570048307</v>
      </c>
      <c r="P197" s="11">
        <v>0.89539748953974896</v>
      </c>
      <c r="Q197" s="11">
        <v>-5.8823529411764705E-2</v>
      </c>
      <c r="R197" s="11">
        <v>7.407407407407407E-2</v>
      </c>
      <c r="S197" s="11">
        <v>-0.81481481481481477</v>
      </c>
      <c r="T197" s="11">
        <v>0.18421052631578946</v>
      </c>
      <c r="U197" s="11">
        <v>-0.54545454545454541</v>
      </c>
      <c r="V197" s="11">
        <v>0</v>
      </c>
    </row>
    <row r="198" spans="1:22" ht="15.6" thickTop="1" thickBot="1" x14ac:dyDescent="0.35">
      <c r="A198" s="13">
        <v>8027900</v>
      </c>
      <c r="B198" s="6" t="s">
        <v>0</v>
      </c>
      <c r="C198" s="2" t="s">
        <v>406</v>
      </c>
      <c r="D198" s="23">
        <v>45103</v>
      </c>
      <c r="E198" s="23" t="s">
        <v>174</v>
      </c>
      <c r="F198" s="11">
        <v>-0.40005316321105794</v>
      </c>
      <c r="G198" s="11">
        <v>-3.9138943248532287E-3</v>
      </c>
      <c r="H198" s="11">
        <v>-2.0066889632107024E-2</v>
      </c>
      <c r="I198" s="11">
        <v>-0.12903225806451613</v>
      </c>
      <c r="J198" s="11">
        <v>-1.7291066282420751E-2</v>
      </c>
      <c r="K198" s="11">
        <v>-2.8169014084507043E-2</v>
      </c>
      <c r="L198" s="11">
        <v>1.5544041450777202E-2</v>
      </c>
      <c r="M198" s="11">
        <v>-7.8212290502793297E-2</v>
      </c>
      <c r="N198" s="11">
        <v>-2.4691358024691357E-2</v>
      </c>
      <c r="O198" s="11">
        <v>-2.6200873362445413E-2</v>
      </c>
      <c r="P198" s="11">
        <v>1.5503875968992248E-2</v>
      </c>
      <c r="Q198" s="11">
        <v>-0.4</v>
      </c>
      <c r="R198" s="11">
        <v>-0.70085470085470081</v>
      </c>
      <c r="S198" s="11">
        <v>0.45</v>
      </c>
      <c r="T198" s="11">
        <v>-6.8965517241379309E-2</v>
      </c>
      <c r="U198" s="11">
        <v>0</v>
      </c>
      <c r="V198" s="11">
        <v>0</v>
      </c>
    </row>
    <row r="199" spans="1:22" ht="15.6" thickTop="1" thickBot="1" x14ac:dyDescent="0.35">
      <c r="A199" s="13">
        <v>8039300</v>
      </c>
      <c r="B199" s="6" t="s">
        <v>11</v>
      </c>
      <c r="C199" s="2" t="s">
        <v>432</v>
      </c>
      <c r="D199" s="23">
        <v>45103</v>
      </c>
      <c r="E199" s="24" t="s">
        <v>177</v>
      </c>
      <c r="F199" s="11">
        <v>-0.10993176648976498</v>
      </c>
      <c r="G199" s="11">
        <v>-0.11435832274459974</v>
      </c>
      <c r="H199" s="11">
        <v>-0.18901098901098901</v>
      </c>
      <c r="I199" s="11">
        <v>-0.19834710743801653</v>
      </c>
      <c r="J199" s="11">
        <v>0</v>
      </c>
      <c r="K199" s="11">
        <v>-0.34343434343434343</v>
      </c>
      <c r="L199" s="11">
        <v>-0.12037037037037036</v>
      </c>
      <c r="M199" s="11">
        <v>-1.5625E-2</v>
      </c>
      <c r="N199" s="11">
        <v>-0.4</v>
      </c>
      <c r="O199" s="11">
        <v>-0.18779342723004694</v>
      </c>
      <c r="P199" s="11">
        <v>0.22222222222222221</v>
      </c>
      <c r="Q199" s="11">
        <v>-0.24299065420560748</v>
      </c>
      <c r="R199" s="11">
        <v>0.18181818181818182</v>
      </c>
      <c r="S199" s="11">
        <v>0.11764705882352941</v>
      </c>
      <c r="T199" s="11">
        <v>0</v>
      </c>
      <c r="U199" s="11">
        <v>0</v>
      </c>
      <c r="V199" s="11">
        <v>0</v>
      </c>
    </row>
    <row r="200" spans="1:22" ht="15.6" thickTop="1" thickBot="1" x14ac:dyDescent="0.35">
      <c r="A200" s="13">
        <v>9010660</v>
      </c>
      <c r="B200" s="6" t="s">
        <v>253</v>
      </c>
      <c r="C200" s="2" t="s">
        <v>336</v>
      </c>
      <c r="D200" s="24" t="s">
        <v>13</v>
      </c>
      <c r="E200" s="24" t="s">
        <v>13</v>
      </c>
    </row>
    <row r="201" spans="1:22" ht="15.6" thickTop="1" thickBot="1" x14ac:dyDescent="0.35">
      <c r="A201" s="13">
        <v>8017300</v>
      </c>
      <c r="B201" s="6" t="s">
        <v>51</v>
      </c>
      <c r="C201" s="2" t="s">
        <v>373</v>
      </c>
      <c r="D201" s="23">
        <v>45103</v>
      </c>
      <c r="E201" s="25" t="s">
        <v>177</v>
      </c>
      <c r="F201" s="11">
        <v>-9.9125364431486881E-2</v>
      </c>
      <c r="G201" s="11">
        <v>-4.5454545454545456E-2</v>
      </c>
      <c r="H201" s="11">
        <v>-0.13533834586466165</v>
      </c>
      <c r="I201" s="11" t="s">
        <v>13</v>
      </c>
      <c r="J201" s="11">
        <v>-0.23529411764705882</v>
      </c>
      <c r="K201" s="11">
        <v>-0.2857142857142857</v>
      </c>
      <c r="L201" s="11">
        <v>-1.2903225806451613E-2</v>
      </c>
      <c r="M201" s="11" t="s">
        <v>13</v>
      </c>
      <c r="N201" s="11" t="s">
        <v>13</v>
      </c>
      <c r="O201" s="11">
        <v>-7.7519379844961239E-2</v>
      </c>
      <c r="P201" s="11">
        <v>-2</v>
      </c>
      <c r="Q201" s="11" t="s">
        <v>13</v>
      </c>
      <c r="R201" s="11" t="s">
        <v>13</v>
      </c>
      <c r="S201" s="11" t="s">
        <v>13</v>
      </c>
      <c r="T201" s="11">
        <v>0</v>
      </c>
      <c r="U201" s="11">
        <v>2</v>
      </c>
      <c r="V201" s="11">
        <v>-0.43478260869565216</v>
      </c>
    </row>
    <row r="202" spans="1:22" ht="15.6" thickTop="1" thickBot="1" x14ac:dyDescent="0.35">
      <c r="A202" s="13">
        <v>8029200</v>
      </c>
      <c r="B202" s="6" t="s">
        <v>84</v>
      </c>
      <c r="C202" s="2" t="s">
        <v>411</v>
      </c>
      <c r="D202" s="23">
        <v>45117</v>
      </c>
      <c r="E202" s="25" t="s">
        <v>176</v>
      </c>
      <c r="F202" s="11">
        <v>-0.10764872521246459</v>
      </c>
      <c r="G202" s="11">
        <v>-6.8965517241379309E-2</v>
      </c>
      <c r="H202" s="11">
        <v>-0.17241379310344829</v>
      </c>
      <c r="I202" s="11">
        <v>-0.1111111111111111</v>
      </c>
      <c r="J202" s="11">
        <v>-7.407407407407407E-2</v>
      </c>
      <c r="K202" s="11">
        <v>-0.10526315789473684</v>
      </c>
      <c r="L202" s="11">
        <v>-6.5934065934065936E-2</v>
      </c>
      <c r="M202" s="11">
        <v>-6.25E-2</v>
      </c>
      <c r="N202" s="11">
        <v>0</v>
      </c>
      <c r="O202" s="11">
        <v>-7.8431372549019607E-2</v>
      </c>
      <c r="P202" s="11">
        <v>-1.2</v>
      </c>
      <c r="Q202" s="11">
        <v>-0.16666666666666666</v>
      </c>
      <c r="R202" s="11">
        <v>0</v>
      </c>
      <c r="S202" s="11">
        <v>0</v>
      </c>
      <c r="T202" s="11">
        <v>0</v>
      </c>
      <c r="U202" s="11">
        <v>0</v>
      </c>
      <c r="V202" s="11">
        <v>-0.18181818181818182</v>
      </c>
    </row>
    <row r="203" spans="1:22" ht="15.6" thickTop="1" thickBot="1" x14ac:dyDescent="0.35">
      <c r="A203" s="13">
        <v>8058100</v>
      </c>
      <c r="B203" s="6" t="s">
        <v>248</v>
      </c>
      <c r="C203" s="2" t="s">
        <v>331</v>
      </c>
      <c r="D203" s="24" t="s">
        <v>13</v>
      </c>
      <c r="E203" s="24" t="s">
        <v>13</v>
      </c>
    </row>
    <row r="204" spans="1:22" ht="15.6" thickTop="1" thickBot="1" x14ac:dyDescent="0.35">
      <c r="A204" s="13">
        <v>8054600</v>
      </c>
      <c r="B204" s="6" t="s">
        <v>237</v>
      </c>
      <c r="C204" s="2" t="s">
        <v>319</v>
      </c>
      <c r="D204" s="24" t="s">
        <v>13</v>
      </c>
      <c r="E204" s="24" t="s">
        <v>13</v>
      </c>
    </row>
    <row r="205" spans="1:22" ht="15.6" thickTop="1" thickBot="1" x14ac:dyDescent="0.35">
      <c r="A205" s="13">
        <v>8058015</v>
      </c>
      <c r="B205" s="6" t="s">
        <v>247</v>
      </c>
      <c r="C205" s="2" t="s">
        <v>330</v>
      </c>
      <c r="D205" s="24" t="s">
        <v>13</v>
      </c>
      <c r="E205" s="24" t="s">
        <v>13</v>
      </c>
    </row>
    <row r="206" spans="1:22" ht="15.6" thickTop="1" thickBot="1" x14ac:dyDescent="0.35">
      <c r="A206" s="13">
        <v>8058010</v>
      </c>
      <c r="B206" s="6" t="s">
        <v>246</v>
      </c>
      <c r="C206" s="2" t="s">
        <v>329</v>
      </c>
      <c r="D206" s="24" t="s">
        <v>13</v>
      </c>
      <c r="E206" s="24" t="s">
        <v>13</v>
      </c>
    </row>
    <row r="207" spans="1:22" ht="15.6" thickTop="1" thickBot="1" x14ac:dyDescent="0.35">
      <c r="A207" s="13">
        <v>8027200</v>
      </c>
      <c r="B207" s="6" t="s">
        <v>507</v>
      </c>
      <c r="C207" s="2" t="s">
        <v>403</v>
      </c>
      <c r="D207" s="23">
        <v>45107</v>
      </c>
      <c r="E207" s="24" t="s">
        <v>174</v>
      </c>
      <c r="F207" s="11">
        <v>-0.34646856158484063</v>
      </c>
      <c r="G207" s="11">
        <v>-3.4228187919463089E-2</v>
      </c>
      <c r="H207" s="11">
        <v>-5.4504163512490537E-2</v>
      </c>
      <c r="I207" s="11">
        <v>-3.5775127768313458E-2</v>
      </c>
      <c r="J207" s="11">
        <v>-6.0218978102189784E-2</v>
      </c>
      <c r="K207" s="11">
        <v>-4.878048780487805E-2</v>
      </c>
      <c r="L207" s="11">
        <v>-3.614457831325301E-2</v>
      </c>
      <c r="M207" s="11">
        <v>-1.4634146341463415E-2</v>
      </c>
      <c r="N207" s="11">
        <v>-4.6296296296296294E-2</v>
      </c>
      <c r="O207" s="11">
        <v>-5.5710306406685235E-2</v>
      </c>
      <c r="P207" s="11">
        <v>-5.1470588235294115E-2</v>
      </c>
      <c r="Q207" s="11">
        <v>-0.49268292682926829</v>
      </c>
      <c r="R207" s="11">
        <v>5.3140096618357488E-2</v>
      </c>
      <c r="S207" s="11">
        <v>0.39428571428571429</v>
      </c>
      <c r="T207" s="11">
        <v>-3.0534351145038167E-2</v>
      </c>
      <c r="U207" s="11">
        <v>8.4388185654008432E-3</v>
      </c>
      <c r="V207" s="11">
        <v>-0.17222222222222222</v>
      </c>
    </row>
    <row r="208" spans="1:22" ht="15.6" thickTop="1" thickBot="1" x14ac:dyDescent="0.35">
      <c r="A208" s="13">
        <v>8048400</v>
      </c>
      <c r="B208" s="6" t="s">
        <v>218</v>
      </c>
      <c r="C208" s="2" t="s">
        <v>300</v>
      </c>
      <c r="D208" s="24" t="s">
        <v>13</v>
      </c>
      <c r="E208" s="24" t="s">
        <v>13</v>
      </c>
    </row>
    <row r="209" spans="1:22" ht="15.6" thickTop="1" thickBot="1" x14ac:dyDescent="0.35">
      <c r="A209" s="13">
        <v>8000400</v>
      </c>
      <c r="B209" s="6" t="s">
        <v>28</v>
      </c>
      <c r="C209" s="2" t="s">
        <v>343</v>
      </c>
      <c r="D209" s="23">
        <v>45099</v>
      </c>
      <c r="E209" s="25" t="s">
        <v>177</v>
      </c>
      <c r="F209" s="11">
        <v>-0.15101289134438306</v>
      </c>
      <c r="G209" s="11">
        <v>-0.4277456647398844</v>
      </c>
      <c r="H209" s="11">
        <v>-5.6497175141242938E-2</v>
      </c>
      <c r="I209" s="11">
        <v>-5.7142857142857141E-2</v>
      </c>
      <c r="J209" s="11">
        <v>4.878048780487805E-2</v>
      </c>
      <c r="K209" s="11">
        <v>0.967741935483871</v>
      </c>
      <c r="L209" s="11">
        <v>-1.6666666666666667</v>
      </c>
      <c r="M209" s="11">
        <v>-0.35897435897435898</v>
      </c>
      <c r="N209" s="11">
        <v>0.13333333333333333</v>
      </c>
      <c r="O209" s="11">
        <v>-1.9459459459459461</v>
      </c>
      <c r="P209" s="11">
        <v>1.5</v>
      </c>
      <c r="Q209" s="11">
        <v>0.22222222222222221</v>
      </c>
      <c r="R209" s="11">
        <v>-6.4516129032258063E-2</v>
      </c>
      <c r="S209" s="11">
        <v>-0.2857142857142857</v>
      </c>
      <c r="T209" s="11">
        <v>0.10526315789473684</v>
      </c>
      <c r="U209" s="11">
        <v>6.0606060606060608E-2</v>
      </c>
      <c r="V209" s="11">
        <v>-0.10526315789473684</v>
      </c>
    </row>
    <row r="210" spans="1:22" ht="15.6" thickTop="1" thickBot="1" x14ac:dyDescent="0.35">
      <c r="A210" s="13">
        <v>8033700</v>
      </c>
      <c r="B210" s="6" t="s">
        <v>89</v>
      </c>
      <c r="C210" s="2" t="s">
        <v>418</v>
      </c>
      <c r="D210" s="23">
        <v>45114</v>
      </c>
      <c r="E210" s="25" t="s">
        <v>177</v>
      </c>
      <c r="F210" s="11">
        <v>-3.9024390243902439E-2</v>
      </c>
      <c r="G210" s="11">
        <v>4.2553191489361701E-2</v>
      </c>
      <c r="H210" s="11">
        <v>-3.2786885245901641E-2</v>
      </c>
      <c r="I210" s="11">
        <v>-4.5602605863192182E-2</v>
      </c>
      <c r="J210" s="11">
        <v>-7.0739549839228297E-2</v>
      </c>
      <c r="K210" s="11">
        <v>0.21276595744680851</v>
      </c>
      <c r="L210" s="11">
        <v>-6.0606060606060608E-2</v>
      </c>
      <c r="M210" s="11">
        <v>-3.2786885245901641E-2</v>
      </c>
      <c r="N210" s="11">
        <v>-0.66666666666666663</v>
      </c>
      <c r="O210" s="11">
        <v>0</v>
      </c>
      <c r="P210" s="11">
        <v>0</v>
      </c>
      <c r="Q210" s="11">
        <v>-0.2608695652173913</v>
      </c>
      <c r="R210" s="11">
        <v>4.7244094488188976E-2</v>
      </c>
      <c r="S210" s="11">
        <v>-2</v>
      </c>
      <c r="T210" s="11">
        <v>0</v>
      </c>
      <c r="U210" s="11">
        <v>8.7591240875912413E-2</v>
      </c>
      <c r="V210" s="11">
        <v>-1.84</v>
      </c>
    </row>
    <row r="211" spans="1:22" ht="15.6" thickTop="1" thickBot="1" x14ac:dyDescent="0.35">
      <c r="A211" s="13">
        <v>8033800</v>
      </c>
      <c r="B211" s="6" t="s">
        <v>90</v>
      </c>
      <c r="C211" s="2" t="s">
        <v>419</v>
      </c>
      <c r="D211" s="23">
        <v>45114</v>
      </c>
      <c r="E211" s="25" t="s">
        <v>176</v>
      </c>
      <c r="F211" s="11">
        <v>-1.82370820668693E-2</v>
      </c>
      <c r="G211" s="11">
        <v>-9.0909090909090912E-2</v>
      </c>
      <c r="H211" s="11">
        <v>8.3333333333333329E-2</v>
      </c>
      <c r="I211" s="11">
        <v>-5.2830188679245285E-2</v>
      </c>
      <c r="J211" s="11">
        <v>0</v>
      </c>
      <c r="K211" s="11">
        <v>0</v>
      </c>
      <c r="L211" s="11">
        <v>-9.5238095238095233E-2</v>
      </c>
      <c r="M211" s="11">
        <v>-0.4</v>
      </c>
      <c r="N211" s="11">
        <v>0.13333333333333333</v>
      </c>
      <c r="O211" s="11">
        <v>0.15384615384615385</v>
      </c>
      <c r="P211" s="11">
        <v>0</v>
      </c>
      <c r="Q211" s="11">
        <v>-0.66666666666666663</v>
      </c>
      <c r="R211" s="11">
        <v>-3.3613445378151259E-2</v>
      </c>
      <c r="S211" s="11">
        <v>0</v>
      </c>
      <c r="T211" s="11">
        <v>0</v>
      </c>
      <c r="U211" s="11">
        <v>0</v>
      </c>
      <c r="V211" s="11">
        <v>0</v>
      </c>
    </row>
    <row r="212" spans="1:22" ht="15.6" thickTop="1" thickBot="1" x14ac:dyDescent="0.35">
      <c r="A212" s="13">
        <v>8033900</v>
      </c>
      <c r="B212" s="6" t="s">
        <v>91</v>
      </c>
      <c r="C212" s="2" t="s">
        <v>420</v>
      </c>
      <c r="D212" s="23">
        <v>45114</v>
      </c>
      <c r="E212" s="25" t="s">
        <v>176</v>
      </c>
      <c r="F212" s="11">
        <v>-1.3947001394700139E-2</v>
      </c>
      <c r="G212" s="11">
        <v>-0.43902439024390244</v>
      </c>
      <c r="H212" s="11">
        <v>0</v>
      </c>
      <c r="I212" s="11">
        <v>1.6348773841961851E-2</v>
      </c>
      <c r="J212" s="11">
        <v>7.0671378091872791E-3</v>
      </c>
      <c r="K212" s="11">
        <v>-0.11764705882352941</v>
      </c>
      <c r="L212" s="11">
        <v>-0.66666666666666663</v>
      </c>
      <c r="M212" s="11">
        <v>-0.66666666666666663</v>
      </c>
      <c r="N212" s="11">
        <v>-0.66666666666666663</v>
      </c>
      <c r="O212" s="11">
        <v>0.11764705882352941</v>
      </c>
      <c r="P212" s="11">
        <v>0.66666666666666663</v>
      </c>
      <c r="Q212" s="11">
        <v>-0.1111111111111111</v>
      </c>
      <c r="R212" s="11">
        <v>2.4390243902439025E-2</v>
      </c>
      <c r="S212" s="11">
        <v>0.66666666666666663</v>
      </c>
      <c r="T212" s="11">
        <v>0</v>
      </c>
      <c r="U212" s="11">
        <v>-8.1632653061224497E-3</v>
      </c>
      <c r="V212" s="11">
        <v>0.14285714285714285</v>
      </c>
    </row>
    <row r="213" spans="1:22" ht="15.6" thickTop="1" thickBot="1" x14ac:dyDescent="0.35">
      <c r="A213" s="13">
        <v>8034400</v>
      </c>
      <c r="B213" s="6" t="s">
        <v>6</v>
      </c>
      <c r="C213" s="2" t="s">
        <v>422</v>
      </c>
      <c r="D213" s="23">
        <v>45104</v>
      </c>
      <c r="E213" s="24" t="s">
        <v>174</v>
      </c>
      <c r="F213" s="11">
        <v>-0.2603719599427754</v>
      </c>
      <c r="G213" s="11">
        <v>-0.44359999999999999</v>
      </c>
      <c r="H213" s="11">
        <v>-2.7E-2</v>
      </c>
      <c r="I213" s="11">
        <v>0</v>
      </c>
      <c r="J213" s="11">
        <v>0.15379999999999999</v>
      </c>
      <c r="K213" s="11">
        <v>-0.85709999999999997</v>
      </c>
      <c r="L213" s="11">
        <v>-0.59309999999999996</v>
      </c>
      <c r="M213" s="11">
        <v>-0.24390000000000001</v>
      </c>
      <c r="N213" s="11">
        <v>0</v>
      </c>
      <c r="O213" s="11">
        <v>-4.4400000000000002E-2</v>
      </c>
      <c r="P213" s="11">
        <v>0.66669999999999996</v>
      </c>
      <c r="Q213" s="11">
        <v>7.4099999999999999E-2</v>
      </c>
      <c r="R213" s="11">
        <v>-0.66669999999999996</v>
      </c>
      <c r="S213" s="11">
        <v>0</v>
      </c>
      <c r="T213" s="11">
        <v>0</v>
      </c>
      <c r="U213" s="11">
        <v>0.66669999999999996</v>
      </c>
      <c r="V213" s="11">
        <v>0</v>
      </c>
    </row>
    <row r="214" spans="1:22" ht="15.6" thickTop="1" thickBot="1" x14ac:dyDescent="0.35">
      <c r="A214" s="13">
        <v>8047600</v>
      </c>
      <c r="B214" s="6" t="s">
        <v>23</v>
      </c>
      <c r="C214" s="2" t="s">
        <v>448</v>
      </c>
      <c r="D214" s="23">
        <v>45104</v>
      </c>
      <c r="E214" s="23" t="s">
        <v>177</v>
      </c>
      <c r="F214" s="11">
        <v>-3.6617725101715903E-2</v>
      </c>
      <c r="G214" s="11">
        <v>-7.1400000000000005E-2</v>
      </c>
      <c r="H214" s="11">
        <v>-0.1017</v>
      </c>
      <c r="I214" s="11">
        <v>-1.2999999999999999E-2</v>
      </c>
      <c r="J214" s="11">
        <v>0.04</v>
      </c>
      <c r="K214" s="11">
        <v>-6.9000000000000006E-2</v>
      </c>
      <c r="L214" s="11">
        <v>0.2</v>
      </c>
      <c r="M214" s="11">
        <v>-0.85709999999999997</v>
      </c>
      <c r="N214" s="11">
        <v>-0.16669999999999999</v>
      </c>
      <c r="O214" s="11">
        <v>0.33329999999999999</v>
      </c>
      <c r="P214" s="11">
        <v>-0.26090000000000002</v>
      </c>
      <c r="Q214" s="11">
        <v>0</v>
      </c>
      <c r="R214" s="11">
        <v>-1.43E-2</v>
      </c>
      <c r="S214" s="11">
        <v>0</v>
      </c>
      <c r="T214" s="11">
        <v>0</v>
      </c>
      <c r="U214" s="11">
        <v>4.5199999999999997E-2</v>
      </c>
      <c r="V214" s="11">
        <v>4.8800000000000003E-2</v>
      </c>
    </row>
    <row r="215" spans="1:22" ht="15.6" thickTop="1" thickBot="1" x14ac:dyDescent="0.35">
      <c r="A215" s="13">
        <v>8057845</v>
      </c>
      <c r="B215" s="6" t="s">
        <v>150</v>
      </c>
      <c r="C215" s="2" t="s">
        <v>488</v>
      </c>
      <c r="D215" s="23">
        <v>45357</v>
      </c>
      <c r="E215" s="25" t="s">
        <v>177</v>
      </c>
      <c r="F215" s="11">
        <v>-0.40163934426229508</v>
      </c>
      <c r="G215" s="11" t="s">
        <v>13</v>
      </c>
      <c r="H215" s="11">
        <v>-0.18867924528301888</v>
      </c>
      <c r="I215" s="11">
        <v>-0.42323651452282157</v>
      </c>
      <c r="J215" s="11">
        <v>-0.40479041916167663</v>
      </c>
      <c r="K215" s="11" t="s">
        <v>13</v>
      </c>
      <c r="L215" s="11" t="s">
        <v>13</v>
      </c>
      <c r="M215" s="11" t="s">
        <v>13</v>
      </c>
      <c r="N215" s="11">
        <v>-1.1627906976744187</v>
      </c>
      <c r="O215" s="11">
        <v>2</v>
      </c>
      <c r="P215" s="11">
        <v>-0.23157894736842105</v>
      </c>
      <c r="Q215" s="11">
        <v>2</v>
      </c>
      <c r="R215" s="11">
        <v>-0.33210332103321033</v>
      </c>
      <c r="S215" s="11">
        <v>-1.9540229885057472</v>
      </c>
      <c r="T215" s="11">
        <v>0</v>
      </c>
      <c r="U215" s="11">
        <v>-0.427307206068268</v>
      </c>
      <c r="V215" s="11" t="s">
        <v>13</v>
      </c>
    </row>
    <row r="216" spans="1:22" ht="15.6" thickTop="1" thickBot="1" x14ac:dyDescent="0.35">
      <c r="A216" s="13">
        <v>8033600</v>
      </c>
      <c r="B216" s="6" t="s">
        <v>88</v>
      </c>
      <c r="C216" s="2" t="s">
        <v>417</v>
      </c>
      <c r="D216" s="23">
        <v>45126</v>
      </c>
      <c r="E216" s="25" t="s">
        <v>176</v>
      </c>
      <c r="F216" s="11">
        <v>-3.6036036036036036E-2</v>
      </c>
      <c r="G216" s="11">
        <v>4.0816326530612242E-2</v>
      </c>
      <c r="H216" s="11" t="s">
        <v>13</v>
      </c>
      <c r="I216" s="11">
        <v>1.4285714285714285E-2</v>
      </c>
      <c r="J216" s="11">
        <v>-8.9020771513353122E-2</v>
      </c>
      <c r="K216" s="11">
        <v>0</v>
      </c>
      <c r="L216" s="11" t="s">
        <v>13</v>
      </c>
      <c r="M216" s="11">
        <v>0.15384615384615385</v>
      </c>
      <c r="N216" s="11" t="s">
        <v>13</v>
      </c>
      <c r="O216" s="11" t="s">
        <v>13</v>
      </c>
      <c r="P216" s="11" t="s">
        <v>13</v>
      </c>
      <c r="Q216" s="11">
        <v>0</v>
      </c>
      <c r="R216" s="11">
        <v>1.4705882352941176E-2</v>
      </c>
      <c r="S216" s="11" t="s">
        <v>13</v>
      </c>
      <c r="T216" s="11">
        <v>2</v>
      </c>
      <c r="U216" s="11">
        <v>-5.7613168724279837E-2</v>
      </c>
      <c r="V216" s="11">
        <v>-0.19354838709677419</v>
      </c>
    </row>
    <row r="217" spans="1:22" ht="15.6" thickTop="1" thickBot="1" x14ac:dyDescent="0.35">
      <c r="A217" s="13">
        <v>8034700</v>
      </c>
      <c r="B217" s="6" t="s">
        <v>204</v>
      </c>
      <c r="C217" s="2" t="s">
        <v>286</v>
      </c>
      <c r="D217" s="23">
        <v>45386</v>
      </c>
      <c r="E217" s="24" t="s">
        <v>177</v>
      </c>
      <c r="F217" s="11">
        <v>1.6004267804747934E-3</v>
      </c>
      <c r="G217" s="11">
        <v>-0.12518195050946143</v>
      </c>
      <c r="H217" s="11">
        <v>-6.7114093959731544E-2</v>
      </c>
      <c r="I217" s="11">
        <v>1.3043478260869565E-2</v>
      </c>
      <c r="J217" s="11">
        <v>0.13648771610555049</v>
      </c>
      <c r="K217" s="11">
        <v>-0.31111111111111112</v>
      </c>
      <c r="L217" s="11">
        <v>-9.4420600858369105E-2</v>
      </c>
      <c r="M217" s="11">
        <v>-0.15909090909090909</v>
      </c>
      <c r="N217" s="11">
        <v>1.0567685589519651</v>
      </c>
      <c r="O217" s="11">
        <v>-0.53140096618357491</v>
      </c>
      <c r="P217" s="11">
        <v>-0.23</v>
      </c>
      <c r="Q217" s="11">
        <v>9.9009900990099015E-2</v>
      </c>
      <c r="R217" s="11">
        <v>-1.2738853503184714E-2</v>
      </c>
      <c r="S217" s="11">
        <v>0</v>
      </c>
      <c r="T217" s="11">
        <v>0.14977973568281938</v>
      </c>
      <c r="U217" s="11">
        <v>-0.10894941634241245</v>
      </c>
      <c r="V217" s="11">
        <v>1.0534351145038168</v>
      </c>
    </row>
    <row r="218" spans="1:22" ht="15.6" thickTop="1" thickBot="1" x14ac:dyDescent="0.35">
      <c r="A218" s="13">
        <v>8034900</v>
      </c>
      <c r="B218" s="6" t="s">
        <v>93</v>
      </c>
      <c r="C218" s="2" t="s">
        <v>423</v>
      </c>
      <c r="D218" s="23">
        <v>45119</v>
      </c>
      <c r="E218" s="25" t="s">
        <v>176</v>
      </c>
      <c r="F218" s="11">
        <v>-2.5899280575539568E-2</v>
      </c>
      <c r="G218" s="11">
        <v>2.6666666666666668E-2</v>
      </c>
      <c r="H218" s="11">
        <v>-0.15686274509803921</v>
      </c>
      <c r="I218" s="11">
        <v>0.21176470588235294</v>
      </c>
      <c r="J218" s="11">
        <v>-5.5248618784530384E-2</v>
      </c>
      <c r="K218" s="11">
        <v>0</v>
      </c>
      <c r="L218" s="11">
        <v>0.10650887573964497</v>
      </c>
      <c r="M218" s="11">
        <v>-1.2</v>
      </c>
      <c r="N218" s="11">
        <v>-1.3846153846153846</v>
      </c>
      <c r="O218" s="11">
        <v>3.1746031746031744E-2</v>
      </c>
      <c r="P218" s="11">
        <v>0</v>
      </c>
      <c r="Q218" s="11">
        <v>0</v>
      </c>
      <c r="R218" s="11">
        <v>0.8936170212765957</v>
      </c>
      <c r="S218" s="11">
        <v>-0.8</v>
      </c>
      <c r="T218" s="11">
        <v>0.22680412371134021</v>
      </c>
      <c r="U218" s="11">
        <v>0</v>
      </c>
      <c r="V218" s="11">
        <v>-0.88888888888888884</v>
      </c>
    </row>
    <row r="219" spans="1:22" ht="15.6" thickTop="1" thickBot="1" x14ac:dyDescent="0.35">
      <c r="A219" s="13">
        <v>8034500</v>
      </c>
      <c r="B219" s="6" t="s">
        <v>203</v>
      </c>
      <c r="C219" s="2" t="s">
        <v>285</v>
      </c>
      <c r="D219" s="23">
        <v>45385</v>
      </c>
      <c r="E219" s="24" t="s">
        <v>177</v>
      </c>
      <c r="F219" s="11">
        <v>0.10777115944036571</v>
      </c>
      <c r="G219" s="11">
        <v>-0.1933152664859982</v>
      </c>
      <c r="H219" s="11">
        <v>-9.4023904382470117E-2</v>
      </c>
      <c r="I219" s="11">
        <v>-0.1226932668329177</v>
      </c>
      <c r="J219" s="11">
        <v>-0.19929185634800203</v>
      </c>
      <c r="K219" s="11">
        <v>-0.6733668341708543</v>
      </c>
      <c r="L219" s="11">
        <v>-3.3898305084745763E-2</v>
      </c>
      <c r="M219" s="11">
        <v>-0.28000000000000003</v>
      </c>
      <c r="N219" s="11">
        <v>7.5085324232081918E-2</v>
      </c>
      <c r="O219" s="11">
        <v>8.8549618320610687E-2</v>
      </c>
      <c r="P219" s="11">
        <v>-0.64495114006514653</v>
      </c>
      <c r="Q219" s="11">
        <v>-4.0816326530612242E-2</v>
      </c>
      <c r="R219" s="11">
        <v>-0.13250000000000001</v>
      </c>
      <c r="S219" s="11">
        <v>-0.10852713178294573</v>
      </c>
      <c r="T219" s="11">
        <v>-0.47435897435897434</v>
      </c>
      <c r="U219" s="11">
        <v>-3.9616613418530351E-2</v>
      </c>
      <c r="V219" s="11">
        <v>-1.84</v>
      </c>
    </row>
    <row r="220" spans="1:22" ht="15.6" thickTop="1" thickBot="1" x14ac:dyDescent="0.35">
      <c r="A220" s="13">
        <v>9010560</v>
      </c>
      <c r="B220" s="6" t="s">
        <v>152</v>
      </c>
      <c r="C220" s="2" t="s">
        <v>491</v>
      </c>
      <c r="D220" s="23">
        <v>45121</v>
      </c>
      <c r="E220" s="25" t="s">
        <v>174</v>
      </c>
      <c r="F220" s="11">
        <v>-0.13953488372093023</v>
      </c>
      <c r="G220" s="11" t="s">
        <v>13</v>
      </c>
      <c r="H220" s="11">
        <v>-0.13978494623655913</v>
      </c>
      <c r="I220" s="11">
        <v>-0.24836601307189543</v>
      </c>
      <c r="J220" s="11">
        <v>0</v>
      </c>
      <c r="K220" s="11" t="s">
        <v>13</v>
      </c>
      <c r="L220" s="11" t="s">
        <v>13</v>
      </c>
      <c r="M220" s="11" t="s">
        <v>13</v>
      </c>
      <c r="N220" s="11">
        <v>1</v>
      </c>
      <c r="O220" s="11">
        <v>-0.17971014492753623</v>
      </c>
      <c r="P220" s="11">
        <v>-0.13333333333333333</v>
      </c>
      <c r="Q220" s="11">
        <v>-0.2857142857142857</v>
      </c>
      <c r="R220" s="11">
        <v>-0.2</v>
      </c>
      <c r="S220" s="11">
        <v>2</v>
      </c>
      <c r="T220" s="11" t="s">
        <v>13</v>
      </c>
      <c r="U220" s="11">
        <v>2.0202020202020204E-2</v>
      </c>
      <c r="V220" s="11">
        <v>-9.5238095238095233E-2</v>
      </c>
    </row>
    <row r="221" spans="1:22" ht="15.6" thickTop="1" thickBot="1" x14ac:dyDescent="0.35">
      <c r="A221" s="13">
        <v>9010570</v>
      </c>
      <c r="B221" s="6" t="s">
        <v>153</v>
      </c>
      <c r="C221" s="2" t="s">
        <v>492</v>
      </c>
      <c r="D221" s="23">
        <v>45124</v>
      </c>
      <c r="E221" s="25" t="s">
        <v>176</v>
      </c>
      <c r="F221" s="11">
        <v>-0.23112480739599384</v>
      </c>
      <c r="G221" s="11">
        <v>-0.30103092783505153</v>
      </c>
      <c r="H221" s="11" t="s">
        <v>13</v>
      </c>
      <c r="I221" s="11">
        <v>-7.407407407407407E-2</v>
      </c>
      <c r="J221" s="11">
        <v>2.4096385542168676E-2</v>
      </c>
      <c r="K221" s="11">
        <v>0.5714285714285714</v>
      </c>
      <c r="L221" s="11">
        <v>-0.4020356234096692</v>
      </c>
      <c r="M221" s="11">
        <v>5.128205128205128E-2</v>
      </c>
      <c r="N221" s="11" t="s">
        <v>13</v>
      </c>
      <c r="O221" s="11" t="s">
        <v>13</v>
      </c>
      <c r="P221" s="11" t="s">
        <v>13</v>
      </c>
      <c r="Q221" s="11" t="s">
        <v>13</v>
      </c>
      <c r="R221" s="11">
        <v>-6.0606060606060608E-2</v>
      </c>
      <c r="S221" s="11">
        <v>-8.3333333333333329E-2</v>
      </c>
      <c r="T221" s="11">
        <v>-9.5238095238095233E-2</v>
      </c>
      <c r="U221" s="11">
        <v>6.4516129032258063E-2</v>
      </c>
      <c r="V221" s="11" t="s">
        <v>13</v>
      </c>
    </row>
    <row r="222" spans="1:22" ht="15.6" thickTop="1" thickBot="1" x14ac:dyDescent="0.35">
      <c r="A222" s="13">
        <v>8039700</v>
      </c>
      <c r="B222" s="6" t="s">
        <v>24</v>
      </c>
      <c r="C222" s="2" t="s">
        <v>434</v>
      </c>
      <c r="D222" s="23">
        <v>45104</v>
      </c>
      <c r="E222" s="24" t="s">
        <v>177</v>
      </c>
      <c r="F222" s="11">
        <v>-4.1979949874686714E-2</v>
      </c>
      <c r="G222" s="11">
        <v>-6.59E-2</v>
      </c>
      <c r="H222" s="11">
        <v>-3.6999999999999998E-2</v>
      </c>
      <c r="I222" s="11">
        <v>-0.16839999999999999</v>
      </c>
      <c r="J222" s="11">
        <v>-0.30509999999999998</v>
      </c>
      <c r="K222" s="11">
        <v>-0.1961</v>
      </c>
      <c r="L222" s="11">
        <v>0.15079999999999999</v>
      </c>
      <c r="M222" s="11">
        <v>-1.6521999999999999</v>
      </c>
      <c r="N222" s="11">
        <v>0</v>
      </c>
      <c r="O222" s="11">
        <v>2.3300000000000001E-2</v>
      </c>
      <c r="P222" s="11">
        <v>-0.85709999999999997</v>
      </c>
      <c r="Q222" s="11">
        <v>0</v>
      </c>
      <c r="R222" s="11">
        <v>0.10340000000000001</v>
      </c>
      <c r="S222" s="11">
        <v>-2</v>
      </c>
      <c r="T222" s="11">
        <v>6.0600000000000001E-2</v>
      </c>
      <c r="U222" s="11">
        <v>9.5200000000000007E-2</v>
      </c>
      <c r="V222" s="11">
        <v>-2</v>
      </c>
    </row>
    <row r="223" spans="1:22" ht="15.6" thickTop="1" thickBot="1" x14ac:dyDescent="0.35">
      <c r="A223" s="13">
        <v>9010760</v>
      </c>
      <c r="B223" s="6" t="s">
        <v>155</v>
      </c>
      <c r="C223" s="2" t="s">
        <v>494</v>
      </c>
      <c r="D223" s="23">
        <v>45124</v>
      </c>
      <c r="E223" s="25" t="s">
        <v>176</v>
      </c>
      <c r="F223" s="11">
        <v>-0.31238779174147219</v>
      </c>
      <c r="G223" s="11">
        <v>-0.32797427652733119</v>
      </c>
      <c r="H223" s="11">
        <v>-6.0606060606060608E-2</v>
      </c>
      <c r="I223" s="11">
        <v>-0.89855072463768115</v>
      </c>
      <c r="J223" s="11">
        <v>0</v>
      </c>
      <c r="K223" s="11">
        <v>0</v>
      </c>
      <c r="L223" s="11">
        <v>-6.25E-2</v>
      </c>
      <c r="M223" s="11">
        <v>-1.9111111111111112</v>
      </c>
      <c r="N223" s="11">
        <v>0</v>
      </c>
      <c r="O223" s="11">
        <v>0</v>
      </c>
      <c r="P223" s="11">
        <v>-2</v>
      </c>
      <c r="Q223" s="11">
        <v>-1</v>
      </c>
      <c r="R223" s="11">
        <v>0</v>
      </c>
      <c r="S223" s="11">
        <v>-2</v>
      </c>
      <c r="T223" s="11">
        <v>0</v>
      </c>
      <c r="U223" s="11">
        <v>0</v>
      </c>
      <c r="V223" s="11">
        <v>0</v>
      </c>
    </row>
    <row r="224" spans="1:22" ht="15.6" thickTop="1" thickBot="1" x14ac:dyDescent="0.35">
      <c r="A224" s="13">
        <v>8059010</v>
      </c>
      <c r="B224" s="6" t="s">
        <v>249</v>
      </c>
      <c r="C224" s="2" t="s">
        <v>332</v>
      </c>
      <c r="D224" s="24" t="s">
        <v>13</v>
      </c>
      <c r="E224" s="24" t="s">
        <v>13</v>
      </c>
    </row>
    <row r="225" spans="1:22" ht="15.6" thickTop="1" thickBot="1" x14ac:dyDescent="0.35">
      <c r="A225" s="13">
        <v>8056550</v>
      </c>
      <c r="B225" s="6" t="s">
        <v>138</v>
      </c>
      <c r="C225" s="2" t="s">
        <v>477</v>
      </c>
      <c r="D225" s="23">
        <v>45120</v>
      </c>
      <c r="E225" s="25" t="s">
        <v>177</v>
      </c>
      <c r="F225" s="11">
        <v>-8.98876404494382E-2</v>
      </c>
      <c r="G225" s="11">
        <v>-0.32804232804232802</v>
      </c>
      <c r="H225" s="11">
        <v>0.15510204081632653</v>
      </c>
      <c r="I225" s="11">
        <v>-0.24</v>
      </c>
      <c r="J225" s="11" t="s">
        <v>13</v>
      </c>
      <c r="K225" s="11" t="s">
        <v>13</v>
      </c>
      <c r="L225" s="11">
        <v>-8.9552238805970144E-2</v>
      </c>
      <c r="M225" s="11">
        <v>-0.90909090909090906</v>
      </c>
      <c r="N225" s="11">
        <v>-0.19354838709677419</v>
      </c>
      <c r="O225" s="11">
        <v>0.2541436464088398</v>
      </c>
      <c r="P225" s="11">
        <v>2</v>
      </c>
      <c r="Q225" s="11">
        <v>5.128205128205128E-2</v>
      </c>
      <c r="R225" s="11" t="s">
        <v>13</v>
      </c>
      <c r="S225" s="11">
        <v>-0.42622950819672129</v>
      </c>
      <c r="T225" s="11" t="s">
        <v>13</v>
      </c>
      <c r="U225" s="11" t="s">
        <v>13</v>
      </c>
      <c r="V225" s="11" t="s">
        <v>13</v>
      </c>
    </row>
    <row r="226" spans="1:22" ht="15.6" thickTop="1" thickBot="1" x14ac:dyDescent="0.35">
      <c r="A226" s="13">
        <v>8057895</v>
      </c>
      <c r="B226" s="6" t="s">
        <v>242</v>
      </c>
      <c r="C226" s="2" t="s">
        <v>325</v>
      </c>
      <c r="D226" s="24" t="s">
        <v>13</v>
      </c>
      <c r="E226" s="24" t="s">
        <v>13</v>
      </c>
    </row>
    <row r="227" spans="1:22" ht="15.6" thickTop="1" thickBot="1" x14ac:dyDescent="0.35">
      <c r="A227" s="13">
        <v>8057900</v>
      </c>
      <c r="B227" s="6" t="s">
        <v>243</v>
      </c>
      <c r="C227" s="2" t="s">
        <v>326</v>
      </c>
      <c r="D227" s="24" t="s">
        <v>13</v>
      </c>
      <c r="E227" s="24" t="s">
        <v>13</v>
      </c>
    </row>
    <row r="228" spans="1:22" ht="15.6" thickTop="1" thickBot="1" x14ac:dyDescent="0.35">
      <c r="A228" s="13">
        <v>8057890</v>
      </c>
      <c r="B228" s="6" t="s">
        <v>241</v>
      </c>
      <c r="C228" s="2" t="s">
        <v>324</v>
      </c>
      <c r="D228" s="24" t="s">
        <v>13</v>
      </c>
      <c r="E228" s="24" t="s">
        <v>13</v>
      </c>
    </row>
    <row r="229" spans="1:22" ht="15.6" thickTop="1" thickBot="1" x14ac:dyDescent="0.35">
      <c r="A229" s="13">
        <v>8033400</v>
      </c>
      <c r="B229" s="6" t="s">
        <v>201</v>
      </c>
      <c r="C229" s="2" t="s">
        <v>283</v>
      </c>
      <c r="D229" s="23">
        <v>45763</v>
      </c>
      <c r="E229" s="32">
        <v>0.32291666666666669</v>
      </c>
      <c r="F229" s="11">
        <v>-0.1188</v>
      </c>
      <c r="G229" s="11">
        <v>-1.0200000000000001E-2</v>
      </c>
      <c r="H229" s="11">
        <v>-0.2452</v>
      </c>
      <c r="I229" s="11">
        <v>0</v>
      </c>
      <c r="J229" s="11">
        <v>-0.1565</v>
      </c>
      <c r="K229" s="11">
        <v>-0.6</v>
      </c>
      <c r="L229" s="11">
        <v>-4.7600000000000003E-2</v>
      </c>
      <c r="M229" s="11">
        <v>2</v>
      </c>
      <c r="N229" s="11">
        <v>-1.5</v>
      </c>
      <c r="O229" s="11">
        <v>0.1913</v>
      </c>
      <c r="P229" s="11">
        <v>0</v>
      </c>
      <c r="Q229" s="11">
        <v>0</v>
      </c>
      <c r="R229" s="11">
        <v>0</v>
      </c>
      <c r="S229" s="11">
        <v>0</v>
      </c>
      <c r="T229" s="11">
        <v>-0.85709999999999997</v>
      </c>
      <c r="U229" s="11">
        <v>5.8400000000000001E-2</v>
      </c>
      <c r="V229" s="11">
        <v>-1.4666999999999999</v>
      </c>
    </row>
    <row r="230" spans="1:22" ht="15.6" thickTop="1" thickBot="1" x14ac:dyDescent="0.35">
      <c r="A230" s="13">
        <v>8033300</v>
      </c>
      <c r="B230" s="6" t="s">
        <v>200</v>
      </c>
      <c r="C230" s="2" t="s">
        <v>282</v>
      </c>
      <c r="D230" s="23">
        <v>45757</v>
      </c>
      <c r="E230" s="32">
        <v>0.32291666666666669</v>
      </c>
      <c r="F230" s="11">
        <v>-0.1087</v>
      </c>
      <c r="G230" s="11">
        <v>-0.21579999999999999</v>
      </c>
      <c r="H230" s="11">
        <v>-0.15379999999999999</v>
      </c>
      <c r="I230" s="11">
        <v>0</v>
      </c>
      <c r="J230" s="11">
        <v>-4.48E-2</v>
      </c>
      <c r="K230" s="11">
        <v>-0.38300000000000001</v>
      </c>
      <c r="L230" s="11">
        <v>-0.188</v>
      </c>
      <c r="M230" s="11">
        <v>0</v>
      </c>
      <c r="N230" s="11">
        <v>1.619</v>
      </c>
      <c r="O230" s="11">
        <v>-0.8679</v>
      </c>
      <c r="P230" s="11">
        <v>-0.1176</v>
      </c>
      <c r="Q230" s="11">
        <v>0</v>
      </c>
      <c r="R230" s="11">
        <v>0</v>
      </c>
      <c r="S230" s="11">
        <v>0</v>
      </c>
      <c r="T230" s="11">
        <v>-0.28570000000000001</v>
      </c>
      <c r="U230" s="11">
        <v>-9.7000000000000003E-3</v>
      </c>
      <c r="V230" s="11">
        <v>-6.0600000000000001E-2</v>
      </c>
    </row>
    <row r="231" spans="1:22" ht="15.6" thickTop="1" thickBot="1" x14ac:dyDescent="0.35">
      <c r="A231" s="13">
        <v>8034000</v>
      </c>
      <c r="B231" s="6" t="s">
        <v>92</v>
      </c>
      <c r="C231" s="2" t="s">
        <v>421</v>
      </c>
      <c r="D231" s="23">
        <v>45112</v>
      </c>
      <c r="E231" s="25" t="s">
        <v>177</v>
      </c>
      <c r="F231" s="11">
        <v>-0.1529294935451837</v>
      </c>
      <c r="G231" s="11">
        <v>-0.32335329341317365</v>
      </c>
      <c r="H231" s="11">
        <v>-0.6064516129032258</v>
      </c>
      <c r="I231" s="11">
        <v>0</v>
      </c>
      <c r="J231" s="11">
        <v>-1.9801980198019802E-2</v>
      </c>
      <c r="K231" s="11">
        <v>-0.11764705882352941</v>
      </c>
      <c r="L231" s="11">
        <v>-2</v>
      </c>
      <c r="M231" s="11">
        <v>0.66666666666666663</v>
      </c>
      <c r="N231" s="11">
        <v>-0.66666666666666663</v>
      </c>
      <c r="O231" s="11">
        <v>-0.1951219512195122</v>
      </c>
      <c r="P231" s="11">
        <v>-1.6129032258064515</v>
      </c>
      <c r="Q231" s="11">
        <v>-8.3333333333333329E-2</v>
      </c>
      <c r="R231" s="11">
        <v>1.9417475728155338E-2</v>
      </c>
      <c r="S231" s="11">
        <v>-0.08</v>
      </c>
      <c r="T231" s="11">
        <v>0</v>
      </c>
      <c r="U231" s="11">
        <v>1.8867924528301886E-2</v>
      </c>
      <c r="V231" s="11">
        <v>-0.47619047619047616</v>
      </c>
    </row>
    <row r="232" spans="1:22" ht="15.6" thickTop="1" thickBot="1" x14ac:dyDescent="0.35">
      <c r="A232" s="13">
        <v>8012100</v>
      </c>
      <c r="B232" s="6" t="s">
        <v>44</v>
      </c>
      <c r="C232" s="2" t="s">
        <v>363</v>
      </c>
      <c r="D232" s="23">
        <v>45379</v>
      </c>
      <c r="E232" s="25" t="s">
        <v>176</v>
      </c>
      <c r="F232" s="11">
        <v>-8.2612872238232465E-2</v>
      </c>
      <c r="G232" s="11">
        <v>-0.15463917525773196</v>
      </c>
      <c r="H232" s="11">
        <v>-5.8883248730964469E-2</v>
      </c>
      <c r="I232" s="11">
        <v>2.4691358024691357E-2</v>
      </c>
      <c r="J232" s="11">
        <v>1.2578616352201259E-2</v>
      </c>
      <c r="K232" s="11">
        <v>-0.125</v>
      </c>
      <c r="L232" s="11">
        <v>-0.20029027576197386</v>
      </c>
      <c r="M232" s="11">
        <v>0.4</v>
      </c>
      <c r="N232" s="11">
        <v>1.1596638655462186</v>
      </c>
      <c r="O232" s="11">
        <v>-0.22167487684729065</v>
      </c>
      <c r="P232" s="11">
        <v>-0.29629629629629628</v>
      </c>
      <c r="Q232" s="11">
        <v>0.14285714285714285</v>
      </c>
      <c r="R232" s="11">
        <v>-8.3333333333333329E-2</v>
      </c>
      <c r="S232" s="11">
        <v>0</v>
      </c>
      <c r="T232" s="11">
        <v>0.20289855072463769</v>
      </c>
      <c r="U232" s="11">
        <v>-0.16666666666666666</v>
      </c>
      <c r="V232" s="11">
        <v>-9.5238095238095233E-2</v>
      </c>
    </row>
    <row r="233" spans="1:22" ht="15.6" thickTop="1" thickBot="1" x14ac:dyDescent="0.35">
      <c r="A233" s="13">
        <v>8055300</v>
      </c>
      <c r="B233" s="6" t="s">
        <v>133</v>
      </c>
      <c r="C233" s="2" t="s">
        <v>469</v>
      </c>
      <c r="D233" s="23">
        <v>45356</v>
      </c>
      <c r="E233" s="25" t="s">
        <v>177</v>
      </c>
      <c r="F233" s="11">
        <v>-0.24574669187145556</v>
      </c>
      <c r="G233" s="11">
        <v>-8.5106382978723406E-3</v>
      </c>
      <c r="H233" s="11">
        <v>-0.11042944785276074</v>
      </c>
      <c r="I233" s="11">
        <v>-0.59082568807339453</v>
      </c>
      <c r="J233" s="11">
        <v>-7.4534161490683232E-2</v>
      </c>
      <c r="K233" s="11">
        <v>-3.1746031746031744E-2</v>
      </c>
      <c r="L233" s="11">
        <v>-8.3333333333333329E-2</v>
      </c>
      <c r="M233" s="11">
        <v>3.2258064516129031E-2</v>
      </c>
      <c r="N233" s="11">
        <v>-0.14285714285714285</v>
      </c>
      <c r="O233" s="11">
        <v>0</v>
      </c>
      <c r="P233" s="11">
        <v>-0.4</v>
      </c>
      <c r="Q233" s="11">
        <v>-0.3619047619047619</v>
      </c>
      <c r="R233" s="11">
        <v>-0.67716535433070868</v>
      </c>
      <c r="S233" s="11">
        <v>-0.44067796610169491</v>
      </c>
      <c r="T233" s="11">
        <v>0</v>
      </c>
      <c r="U233" s="11">
        <v>-0.2890625</v>
      </c>
      <c r="V233" s="11">
        <v>0.83333333333333337</v>
      </c>
    </row>
    <row r="234" spans="1:22" ht="15.6" thickTop="1" thickBot="1" x14ac:dyDescent="0.35">
      <c r="A234" s="13">
        <v>8025200</v>
      </c>
      <c r="B234" s="6" t="s">
        <v>193</v>
      </c>
      <c r="C234" s="2" t="s">
        <v>275</v>
      </c>
      <c r="D234" s="23">
        <v>45383</v>
      </c>
      <c r="E234" s="24" t="s">
        <v>177</v>
      </c>
      <c r="F234" s="11">
        <v>-3.3197278911564626E-2</v>
      </c>
      <c r="G234" s="11">
        <v>-4.2632066728452274E-2</v>
      </c>
      <c r="H234" s="11">
        <v>5.5172413793103444E-3</v>
      </c>
      <c r="I234" s="11">
        <v>-4.5801526717557252E-2</v>
      </c>
      <c r="J234" s="11">
        <v>-8.1447963800904979E-2</v>
      </c>
      <c r="K234" s="11">
        <v>-0.21666666666666667</v>
      </c>
      <c r="L234" s="11">
        <v>7.8431372549019607E-3</v>
      </c>
      <c r="M234" s="11">
        <v>0</v>
      </c>
      <c r="N234" s="11">
        <v>2.3529411764705882E-2</v>
      </c>
      <c r="O234" s="11">
        <v>2.3591087811271297E-2</v>
      </c>
      <c r="P234" s="11">
        <v>-1.9933554817275746E-2</v>
      </c>
      <c r="Q234" s="11">
        <v>-3.3898305084745763E-2</v>
      </c>
      <c r="R234" s="11">
        <v>-0.125</v>
      </c>
      <c r="S234" s="11">
        <v>0.08</v>
      </c>
      <c r="T234" s="11">
        <v>-0.20175438596491227</v>
      </c>
      <c r="U234" s="11">
        <v>0.15602836879432624</v>
      </c>
      <c r="V234" s="11">
        <v>-6.9686411149825784E-3</v>
      </c>
    </row>
    <row r="235" spans="1:22" ht="15.6" thickTop="1" thickBot="1" x14ac:dyDescent="0.35">
      <c r="A235" s="13">
        <v>8024800</v>
      </c>
      <c r="B235" s="6" t="s">
        <v>67</v>
      </c>
      <c r="C235" s="2" t="s">
        <v>391</v>
      </c>
      <c r="D235" s="23">
        <v>45343</v>
      </c>
      <c r="E235" s="25" t="s">
        <v>177</v>
      </c>
      <c r="F235" s="11">
        <v>-0.37510656436487638</v>
      </c>
      <c r="G235" s="11">
        <v>-0.2071307300509338</v>
      </c>
      <c r="H235" s="11">
        <v>-0.56768558951965065</v>
      </c>
      <c r="I235" s="11">
        <v>-0.23008849557522124</v>
      </c>
      <c r="J235" s="11">
        <v>-0.64748201438848918</v>
      </c>
      <c r="K235" s="11">
        <v>-2.197802197802198E-2</v>
      </c>
      <c r="L235" s="11">
        <v>-0.14258188824662812</v>
      </c>
      <c r="M235" s="11">
        <v>-1.9183673469387754</v>
      </c>
      <c r="N235" s="11">
        <v>4.4444444444444446E-2</v>
      </c>
      <c r="O235" s="11">
        <v>-0.49382716049382713</v>
      </c>
      <c r="P235" s="11">
        <v>-2</v>
      </c>
      <c r="Q235" s="11">
        <v>6.741573033707865E-2</v>
      </c>
      <c r="R235" s="11">
        <v>0.66666666666666663</v>
      </c>
      <c r="S235" s="11">
        <v>-2</v>
      </c>
      <c r="T235" s="11">
        <v>-9.0909090909090912E-2</v>
      </c>
      <c r="U235" s="11">
        <v>0</v>
      </c>
      <c r="V235" s="11">
        <v>-2</v>
      </c>
    </row>
    <row r="236" spans="1:22" ht="15.6" thickTop="1" thickBot="1" x14ac:dyDescent="0.35">
      <c r="A236" s="13">
        <v>8055200</v>
      </c>
      <c r="B236" s="6" t="s">
        <v>132</v>
      </c>
      <c r="C236" s="2" t="s">
        <v>468</v>
      </c>
      <c r="D236" s="23">
        <v>45126</v>
      </c>
      <c r="E236" s="25" t="s">
        <v>176</v>
      </c>
      <c r="F236" s="11">
        <v>-0.20332717190388169</v>
      </c>
      <c r="G236" s="11">
        <v>8.5106382978723402E-2</v>
      </c>
      <c r="H236" s="11">
        <v>-0.375</v>
      </c>
      <c r="I236" s="11">
        <v>-1.6666666666666667</v>
      </c>
      <c r="J236" s="11">
        <v>-0.11764705882352941</v>
      </c>
      <c r="K236" s="11">
        <v>0</v>
      </c>
      <c r="L236" s="11">
        <v>7.8212290502793297E-2</v>
      </c>
      <c r="M236" s="11">
        <v>2</v>
      </c>
      <c r="N236" s="11">
        <v>1</v>
      </c>
      <c r="O236" s="11">
        <v>-0.18834080717488788</v>
      </c>
      <c r="P236" s="11">
        <v>-2</v>
      </c>
      <c r="Q236" s="11">
        <v>0</v>
      </c>
      <c r="R236" s="11">
        <v>0</v>
      </c>
      <c r="S236" s="11">
        <v>-1.6666666666666667</v>
      </c>
      <c r="T236" s="11">
        <v>-2.4691358024691357E-2</v>
      </c>
      <c r="U236" s="11">
        <v>0</v>
      </c>
      <c r="V236" s="11">
        <v>-2</v>
      </c>
    </row>
    <row r="237" spans="1:22" ht="15.6" thickTop="1" thickBot="1" x14ac:dyDescent="0.35">
      <c r="A237" s="13">
        <v>8051100</v>
      </c>
      <c r="B237" s="6" t="s">
        <v>25</v>
      </c>
      <c r="C237" s="2" t="s">
        <v>453</v>
      </c>
      <c r="D237" s="23">
        <v>45099</v>
      </c>
      <c r="E237" s="24" t="s">
        <v>174</v>
      </c>
      <c r="F237" s="12">
        <v>-1.9614361702127658E-2</v>
      </c>
      <c r="G237" s="12">
        <v>0</v>
      </c>
      <c r="H237" s="12">
        <v>-8.7936865839909811E-2</v>
      </c>
      <c r="I237" s="12" t="s">
        <v>13</v>
      </c>
      <c r="J237" s="12">
        <v>0</v>
      </c>
      <c r="K237" s="12">
        <v>0.16666666666666666</v>
      </c>
      <c r="L237" s="12">
        <v>-1.1363636363636364E-2</v>
      </c>
      <c r="M237" s="12" t="s">
        <v>13</v>
      </c>
      <c r="N237" s="12" t="s">
        <v>13</v>
      </c>
      <c r="O237" s="12">
        <v>-0.10012836970474968</v>
      </c>
      <c r="P237" s="12">
        <v>0</v>
      </c>
      <c r="Q237" s="12" t="s">
        <v>13</v>
      </c>
      <c r="R237" s="12" t="s">
        <v>13</v>
      </c>
      <c r="S237" s="12" t="s">
        <v>13</v>
      </c>
      <c r="T237" s="12">
        <v>-2.197802197802198E-2</v>
      </c>
      <c r="U237" s="12" t="s">
        <v>13</v>
      </c>
      <c r="V237" s="12">
        <v>2.4691358024691357E-2</v>
      </c>
    </row>
    <row r="238" spans="1:22" ht="15" thickTop="1" x14ac:dyDescent="0.3"/>
  </sheetData>
  <autoFilter ref="A1:V153" xr:uid="{0E81A1F6-9987-4B54-B46D-A85B1C4F1F87}">
    <sortState xmlns:xlrd2="http://schemas.microsoft.com/office/spreadsheetml/2017/richdata2" ref="A2:V237">
      <sortCondition ref="B2:B237"/>
    </sortState>
  </autoFilter>
  <conditionalFormatting sqref="F2:V7 F9:V500 W60 W112">
    <cfRule type="cellIs" priority="1" stopIfTrue="1" operator="equal">
      <formula>"NA"</formula>
    </cfRule>
    <cfRule type="containsBlanks" priority="2" stopIfTrue="1">
      <formula>LEN(TRIM(F2))=0</formula>
    </cfRule>
    <cfRule type="cellIs" dxfId="4" priority="3" operator="lessThan">
      <formula>-0.1</formula>
    </cfRule>
    <cfRule type="cellIs" dxfId="3" priority="4" operator="greaterThan">
      <formula>0.1</formula>
    </cfRule>
    <cfRule type="cellIs" dxfId="2" priority="5" operator="between">
      <formula>0.1</formula>
      <formula>0.05</formula>
    </cfRule>
    <cfRule type="cellIs" dxfId="1" priority="6" operator="between">
      <formula>-0.1</formula>
      <formula>-0.05</formula>
    </cfRule>
    <cfRule type="cellIs" dxfId="0" priority="7" operator="between">
      <formula>-0.05</formula>
      <formula>0.05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CA0F8-23F7-4C8B-BFB2-7AA161554CD1}">
  <sheetPr codeName="Sheet7"/>
  <dimension ref="A1:S20"/>
  <sheetViews>
    <sheetView workbookViewId="0">
      <selection activeCell="F17" sqref="F17"/>
    </sheetView>
  </sheetViews>
  <sheetFormatPr defaultRowHeight="14.4" x14ac:dyDescent="0.3"/>
  <sheetData>
    <row r="1" spans="1:19" x14ac:dyDescent="0.3">
      <c r="A1" s="94" t="s">
        <v>26</v>
      </c>
      <c r="B1" s="94"/>
      <c r="C1" s="94"/>
      <c r="D1" s="94"/>
      <c r="E1" s="94" t="s">
        <v>518</v>
      </c>
      <c r="F1" s="94"/>
      <c r="G1" s="94"/>
      <c r="H1" s="94" t="s">
        <v>519</v>
      </c>
      <c r="I1" s="94"/>
      <c r="J1" s="94"/>
      <c r="K1" s="94" t="s">
        <v>520</v>
      </c>
      <c r="L1" s="94"/>
      <c r="M1" s="94"/>
      <c r="N1" s="94" t="s">
        <v>521</v>
      </c>
      <c r="O1" s="94"/>
      <c r="P1" s="94"/>
      <c r="Q1" s="94" t="s">
        <v>522</v>
      </c>
      <c r="R1" s="94"/>
      <c r="S1" s="94"/>
    </row>
    <row r="2" spans="1:19" x14ac:dyDescent="0.3">
      <c r="A2" s="92" t="s">
        <v>523</v>
      </c>
      <c r="B2" s="92"/>
      <c r="C2" s="92"/>
      <c r="D2" s="92"/>
      <c r="E2" s="93" t="s">
        <v>524</v>
      </c>
      <c r="F2" s="93"/>
      <c r="G2" s="93"/>
      <c r="H2" s="92" t="s">
        <v>525</v>
      </c>
      <c r="I2" s="92"/>
      <c r="J2" s="92"/>
      <c r="K2" s="92" t="s">
        <v>525</v>
      </c>
      <c r="L2" s="92"/>
      <c r="M2" s="92"/>
      <c r="N2" s="92"/>
      <c r="O2" s="92"/>
      <c r="P2" s="92"/>
      <c r="Q2" s="92"/>
      <c r="R2" s="92"/>
      <c r="S2" s="92"/>
    </row>
    <row r="3" spans="1:19" x14ac:dyDescent="0.3">
      <c r="A3" s="92" t="s">
        <v>528</v>
      </c>
      <c r="B3" s="92"/>
      <c r="C3" s="92"/>
      <c r="D3" s="92"/>
      <c r="E3" s="93" t="s">
        <v>282</v>
      </c>
      <c r="F3" s="93"/>
      <c r="G3" s="93"/>
      <c r="H3" s="92"/>
      <c r="I3" s="92"/>
      <c r="J3" s="92"/>
      <c r="K3" s="92" t="s">
        <v>529</v>
      </c>
      <c r="L3" s="92"/>
      <c r="M3" s="92"/>
      <c r="N3" s="92"/>
      <c r="O3" s="92"/>
      <c r="P3" s="92"/>
      <c r="Q3" s="92"/>
      <c r="R3" s="92"/>
      <c r="S3" s="92"/>
    </row>
    <row r="4" spans="1:19" x14ac:dyDescent="0.3">
      <c r="A4" s="92" t="s">
        <v>531</v>
      </c>
      <c r="B4" s="92"/>
      <c r="C4" s="92"/>
      <c r="D4" s="92"/>
      <c r="E4" s="93" t="s">
        <v>283</v>
      </c>
      <c r="F4" s="93"/>
      <c r="G4" s="93"/>
      <c r="H4" s="92"/>
      <c r="I4" s="92"/>
      <c r="J4" s="92"/>
      <c r="K4" s="92"/>
      <c r="L4" s="92"/>
      <c r="M4" s="92"/>
      <c r="N4" s="92" t="s">
        <v>532</v>
      </c>
      <c r="O4" s="92"/>
      <c r="P4" s="92"/>
      <c r="Q4" s="92"/>
      <c r="R4" s="92"/>
      <c r="S4" s="92"/>
    </row>
    <row r="5" spans="1:19" x14ac:dyDescent="0.3">
      <c r="A5" s="92" t="s">
        <v>533</v>
      </c>
      <c r="B5" s="92"/>
      <c r="C5" s="92"/>
      <c r="D5" s="92"/>
      <c r="E5" s="93" t="s">
        <v>284</v>
      </c>
      <c r="F5" s="93"/>
      <c r="G5" s="93"/>
      <c r="H5" s="92"/>
      <c r="I5" s="92"/>
      <c r="J5" s="92"/>
      <c r="K5" s="92"/>
      <c r="L5" s="92"/>
      <c r="M5" s="92"/>
      <c r="N5" s="92"/>
      <c r="O5" s="92"/>
      <c r="P5" s="92"/>
      <c r="Q5" s="92" t="s">
        <v>534</v>
      </c>
      <c r="R5" s="92"/>
      <c r="S5" s="92"/>
    </row>
    <row r="6" spans="1:19" x14ac:dyDescent="0.3">
      <c r="A6" s="92" t="s">
        <v>535</v>
      </c>
      <c r="B6" s="92"/>
      <c r="C6" s="92"/>
      <c r="D6" s="92"/>
      <c r="E6" s="33" t="s">
        <v>288</v>
      </c>
      <c r="F6" s="33"/>
      <c r="G6" s="33"/>
      <c r="H6" s="92"/>
      <c r="I6" s="92"/>
      <c r="J6" s="92"/>
      <c r="K6" s="92"/>
      <c r="L6" s="92"/>
      <c r="M6" s="92"/>
      <c r="N6" s="92" t="s">
        <v>536</v>
      </c>
      <c r="O6" s="92"/>
      <c r="P6" s="92"/>
      <c r="Q6" s="92" t="s">
        <v>537</v>
      </c>
      <c r="R6" s="92"/>
      <c r="S6" s="92"/>
    </row>
    <row r="7" spans="1:19" x14ac:dyDescent="0.3">
      <c r="A7" s="92" t="s">
        <v>538</v>
      </c>
      <c r="B7" s="92"/>
      <c r="C7" s="92"/>
      <c r="D7" s="92"/>
      <c r="E7" s="34" t="s">
        <v>302</v>
      </c>
      <c r="F7" s="33"/>
      <c r="G7" s="33"/>
      <c r="H7" s="95" t="s">
        <v>539</v>
      </c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8" spans="1:19" x14ac:dyDescent="0.3">
      <c r="A8" s="92"/>
      <c r="B8" s="92"/>
      <c r="C8" s="92"/>
      <c r="D8" s="92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</row>
    <row r="9" spans="1:19" x14ac:dyDescent="0.3">
      <c r="A9" s="92"/>
      <c r="B9" s="92"/>
      <c r="C9" s="92"/>
      <c r="D9" s="92"/>
    </row>
    <row r="10" spans="1:19" x14ac:dyDescent="0.3">
      <c r="A10" s="92"/>
      <c r="B10" s="92"/>
      <c r="C10" s="92"/>
      <c r="D10" s="92"/>
    </row>
    <row r="11" spans="1:19" x14ac:dyDescent="0.3">
      <c r="A11" s="92"/>
      <c r="B11" s="92"/>
      <c r="C11" s="92"/>
      <c r="D11" s="92"/>
    </row>
    <row r="12" spans="1:19" x14ac:dyDescent="0.3">
      <c r="A12" s="92"/>
      <c r="B12" s="92"/>
      <c r="C12" s="92"/>
      <c r="D12" s="92"/>
    </row>
    <row r="13" spans="1:19" x14ac:dyDescent="0.3">
      <c r="A13" s="92"/>
      <c r="B13" s="92"/>
      <c r="C13" s="92"/>
      <c r="D13" s="92"/>
    </row>
    <row r="14" spans="1:19" x14ac:dyDescent="0.3">
      <c r="A14" s="92"/>
      <c r="B14" s="92"/>
      <c r="C14" s="92"/>
      <c r="D14" s="92"/>
    </row>
    <row r="15" spans="1:19" x14ac:dyDescent="0.3">
      <c r="A15" s="92"/>
      <c r="B15" s="92"/>
      <c r="C15" s="92"/>
      <c r="D15" s="92"/>
    </row>
    <row r="16" spans="1:19" x14ac:dyDescent="0.3">
      <c r="A16" s="92"/>
      <c r="B16" s="92"/>
      <c r="C16" s="92"/>
      <c r="D16" s="92"/>
    </row>
    <row r="17" spans="1:4" x14ac:dyDescent="0.3">
      <c r="A17" s="92"/>
      <c r="B17" s="92"/>
      <c r="C17" s="92"/>
      <c r="D17" s="92"/>
    </row>
    <row r="18" spans="1:4" x14ac:dyDescent="0.3">
      <c r="A18" s="92"/>
      <c r="B18" s="92"/>
      <c r="C18" s="92"/>
      <c r="D18" s="92"/>
    </row>
    <row r="19" spans="1:4" x14ac:dyDescent="0.3">
      <c r="A19" s="92"/>
      <c r="B19" s="92"/>
      <c r="C19" s="92"/>
      <c r="D19" s="92"/>
    </row>
    <row r="20" spans="1:4" x14ac:dyDescent="0.3">
      <c r="A20" s="92"/>
      <c r="B20" s="92"/>
      <c r="C20" s="92"/>
      <c r="D20" s="92"/>
    </row>
  </sheetData>
  <mergeCells count="49">
    <mergeCell ref="H6:J6"/>
    <mergeCell ref="K6:M6"/>
    <mergeCell ref="N6:P6"/>
    <mergeCell ref="Q6:S6"/>
    <mergeCell ref="H7:S8"/>
    <mergeCell ref="H3:J3"/>
    <mergeCell ref="K3:M3"/>
    <mergeCell ref="N3:P3"/>
    <mergeCell ref="Q3:S3"/>
    <mergeCell ref="H4:J4"/>
    <mergeCell ref="K4:M4"/>
    <mergeCell ref="Q4:S4"/>
    <mergeCell ref="N4:P5"/>
    <mergeCell ref="H5:J5"/>
    <mergeCell ref="K5:M5"/>
    <mergeCell ref="Q5:S5"/>
    <mergeCell ref="Q1:S1"/>
    <mergeCell ref="H2:J2"/>
    <mergeCell ref="K2:M2"/>
    <mergeCell ref="N2:P2"/>
    <mergeCell ref="Q2:S2"/>
    <mergeCell ref="A1:D1"/>
    <mergeCell ref="E1:G1"/>
    <mergeCell ref="H1:J1"/>
    <mergeCell ref="K1:M1"/>
    <mergeCell ref="N1:P1"/>
    <mergeCell ref="A10:D10"/>
    <mergeCell ref="A2:D2"/>
    <mergeCell ref="E2:G2"/>
    <mergeCell ref="A3:D3"/>
    <mergeCell ref="E3:G3"/>
    <mergeCell ref="A4:D4"/>
    <mergeCell ref="E4:G4"/>
    <mergeCell ref="E5:G5"/>
    <mergeCell ref="A5:D5"/>
    <mergeCell ref="A6:D6"/>
    <mergeCell ref="A7:D7"/>
    <mergeCell ref="A8:D8"/>
    <mergeCell ref="A9:D9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A16:D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9ED2E-9DC1-4198-A2BA-B071A677E28F}">
  <sheetPr codeName="Sheet3"/>
  <dimension ref="A1:V238"/>
  <sheetViews>
    <sheetView topLeftCell="C1"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27</v>
      </c>
      <c r="B1" s="8" t="s">
        <v>26</v>
      </c>
      <c r="C1" s="3" t="s">
        <v>506</v>
      </c>
      <c r="D1" s="30" t="s">
        <v>175</v>
      </c>
      <c r="E1" s="4" t="s">
        <v>173</v>
      </c>
      <c r="F1" s="10" t="s">
        <v>172</v>
      </c>
      <c r="G1" s="10" t="s">
        <v>159</v>
      </c>
      <c r="H1" s="10" t="s">
        <v>163</v>
      </c>
      <c r="I1" s="10" t="s">
        <v>167</v>
      </c>
      <c r="J1" s="10" t="s">
        <v>171</v>
      </c>
      <c r="K1" s="10" t="s">
        <v>156</v>
      </c>
      <c r="L1" s="10" t="s">
        <v>157</v>
      </c>
      <c r="M1" s="10" t="s">
        <v>158</v>
      </c>
      <c r="N1" s="10" t="s">
        <v>160</v>
      </c>
      <c r="O1" s="10" t="s">
        <v>161</v>
      </c>
      <c r="P1" s="10" t="s">
        <v>162</v>
      </c>
      <c r="Q1" s="10" t="s">
        <v>164</v>
      </c>
      <c r="R1" s="10" t="s">
        <v>165</v>
      </c>
      <c r="S1" s="10" t="s">
        <v>166</v>
      </c>
      <c r="T1" s="10" t="s">
        <v>168</v>
      </c>
      <c r="U1" s="10" t="s">
        <v>169</v>
      </c>
      <c r="V1" s="10" t="s">
        <v>170</v>
      </c>
    </row>
    <row r="2" spans="1:22" ht="15.6" thickTop="1" thickBot="1" x14ac:dyDescent="0.35">
      <c r="A2" s="13">
        <v>8059100</v>
      </c>
      <c r="B2" s="6" t="s">
        <v>495</v>
      </c>
      <c r="C2" t="s">
        <v>505</v>
      </c>
      <c r="D2" s="23">
        <v>45720</v>
      </c>
      <c r="E2" s="51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ht="15.6" thickTop="1" thickBot="1" x14ac:dyDescent="0.35">
      <c r="A3" s="13">
        <v>8008400</v>
      </c>
      <c r="B3" s="6" t="s">
        <v>40</v>
      </c>
      <c r="C3" t="s">
        <v>546</v>
      </c>
      <c r="D3" s="23">
        <v>45846</v>
      </c>
      <c r="E3" s="32">
        <v>0.53125</v>
      </c>
      <c r="F3">
        <v>521</v>
      </c>
      <c r="G3">
        <v>178</v>
      </c>
      <c r="H3">
        <v>162</v>
      </c>
      <c r="I3">
        <v>87</v>
      </c>
      <c r="J3">
        <v>94</v>
      </c>
      <c r="K3">
        <v>37</v>
      </c>
      <c r="L3">
        <v>125</v>
      </c>
      <c r="M3">
        <v>16</v>
      </c>
      <c r="N3">
        <v>9</v>
      </c>
      <c r="O3">
        <v>132</v>
      </c>
      <c r="P3">
        <v>21</v>
      </c>
      <c r="Q3">
        <v>31</v>
      </c>
      <c r="R3">
        <v>37</v>
      </c>
      <c r="S3">
        <v>19</v>
      </c>
      <c r="T3">
        <v>36</v>
      </c>
      <c r="U3">
        <v>22</v>
      </c>
      <c r="V3">
        <v>36</v>
      </c>
    </row>
    <row r="4" spans="1:22" ht="15.6" thickTop="1" thickBot="1" x14ac:dyDescent="0.35">
      <c r="A4" s="13">
        <v>8018400</v>
      </c>
      <c r="B4" s="6" t="s">
        <v>191</v>
      </c>
      <c r="C4" t="s">
        <v>546</v>
      </c>
      <c r="D4" s="23">
        <v>45841</v>
      </c>
      <c r="E4" s="32">
        <v>0.53125</v>
      </c>
      <c r="F4">
        <v>699</v>
      </c>
      <c r="G4">
        <v>268</v>
      </c>
      <c r="H4">
        <v>226</v>
      </c>
      <c r="I4">
        <v>60</v>
      </c>
      <c r="J4">
        <v>145</v>
      </c>
      <c r="K4">
        <v>64</v>
      </c>
      <c r="L4">
        <v>186</v>
      </c>
      <c r="M4">
        <v>18</v>
      </c>
      <c r="N4">
        <v>27</v>
      </c>
      <c r="O4">
        <v>175</v>
      </c>
      <c r="P4">
        <v>24</v>
      </c>
      <c r="Q4">
        <v>12</v>
      </c>
      <c r="R4">
        <v>23</v>
      </c>
      <c r="S4">
        <v>25</v>
      </c>
      <c r="T4">
        <v>43</v>
      </c>
      <c r="U4">
        <v>35</v>
      </c>
      <c r="V4">
        <v>67</v>
      </c>
    </row>
    <row r="5" spans="1:22" ht="15.6" thickTop="1" thickBot="1" x14ac:dyDescent="0.35">
      <c r="A5" s="13">
        <v>8044600</v>
      </c>
      <c r="B5" s="6" t="s">
        <v>110</v>
      </c>
      <c r="C5" t="s">
        <v>505</v>
      </c>
      <c r="D5" s="23">
        <v>45845</v>
      </c>
      <c r="E5" s="32">
        <v>0.625</v>
      </c>
      <c r="F5">
        <v>471</v>
      </c>
      <c r="G5">
        <v>251</v>
      </c>
      <c r="H5">
        <v>192</v>
      </c>
      <c r="I5">
        <v>9</v>
      </c>
      <c r="J5">
        <v>19</v>
      </c>
      <c r="K5">
        <v>15</v>
      </c>
      <c r="L5">
        <v>227</v>
      </c>
      <c r="M5">
        <v>9</v>
      </c>
      <c r="N5">
        <v>19</v>
      </c>
      <c r="O5">
        <v>169</v>
      </c>
      <c r="P5">
        <v>4</v>
      </c>
      <c r="Q5">
        <v>8</v>
      </c>
      <c r="R5">
        <v>1</v>
      </c>
      <c r="S5">
        <v>0</v>
      </c>
      <c r="T5">
        <v>8</v>
      </c>
      <c r="U5">
        <v>2</v>
      </c>
      <c r="V5">
        <v>9</v>
      </c>
    </row>
    <row r="6" spans="1:22" ht="15.6" thickTop="1" thickBot="1" x14ac:dyDescent="0.35">
      <c r="A6" s="13">
        <v>8022400</v>
      </c>
      <c r="B6" s="6" t="s">
        <v>62</v>
      </c>
      <c r="C6" t="s">
        <v>546</v>
      </c>
      <c r="D6" s="23">
        <v>45845</v>
      </c>
      <c r="E6" s="32">
        <v>0.625</v>
      </c>
      <c r="F6">
        <v>477</v>
      </c>
      <c r="G6">
        <v>180</v>
      </c>
      <c r="H6">
        <v>195</v>
      </c>
      <c r="I6">
        <v>72</v>
      </c>
      <c r="J6">
        <v>30</v>
      </c>
      <c r="K6">
        <v>6</v>
      </c>
      <c r="L6">
        <v>174</v>
      </c>
      <c r="M6">
        <v>0</v>
      </c>
      <c r="N6">
        <v>7</v>
      </c>
      <c r="O6">
        <v>185</v>
      </c>
      <c r="P6">
        <v>3</v>
      </c>
      <c r="Q6">
        <v>53</v>
      </c>
      <c r="R6">
        <v>14</v>
      </c>
      <c r="S6">
        <v>5</v>
      </c>
      <c r="T6">
        <v>7</v>
      </c>
      <c r="U6">
        <v>18</v>
      </c>
      <c r="V6">
        <v>5</v>
      </c>
    </row>
    <row r="7" spans="1:22" ht="15.6" thickTop="1" thickBot="1" x14ac:dyDescent="0.35">
      <c r="A7" s="13">
        <v>8052100</v>
      </c>
      <c r="B7" s="6" t="s">
        <v>232</v>
      </c>
      <c r="C7" t="s">
        <v>505</v>
      </c>
      <c r="D7" s="23">
        <v>45772</v>
      </c>
      <c r="E7" s="42">
        <v>0.32291666666666669</v>
      </c>
      <c r="F7">
        <v>273</v>
      </c>
      <c r="G7">
        <v>111</v>
      </c>
      <c r="H7">
        <v>126</v>
      </c>
      <c r="I7">
        <v>28</v>
      </c>
      <c r="J7">
        <v>8</v>
      </c>
      <c r="K7">
        <v>1</v>
      </c>
      <c r="L7">
        <v>105</v>
      </c>
      <c r="M7">
        <v>5</v>
      </c>
      <c r="N7">
        <v>4</v>
      </c>
      <c r="O7">
        <v>117</v>
      </c>
      <c r="P7">
        <v>5</v>
      </c>
      <c r="Q7">
        <v>13</v>
      </c>
      <c r="R7">
        <v>1</v>
      </c>
      <c r="S7">
        <v>14</v>
      </c>
      <c r="T7">
        <v>4</v>
      </c>
      <c r="U7">
        <v>0</v>
      </c>
      <c r="V7">
        <v>4</v>
      </c>
    </row>
    <row r="8" spans="1:22" ht="15.6" thickTop="1" thickBot="1" x14ac:dyDescent="0.35">
      <c r="A8" s="13">
        <v>8037200</v>
      </c>
      <c r="B8" s="6" t="s">
        <v>208</v>
      </c>
      <c r="C8" t="s">
        <v>13</v>
      </c>
      <c r="D8" s="24" t="s">
        <v>13</v>
      </c>
      <c r="E8" s="24" t="s">
        <v>13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141</v>
      </c>
      <c r="C9" t="s">
        <v>13</v>
      </c>
      <c r="D9" s="24" t="s">
        <v>13</v>
      </c>
      <c r="E9" s="24" t="s">
        <v>13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228</v>
      </c>
      <c r="C10" t="s">
        <v>505</v>
      </c>
      <c r="D10" s="23">
        <v>45776</v>
      </c>
      <c r="E10" s="32">
        <v>0.34375</v>
      </c>
      <c r="F10">
        <v>190</v>
      </c>
      <c r="G10">
        <v>64</v>
      </c>
      <c r="H10">
        <v>49</v>
      </c>
      <c r="I10">
        <v>41</v>
      </c>
      <c r="J10">
        <v>36</v>
      </c>
      <c r="K10">
        <v>29</v>
      </c>
      <c r="L10">
        <v>35</v>
      </c>
      <c r="M10">
        <v>0</v>
      </c>
      <c r="N10">
        <v>5</v>
      </c>
      <c r="O10">
        <v>22</v>
      </c>
      <c r="P10">
        <v>22</v>
      </c>
      <c r="Q10">
        <v>2</v>
      </c>
      <c r="R10">
        <v>27</v>
      </c>
      <c r="S10">
        <v>12</v>
      </c>
      <c r="T10">
        <v>15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210</v>
      </c>
      <c r="C11" t="s">
        <v>505</v>
      </c>
      <c r="D11" s="23">
        <v>45777</v>
      </c>
      <c r="E11" s="32">
        <v>0.32291666666666669</v>
      </c>
      <c r="F11">
        <v>308</v>
      </c>
      <c r="G11">
        <v>152</v>
      </c>
      <c r="H11">
        <v>133</v>
      </c>
      <c r="I11">
        <v>11</v>
      </c>
      <c r="J11">
        <v>12</v>
      </c>
      <c r="K11">
        <v>4</v>
      </c>
      <c r="L11">
        <v>145</v>
      </c>
      <c r="M11">
        <v>3</v>
      </c>
      <c r="N11">
        <v>6</v>
      </c>
      <c r="O11">
        <v>122</v>
      </c>
      <c r="P11">
        <v>5</v>
      </c>
      <c r="Q11">
        <v>8</v>
      </c>
      <c r="R11">
        <v>3</v>
      </c>
      <c r="S11">
        <v>0</v>
      </c>
      <c r="T11">
        <v>8</v>
      </c>
      <c r="U11">
        <v>3</v>
      </c>
      <c r="V11">
        <v>1</v>
      </c>
    </row>
    <row r="12" spans="1:22" ht="15.6" thickTop="1" thickBot="1" x14ac:dyDescent="0.35">
      <c r="A12" s="13">
        <v>8037300</v>
      </c>
      <c r="B12" s="6" t="s">
        <v>209</v>
      </c>
      <c r="C12" t="s">
        <v>546</v>
      </c>
      <c r="D12" s="23">
        <v>45778</v>
      </c>
      <c r="E12" s="32">
        <v>0.32291666666666669</v>
      </c>
      <c r="F12">
        <v>380</v>
      </c>
      <c r="G12">
        <v>130</v>
      </c>
      <c r="H12">
        <v>155</v>
      </c>
      <c r="I12">
        <v>74</v>
      </c>
      <c r="J12">
        <v>21</v>
      </c>
      <c r="K12">
        <v>4</v>
      </c>
      <c r="L12">
        <v>107</v>
      </c>
      <c r="M12">
        <v>19</v>
      </c>
      <c r="N12">
        <v>10</v>
      </c>
      <c r="O12">
        <v>123</v>
      </c>
      <c r="P12">
        <v>22</v>
      </c>
      <c r="Q12">
        <v>31</v>
      </c>
      <c r="R12">
        <v>20</v>
      </c>
      <c r="S12">
        <v>23</v>
      </c>
      <c r="T12">
        <v>12</v>
      </c>
      <c r="U12">
        <v>8</v>
      </c>
      <c r="V12">
        <v>1</v>
      </c>
    </row>
    <row r="13" spans="1:22" ht="15.6" thickTop="1" thickBot="1" x14ac:dyDescent="0.35">
      <c r="A13" s="13">
        <v>8048500</v>
      </c>
      <c r="B13" s="6" t="s">
        <v>219</v>
      </c>
      <c r="C13" t="s">
        <v>546</v>
      </c>
      <c r="D13" s="23">
        <v>45812</v>
      </c>
      <c r="E13" s="32">
        <v>0.63541666666666663</v>
      </c>
      <c r="F13">
        <v>273</v>
      </c>
      <c r="G13">
        <v>120</v>
      </c>
      <c r="H13">
        <v>121</v>
      </c>
      <c r="I13">
        <v>10</v>
      </c>
      <c r="J13">
        <v>22</v>
      </c>
      <c r="K13">
        <v>6</v>
      </c>
      <c r="L13">
        <v>114</v>
      </c>
      <c r="M13">
        <v>0</v>
      </c>
      <c r="N13">
        <v>3</v>
      </c>
      <c r="O13">
        <v>114</v>
      </c>
      <c r="P13">
        <v>4</v>
      </c>
      <c r="Q13">
        <v>1</v>
      </c>
      <c r="R13">
        <v>4</v>
      </c>
      <c r="S13">
        <v>5</v>
      </c>
      <c r="T13">
        <v>4</v>
      </c>
      <c r="U13">
        <v>7</v>
      </c>
      <c r="V13">
        <v>11</v>
      </c>
    </row>
    <row r="14" spans="1:22" ht="15.6" thickTop="1" thickBot="1" x14ac:dyDescent="0.35">
      <c r="A14" s="13">
        <v>8052000</v>
      </c>
      <c r="B14" s="6" t="s">
        <v>231</v>
      </c>
      <c r="C14" t="s">
        <v>546</v>
      </c>
      <c r="D14" s="23">
        <v>45812</v>
      </c>
      <c r="E14" s="32">
        <v>0.35416666666666669</v>
      </c>
      <c r="F14">
        <v>176</v>
      </c>
      <c r="G14">
        <v>89</v>
      </c>
      <c r="H14">
        <v>74</v>
      </c>
      <c r="I14">
        <v>2</v>
      </c>
      <c r="J14">
        <v>11</v>
      </c>
      <c r="K14">
        <v>5</v>
      </c>
      <c r="L14">
        <v>83</v>
      </c>
      <c r="M14">
        <v>1</v>
      </c>
      <c r="N14">
        <v>0</v>
      </c>
      <c r="O14">
        <v>70</v>
      </c>
      <c r="P14">
        <v>4</v>
      </c>
      <c r="Q14">
        <v>0</v>
      </c>
      <c r="R14">
        <v>0</v>
      </c>
      <c r="S14">
        <v>2</v>
      </c>
      <c r="T14">
        <v>4</v>
      </c>
      <c r="U14">
        <v>0</v>
      </c>
      <c r="V14">
        <v>7</v>
      </c>
    </row>
    <row r="15" spans="1:22" ht="15.6" thickTop="1" thickBot="1" x14ac:dyDescent="0.35">
      <c r="A15" s="13">
        <v>8015500</v>
      </c>
      <c r="B15" s="6" t="s">
        <v>4</v>
      </c>
      <c r="C15" t="s">
        <v>13</v>
      </c>
      <c r="D15" s="24" t="s">
        <v>13</v>
      </c>
      <c r="E15" s="24" t="s">
        <v>13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13</v>
      </c>
      <c r="D16" s="24" t="s">
        <v>13</v>
      </c>
      <c r="E16" s="24" t="s">
        <v>13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12</v>
      </c>
      <c r="C17" t="s">
        <v>13</v>
      </c>
      <c r="D17" s="24" t="s">
        <v>13</v>
      </c>
      <c r="E17" s="24" t="s">
        <v>13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14</v>
      </c>
      <c r="C18" t="s">
        <v>13</v>
      </c>
      <c r="D18" s="24" t="s">
        <v>13</v>
      </c>
      <c r="E18" s="24" t="s">
        <v>13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100</v>
      </c>
      <c r="C19" t="s">
        <v>505</v>
      </c>
      <c r="D19" s="23">
        <v>45845</v>
      </c>
      <c r="E19" s="32">
        <v>0.32291666666666669</v>
      </c>
      <c r="F19">
        <v>576</v>
      </c>
      <c r="G19">
        <v>277</v>
      </c>
      <c r="H19">
        <v>248</v>
      </c>
      <c r="I19">
        <v>33</v>
      </c>
      <c r="J19">
        <v>18</v>
      </c>
      <c r="K19">
        <v>14</v>
      </c>
      <c r="L19">
        <v>244</v>
      </c>
      <c r="M19">
        <v>19</v>
      </c>
      <c r="N19">
        <v>33</v>
      </c>
      <c r="O19">
        <v>147</v>
      </c>
      <c r="P19">
        <v>68</v>
      </c>
      <c r="Q19">
        <v>5</v>
      </c>
      <c r="R19">
        <v>1</v>
      </c>
      <c r="S19">
        <v>27</v>
      </c>
      <c r="T19">
        <v>16</v>
      </c>
      <c r="U19">
        <v>0</v>
      </c>
      <c r="V19">
        <v>2</v>
      </c>
    </row>
    <row r="20" spans="1:22" ht="15.6" thickTop="1" thickBot="1" x14ac:dyDescent="0.35">
      <c r="A20" s="13">
        <v>8021000</v>
      </c>
      <c r="B20" s="6" t="s">
        <v>58</v>
      </c>
      <c r="C20" t="s">
        <v>13</v>
      </c>
      <c r="D20" s="24" t="s">
        <v>13</v>
      </c>
      <c r="E20" s="24" t="s">
        <v>13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83</v>
      </c>
      <c r="C21" t="s">
        <v>13</v>
      </c>
      <c r="D21" s="24" t="s">
        <v>13</v>
      </c>
      <c r="E21" s="24" t="s">
        <v>13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15</v>
      </c>
      <c r="C22" t="s">
        <v>13</v>
      </c>
      <c r="D22" s="24" t="s">
        <v>13</v>
      </c>
      <c r="E22" s="24" t="s">
        <v>13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86</v>
      </c>
      <c r="C23" t="s">
        <v>13</v>
      </c>
      <c r="D23" s="24" t="s">
        <v>13</v>
      </c>
      <c r="E23" s="24" t="s">
        <v>13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120</v>
      </c>
      <c r="C24" t="s">
        <v>13</v>
      </c>
      <c r="D24" s="24" t="s">
        <v>13</v>
      </c>
      <c r="E24" s="24" t="s">
        <v>13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34</v>
      </c>
      <c r="C25" t="s">
        <v>13</v>
      </c>
      <c r="D25" s="24" t="s">
        <v>13</v>
      </c>
      <c r="E25" s="24" t="s">
        <v>13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65</v>
      </c>
      <c r="C26" t="s">
        <v>13</v>
      </c>
      <c r="D26" s="24" t="s">
        <v>13</v>
      </c>
      <c r="E26" s="24" t="s">
        <v>13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135</v>
      </c>
      <c r="C27" t="s">
        <v>13</v>
      </c>
      <c r="D27" s="24" t="s">
        <v>13</v>
      </c>
      <c r="E27" s="24" t="s">
        <v>13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104</v>
      </c>
      <c r="C28" t="s">
        <v>13</v>
      </c>
      <c r="D28" s="24" t="s">
        <v>13</v>
      </c>
      <c r="E28" s="24" t="s">
        <v>13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205</v>
      </c>
      <c r="C29" t="s">
        <v>546</v>
      </c>
      <c r="D29" s="23">
        <v>45813</v>
      </c>
      <c r="E29" s="32">
        <v>0.625</v>
      </c>
      <c r="F29">
        <v>625</v>
      </c>
      <c r="G29">
        <v>242</v>
      </c>
      <c r="H29">
        <v>217</v>
      </c>
      <c r="I29">
        <v>10</v>
      </c>
      <c r="J29">
        <v>156</v>
      </c>
      <c r="K29">
        <v>60</v>
      </c>
      <c r="L29">
        <v>178</v>
      </c>
      <c r="M29">
        <v>4</v>
      </c>
      <c r="N29">
        <v>8</v>
      </c>
      <c r="O29">
        <v>132</v>
      </c>
      <c r="P29">
        <v>77</v>
      </c>
      <c r="Q29">
        <v>1</v>
      </c>
      <c r="R29">
        <v>4</v>
      </c>
      <c r="S29">
        <v>5</v>
      </c>
      <c r="T29">
        <v>87</v>
      </c>
      <c r="U29">
        <v>6</v>
      </c>
      <c r="V29">
        <v>63</v>
      </c>
    </row>
    <row r="30" spans="1:22" ht="15.6" thickTop="1" thickBot="1" x14ac:dyDescent="0.35">
      <c r="A30" s="13">
        <v>8049100</v>
      </c>
      <c r="B30" s="6" t="s">
        <v>222</v>
      </c>
      <c r="C30" t="s">
        <v>505</v>
      </c>
      <c r="D30" s="23">
        <v>45817</v>
      </c>
      <c r="E30" s="32">
        <v>0.52083333333333337</v>
      </c>
      <c r="F30">
        <v>354</v>
      </c>
      <c r="G30">
        <v>43</v>
      </c>
      <c r="H30">
        <v>14</v>
      </c>
      <c r="I30">
        <v>146</v>
      </c>
      <c r="J30">
        <v>151</v>
      </c>
      <c r="K30">
        <v>26</v>
      </c>
      <c r="L30">
        <v>1</v>
      </c>
      <c r="M30">
        <v>16</v>
      </c>
      <c r="N30">
        <v>6</v>
      </c>
      <c r="O30">
        <v>8</v>
      </c>
      <c r="P30">
        <v>0</v>
      </c>
      <c r="Q30">
        <v>12</v>
      </c>
      <c r="R30">
        <v>127</v>
      </c>
      <c r="S30">
        <v>7</v>
      </c>
      <c r="T30">
        <v>13</v>
      </c>
      <c r="U30">
        <v>120</v>
      </c>
      <c r="V30">
        <v>18</v>
      </c>
    </row>
    <row r="31" spans="1:22" ht="15.6" thickTop="1" thickBot="1" x14ac:dyDescent="0.35">
      <c r="A31" s="13">
        <v>8049200</v>
      </c>
      <c r="B31" s="6" t="s">
        <v>116</v>
      </c>
      <c r="C31" t="s">
        <v>13</v>
      </c>
      <c r="D31" s="24" t="s">
        <v>13</v>
      </c>
      <c r="E31" s="24" t="s">
        <v>13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126</v>
      </c>
      <c r="C32" t="s">
        <v>13</v>
      </c>
      <c r="D32" s="24" t="s">
        <v>13</v>
      </c>
      <c r="E32" s="24" t="s">
        <v>13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137</v>
      </c>
      <c r="C33" t="s">
        <v>13</v>
      </c>
      <c r="D33" s="24" t="s">
        <v>13</v>
      </c>
      <c r="E33" s="24" t="s">
        <v>13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113</v>
      </c>
      <c r="C34" t="s">
        <v>13</v>
      </c>
      <c r="D34" s="24" t="s">
        <v>13</v>
      </c>
      <c r="E34" s="24" t="s">
        <v>13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41</v>
      </c>
      <c r="C35" t="s">
        <v>13</v>
      </c>
      <c r="D35" s="24" t="s">
        <v>13</v>
      </c>
      <c r="E35" s="24" t="s">
        <v>13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52</v>
      </c>
      <c r="C36" t="s">
        <v>13</v>
      </c>
      <c r="D36" s="24" t="s">
        <v>13</v>
      </c>
      <c r="E36" s="24" t="s">
        <v>13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187</v>
      </c>
      <c r="C37" t="s">
        <v>13</v>
      </c>
      <c r="D37" s="24" t="s">
        <v>13</v>
      </c>
      <c r="E37" s="24" t="s">
        <v>13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16</v>
      </c>
      <c r="C38" t="s">
        <v>13</v>
      </c>
      <c r="D38" s="24" t="s">
        <v>13</v>
      </c>
      <c r="E38" s="24" t="s">
        <v>13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207</v>
      </c>
      <c r="C39" t="s">
        <v>546</v>
      </c>
      <c r="D39" s="23">
        <v>45817</v>
      </c>
      <c r="E39" s="32">
        <v>0.66666666666666663</v>
      </c>
      <c r="F39">
        <v>421</v>
      </c>
      <c r="G39">
        <v>50</v>
      </c>
      <c r="H39">
        <v>23</v>
      </c>
      <c r="I39">
        <v>207</v>
      </c>
      <c r="J39">
        <v>141</v>
      </c>
      <c r="K39">
        <v>30</v>
      </c>
      <c r="L39">
        <v>4</v>
      </c>
      <c r="M39">
        <v>16</v>
      </c>
      <c r="N39">
        <v>7</v>
      </c>
      <c r="O39">
        <v>2</v>
      </c>
      <c r="P39">
        <v>14</v>
      </c>
      <c r="Q39">
        <v>15</v>
      </c>
      <c r="R39">
        <v>176</v>
      </c>
      <c r="S39">
        <v>16</v>
      </c>
      <c r="T39">
        <v>7</v>
      </c>
      <c r="U39">
        <v>115</v>
      </c>
      <c r="V39">
        <v>19</v>
      </c>
    </row>
    <row r="40" spans="1:22" ht="15.6" thickTop="1" thickBot="1" x14ac:dyDescent="0.35">
      <c r="A40" s="13">
        <v>9010810</v>
      </c>
      <c r="B40" s="6" t="s">
        <v>258</v>
      </c>
      <c r="C40" t="s">
        <v>546</v>
      </c>
      <c r="D40" s="23">
        <v>45818</v>
      </c>
      <c r="E40" s="32">
        <v>0.625</v>
      </c>
      <c r="F40">
        <v>252</v>
      </c>
      <c r="G40">
        <v>0</v>
      </c>
      <c r="H40">
        <v>44</v>
      </c>
      <c r="I40">
        <v>117</v>
      </c>
      <c r="J40">
        <v>91</v>
      </c>
      <c r="K40">
        <v>0</v>
      </c>
      <c r="L40">
        <v>0</v>
      </c>
      <c r="M40">
        <v>0</v>
      </c>
      <c r="N40">
        <v>15</v>
      </c>
      <c r="O40">
        <v>6</v>
      </c>
      <c r="P40">
        <v>23</v>
      </c>
      <c r="Q40">
        <v>7</v>
      </c>
      <c r="R40">
        <v>59</v>
      </c>
      <c r="S40">
        <v>51</v>
      </c>
      <c r="T40">
        <v>31</v>
      </c>
      <c r="U40">
        <v>60</v>
      </c>
      <c r="V40">
        <v>0</v>
      </c>
    </row>
    <row r="41" spans="1:22" ht="15.6" thickTop="1" thickBot="1" x14ac:dyDescent="0.35">
      <c r="A41" s="13">
        <v>8057750</v>
      </c>
      <c r="B41" s="6" t="s">
        <v>149</v>
      </c>
      <c r="C41" t="s">
        <v>13</v>
      </c>
      <c r="D41" s="24" t="s">
        <v>13</v>
      </c>
      <c r="E41" s="24" t="s">
        <v>13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230</v>
      </c>
      <c r="C42" t="s">
        <v>505</v>
      </c>
      <c r="D42" s="23">
        <v>45818</v>
      </c>
      <c r="E42" s="32">
        <v>0.32291666666666669</v>
      </c>
      <c r="F42">
        <v>254</v>
      </c>
      <c r="G42">
        <v>109</v>
      </c>
      <c r="H42">
        <v>85</v>
      </c>
      <c r="I42">
        <v>0</v>
      </c>
      <c r="J42">
        <v>60</v>
      </c>
      <c r="K42">
        <v>19</v>
      </c>
      <c r="L42">
        <v>90</v>
      </c>
      <c r="M42">
        <v>0</v>
      </c>
      <c r="N42">
        <v>0</v>
      </c>
      <c r="O42">
        <v>85</v>
      </c>
      <c r="P42">
        <v>0</v>
      </c>
      <c r="Q42">
        <v>0</v>
      </c>
      <c r="R42">
        <v>0</v>
      </c>
      <c r="S42">
        <v>0</v>
      </c>
      <c r="T42">
        <v>34</v>
      </c>
      <c r="U42">
        <v>1</v>
      </c>
      <c r="V42">
        <v>25</v>
      </c>
    </row>
    <row r="43" spans="1:22" ht="15.6" thickTop="1" thickBot="1" x14ac:dyDescent="0.35">
      <c r="A43" s="13">
        <v>8048700</v>
      </c>
      <c r="B43" s="6" t="s">
        <v>220</v>
      </c>
      <c r="C43" t="s">
        <v>13</v>
      </c>
      <c r="D43" s="24" t="s">
        <v>13</v>
      </c>
      <c r="E43" s="24" t="s">
        <v>13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105</v>
      </c>
      <c r="C44" t="s">
        <v>13</v>
      </c>
      <c r="D44" s="24" t="s">
        <v>13</v>
      </c>
      <c r="E44" s="24" t="s">
        <v>13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106</v>
      </c>
      <c r="C45" t="s">
        <v>13</v>
      </c>
      <c r="D45" s="24" t="s">
        <v>13</v>
      </c>
      <c r="E45" s="24" t="s">
        <v>13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213</v>
      </c>
      <c r="C46" t="s">
        <v>13</v>
      </c>
      <c r="D46" s="24" t="s">
        <v>13</v>
      </c>
      <c r="E46" s="24" t="s">
        <v>13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9</v>
      </c>
      <c r="C47" t="s">
        <v>13</v>
      </c>
      <c r="D47" s="24" t="s">
        <v>13</v>
      </c>
      <c r="E47" s="24" t="s">
        <v>13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5</v>
      </c>
      <c r="C48" t="s">
        <v>13</v>
      </c>
      <c r="D48" s="24" t="s">
        <v>13</v>
      </c>
      <c r="E48" s="24" t="s">
        <v>13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233</v>
      </c>
      <c r="C49" t="s">
        <v>546</v>
      </c>
      <c r="D49" s="23">
        <v>45819</v>
      </c>
      <c r="E49" s="32">
        <v>0.51041666666666663</v>
      </c>
      <c r="F49">
        <v>256</v>
      </c>
      <c r="G49">
        <v>58</v>
      </c>
      <c r="H49">
        <v>0</v>
      </c>
      <c r="I49">
        <v>132</v>
      </c>
      <c r="J49">
        <v>66</v>
      </c>
      <c r="K49">
        <v>23</v>
      </c>
      <c r="L49">
        <v>0</v>
      </c>
      <c r="M49">
        <v>35</v>
      </c>
      <c r="N49">
        <v>0</v>
      </c>
      <c r="O49">
        <v>0</v>
      </c>
      <c r="P49">
        <v>0</v>
      </c>
      <c r="Q49">
        <v>55</v>
      </c>
      <c r="R49">
        <v>77</v>
      </c>
      <c r="S49">
        <v>0</v>
      </c>
      <c r="T49">
        <v>0</v>
      </c>
      <c r="U49">
        <v>54</v>
      </c>
      <c r="V49">
        <v>12</v>
      </c>
    </row>
    <row r="50" spans="1:22" ht="15.6" thickTop="1" thickBot="1" x14ac:dyDescent="0.35">
      <c r="A50" s="13">
        <v>8047000</v>
      </c>
      <c r="B50" s="6" t="s">
        <v>216</v>
      </c>
      <c r="C50" t="s">
        <v>13</v>
      </c>
      <c r="D50" s="24" t="s">
        <v>13</v>
      </c>
      <c r="E50" s="24" t="s">
        <v>13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188</v>
      </c>
      <c r="C51" t="s">
        <v>13</v>
      </c>
      <c r="D51" s="24" t="s">
        <v>13</v>
      </c>
      <c r="E51" s="24" t="s">
        <v>13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151</v>
      </c>
      <c r="C52" t="s">
        <v>13</v>
      </c>
      <c r="D52" s="24" t="s">
        <v>13</v>
      </c>
      <c r="E52" s="24" t="s">
        <v>13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154</v>
      </c>
      <c r="C53" t="s">
        <v>13</v>
      </c>
      <c r="D53" s="24" t="s">
        <v>13</v>
      </c>
      <c r="E53" s="24" t="s">
        <v>13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256</v>
      </c>
      <c r="C54" t="s">
        <v>546</v>
      </c>
      <c r="D54" s="23">
        <v>45820</v>
      </c>
      <c r="E54" s="32">
        <v>0.63541666666666663</v>
      </c>
      <c r="F54">
        <v>658</v>
      </c>
      <c r="G54">
        <v>109</v>
      </c>
      <c r="H54">
        <v>76</v>
      </c>
      <c r="I54">
        <v>269</v>
      </c>
      <c r="J54">
        <v>204</v>
      </c>
      <c r="K54">
        <v>65</v>
      </c>
      <c r="L54">
        <v>22</v>
      </c>
      <c r="M54">
        <v>22</v>
      </c>
      <c r="N54">
        <v>24</v>
      </c>
      <c r="O54">
        <v>26</v>
      </c>
      <c r="P54">
        <v>26</v>
      </c>
      <c r="Q54">
        <v>38</v>
      </c>
      <c r="R54">
        <v>219</v>
      </c>
      <c r="S54">
        <v>12</v>
      </c>
      <c r="T54">
        <v>25</v>
      </c>
      <c r="U54">
        <v>144</v>
      </c>
      <c r="V54">
        <v>35</v>
      </c>
    </row>
    <row r="55" spans="1:22" ht="15.6" thickTop="1" thickBot="1" x14ac:dyDescent="0.35">
      <c r="A55" s="13">
        <v>9010690</v>
      </c>
      <c r="B55" s="6" t="s">
        <v>255</v>
      </c>
      <c r="C55" t="s">
        <v>505</v>
      </c>
      <c r="D55" s="23">
        <v>45820</v>
      </c>
      <c r="E55" s="32">
        <v>0.35416666666666669</v>
      </c>
      <c r="F55">
        <v>390</v>
      </c>
      <c r="G55">
        <v>248</v>
      </c>
      <c r="H55">
        <v>203</v>
      </c>
      <c r="I55">
        <v>0</v>
      </c>
      <c r="J55">
        <v>52</v>
      </c>
      <c r="K55">
        <v>63</v>
      </c>
      <c r="L55">
        <v>185</v>
      </c>
      <c r="M55">
        <v>0</v>
      </c>
      <c r="N55">
        <v>1</v>
      </c>
      <c r="O55">
        <f>SUM(76+98)</f>
        <v>174</v>
      </c>
      <c r="P55">
        <f>SUM(14+14)</f>
        <v>28</v>
      </c>
      <c r="Q55">
        <v>0</v>
      </c>
      <c r="R55">
        <v>0</v>
      </c>
      <c r="S55">
        <v>0</v>
      </c>
      <c r="T55">
        <v>12</v>
      </c>
      <c r="U55">
        <v>1</v>
      </c>
      <c r="V55">
        <v>39</v>
      </c>
    </row>
    <row r="56" spans="1:22" ht="15.6" thickTop="1" thickBot="1" x14ac:dyDescent="0.35">
      <c r="A56" s="13">
        <v>9010685</v>
      </c>
      <c r="B56" s="6" t="s">
        <v>254</v>
      </c>
      <c r="C56" t="s">
        <v>13</v>
      </c>
      <c r="D56" s="24" t="s">
        <v>13</v>
      </c>
      <c r="E56" s="24" t="s">
        <v>13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94</v>
      </c>
      <c r="C57" t="s">
        <v>13</v>
      </c>
      <c r="D57" s="24" t="s">
        <v>13</v>
      </c>
      <c r="E57" s="24" t="s">
        <v>13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74</v>
      </c>
      <c r="C58" t="s">
        <v>13</v>
      </c>
      <c r="D58" s="24" t="s">
        <v>13</v>
      </c>
      <c r="E58" s="24" t="s">
        <v>13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112</v>
      </c>
      <c r="C59" t="s">
        <v>13</v>
      </c>
      <c r="D59" s="24" t="s">
        <v>13</v>
      </c>
      <c r="E59" s="24" t="s">
        <v>13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235</v>
      </c>
      <c r="C60" t="s">
        <v>546</v>
      </c>
      <c r="D60" s="23">
        <v>45820</v>
      </c>
      <c r="E60" s="32">
        <v>0.53125</v>
      </c>
      <c r="F60">
        <v>166</v>
      </c>
      <c r="G60">
        <v>0</v>
      </c>
      <c r="H60">
        <v>113</v>
      </c>
      <c r="I60">
        <v>53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113</v>
      </c>
      <c r="Q60">
        <v>52</v>
      </c>
      <c r="R60">
        <v>0</v>
      </c>
      <c r="S60">
        <v>1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124</v>
      </c>
      <c r="C61" t="s">
        <v>13</v>
      </c>
      <c r="D61" s="24" t="s">
        <v>13</v>
      </c>
      <c r="E61" s="24" t="s">
        <v>13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123</v>
      </c>
      <c r="C62" t="s">
        <v>13</v>
      </c>
      <c r="D62" s="24" t="s">
        <v>13</v>
      </c>
      <c r="E62" s="24" t="s">
        <v>13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17</v>
      </c>
      <c r="C63" t="s">
        <v>13</v>
      </c>
      <c r="D63" s="24" t="s">
        <v>13</v>
      </c>
      <c r="E63" s="24" t="s">
        <v>13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7</v>
      </c>
      <c r="C64" t="s">
        <v>546</v>
      </c>
      <c r="D64" s="23">
        <v>45821</v>
      </c>
      <c r="E64" s="32">
        <v>0.32291666666666669</v>
      </c>
      <c r="F64">
        <v>214</v>
      </c>
      <c r="G64">
        <v>66</v>
      </c>
      <c r="H64">
        <v>60</v>
      </c>
      <c r="I64">
        <v>61</v>
      </c>
      <c r="J64">
        <v>27</v>
      </c>
      <c r="K64">
        <v>4</v>
      </c>
      <c r="L64">
        <v>51</v>
      </c>
      <c r="M64">
        <v>11</v>
      </c>
      <c r="N64">
        <v>10</v>
      </c>
      <c r="O64">
        <v>39</v>
      </c>
      <c r="P64">
        <v>11</v>
      </c>
      <c r="Q64">
        <v>41</v>
      </c>
      <c r="R64">
        <v>4</v>
      </c>
      <c r="S64">
        <v>16</v>
      </c>
      <c r="T64">
        <v>10</v>
      </c>
      <c r="U64">
        <v>7</v>
      </c>
      <c r="V64">
        <v>10</v>
      </c>
    </row>
    <row r="65" spans="1:22" ht="15.6" thickTop="1" thickBot="1" x14ac:dyDescent="0.35">
      <c r="A65" s="13">
        <v>8025300</v>
      </c>
      <c r="B65" s="6" t="s">
        <v>194</v>
      </c>
      <c r="C65" t="s">
        <v>546</v>
      </c>
      <c r="D65" s="23">
        <v>45749</v>
      </c>
      <c r="E65" s="32">
        <v>0.32291666666666669</v>
      </c>
      <c r="F65">
        <v>174</v>
      </c>
      <c r="G65">
        <v>6</v>
      </c>
      <c r="H65">
        <v>26</v>
      </c>
      <c r="I65">
        <v>68</v>
      </c>
      <c r="J65">
        <v>74</v>
      </c>
      <c r="K65">
        <v>3</v>
      </c>
      <c r="L65">
        <v>1</v>
      </c>
      <c r="M65">
        <v>2</v>
      </c>
      <c r="N65">
        <v>9</v>
      </c>
      <c r="O65">
        <v>11</v>
      </c>
      <c r="P65">
        <v>6</v>
      </c>
      <c r="Q65">
        <v>1</v>
      </c>
      <c r="R65">
        <v>63</v>
      </c>
      <c r="S65">
        <v>4</v>
      </c>
      <c r="T65">
        <v>1</v>
      </c>
      <c r="U65">
        <v>64</v>
      </c>
      <c r="V65">
        <v>9</v>
      </c>
    </row>
    <row r="66" spans="1:22" ht="15.6" thickTop="1" thickBot="1" x14ac:dyDescent="0.35">
      <c r="A66" s="13">
        <v>8045400</v>
      </c>
      <c r="B66" s="6" t="s">
        <v>215</v>
      </c>
      <c r="C66" t="s">
        <v>546</v>
      </c>
      <c r="D66" s="23">
        <v>45821</v>
      </c>
      <c r="E66" s="32">
        <v>0.625</v>
      </c>
      <c r="F66">
        <v>308</v>
      </c>
      <c r="G66">
        <v>29</v>
      </c>
      <c r="H66">
        <v>33</v>
      </c>
      <c r="I66">
        <v>129</v>
      </c>
      <c r="J66">
        <v>117</v>
      </c>
      <c r="K66">
        <v>23</v>
      </c>
      <c r="L66">
        <v>2</v>
      </c>
      <c r="M66">
        <v>4</v>
      </c>
      <c r="N66">
        <v>8</v>
      </c>
      <c r="O66">
        <v>7</v>
      </c>
      <c r="P66">
        <v>18</v>
      </c>
      <c r="Q66">
        <v>10</v>
      </c>
      <c r="R66">
        <v>102</v>
      </c>
      <c r="S66">
        <v>17</v>
      </c>
      <c r="T66">
        <v>20</v>
      </c>
      <c r="U66">
        <v>66</v>
      </c>
      <c r="V66">
        <v>31</v>
      </c>
    </row>
    <row r="67" spans="1:22" ht="15.6" thickTop="1" thickBot="1" x14ac:dyDescent="0.35">
      <c r="A67" s="13">
        <v>8014800</v>
      </c>
      <c r="B67" s="6" t="s">
        <v>189</v>
      </c>
      <c r="C67" t="s">
        <v>546</v>
      </c>
      <c r="D67" s="23">
        <v>45747</v>
      </c>
      <c r="E67" s="32">
        <v>0.32291666666666669</v>
      </c>
      <c r="F67">
        <v>176</v>
      </c>
      <c r="G67">
        <v>18</v>
      </c>
      <c r="H67">
        <v>12</v>
      </c>
      <c r="I67">
        <v>59</v>
      </c>
      <c r="J67">
        <v>87</v>
      </c>
      <c r="K67">
        <v>3</v>
      </c>
      <c r="L67">
        <v>12</v>
      </c>
      <c r="M67">
        <v>3</v>
      </c>
      <c r="N67">
        <v>2</v>
      </c>
      <c r="O67">
        <v>3</v>
      </c>
      <c r="P67">
        <v>7</v>
      </c>
      <c r="Q67">
        <v>1</v>
      </c>
      <c r="R67">
        <v>58</v>
      </c>
      <c r="S67">
        <v>0</v>
      </c>
      <c r="T67">
        <v>9</v>
      </c>
      <c r="U67">
        <v>73</v>
      </c>
      <c r="V67">
        <v>5</v>
      </c>
    </row>
    <row r="68" spans="1:22" ht="15.6" thickTop="1" thickBot="1" x14ac:dyDescent="0.35">
      <c r="A68" s="13">
        <v>8033500</v>
      </c>
      <c r="B68" s="6" t="s">
        <v>202</v>
      </c>
      <c r="C68" t="s">
        <v>546</v>
      </c>
      <c r="D68" s="24" t="s">
        <v>13</v>
      </c>
      <c r="E68" s="24" t="s">
        <v>13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103</v>
      </c>
      <c r="C69" t="s">
        <v>13</v>
      </c>
      <c r="D69" s="24" t="s">
        <v>13</v>
      </c>
      <c r="E69" s="24" t="s">
        <v>13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49</v>
      </c>
      <c r="C70" t="s">
        <v>13</v>
      </c>
      <c r="D70" s="24" t="s">
        <v>13</v>
      </c>
      <c r="E70" s="24" t="s">
        <v>13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70</v>
      </c>
      <c r="C71" t="s">
        <v>13</v>
      </c>
      <c r="D71" s="24" t="s">
        <v>13</v>
      </c>
      <c r="E71" s="24" t="s">
        <v>13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197</v>
      </c>
      <c r="C72" t="s">
        <v>13</v>
      </c>
      <c r="D72" s="24" t="s">
        <v>13</v>
      </c>
      <c r="E72" s="24" t="s">
        <v>13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131</v>
      </c>
      <c r="C73" t="s">
        <v>13</v>
      </c>
      <c r="D73" s="24" t="s">
        <v>13</v>
      </c>
      <c r="E73" s="24" t="s">
        <v>13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245</v>
      </c>
      <c r="C74" t="s">
        <v>546</v>
      </c>
      <c r="D74" s="23">
        <v>45824</v>
      </c>
      <c r="E74" s="32">
        <v>0.53125</v>
      </c>
      <c r="F74">
        <v>397</v>
      </c>
      <c r="G74">
        <v>188</v>
      </c>
      <c r="H74">
        <v>66</v>
      </c>
      <c r="I74">
        <v>67</v>
      </c>
      <c r="J74">
        <v>76</v>
      </c>
      <c r="K74">
        <v>93</v>
      </c>
      <c r="L74">
        <v>53</v>
      </c>
      <c r="M74">
        <v>42</v>
      </c>
      <c r="N74">
        <v>9</v>
      </c>
      <c r="O74">
        <v>44</v>
      </c>
      <c r="P74">
        <v>13</v>
      </c>
      <c r="Q74">
        <v>35</v>
      </c>
      <c r="R74">
        <v>21</v>
      </c>
      <c r="S74">
        <v>11</v>
      </c>
      <c r="T74">
        <v>5</v>
      </c>
      <c r="U74">
        <v>16</v>
      </c>
      <c r="V74">
        <v>55</v>
      </c>
    </row>
    <row r="75" spans="1:22" ht="15.6" thickTop="1" thickBot="1" x14ac:dyDescent="0.35">
      <c r="A75" s="13">
        <v>8057965</v>
      </c>
      <c r="B75" s="6" t="s">
        <v>244</v>
      </c>
      <c r="C75" t="s">
        <v>546</v>
      </c>
      <c r="D75" s="23">
        <v>45826</v>
      </c>
      <c r="E75" s="32">
        <v>0.65625</v>
      </c>
      <c r="F75">
        <v>353</v>
      </c>
      <c r="G75">
        <v>94</v>
      </c>
      <c r="H75">
        <v>149</v>
      </c>
      <c r="I75">
        <v>80</v>
      </c>
      <c r="J75">
        <v>30</v>
      </c>
      <c r="K75">
        <v>5</v>
      </c>
      <c r="L75">
        <v>76</v>
      </c>
      <c r="M75">
        <v>13</v>
      </c>
      <c r="N75">
        <v>43</v>
      </c>
      <c r="O75">
        <v>93</v>
      </c>
      <c r="P75">
        <v>13</v>
      </c>
      <c r="Q75">
        <v>25</v>
      </c>
      <c r="R75">
        <v>2</v>
      </c>
      <c r="S75">
        <v>53</v>
      </c>
      <c r="T75">
        <v>21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238</v>
      </c>
      <c r="C76" t="s">
        <v>546</v>
      </c>
      <c r="D76" s="23">
        <v>45827</v>
      </c>
      <c r="E76" s="32">
        <v>0.32291666666666669</v>
      </c>
      <c r="F76">
        <v>157</v>
      </c>
      <c r="G76">
        <v>86</v>
      </c>
      <c r="H76">
        <v>65</v>
      </c>
      <c r="I76">
        <v>0</v>
      </c>
      <c r="J76">
        <v>6</v>
      </c>
      <c r="K76">
        <v>20</v>
      </c>
      <c r="L76">
        <v>66</v>
      </c>
      <c r="M76">
        <v>0</v>
      </c>
      <c r="N76">
        <v>0</v>
      </c>
      <c r="O76">
        <v>63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206</v>
      </c>
      <c r="C77" t="s">
        <v>505</v>
      </c>
      <c r="D77" s="23">
        <v>45765</v>
      </c>
      <c r="E77" s="32">
        <v>0.32291666666666669</v>
      </c>
      <c r="F77">
        <v>433</v>
      </c>
      <c r="G77">
        <v>63</v>
      </c>
      <c r="H77">
        <v>113</v>
      </c>
      <c r="I77">
        <v>128</v>
      </c>
      <c r="J77">
        <v>129</v>
      </c>
      <c r="K77">
        <v>18</v>
      </c>
      <c r="L77">
        <v>44</v>
      </c>
      <c r="M77">
        <v>1</v>
      </c>
      <c r="N77">
        <v>16</v>
      </c>
      <c r="O77">
        <v>15</v>
      </c>
      <c r="P77">
        <v>82</v>
      </c>
      <c r="Q77">
        <v>5</v>
      </c>
      <c r="R77">
        <v>96</v>
      </c>
      <c r="S77">
        <v>27</v>
      </c>
      <c r="T77">
        <v>74</v>
      </c>
      <c r="U77">
        <v>47</v>
      </c>
      <c r="V77">
        <v>8</v>
      </c>
    </row>
    <row r="78" spans="1:22" ht="15.6" thickTop="1" thickBot="1" x14ac:dyDescent="0.35">
      <c r="A78" s="13">
        <v>8017200</v>
      </c>
      <c r="B78" s="6" t="s">
        <v>190</v>
      </c>
      <c r="C78" t="s">
        <v>13</v>
      </c>
      <c r="D78" s="24" t="s">
        <v>13</v>
      </c>
      <c r="E78" s="24" t="s">
        <v>13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46</v>
      </c>
      <c r="C79" t="s">
        <v>13</v>
      </c>
      <c r="D79" s="24" t="s">
        <v>13</v>
      </c>
      <c r="E79" s="24" t="s">
        <v>13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87</v>
      </c>
      <c r="C80" t="s">
        <v>546</v>
      </c>
      <c r="D80" s="23">
        <v>45827</v>
      </c>
      <c r="E80" s="32">
        <v>0.53125</v>
      </c>
      <c r="F80" s="54">
        <v>369</v>
      </c>
      <c r="G80">
        <v>162</v>
      </c>
      <c r="H80">
        <v>176</v>
      </c>
      <c r="I80">
        <v>0</v>
      </c>
      <c r="J80">
        <v>31</v>
      </c>
      <c r="K80">
        <v>22</v>
      </c>
      <c r="L80">
        <v>140</v>
      </c>
      <c r="M80">
        <v>0</v>
      </c>
      <c r="N80">
        <v>0</v>
      </c>
      <c r="O80">
        <v>168</v>
      </c>
      <c r="P80">
        <v>8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77</v>
      </c>
      <c r="C81" t="s">
        <v>13</v>
      </c>
      <c r="D81" s="24" t="s">
        <v>13</v>
      </c>
      <c r="E81" s="24" t="s">
        <v>13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71</v>
      </c>
      <c r="C82" t="s">
        <v>13</v>
      </c>
      <c r="D82" s="24" t="s">
        <v>13</v>
      </c>
      <c r="E82" s="24" t="s">
        <v>13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72</v>
      </c>
      <c r="C83" t="s">
        <v>13</v>
      </c>
      <c r="D83" s="24" t="s">
        <v>13</v>
      </c>
      <c r="E83" s="24" t="s">
        <v>13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73</v>
      </c>
      <c r="C84" t="s">
        <v>546</v>
      </c>
      <c r="D84" s="23">
        <v>45719</v>
      </c>
      <c r="E84" s="32">
        <v>0.38541666666666669</v>
      </c>
      <c r="F84">
        <v>476</v>
      </c>
      <c r="G84">
        <v>25</v>
      </c>
      <c r="H84">
        <v>44</v>
      </c>
      <c r="I84">
        <v>195</v>
      </c>
      <c r="J84">
        <v>212</v>
      </c>
      <c r="K84">
        <v>16</v>
      </c>
      <c r="L84">
        <v>2</v>
      </c>
      <c r="M84">
        <v>7</v>
      </c>
      <c r="N84">
        <v>9</v>
      </c>
      <c r="O84">
        <v>3</v>
      </c>
      <c r="P84">
        <v>32</v>
      </c>
      <c r="Q84">
        <v>8</v>
      </c>
      <c r="R84">
        <v>174</v>
      </c>
      <c r="S84">
        <v>13</v>
      </c>
      <c r="T84">
        <v>21</v>
      </c>
      <c r="U84">
        <v>174</v>
      </c>
      <c r="V84">
        <v>17</v>
      </c>
    </row>
    <row r="85" spans="1:22" ht="15.6" thickTop="1" thickBot="1" x14ac:dyDescent="0.35">
      <c r="A85" s="13">
        <v>8053600</v>
      </c>
      <c r="B85" s="6" t="s">
        <v>122</v>
      </c>
      <c r="C85" t="s">
        <v>13</v>
      </c>
      <c r="D85" s="24" t="s">
        <v>13</v>
      </c>
      <c r="E85" s="24" t="s">
        <v>13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76</v>
      </c>
      <c r="C86" t="s">
        <v>13</v>
      </c>
      <c r="D86" s="24" t="s">
        <v>13</v>
      </c>
      <c r="E86" s="24" t="s">
        <v>13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97</v>
      </c>
      <c r="C87" t="s">
        <v>13</v>
      </c>
      <c r="D87" s="24" t="s">
        <v>13</v>
      </c>
      <c r="E87" s="24" t="s">
        <v>13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214</v>
      </c>
      <c r="C88" t="s">
        <v>546</v>
      </c>
      <c r="D88" s="23">
        <v>45723</v>
      </c>
      <c r="E88" s="32">
        <v>0.35416666666666669</v>
      </c>
      <c r="F88">
        <v>242</v>
      </c>
      <c r="G88">
        <v>98</v>
      </c>
      <c r="H88">
        <v>100</v>
      </c>
      <c r="I88">
        <v>16</v>
      </c>
      <c r="J88">
        <v>28</v>
      </c>
      <c r="K88">
        <v>7</v>
      </c>
      <c r="L88">
        <v>76</v>
      </c>
      <c r="M88">
        <v>15</v>
      </c>
      <c r="N88">
        <v>6</v>
      </c>
      <c r="O88">
        <v>65</v>
      </c>
      <c r="P88">
        <v>29</v>
      </c>
      <c r="Q88">
        <v>7</v>
      </c>
      <c r="R88">
        <v>6</v>
      </c>
      <c r="S88">
        <v>3</v>
      </c>
      <c r="T88">
        <v>19</v>
      </c>
      <c r="U88">
        <v>6</v>
      </c>
      <c r="V88">
        <v>3</v>
      </c>
    </row>
    <row r="89" spans="1:22" ht="15.6" thickTop="1" thickBot="1" x14ac:dyDescent="0.35">
      <c r="A89" s="13">
        <v>8042700</v>
      </c>
      <c r="B89" s="6" t="s">
        <v>10</v>
      </c>
      <c r="C89" t="s">
        <v>13</v>
      </c>
      <c r="D89" s="24" t="s">
        <v>13</v>
      </c>
      <c r="E89" s="24" t="s">
        <v>13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75</v>
      </c>
      <c r="C90" t="s">
        <v>13</v>
      </c>
      <c r="D90" s="24" t="s">
        <v>13</v>
      </c>
      <c r="E90" s="24" t="s">
        <v>13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99</v>
      </c>
      <c r="C91" t="s">
        <v>13</v>
      </c>
      <c r="D91" s="24" t="s">
        <v>13</v>
      </c>
      <c r="E91" s="24" t="s">
        <v>13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18</v>
      </c>
      <c r="C92" t="s">
        <v>13</v>
      </c>
      <c r="D92" s="24" t="s">
        <v>13</v>
      </c>
      <c r="E92" s="24" t="s">
        <v>13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198</v>
      </c>
      <c r="C93" t="s">
        <v>546</v>
      </c>
      <c r="D93" s="23">
        <v>45754</v>
      </c>
      <c r="E93" s="32">
        <v>0.53125</v>
      </c>
      <c r="F93">
        <v>81</v>
      </c>
      <c r="G93">
        <v>3</v>
      </c>
      <c r="H93">
        <v>9</v>
      </c>
      <c r="I93">
        <v>29</v>
      </c>
      <c r="J93">
        <v>40</v>
      </c>
      <c r="K93">
        <v>0</v>
      </c>
      <c r="L93">
        <v>0</v>
      </c>
      <c r="M93">
        <v>3</v>
      </c>
      <c r="N93">
        <v>2</v>
      </c>
      <c r="O93">
        <v>0</v>
      </c>
      <c r="P93">
        <v>7</v>
      </c>
      <c r="Q93">
        <v>3</v>
      </c>
      <c r="R93">
        <v>23</v>
      </c>
      <c r="S93">
        <v>3</v>
      </c>
      <c r="T93">
        <v>6</v>
      </c>
      <c r="U93">
        <v>34</v>
      </c>
      <c r="V93">
        <v>0</v>
      </c>
    </row>
    <row r="94" spans="1:22" ht="15.6" thickTop="1" thickBot="1" x14ac:dyDescent="0.35">
      <c r="A94" s="13">
        <v>8006100</v>
      </c>
      <c r="B94" s="6" t="s">
        <v>36</v>
      </c>
      <c r="C94" t="s">
        <v>13</v>
      </c>
      <c r="D94" s="24" t="s">
        <v>13</v>
      </c>
      <c r="E94" s="24" t="s">
        <v>13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68</v>
      </c>
      <c r="C95" t="s">
        <v>13</v>
      </c>
      <c r="D95" s="24" t="s">
        <v>13</v>
      </c>
      <c r="E95" s="24" t="s">
        <v>13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60</v>
      </c>
      <c r="C96" t="s">
        <v>13</v>
      </c>
      <c r="D96" s="24" t="s">
        <v>13</v>
      </c>
      <c r="E96" s="24" t="s">
        <v>13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43</v>
      </c>
      <c r="C97" t="s">
        <v>13</v>
      </c>
      <c r="D97" s="24" t="s">
        <v>13</v>
      </c>
      <c r="E97" s="24" t="s">
        <v>13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127</v>
      </c>
      <c r="C98" t="s">
        <v>13</v>
      </c>
      <c r="D98" s="24" t="s">
        <v>13</v>
      </c>
      <c r="E98" s="24" t="s">
        <v>13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184</v>
      </c>
      <c r="C99" t="s">
        <v>13</v>
      </c>
      <c r="D99" s="24" t="s">
        <v>13</v>
      </c>
      <c r="E99" s="24" t="s">
        <v>13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185</v>
      </c>
      <c r="C100" t="s">
        <v>13</v>
      </c>
      <c r="D100" s="24" t="s">
        <v>13</v>
      </c>
      <c r="E100" s="24" t="s">
        <v>13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35</v>
      </c>
      <c r="C101" t="s">
        <v>13</v>
      </c>
      <c r="D101" s="24" t="s">
        <v>13</v>
      </c>
      <c r="E101" s="24" t="s">
        <v>13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183</v>
      </c>
      <c r="C102" t="s">
        <v>13</v>
      </c>
      <c r="D102" s="24" t="s">
        <v>13</v>
      </c>
      <c r="E102" s="24" t="s">
        <v>13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79</v>
      </c>
      <c r="C103" t="s">
        <v>13</v>
      </c>
      <c r="D103" s="24" t="s">
        <v>13</v>
      </c>
      <c r="E103" s="24" t="s">
        <v>13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236</v>
      </c>
      <c r="C104" t="s">
        <v>546</v>
      </c>
      <c r="D104" s="23">
        <v>45827</v>
      </c>
      <c r="E104" s="55">
        <v>0.65625</v>
      </c>
      <c r="F104">
        <v>368</v>
      </c>
      <c r="G104">
        <v>60</v>
      </c>
      <c r="H104">
        <v>0</v>
      </c>
      <c r="I104">
        <v>169</v>
      </c>
      <c r="J104">
        <v>139</v>
      </c>
      <c r="K104">
        <v>37</v>
      </c>
      <c r="L104">
        <v>0</v>
      </c>
      <c r="M104">
        <v>23</v>
      </c>
      <c r="N104">
        <v>0</v>
      </c>
      <c r="O104">
        <v>0</v>
      </c>
      <c r="P104">
        <v>0</v>
      </c>
      <c r="Q104">
        <v>33</v>
      </c>
      <c r="R104">
        <v>136</v>
      </c>
      <c r="S104">
        <v>0</v>
      </c>
      <c r="T104">
        <v>98</v>
      </c>
      <c r="U104">
        <v>0</v>
      </c>
      <c r="V104">
        <v>41</v>
      </c>
    </row>
    <row r="105" spans="1:22" ht="15.6" thickTop="1" thickBot="1" x14ac:dyDescent="0.35">
      <c r="A105" s="13">
        <v>8051500</v>
      </c>
      <c r="B105" s="6" t="s">
        <v>229</v>
      </c>
      <c r="C105" t="s">
        <v>546</v>
      </c>
      <c r="D105" s="23">
        <v>45828</v>
      </c>
      <c r="E105" s="32">
        <v>0.625</v>
      </c>
      <c r="F105">
        <v>255</v>
      </c>
      <c r="G105">
        <v>45</v>
      </c>
      <c r="H105">
        <v>36</v>
      </c>
      <c r="I105">
        <v>67</v>
      </c>
      <c r="J105">
        <v>107</v>
      </c>
      <c r="K105">
        <v>36</v>
      </c>
      <c r="L105">
        <v>7</v>
      </c>
      <c r="M105">
        <v>2</v>
      </c>
      <c r="N105">
        <v>9</v>
      </c>
      <c r="O105">
        <v>12</v>
      </c>
      <c r="P105">
        <v>15</v>
      </c>
      <c r="Q105">
        <v>0</v>
      </c>
      <c r="R105">
        <v>63</v>
      </c>
      <c r="S105">
        <v>4</v>
      </c>
      <c r="T105">
        <v>16</v>
      </c>
      <c r="U105">
        <v>61</v>
      </c>
      <c r="V105">
        <v>30</v>
      </c>
    </row>
    <row r="106" spans="1:22" ht="15.6" thickTop="1" thickBot="1" x14ac:dyDescent="0.35">
      <c r="A106" s="13">
        <v>8049800</v>
      </c>
      <c r="B106" s="6" t="s">
        <v>117</v>
      </c>
      <c r="C106" t="s">
        <v>13</v>
      </c>
      <c r="D106" s="24" t="s">
        <v>13</v>
      </c>
      <c r="E106" s="24" t="s">
        <v>13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125</v>
      </c>
      <c r="C107" t="s">
        <v>13</v>
      </c>
      <c r="D107" s="24" t="s">
        <v>13</v>
      </c>
      <c r="E107" s="24" t="s">
        <v>13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199</v>
      </c>
      <c r="C108" t="s">
        <v>546</v>
      </c>
      <c r="D108" s="23">
        <v>45831</v>
      </c>
      <c r="E108" s="32">
        <v>0.32291666666666669</v>
      </c>
      <c r="F108">
        <v>429</v>
      </c>
      <c r="G108">
        <v>159</v>
      </c>
      <c r="H108">
        <v>266</v>
      </c>
      <c r="I108">
        <v>4</v>
      </c>
      <c r="J108">
        <v>0</v>
      </c>
      <c r="K108">
        <v>0</v>
      </c>
      <c r="L108">
        <v>150</v>
      </c>
      <c r="M108">
        <v>9</v>
      </c>
      <c r="N108">
        <v>5</v>
      </c>
      <c r="O108">
        <v>261</v>
      </c>
      <c r="P108">
        <v>0</v>
      </c>
      <c r="Q108">
        <v>3</v>
      </c>
      <c r="R108">
        <v>0</v>
      </c>
      <c r="S108">
        <v>1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212</v>
      </c>
      <c r="C109" t="s">
        <v>546</v>
      </c>
      <c r="D109" s="23">
        <v>45831</v>
      </c>
      <c r="E109" s="32">
        <v>0.65625</v>
      </c>
      <c r="F109">
        <v>308</v>
      </c>
      <c r="G109">
        <v>100</v>
      </c>
      <c r="H109">
        <v>100</v>
      </c>
      <c r="I109">
        <v>61</v>
      </c>
      <c r="J109">
        <v>47</v>
      </c>
      <c r="K109">
        <v>4</v>
      </c>
      <c r="L109">
        <v>80</v>
      </c>
      <c r="M109">
        <v>16</v>
      </c>
      <c r="N109">
        <v>12</v>
      </c>
      <c r="O109">
        <v>80</v>
      </c>
      <c r="P109">
        <v>8</v>
      </c>
      <c r="Q109">
        <v>17</v>
      </c>
      <c r="R109">
        <v>35</v>
      </c>
      <c r="S109">
        <v>9</v>
      </c>
      <c r="T109">
        <v>8</v>
      </c>
      <c r="U109">
        <v>36</v>
      </c>
      <c r="V109">
        <v>3</v>
      </c>
    </row>
    <row r="110" spans="1:22" ht="15.6" thickTop="1" thickBot="1" x14ac:dyDescent="0.35">
      <c r="A110" s="13">
        <v>8030800</v>
      </c>
      <c r="B110" s="6" t="s">
        <v>196</v>
      </c>
      <c r="C110" t="s">
        <v>505</v>
      </c>
      <c r="D110" s="23">
        <v>45751</v>
      </c>
      <c r="E110" s="32">
        <v>0.32291666666666669</v>
      </c>
      <c r="F110">
        <v>284</v>
      </c>
      <c r="G110">
        <v>43</v>
      </c>
      <c r="H110">
        <v>9</v>
      </c>
      <c r="I110">
        <v>210</v>
      </c>
      <c r="J110">
        <v>22</v>
      </c>
      <c r="K110">
        <v>33</v>
      </c>
      <c r="L110">
        <v>10</v>
      </c>
      <c r="M110">
        <v>0</v>
      </c>
      <c r="N110">
        <v>3</v>
      </c>
      <c r="O110">
        <v>4</v>
      </c>
      <c r="P110">
        <v>2</v>
      </c>
      <c r="Q110">
        <v>65</v>
      </c>
      <c r="R110">
        <v>145</v>
      </c>
      <c r="S110">
        <v>0</v>
      </c>
      <c r="T110">
        <v>1</v>
      </c>
      <c r="U110">
        <v>21</v>
      </c>
      <c r="V110">
        <v>0</v>
      </c>
    </row>
    <row r="111" spans="1:22" ht="15.6" thickTop="1" thickBot="1" x14ac:dyDescent="0.35">
      <c r="A111" s="13">
        <v>8028100</v>
      </c>
      <c r="B111" s="6" t="s">
        <v>80</v>
      </c>
      <c r="C111" t="s">
        <v>13</v>
      </c>
      <c r="D111" s="24" t="s">
        <v>13</v>
      </c>
      <c r="E111" s="24" t="s">
        <v>13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129</v>
      </c>
      <c r="C112" t="s">
        <v>546</v>
      </c>
      <c r="D112" s="23">
        <v>45832</v>
      </c>
      <c r="E112" s="32">
        <v>0.33333333333333331</v>
      </c>
      <c r="F112">
        <v>356</v>
      </c>
      <c r="G112">
        <v>0</v>
      </c>
      <c r="H112">
        <v>49</v>
      </c>
      <c r="I112">
        <v>117</v>
      </c>
      <c r="J112">
        <v>190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47</v>
      </c>
      <c r="Q112">
        <v>0</v>
      </c>
      <c r="R112">
        <v>111</v>
      </c>
      <c r="S112">
        <v>6</v>
      </c>
      <c r="T112">
        <v>101</v>
      </c>
      <c r="U112">
        <v>89</v>
      </c>
      <c r="V112">
        <v>0</v>
      </c>
    </row>
    <row r="113" spans="1:22" ht="15.6" thickTop="1" thickBot="1" x14ac:dyDescent="0.35">
      <c r="A113" s="13">
        <v>8023900</v>
      </c>
      <c r="B113" s="6" t="s">
        <v>19</v>
      </c>
      <c r="C113" t="s">
        <v>13</v>
      </c>
      <c r="D113" s="24" t="s">
        <v>13</v>
      </c>
      <c r="E113" s="24" t="s">
        <v>13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63</v>
      </c>
      <c r="C114" t="s">
        <v>13</v>
      </c>
      <c r="D114" s="24" t="s">
        <v>13</v>
      </c>
      <c r="E114" s="24" t="s">
        <v>13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179</v>
      </c>
      <c r="C115" t="s">
        <v>546</v>
      </c>
      <c r="D115" s="23">
        <v>45727</v>
      </c>
      <c r="E115" s="32">
        <v>0.67708333333333337</v>
      </c>
      <c r="F115">
        <v>469</v>
      </c>
      <c r="G115">
        <v>240</v>
      </c>
      <c r="H115">
        <v>188</v>
      </c>
      <c r="I115">
        <v>21</v>
      </c>
      <c r="J115" s="53">
        <v>20</v>
      </c>
      <c r="K115" s="53">
        <v>4</v>
      </c>
      <c r="L115" s="53">
        <v>227</v>
      </c>
      <c r="M115" s="53">
        <v>9</v>
      </c>
      <c r="N115" s="53">
        <v>13</v>
      </c>
      <c r="O115" s="53">
        <v>164</v>
      </c>
      <c r="P115" s="53">
        <v>11</v>
      </c>
      <c r="Q115" s="53">
        <v>13</v>
      </c>
      <c r="R115" s="53">
        <v>1</v>
      </c>
      <c r="S115" s="53">
        <v>7</v>
      </c>
      <c r="T115" s="53">
        <v>12</v>
      </c>
      <c r="U115" s="53">
        <v>3</v>
      </c>
      <c r="V115" s="53">
        <v>5</v>
      </c>
    </row>
    <row r="116" spans="1:22" ht="15.6" thickTop="1" thickBot="1" x14ac:dyDescent="0.35">
      <c r="A116" s="13">
        <v>8002000</v>
      </c>
      <c r="B116" s="6" t="s">
        <v>178</v>
      </c>
      <c r="C116" t="s">
        <v>13</v>
      </c>
      <c r="D116" s="24" t="s">
        <v>13</v>
      </c>
      <c r="E116" s="24" t="s">
        <v>13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53</v>
      </c>
      <c r="C117" t="s">
        <v>13</v>
      </c>
      <c r="D117" s="24" t="s">
        <v>13</v>
      </c>
      <c r="E117" s="24" t="s">
        <v>13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136</v>
      </c>
      <c r="C118" t="s">
        <v>13</v>
      </c>
      <c r="D118" s="24" t="s">
        <v>13</v>
      </c>
      <c r="E118" s="24" t="s">
        <v>13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226</v>
      </c>
      <c r="C119" t="s">
        <v>13</v>
      </c>
      <c r="D119" s="24" t="s">
        <v>13</v>
      </c>
      <c r="E119" s="24" t="s">
        <v>13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257</v>
      </c>
      <c r="C120" t="s">
        <v>13</v>
      </c>
      <c r="D120" s="24" t="s">
        <v>13</v>
      </c>
      <c r="E120" s="24" t="s">
        <v>13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140</v>
      </c>
      <c r="C121" t="s">
        <v>13</v>
      </c>
      <c r="D121" s="24" t="s">
        <v>13</v>
      </c>
      <c r="E121" s="24" t="s">
        <v>13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139</v>
      </c>
      <c r="C122" t="s">
        <v>13</v>
      </c>
      <c r="D122" s="24" t="s">
        <v>13</v>
      </c>
      <c r="E122" s="24" t="s">
        <v>13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128</v>
      </c>
      <c r="C123" t="s">
        <v>13</v>
      </c>
      <c r="D123" s="24" t="s">
        <v>13</v>
      </c>
      <c r="E123" s="24" t="s">
        <v>13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134</v>
      </c>
      <c r="C124" t="s">
        <v>13</v>
      </c>
      <c r="D124" s="24" t="s">
        <v>13</v>
      </c>
      <c r="E124" s="24" t="s">
        <v>13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47</v>
      </c>
      <c r="C125" t="s">
        <v>13</v>
      </c>
      <c r="D125" s="24" t="s">
        <v>13</v>
      </c>
      <c r="E125" s="24" t="s">
        <v>13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114</v>
      </c>
      <c r="C126" t="s">
        <v>13</v>
      </c>
      <c r="D126" s="24" t="s">
        <v>13</v>
      </c>
      <c r="E126" s="24" t="s">
        <v>13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42</v>
      </c>
      <c r="C127" t="s">
        <v>13</v>
      </c>
      <c r="D127" s="24" t="s">
        <v>13</v>
      </c>
      <c r="E127" s="24" t="s">
        <v>13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32</v>
      </c>
      <c r="C128" t="s">
        <v>13</v>
      </c>
      <c r="D128" s="24" t="s">
        <v>13</v>
      </c>
      <c r="E128" s="24" t="s">
        <v>13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130</v>
      </c>
      <c r="C129" t="s">
        <v>13</v>
      </c>
      <c r="D129" s="24" t="s">
        <v>13</v>
      </c>
      <c r="E129" s="24" t="s">
        <v>13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109</v>
      </c>
      <c r="C130" t="s">
        <v>13</v>
      </c>
      <c r="D130" s="24" t="s">
        <v>13</v>
      </c>
      <c r="E130" s="24" t="s">
        <v>13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181</v>
      </c>
      <c r="C131" t="s">
        <v>13</v>
      </c>
      <c r="D131" s="24" t="s">
        <v>13</v>
      </c>
      <c r="E131" s="24" t="s">
        <v>13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50</v>
      </c>
      <c r="C132" t="s">
        <v>13</v>
      </c>
      <c r="D132" s="24" t="s">
        <v>13</v>
      </c>
      <c r="E132" s="24" t="s">
        <v>13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55</v>
      </c>
      <c r="C133" t="s">
        <v>13</v>
      </c>
      <c r="D133" s="24" t="s">
        <v>13</v>
      </c>
      <c r="E133" s="24" t="s">
        <v>13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186</v>
      </c>
      <c r="C134" t="s">
        <v>13</v>
      </c>
      <c r="D134" s="24" t="s">
        <v>13</v>
      </c>
      <c r="E134" s="24" t="s">
        <v>13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37</v>
      </c>
      <c r="C135" t="s">
        <v>13</v>
      </c>
      <c r="D135" s="24" t="s">
        <v>13</v>
      </c>
      <c r="E135" s="24" t="s">
        <v>13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224</v>
      </c>
      <c r="C136" t="s">
        <v>13</v>
      </c>
      <c r="D136" s="24" t="s">
        <v>13</v>
      </c>
      <c r="E136" s="24" t="s">
        <v>13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221</v>
      </c>
      <c r="C137" t="s">
        <v>13</v>
      </c>
      <c r="D137" s="24" t="s">
        <v>13</v>
      </c>
      <c r="E137" s="24" t="s">
        <v>13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217</v>
      </c>
      <c r="C138" t="s">
        <v>13</v>
      </c>
      <c r="D138" s="24" t="s">
        <v>13</v>
      </c>
      <c r="E138" s="24" t="s">
        <v>13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225</v>
      </c>
      <c r="C139" t="s">
        <v>13</v>
      </c>
      <c r="D139" s="24" t="s">
        <v>13</v>
      </c>
      <c r="E139" s="24" t="s">
        <v>13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223</v>
      </c>
      <c r="C140" t="s">
        <v>13</v>
      </c>
      <c r="D140" s="24" t="s">
        <v>13</v>
      </c>
      <c r="E140" s="24" t="s">
        <v>13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211</v>
      </c>
      <c r="C141" t="s">
        <v>13</v>
      </c>
      <c r="D141" s="24" t="s">
        <v>13</v>
      </c>
      <c r="E141" s="24" t="s">
        <v>13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227</v>
      </c>
      <c r="C142" t="s">
        <v>13</v>
      </c>
      <c r="D142" s="24" t="s">
        <v>13</v>
      </c>
      <c r="E142" s="24" t="s">
        <v>13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239</v>
      </c>
      <c r="C143" t="s">
        <v>13</v>
      </c>
      <c r="D143" s="24" t="s">
        <v>13</v>
      </c>
      <c r="E143" s="24" t="s">
        <v>13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</v>
      </c>
      <c r="C144" t="s">
        <v>13</v>
      </c>
      <c r="D144" s="24" t="s">
        <v>13</v>
      </c>
      <c r="E144" s="24" t="s">
        <v>13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57</v>
      </c>
      <c r="C145" t="s">
        <v>13</v>
      </c>
      <c r="D145" s="24" t="s">
        <v>13</v>
      </c>
      <c r="E145" s="24" t="s">
        <v>13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107</v>
      </c>
      <c r="C146" t="s">
        <v>13</v>
      </c>
      <c r="D146" s="24" t="s">
        <v>13</v>
      </c>
      <c r="E146" s="24" t="s">
        <v>13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82</v>
      </c>
      <c r="C147" t="s">
        <v>13</v>
      </c>
      <c r="D147" s="24" t="s">
        <v>13</v>
      </c>
      <c r="E147" s="24" t="s">
        <v>13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64</v>
      </c>
      <c r="C148" t="s">
        <v>13</v>
      </c>
      <c r="D148" s="24" t="s">
        <v>13</v>
      </c>
      <c r="E148" s="24" t="s">
        <v>13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234</v>
      </c>
      <c r="C149" t="s">
        <v>13</v>
      </c>
      <c r="D149" s="24" t="s">
        <v>13</v>
      </c>
      <c r="E149" s="24" t="s">
        <v>13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</v>
      </c>
      <c r="C150" t="s">
        <v>13</v>
      </c>
      <c r="D150" s="24" t="s">
        <v>13</v>
      </c>
      <c r="E150" s="24" t="s">
        <v>13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20</v>
      </c>
      <c r="D151" s="2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</row>
    <row r="152" spans="1:22" ht="15.6" thickTop="1" thickBot="1" x14ac:dyDescent="0.35">
      <c r="A152" s="13">
        <v>8045200</v>
      </c>
      <c r="B152" s="6" t="s">
        <v>111</v>
      </c>
      <c r="C152" t="s">
        <v>13</v>
      </c>
      <c r="D152" s="24" t="s">
        <v>13</v>
      </c>
      <c r="E152" s="24" t="s">
        <v>13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21</v>
      </c>
      <c r="C153" t="s">
        <v>13</v>
      </c>
      <c r="D153" s="24" t="s">
        <v>13</v>
      </c>
      <c r="E153" s="24" t="s">
        <v>13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22</v>
      </c>
      <c r="C154" t="s">
        <v>13</v>
      </c>
      <c r="D154" s="24" t="s">
        <v>13</v>
      </c>
      <c r="E154" s="24" t="s">
        <v>13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56</v>
      </c>
      <c r="C155" t="s">
        <v>13</v>
      </c>
      <c r="D155" s="24" t="s">
        <v>13</v>
      </c>
      <c r="E155" s="24" t="s">
        <v>13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182</v>
      </c>
      <c r="C156" t="s">
        <v>13</v>
      </c>
      <c r="D156" s="24" t="s">
        <v>13</v>
      </c>
      <c r="E156" s="24" t="s">
        <v>13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54</v>
      </c>
      <c r="C157" t="s">
        <v>13</v>
      </c>
      <c r="D157" s="24" t="s">
        <v>13</v>
      </c>
      <c r="E157" s="24" t="s">
        <v>13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45</v>
      </c>
      <c r="C158" t="s">
        <v>13</v>
      </c>
      <c r="D158" s="24" t="s">
        <v>13</v>
      </c>
      <c r="E158" s="24" t="s">
        <v>13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59</v>
      </c>
      <c r="C159" t="s">
        <v>13</v>
      </c>
      <c r="D159" s="24" t="s">
        <v>13</v>
      </c>
      <c r="E159" s="24" t="s">
        <v>13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38</v>
      </c>
      <c r="C160" t="s">
        <v>13</v>
      </c>
      <c r="D160" s="24" t="s">
        <v>13</v>
      </c>
      <c r="E160" s="24" t="s">
        <v>13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30</v>
      </c>
      <c r="C161" t="s">
        <v>13</v>
      </c>
      <c r="D161" s="24" t="s">
        <v>13</v>
      </c>
      <c r="E161" s="24" t="s">
        <v>13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31</v>
      </c>
      <c r="C162" t="s">
        <v>13</v>
      </c>
      <c r="D162" s="24" t="s">
        <v>13</v>
      </c>
      <c r="E162" s="24" t="s">
        <v>13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81</v>
      </c>
      <c r="C163" t="s">
        <v>13</v>
      </c>
      <c r="D163" s="24" t="s">
        <v>13</v>
      </c>
      <c r="E163" s="24" t="s">
        <v>13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192</v>
      </c>
      <c r="C164" t="s">
        <v>13</v>
      </c>
      <c r="D164" s="24" t="s">
        <v>13</v>
      </c>
      <c r="E164" s="24" t="s">
        <v>13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29</v>
      </c>
      <c r="C165" t="s">
        <v>13</v>
      </c>
      <c r="D165" s="24" t="s">
        <v>13</v>
      </c>
      <c r="E165" s="24" t="s">
        <v>13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39</v>
      </c>
      <c r="C166" t="s">
        <v>13</v>
      </c>
      <c r="D166" s="24" t="s">
        <v>13</v>
      </c>
      <c r="E166" s="24" t="s">
        <v>13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115</v>
      </c>
      <c r="C167" t="s">
        <v>13</v>
      </c>
      <c r="D167" s="24" t="s">
        <v>13</v>
      </c>
      <c r="E167" s="24" t="s">
        <v>13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180</v>
      </c>
      <c r="C168" t="s">
        <v>13</v>
      </c>
      <c r="D168" s="24" t="s">
        <v>13</v>
      </c>
      <c r="E168" s="24" t="s">
        <v>13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48</v>
      </c>
      <c r="C169" t="s">
        <v>13</v>
      </c>
      <c r="D169" s="24" t="s">
        <v>13</v>
      </c>
      <c r="E169" s="24" t="s">
        <v>13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95</v>
      </c>
      <c r="C170" t="s">
        <v>13</v>
      </c>
      <c r="D170" s="24" t="s">
        <v>13</v>
      </c>
      <c r="E170" s="24" t="s">
        <v>13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195</v>
      </c>
      <c r="C171" t="s">
        <v>13</v>
      </c>
      <c r="D171" s="24" t="s">
        <v>13</v>
      </c>
      <c r="E171" s="24" t="s">
        <v>13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510</v>
      </c>
      <c r="C172" t="s">
        <v>13</v>
      </c>
      <c r="D172" s="24" t="s">
        <v>13</v>
      </c>
      <c r="E172" s="24" t="s">
        <v>13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143</v>
      </c>
      <c r="C173" t="s">
        <v>13</v>
      </c>
      <c r="D173" s="24" t="s">
        <v>13</v>
      </c>
      <c r="E173" s="24" t="s">
        <v>13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240</v>
      </c>
      <c r="C174" t="s">
        <v>13</v>
      </c>
      <c r="D174" s="24" t="s">
        <v>13</v>
      </c>
      <c r="E174" s="24" t="s">
        <v>13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142</v>
      </c>
      <c r="C175" t="s">
        <v>13</v>
      </c>
      <c r="D175" s="24" t="s">
        <v>13</v>
      </c>
      <c r="E175" s="24" t="s">
        <v>13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144</v>
      </c>
      <c r="C176" t="s">
        <v>13</v>
      </c>
      <c r="D176" s="24" t="s">
        <v>13</v>
      </c>
      <c r="E176" s="24" t="s">
        <v>13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148</v>
      </c>
      <c r="C177" t="s">
        <v>13</v>
      </c>
      <c r="D177" s="24" t="s">
        <v>13</v>
      </c>
      <c r="E177" s="24" t="s">
        <v>13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145</v>
      </c>
      <c r="C178" t="s">
        <v>13</v>
      </c>
      <c r="D178" s="24" t="s">
        <v>13</v>
      </c>
      <c r="E178" s="24" t="s">
        <v>13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146</v>
      </c>
      <c r="C179" t="s">
        <v>13</v>
      </c>
      <c r="D179" s="24" t="s">
        <v>13</v>
      </c>
      <c r="E179" s="24" t="s">
        <v>13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147</v>
      </c>
      <c r="C180" t="s">
        <v>13</v>
      </c>
      <c r="D180" s="24" t="s">
        <v>13</v>
      </c>
      <c r="E180" s="24" t="s">
        <v>13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250</v>
      </c>
      <c r="C181" t="s">
        <v>13</v>
      </c>
      <c r="D181" s="24" t="s">
        <v>13</v>
      </c>
      <c r="E181" s="24" t="s">
        <v>13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101</v>
      </c>
      <c r="C182" t="s">
        <v>13</v>
      </c>
      <c r="D182" s="24" t="s">
        <v>13</v>
      </c>
      <c r="E182" s="24" t="s">
        <v>13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85</v>
      </c>
      <c r="C183" t="s">
        <v>13</v>
      </c>
      <c r="D183" s="24" t="s">
        <v>13</v>
      </c>
      <c r="E183" s="24" t="s">
        <v>13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121</v>
      </c>
      <c r="C184" t="s">
        <v>13</v>
      </c>
      <c r="D184" s="24" t="s">
        <v>13</v>
      </c>
      <c r="E184" s="24" t="s">
        <v>13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252</v>
      </c>
      <c r="C185" t="s">
        <v>13</v>
      </c>
      <c r="D185" s="24" t="s">
        <v>13</v>
      </c>
      <c r="E185" s="24" t="s">
        <v>13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251</v>
      </c>
      <c r="C186" t="s">
        <v>13</v>
      </c>
      <c r="D186" s="24" t="s">
        <v>13</v>
      </c>
      <c r="E186" s="24" t="s">
        <v>13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8</v>
      </c>
      <c r="D187" s="2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</row>
    <row r="188" spans="1:22" ht="15.6" thickTop="1" thickBot="1" x14ac:dyDescent="0.35">
      <c r="A188" s="13">
        <v>8042800</v>
      </c>
      <c r="B188" s="6" t="s">
        <v>108</v>
      </c>
      <c r="C188" t="s">
        <v>13</v>
      </c>
      <c r="D188" s="24" t="s">
        <v>13</v>
      </c>
      <c r="E188" s="24" t="s">
        <v>13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118</v>
      </c>
      <c r="C189" t="s">
        <v>13</v>
      </c>
      <c r="D189" s="24" t="s">
        <v>13</v>
      </c>
      <c r="E189" s="24" t="s">
        <v>13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119</v>
      </c>
      <c r="C190" t="s">
        <v>13</v>
      </c>
      <c r="D190" s="24" t="s">
        <v>13</v>
      </c>
      <c r="E190" s="24" t="s">
        <v>13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61</v>
      </c>
      <c r="C191" t="s">
        <v>13</v>
      </c>
      <c r="D191" s="24" t="s">
        <v>13</v>
      </c>
      <c r="E191" s="24" t="s">
        <v>13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102</v>
      </c>
      <c r="C192" t="s">
        <v>13</v>
      </c>
      <c r="D192" s="24" t="s">
        <v>13</v>
      </c>
      <c r="E192" s="24" t="s">
        <v>13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78</v>
      </c>
      <c r="C193" t="s">
        <v>13</v>
      </c>
      <c r="D193" s="24" t="s">
        <v>13</v>
      </c>
      <c r="E193" s="24" t="s">
        <v>13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66</v>
      </c>
      <c r="C194" t="s">
        <v>13</v>
      </c>
      <c r="D194" s="24" t="s">
        <v>13</v>
      </c>
      <c r="E194" s="24" t="s">
        <v>13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98</v>
      </c>
      <c r="C195" t="s">
        <v>13</v>
      </c>
      <c r="D195" s="24" t="s">
        <v>13</v>
      </c>
      <c r="E195" s="24" t="s">
        <v>13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2</v>
      </c>
      <c r="C196" t="s">
        <v>13</v>
      </c>
      <c r="D196" s="24" t="s">
        <v>13</v>
      </c>
      <c r="E196" s="24" t="s">
        <v>13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96</v>
      </c>
      <c r="C197" t="s">
        <v>13</v>
      </c>
      <c r="D197" s="24" t="s">
        <v>13</v>
      </c>
      <c r="E197" s="24" t="s">
        <v>13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0</v>
      </c>
      <c r="C198" t="s">
        <v>13</v>
      </c>
      <c r="D198" s="24" t="s">
        <v>13</v>
      </c>
      <c r="E198" s="24" t="s">
        <v>13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11</v>
      </c>
      <c r="D199" s="2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</row>
    <row r="200" spans="1:22" ht="15.6" thickTop="1" thickBot="1" x14ac:dyDescent="0.35">
      <c r="A200" s="13">
        <v>9010660</v>
      </c>
      <c r="B200" s="6" t="s">
        <v>253</v>
      </c>
      <c r="C200" t="s">
        <v>13</v>
      </c>
      <c r="D200" s="24" t="s">
        <v>13</v>
      </c>
      <c r="E200" s="24" t="s">
        <v>13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51</v>
      </c>
      <c r="C201" t="s">
        <v>13</v>
      </c>
      <c r="D201" s="24" t="s">
        <v>13</v>
      </c>
      <c r="E201" s="24" t="s">
        <v>13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84</v>
      </c>
      <c r="C202" t="s">
        <v>13</v>
      </c>
      <c r="D202" s="24" t="s">
        <v>13</v>
      </c>
      <c r="E202" s="24" t="s">
        <v>13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248</v>
      </c>
      <c r="C203" t="s">
        <v>13</v>
      </c>
      <c r="D203" s="24" t="s">
        <v>13</v>
      </c>
      <c r="E203" s="24" t="s">
        <v>13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237</v>
      </c>
      <c r="C204" t="s">
        <v>13</v>
      </c>
      <c r="D204" s="24" t="s">
        <v>13</v>
      </c>
      <c r="E204" s="24" t="s">
        <v>13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247</v>
      </c>
      <c r="C205" t="s">
        <v>13</v>
      </c>
      <c r="D205" s="24" t="s">
        <v>13</v>
      </c>
      <c r="E205" s="24" t="s">
        <v>13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246</v>
      </c>
      <c r="C206" t="s">
        <v>13</v>
      </c>
      <c r="D206" s="24" t="s">
        <v>13</v>
      </c>
      <c r="E206" s="24" t="s">
        <v>13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1</v>
      </c>
      <c r="D207" s="23"/>
      <c r="E207" s="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</row>
    <row r="208" spans="1:22" ht="15.6" thickTop="1" thickBot="1" x14ac:dyDescent="0.35">
      <c r="A208" s="13">
        <v>8048400</v>
      </c>
      <c r="B208" s="6" t="s">
        <v>218</v>
      </c>
      <c r="C208" t="s">
        <v>13</v>
      </c>
      <c r="D208" s="24" t="s">
        <v>13</v>
      </c>
      <c r="E208" s="24" t="s">
        <v>13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28</v>
      </c>
      <c r="C209" t="s">
        <v>13</v>
      </c>
      <c r="D209" s="24" t="s">
        <v>13</v>
      </c>
      <c r="E209" s="24" t="s">
        <v>13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89</v>
      </c>
      <c r="C210" t="s">
        <v>13</v>
      </c>
      <c r="D210" s="24" t="s">
        <v>13</v>
      </c>
      <c r="E210" s="24" t="s">
        <v>13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90</v>
      </c>
      <c r="C211" t="s">
        <v>13</v>
      </c>
      <c r="D211" s="24" t="s">
        <v>13</v>
      </c>
      <c r="E211" s="24" t="s">
        <v>13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91</v>
      </c>
      <c r="C212" t="s">
        <v>13</v>
      </c>
      <c r="D212" s="24" t="s">
        <v>13</v>
      </c>
      <c r="E212" s="24" t="s">
        <v>13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6</v>
      </c>
      <c r="C213" t="s">
        <v>13</v>
      </c>
      <c r="D213" s="24" t="s">
        <v>13</v>
      </c>
      <c r="E213" s="24" t="s">
        <v>13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23</v>
      </c>
      <c r="C214" t="s">
        <v>13</v>
      </c>
      <c r="D214" s="24" t="s">
        <v>13</v>
      </c>
      <c r="E214" s="24" t="s">
        <v>13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150</v>
      </c>
      <c r="C215" t="s">
        <v>13</v>
      </c>
      <c r="D215" s="24" t="s">
        <v>13</v>
      </c>
      <c r="E215" s="24" t="s">
        <v>13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88</v>
      </c>
      <c r="C216" t="s">
        <v>13</v>
      </c>
      <c r="D216" s="24" t="s">
        <v>13</v>
      </c>
      <c r="E216" s="24" t="s">
        <v>13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204</v>
      </c>
      <c r="C217" t="s">
        <v>13</v>
      </c>
      <c r="D217" s="24" t="s">
        <v>13</v>
      </c>
      <c r="E217" s="24" t="s">
        <v>13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93</v>
      </c>
      <c r="C218" t="s">
        <v>13</v>
      </c>
      <c r="D218" s="24" t="s">
        <v>13</v>
      </c>
      <c r="E218" s="24" t="s">
        <v>13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203</v>
      </c>
      <c r="C219" t="s">
        <v>13</v>
      </c>
      <c r="D219" s="24" t="s">
        <v>13</v>
      </c>
      <c r="E219" s="24" t="s">
        <v>13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152</v>
      </c>
      <c r="C220" t="s">
        <v>13</v>
      </c>
      <c r="D220" s="24" t="s">
        <v>13</v>
      </c>
      <c r="E220" s="24" t="s">
        <v>13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153</v>
      </c>
      <c r="C221" t="s">
        <v>13</v>
      </c>
      <c r="D221" s="24" t="s">
        <v>13</v>
      </c>
      <c r="E221" s="24" t="s">
        <v>13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24</v>
      </c>
      <c r="C222" t="s">
        <v>13</v>
      </c>
      <c r="D222" s="24" t="s">
        <v>13</v>
      </c>
      <c r="E222" s="24" t="s">
        <v>13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155</v>
      </c>
      <c r="C223" t="s">
        <v>13</v>
      </c>
      <c r="D223" s="24" t="s">
        <v>13</v>
      </c>
      <c r="E223" s="24" t="s">
        <v>13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249</v>
      </c>
      <c r="C224" t="s">
        <v>13</v>
      </c>
      <c r="D224" s="24" t="s">
        <v>13</v>
      </c>
      <c r="E224" s="24" t="s">
        <v>13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138</v>
      </c>
      <c r="C225" t="s">
        <v>13</v>
      </c>
      <c r="D225" s="24" t="s">
        <v>13</v>
      </c>
      <c r="E225" s="24" t="s">
        <v>13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242</v>
      </c>
      <c r="C226" t="s">
        <v>13</v>
      </c>
      <c r="D226" s="24" t="s">
        <v>13</v>
      </c>
      <c r="E226" s="24" t="s">
        <v>13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243</v>
      </c>
      <c r="C227" t="s">
        <v>13</v>
      </c>
      <c r="D227" s="24" t="s">
        <v>13</v>
      </c>
      <c r="E227" s="24" t="s">
        <v>13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241</v>
      </c>
      <c r="C228" t="s">
        <v>13</v>
      </c>
      <c r="D228" s="24" t="s">
        <v>13</v>
      </c>
      <c r="E228" s="24" t="s">
        <v>13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201</v>
      </c>
      <c r="C229" t="s">
        <v>13</v>
      </c>
      <c r="D229" s="24" t="s">
        <v>13</v>
      </c>
      <c r="E229" s="24" t="s">
        <v>13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200</v>
      </c>
      <c r="C230" t="s">
        <v>13</v>
      </c>
      <c r="D230" s="24" t="s">
        <v>13</v>
      </c>
      <c r="E230" s="24" t="s">
        <v>13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92</v>
      </c>
      <c r="C231" t="s">
        <v>13</v>
      </c>
      <c r="D231" s="24" t="s">
        <v>13</v>
      </c>
      <c r="E231" s="24" t="s">
        <v>13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44</v>
      </c>
      <c r="C232" t="s">
        <v>13</v>
      </c>
      <c r="D232" s="24" t="s">
        <v>13</v>
      </c>
      <c r="E232" s="24" t="s">
        <v>13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133</v>
      </c>
      <c r="C233" t="s">
        <v>13</v>
      </c>
      <c r="D233" s="24" t="s">
        <v>13</v>
      </c>
      <c r="E233" s="24" t="s">
        <v>13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193</v>
      </c>
      <c r="C234" t="s">
        <v>13</v>
      </c>
      <c r="D234" s="24" t="s">
        <v>13</v>
      </c>
      <c r="E234" s="24" t="s">
        <v>13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67</v>
      </c>
      <c r="C235" t="s">
        <v>13</v>
      </c>
      <c r="D235" s="24" t="s">
        <v>13</v>
      </c>
      <c r="E235" s="24" t="s">
        <v>13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132</v>
      </c>
      <c r="C236" t="s">
        <v>13</v>
      </c>
      <c r="D236" s="24" t="s">
        <v>13</v>
      </c>
      <c r="E236" s="24" t="s">
        <v>13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25</v>
      </c>
      <c r="C237" t="s">
        <v>13</v>
      </c>
      <c r="D237" s="24" t="s">
        <v>13</v>
      </c>
      <c r="E237" s="24" t="s">
        <v>13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48E24-6A53-4987-BDB1-BB7EDBC40081}">
  <sheetPr codeName="Sheet4"/>
  <dimension ref="A1:V238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27</v>
      </c>
      <c r="B1" s="8" t="s">
        <v>26</v>
      </c>
      <c r="C1" s="3" t="s">
        <v>506</v>
      </c>
      <c r="D1" s="30" t="s">
        <v>175</v>
      </c>
      <c r="E1" s="4" t="s">
        <v>173</v>
      </c>
      <c r="F1" s="10" t="s">
        <v>172</v>
      </c>
      <c r="G1" s="10" t="s">
        <v>159</v>
      </c>
      <c r="H1" s="10" t="s">
        <v>163</v>
      </c>
      <c r="I1" s="10" t="s">
        <v>167</v>
      </c>
      <c r="J1" s="10" t="s">
        <v>171</v>
      </c>
      <c r="K1" s="10" t="s">
        <v>156</v>
      </c>
      <c r="L1" s="10" t="s">
        <v>157</v>
      </c>
      <c r="M1" s="10" t="s">
        <v>158</v>
      </c>
      <c r="N1" s="10" t="s">
        <v>160</v>
      </c>
      <c r="O1" s="10" t="s">
        <v>161</v>
      </c>
      <c r="P1" s="10" t="s">
        <v>162</v>
      </c>
      <c r="Q1" s="10" t="s">
        <v>164</v>
      </c>
      <c r="R1" s="10" t="s">
        <v>165</v>
      </c>
      <c r="S1" s="10" t="s">
        <v>166</v>
      </c>
      <c r="T1" s="10" t="s">
        <v>168</v>
      </c>
      <c r="U1" s="10" t="s">
        <v>169</v>
      </c>
      <c r="V1" s="10" t="s">
        <v>170</v>
      </c>
    </row>
    <row r="2" spans="1:22" ht="15.6" thickTop="1" thickBot="1" x14ac:dyDescent="0.35">
      <c r="A2" s="13">
        <v>8059100</v>
      </c>
      <c r="B2" s="6" t="s">
        <v>495</v>
      </c>
      <c r="C2" t="s">
        <v>505</v>
      </c>
      <c r="D2" s="23">
        <v>45720</v>
      </c>
      <c r="E2" s="51">
        <v>0.36458333333333331</v>
      </c>
      <c r="F2">
        <v>194</v>
      </c>
      <c r="G2">
        <v>12</v>
      </c>
      <c r="H2">
        <v>42</v>
      </c>
      <c r="I2">
        <v>65</v>
      </c>
      <c r="J2">
        <v>75</v>
      </c>
      <c r="K2">
        <v>0</v>
      </c>
      <c r="L2">
        <v>11</v>
      </c>
      <c r="M2">
        <v>1</v>
      </c>
      <c r="N2">
        <v>17</v>
      </c>
      <c r="O2">
        <v>11</v>
      </c>
      <c r="P2">
        <v>14</v>
      </c>
      <c r="Q2">
        <v>1</v>
      </c>
      <c r="R2">
        <v>39</v>
      </c>
      <c r="S2">
        <v>25</v>
      </c>
      <c r="T2">
        <v>39</v>
      </c>
      <c r="U2">
        <v>35</v>
      </c>
      <c r="V2">
        <v>1</v>
      </c>
    </row>
    <row r="3" spans="1:22" ht="15.6" thickTop="1" thickBot="1" x14ac:dyDescent="0.35">
      <c r="A3" s="13">
        <v>8008400</v>
      </c>
      <c r="B3" s="6" t="s">
        <v>40</v>
      </c>
      <c r="C3" t="s">
        <v>505</v>
      </c>
      <c r="D3" s="23">
        <v>45846</v>
      </c>
      <c r="E3" s="32">
        <v>0.53125</v>
      </c>
      <c r="F3">
        <v>552</v>
      </c>
      <c r="G3">
        <v>185</v>
      </c>
      <c r="H3">
        <v>185</v>
      </c>
      <c r="I3">
        <v>89</v>
      </c>
      <c r="J3">
        <v>93</v>
      </c>
      <c r="K3">
        <v>38</v>
      </c>
      <c r="L3">
        <v>123</v>
      </c>
      <c r="M3">
        <v>24</v>
      </c>
      <c r="N3">
        <v>9</v>
      </c>
      <c r="O3">
        <v>147</v>
      </c>
      <c r="P3">
        <v>29</v>
      </c>
      <c r="Q3">
        <v>31</v>
      </c>
      <c r="R3">
        <v>37</v>
      </c>
      <c r="S3">
        <v>21</v>
      </c>
      <c r="T3">
        <v>35</v>
      </c>
      <c r="U3">
        <v>21</v>
      </c>
      <c r="V3">
        <v>37</v>
      </c>
    </row>
    <row r="4" spans="1:22" ht="15.6" thickTop="1" thickBot="1" x14ac:dyDescent="0.35">
      <c r="A4" s="13">
        <v>8018400</v>
      </c>
      <c r="B4" s="6" t="s">
        <v>191</v>
      </c>
      <c r="C4" t="s">
        <v>546</v>
      </c>
      <c r="D4" s="23">
        <v>45841</v>
      </c>
      <c r="E4" s="32">
        <v>0.53125</v>
      </c>
      <c r="F4">
        <v>593</v>
      </c>
      <c r="G4">
        <v>252</v>
      </c>
      <c r="H4">
        <v>220</v>
      </c>
      <c r="I4">
        <v>35</v>
      </c>
      <c r="J4">
        <v>86</v>
      </c>
      <c r="K4">
        <v>60</v>
      </c>
      <c r="L4">
        <v>192</v>
      </c>
      <c r="M4">
        <v>0</v>
      </c>
      <c r="N4">
        <v>29</v>
      </c>
      <c r="O4">
        <v>165</v>
      </c>
      <c r="P4">
        <v>26</v>
      </c>
      <c r="Q4">
        <v>12</v>
      </c>
      <c r="R4">
        <v>23</v>
      </c>
      <c r="S4">
        <v>0</v>
      </c>
      <c r="T4">
        <v>47</v>
      </c>
      <c r="U4">
        <v>39</v>
      </c>
      <c r="V4">
        <v>0</v>
      </c>
    </row>
    <row r="5" spans="1:22" ht="15.6" thickTop="1" thickBot="1" x14ac:dyDescent="0.35">
      <c r="A5" s="13">
        <v>8044600</v>
      </c>
      <c r="B5" s="6" t="s">
        <v>110</v>
      </c>
      <c r="C5" t="s">
        <v>546</v>
      </c>
      <c r="D5" s="23">
        <v>45845</v>
      </c>
      <c r="E5" s="32">
        <v>0.625</v>
      </c>
      <c r="F5">
        <v>466</v>
      </c>
      <c r="G5">
        <v>254</v>
      </c>
      <c r="H5">
        <v>185</v>
      </c>
      <c r="I5">
        <v>10</v>
      </c>
      <c r="J5">
        <v>17</v>
      </c>
      <c r="K5">
        <v>15</v>
      </c>
      <c r="L5">
        <v>226</v>
      </c>
      <c r="M5">
        <v>13</v>
      </c>
      <c r="N5">
        <v>19</v>
      </c>
      <c r="O5">
        <v>162</v>
      </c>
      <c r="P5">
        <v>4</v>
      </c>
      <c r="Q5">
        <v>9</v>
      </c>
      <c r="R5">
        <v>1</v>
      </c>
      <c r="S5">
        <v>0</v>
      </c>
      <c r="T5">
        <v>8</v>
      </c>
      <c r="U5">
        <v>2</v>
      </c>
      <c r="V5">
        <v>7</v>
      </c>
    </row>
    <row r="6" spans="1:22" ht="15.6" thickTop="1" thickBot="1" x14ac:dyDescent="0.35">
      <c r="A6" s="13">
        <v>8022400</v>
      </c>
      <c r="B6" s="6" t="s">
        <v>62</v>
      </c>
      <c r="C6" t="s">
        <v>546</v>
      </c>
      <c r="D6" s="23">
        <v>45845</v>
      </c>
      <c r="E6" s="32">
        <v>0.625</v>
      </c>
      <c r="F6">
        <v>363</v>
      </c>
      <c r="G6">
        <v>178</v>
      </c>
      <c r="H6">
        <v>143</v>
      </c>
      <c r="I6">
        <v>9</v>
      </c>
      <c r="J6">
        <v>33</v>
      </c>
      <c r="K6">
        <v>6</v>
      </c>
      <c r="L6">
        <v>172</v>
      </c>
      <c r="M6">
        <v>0</v>
      </c>
      <c r="N6">
        <v>3</v>
      </c>
      <c r="O6">
        <v>140</v>
      </c>
      <c r="P6">
        <v>0</v>
      </c>
      <c r="Q6">
        <v>1</v>
      </c>
      <c r="R6">
        <v>7</v>
      </c>
      <c r="S6">
        <v>1</v>
      </c>
      <c r="T6">
        <v>8</v>
      </c>
      <c r="U6">
        <v>20</v>
      </c>
      <c r="V6">
        <v>5</v>
      </c>
    </row>
    <row r="7" spans="1:22" ht="15.6" thickTop="1" thickBot="1" x14ac:dyDescent="0.35">
      <c r="A7" s="13">
        <v>8052100</v>
      </c>
      <c r="B7" s="6" t="s">
        <v>232</v>
      </c>
      <c r="C7" t="s">
        <v>505</v>
      </c>
      <c r="D7" s="23">
        <v>45772</v>
      </c>
      <c r="E7" s="32">
        <v>0.32291666666666669</v>
      </c>
      <c r="F7">
        <v>264</v>
      </c>
      <c r="G7">
        <v>104</v>
      </c>
      <c r="H7">
        <v>123</v>
      </c>
      <c r="I7">
        <v>29</v>
      </c>
      <c r="J7">
        <v>28</v>
      </c>
      <c r="K7">
        <v>1</v>
      </c>
      <c r="L7">
        <v>98</v>
      </c>
      <c r="M7">
        <v>5</v>
      </c>
      <c r="N7">
        <v>4</v>
      </c>
      <c r="O7">
        <v>114</v>
      </c>
      <c r="P7">
        <v>5</v>
      </c>
      <c r="Q7">
        <v>13</v>
      </c>
      <c r="R7">
        <v>2</v>
      </c>
      <c r="S7">
        <v>14</v>
      </c>
      <c r="T7">
        <v>4</v>
      </c>
      <c r="U7">
        <v>0</v>
      </c>
      <c r="V7">
        <v>4</v>
      </c>
    </row>
    <row r="8" spans="1:22" ht="15.6" thickTop="1" thickBot="1" x14ac:dyDescent="0.35">
      <c r="A8" s="13">
        <v>8037200</v>
      </c>
      <c r="B8" s="6" t="s">
        <v>208</v>
      </c>
      <c r="C8" t="s">
        <v>505</v>
      </c>
      <c r="D8" s="24" t="s">
        <v>13</v>
      </c>
      <c r="E8" s="24" t="s">
        <v>13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141</v>
      </c>
      <c r="C9" t="s">
        <v>546</v>
      </c>
      <c r="D9" s="24" t="s">
        <v>13</v>
      </c>
      <c r="E9" s="24" t="s">
        <v>13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228</v>
      </c>
      <c r="C10" t="s">
        <v>546</v>
      </c>
      <c r="D10" s="23">
        <v>45776</v>
      </c>
      <c r="E10" s="32">
        <v>0.34375</v>
      </c>
      <c r="F10">
        <v>179</v>
      </c>
      <c r="G10">
        <v>68</v>
      </c>
      <c r="H10">
        <v>47</v>
      </c>
      <c r="I10">
        <v>29</v>
      </c>
      <c r="J10">
        <v>35</v>
      </c>
      <c r="K10">
        <v>30</v>
      </c>
      <c r="L10">
        <v>38</v>
      </c>
      <c r="M10">
        <v>0</v>
      </c>
      <c r="N10">
        <v>4</v>
      </c>
      <c r="O10">
        <v>21</v>
      </c>
      <c r="P10">
        <v>22</v>
      </c>
      <c r="Q10">
        <v>2</v>
      </c>
      <c r="R10">
        <v>26</v>
      </c>
      <c r="S10">
        <v>1</v>
      </c>
      <c r="T10">
        <v>14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210</v>
      </c>
      <c r="C11" t="s">
        <v>546</v>
      </c>
      <c r="D11" s="23">
        <v>45777</v>
      </c>
      <c r="E11" s="32">
        <v>0.32291666666666669</v>
      </c>
      <c r="F11">
        <v>245</v>
      </c>
      <c r="G11">
        <v>120</v>
      </c>
      <c r="H11">
        <v>105</v>
      </c>
      <c r="I11">
        <v>8</v>
      </c>
      <c r="J11">
        <v>12</v>
      </c>
      <c r="K11">
        <v>3</v>
      </c>
      <c r="L11">
        <v>114</v>
      </c>
      <c r="M11">
        <v>3</v>
      </c>
      <c r="N11">
        <v>5</v>
      </c>
      <c r="O11">
        <v>99</v>
      </c>
      <c r="P11">
        <v>1</v>
      </c>
      <c r="Q11">
        <v>4</v>
      </c>
      <c r="R11">
        <v>4</v>
      </c>
      <c r="S11">
        <v>0</v>
      </c>
      <c r="T11">
        <v>0</v>
      </c>
      <c r="U11">
        <v>11</v>
      </c>
      <c r="V11">
        <v>1</v>
      </c>
    </row>
    <row r="12" spans="1:22" ht="15.6" thickTop="1" thickBot="1" x14ac:dyDescent="0.35">
      <c r="A12" s="13">
        <v>8037300</v>
      </c>
      <c r="B12" s="6" t="s">
        <v>209</v>
      </c>
      <c r="C12" t="s">
        <v>546</v>
      </c>
      <c r="D12" s="23">
        <v>45778</v>
      </c>
      <c r="E12" s="32">
        <v>0.32291666666666669</v>
      </c>
      <c r="F12">
        <v>374</v>
      </c>
      <c r="G12">
        <v>132</v>
      </c>
      <c r="H12">
        <v>153</v>
      </c>
      <c r="I12">
        <v>70</v>
      </c>
      <c r="J12">
        <v>19</v>
      </c>
      <c r="K12">
        <v>4</v>
      </c>
      <c r="L12">
        <v>109</v>
      </c>
      <c r="M12">
        <v>19</v>
      </c>
      <c r="N12">
        <v>7</v>
      </c>
      <c r="O12">
        <v>131</v>
      </c>
      <c r="P12">
        <v>15</v>
      </c>
      <c r="Q12">
        <v>30</v>
      </c>
      <c r="R12">
        <v>22</v>
      </c>
      <c r="S12">
        <v>18</v>
      </c>
      <c r="T12">
        <v>11</v>
      </c>
      <c r="U12">
        <v>8</v>
      </c>
      <c r="V12">
        <v>0</v>
      </c>
    </row>
    <row r="13" spans="1:22" ht="15.6" thickTop="1" thickBot="1" x14ac:dyDescent="0.35">
      <c r="A13" s="13">
        <v>8048500</v>
      </c>
      <c r="B13" s="6" t="s">
        <v>219</v>
      </c>
      <c r="C13" t="s">
        <v>546</v>
      </c>
      <c r="D13" s="23">
        <v>45812</v>
      </c>
      <c r="E13" s="32">
        <v>0.63541666666666663</v>
      </c>
      <c r="F13">
        <v>270</v>
      </c>
      <c r="G13">
        <v>115</v>
      </c>
      <c r="H13">
        <v>123</v>
      </c>
      <c r="I13">
        <v>11</v>
      </c>
      <c r="J13">
        <v>21</v>
      </c>
      <c r="K13">
        <v>1</v>
      </c>
      <c r="L13">
        <v>114</v>
      </c>
      <c r="M13">
        <v>0</v>
      </c>
      <c r="N13">
        <v>3</v>
      </c>
      <c r="O13">
        <v>116</v>
      </c>
      <c r="P13">
        <v>4</v>
      </c>
      <c r="Q13">
        <v>1</v>
      </c>
      <c r="R13">
        <v>5</v>
      </c>
      <c r="S13">
        <v>5</v>
      </c>
      <c r="T13">
        <v>4</v>
      </c>
      <c r="U13">
        <v>6</v>
      </c>
      <c r="V13">
        <v>11</v>
      </c>
    </row>
    <row r="14" spans="1:22" ht="15.6" thickTop="1" thickBot="1" x14ac:dyDescent="0.35">
      <c r="A14" s="13">
        <v>8052000</v>
      </c>
      <c r="B14" s="6" t="s">
        <v>231</v>
      </c>
      <c r="C14" t="s">
        <v>546</v>
      </c>
      <c r="D14" s="23">
        <v>45812</v>
      </c>
      <c r="E14" s="32">
        <v>0.35416666666666669</v>
      </c>
      <c r="F14">
        <v>164</v>
      </c>
      <c r="G14">
        <v>84</v>
      </c>
      <c r="H14">
        <v>75</v>
      </c>
      <c r="I14">
        <v>0</v>
      </c>
      <c r="J14">
        <v>5</v>
      </c>
      <c r="K14">
        <v>5</v>
      </c>
      <c r="L14">
        <v>78</v>
      </c>
      <c r="M14">
        <v>1</v>
      </c>
      <c r="N14">
        <v>0</v>
      </c>
      <c r="O14">
        <v>71</v>
      </c>
      <c r="P14">
        <v>4</v>
      </c>
      <c r="Q14">
        <v>0</v>
      </c>
      <c r="R14">
        <v>0</v>
      </c>
      <c r="S14">
        <v>0</v>
      </c>
      <c r="T14">
        <v>5</v>
      </c>
      <c r="U14">
        <v>0</v>
      </c>
      <c r="V14">
        <v>0</v>
      </c>
    </row>
    <row r="15" spans="1:22" ht="15.6" thickTop="1" thickBot="1" x14ac:dyDescent="0.35">
      <c r="A15" s="13">
        <v>8015500</v>
      </c>
      <c r="B15" s="6" t="s">
        <v>4</v>
      </c>
      <c r="C15" t="s">
        <v>13</v>
      </c>
      <c r="D15" s="24" t="s">
        <v>13</v>
      </c>
      <c r="E15" s="24" t="s">
        <v>13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13</v>
      </c>
      <c r="D16" s="24" t="s">
        <v>13</v>
      </c>
      <c r="E16" s="24" t="s">
        <v>13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12</v>
      </c>
      <c r="C17" t="s">
        <v>13</v>
      </c>
      <c r="D17" s="24" t="s">
        <v>13</v>
      </c>
      <c r="E17" s="24" t="s">
        <v>13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14</v>
      </c>
      <c r="C18" t="s">
        <v>13</v>
      </c>
      <c r="D18" s="24" t="s">
        <v>13</v>
      </c>
      <c r="E18" s="24" t="s">
        <v>13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100</v>
      </c>
      <c r="C19" t="s">
        <v>546</v>
      </c>
      <c r="D19" s="23">
        <v>45845</v>
      </c>
      <c r="E19" s="32">
        <v>0.32291666666666669</v>
      </c>
      <c r="F19">
        <v>525</v>
      </c>
      <c r="G19">
        <v>272</v>
      </c>
      <c r="H19">
        <v>214</v>
      </c>
      <c r="I19">
        <v>28</v>
      </c>
      <c r="J19">
        <v>11</v>
      </c>
      <c r="K19">
        <v>14</v>
      </c>
      <c r="L19">
        <v>240</v>
      </c>
      <c r="M19">
        <v>18</v>
      </c>
      <c r="N19">
        <v>31</v>
      </c>
      <c r="O19">
        <v>136</v>
      </c>
      <c r="P19">
        <v>47</v>
      </c>
      <c r="Q19">
        <v>5</v>
      </c>
      <c r="R19">
        <v>1</v>
      </c>
      <c r="S19">
        <v>22</v>
      </c>
      <c r="T19">
        <v>8</v>
      </c>
      <c r="U19">
        <v>1</v>
      </c>
      <c r="V19">
        <v>2</v>
      </c>
    </row>
    <row r="20" spans="1:22" ht="15.6" thickTop="1" thickBot="1" x14ac:dyDescent="0.35">
      <c r="A20" s="13">
        <v>8021000</v>
      </c>
      <c r="B20" s="6" t="s">
        <v>58</v>
      </c>
      <c r="C20" t="s">
        <v>13</v>
      </c>
      <c r="D20" s="24" t="s">
        <v>13</v>
      </c>
      <c r="E20" s="24" t="s">
        <v>13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83</v>
      </c>
      <c r="C21" t="s">
        <v>13</v>
      </c>
      <c r="D21" s="24" t="s">
        <v>13</v>
      </c>
      <c r="E21" s="24" t="s">
        <v>13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15</v>
      </c>
      <c r="C22" t="s">
        <v>13</v>
      </c>
      <c r="D22" s="24" t="s">
        <v>13</v>
      </c>
      <c r="E22" s="24" t="s">
        <v>13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86</v>
      </c>
      <c r="C23" t="s">
        <v>13</v>
      </c>
      <c r="D23" s="24" t="s">
        <v>13</v>
      </c>
      <c r="E23" s="24" t="s">
        <v>13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120</v>
      </c>
      <c r="C24" t="s">
        <v>13</v>
      </c>
      <c r="D24" s="24" t="s">
        <v>13</v>
      </c>
      <c r="E24" s="24" t="s">
        <v>13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34</v>
      </c>
      <c r="C25" t="s">
        <v>13</v>
      </c>
      <c r="D25" s="24" t="s">
        <v>13</v>
      </c>
      <c r="E25" s="24" t="s">
        <v>13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65</v>
      </c>
      <c r="C26" t="s">
        <v>13</v>
      </c>
      <c r="D26" s="24" t="s">
        <v>13</v>
      </c>
      <c r="E26" s="24" t="s">
        <v>13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135</v>
      </c>
      <c r="C27" t="s">
        <v>13</v>
      </c>
      <c r="D27" s="24" t="s">
        <v>13</v>
      </c>
      <c r="E27" s="24" t="s">
        <v>13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104</v>
      </c>
      <c r="C28" t="s">
        <v>13</v>
      </c>
      <c r="D28" s="24" t="s">
        <v>13</v>
      </c>
      <c r="E28" s="24" t="s">
        <v>13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205</v>
      </c>
      <c r="C29" t="s">
        <v>546</v>
      </c>
      <c r="D29" s="23">
        <v>45813</v>
      </c>
      <c r="E29" s="32">
        <v>0.625</v>
      </c>
      <c r="F29">
        <v>639</v>
      </c>
      <c r="G29">
        <v>249</v>
      </c>
      <c r="H29">
        <v>226</v>
      </c>
      <c r="I29">
        <v>7</v>
      </c>
      <c r="J29">
        <v>157</v>
      </c>
      <c r="K29">
        <v>60</v>
      </c>
      <c r="L29">
        <v>185</v>
      </c>
      <c r="M29">
        <v>4</v>
      </c>
      <c r="N29">
        <v>8</v>
      </c>
      <c r="O29">
        <v>141</v>
      </c>
      <c r="P29">
        <v>77</v>
      </c>
      <c r="Q29">
        <v>1</v>
      </c>
      <c r="R29">
        <v>4</v>
      </c>
      <c r="S29">
        <v>2</v>
      </c>
      <c r="T29">
        <v>79</v>
      </c>
      <c r="U29">
        <v>11</v>
      </c>
      <c r="V29">
        <v>67</v>
      </c>
    </row>
    <row r="30" spans="1:22" ht="15.6" thickTop="1" thickBot="1" x14ac:dyDescent="0.35">
      <c r="A30" s="13">
        <v>8049100</v>
      </c>
      <c r="B30" s="6" t="s">
        <v>222</v>
      </c>
      <c r="C30" t="s">
        <v>546</v>
      </c>
      <c r="D30" s="23">
        <v>45817</v>
      </c>
      <c r="E30" s="32">
        <v>0.52083333333333337</v>
      </c>
      <c r="F30">
        <v>324</v>
      </c>
      <c r="G30">
        <v>38</v>
      </c>
      <c r="H30">
        <v>15</v>
      </c>
      <c r="I30">
        <v>117</v>
      </c>
      <c r="J30">
        <v>154</v>
      </c>
      <c r="K30">
        <v>16</v>
      </c>
      <c r="L30">
        <v>2</v>
      </c>
      <c r="M30">
        <v>20</v>
      </c>
      <c r="N30">
        <v>6</v>
      </c>
      <c r="O30">
        <v>9</v>
      </c>
      <c r="P30">
        <v>0</v>
      </c>
      <c r="Q30">
        <v>12</v>
      </c>
      <c r="R30">
        <v>98</v>
      </c>
      <c r="S30">
        <v>7</v>
      </c>
      <c r="T30">
        <v>15</v>
      </c>
      <c r="U30">
        <v>121</v>
      </c>
      <c r="V30">
        <v>18</v>
      </c>
    </row>
    <row r="31" spans="1:22" ht="15.6" thickTop="1" thickBot="1" x14ac:dyDescent="0.35">
      <c r="A31" s="13">
        <v>8049200</v>
      </c>
      <c r="B31" s="6" t="s">
        <v>116</v>
      </c>
      <c r="C31" t="s">
        <v>13</v>
      </c>
      <c r="D31" s="24" t="s">
        <v>13</v>
      </c>
      <c r="E31" s="24" t="s">
        <v>13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126</v>
      </c>
      <c r="C32" t="s">
        <v>13</v>
      </c>
      <c r="D32" s="24" t="s">
        <v>13</v>
      </c>
      <c r="E32" s="24" t="s">
        <v>13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137</v>
      </c>
      <c r="C33" t="s">
        <v>13</v>
      </c>
      <c r="D33" s="24" t="s">
        <v>13</v>
      </c>
      <c r="E33" s="24" t="s">
        <v>13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113</v>
      </c>
      <c r="C34" t="s">
        <v>13</v>
      </c>
      <c r="D34" s="24" t="s">
        <v>13</v>
      </c>
      <c r="E34" s="24" t="s">
        <v>13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41</v>
      </c>
      <c r="C35" t="s">
        <v>13</v>
      </c>
      <c r="D35" s="24" t="s">
        <v>13</v>
      </c>
      <c r="E35" s="24" t="s">
        <v>13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52</v>
      </c>
      <c r="C36" t="s">
        <v>13</v>
      </c>
      <c r="D36" s="24" t="s">
        <v>13</v>
      </c>
      <c r="E36" s="24" t="s">
        <v>13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187</v>
      </c>
      <c r="C37" t="s">
        <v>13</v>
      </c>
      <c r="D37" s="24" t="s">
        <v>13</v>
      </c>
      <c r="E37" s="24" t="s">
        <v>13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16</v>
      </c>
      <c r="C38" t="s">
        <v>13</v>
      </c>
      <c r="D38" s="24" t="s">
        <v>13</v>
      </c>
      <c r="E38" s="24" t="s">
        <v>13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207</v>
      </c>
      <c r="C39" t="s">
        <v>546</v>
      </c>
      <c r="D39" s="23">
        <v>45817</v>
      </c>
      <c r="E39" s="32">
        <v>0.66666666666666663</v>
      </c>
      <c r="F39">
        <v>375</v>
      </c>
      <c r="G39">
        <v>31</v>
      </c>
      <c r="H39">
        <v>13</v>
      </c>
      <c r="I39">
        <v>195</v>
      </c>
      <c r="J39">
        <v>136</v>
      </c>
      <c r="K39">
        <v>27</v>
      </c>
      <c r="L39">
        <v>4</v>
      </c>
      <c r="M39">
        <v>0</v>
      </c>
      <c r="N39">
        <v>5</v>
      </c>
      <c r="O39">
        <v>2</v>
      </c>
      <c r="P39">
        <v>6</v>
      </c>
      <c r="Q39">
        <v>15</v>
      </c>
      <c r="R39">
        <v>165</v>
      </c>
      <c r="S39">
        <v>15</v>
      </c>
      <c r="T39">
        <v>7</v>
      </c>
      <c r="U39">
        <v>113</v>
      </c>
      <c r="V39">
        <v>16</v>
      </c>
    </row>
    <row r="40" spans="1:22" ht="15.6" thickTop="1" thickBot="1" x14ac:dyDescent="0.35">
      <c r="A40" s="13">
        <v>9010810</v>
      </c>
      <c r="B40" s="6" t="s">
        <v>258</v>
      </c>
      <c r="C40" t="s">
        <v>546</v>
      </c>
      <c r="D40" s="23">
        <v>45818</v>
      </c>
      <c r="E40" s="32">
        <v>0.625</v>
      </c>
      <c r="F40">
        <v>268</v>
      </c>
      <c r="G40">
        <v>0</v>
      </c>
      <c r="H40">
        <v>44</v>
      </c>
      <c r="I40">
        <v>130</v>
      </c>
      <c r="J40">
        <v>94</v>
      </c>
      <c r="K40">
        <v>0</v>
      </c>
      <c r="L40">
        <v>0</v>
      </c>
      <c r="M40">
        <v>0</v>
      </c>
      <c r="N40">
        <v>22</v>
      </c>
      <c r="O40">
        <v>0</v>
      </c>
      <c r="P40">
        <v>22</v>
      </c>
      <c r="Q40">
        <v>0</v>
      </c>
      <c r="R40">
        <v>60</v>
      </c>
      <c r="S40">
        <v>70</v>
      </c>
      <c r="T40">
        <v>33</v>
      </c>
      <c r="U40">
        <v>61</v>
      </c>
      <c r="V40">
        <v>0</v>
      </c>
    </row>
    <row r="41" spans="1:22" ht="15.6" thickTop="1" thickBot="1" x14ac:dyDescent="0.35">
      <c r="A41" s="13">
        <v>8057750</v>
      </c>
      <c r="B41" s="6" t="s">
        <v>149</v>
      </c>
      <c r="C41" t="s">
        <v>13</v>
      </c>
      <c r="D41" s="24" t="s">
        <v>13</v>
      </c>
      <c r="E41" s="24" t="s">
        <v>13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230</v>
      </c>
      <c r="C42" t="s">
        <v>546</v>
      </c>
      <c r="D42" s="23">
        <v>45818</v>
      </c>
      <c r="E42" s="32">
        <v>0.32291666666666669</v>
      </c>
      <c r="F42">
        <v>405</v>
      </c>
      <c r="G42">
        <v>183</v>
      </c>
      <c r="H42">
        <v>171</v>
      </c>
      <c r="I42">
        <v>0</v>
      </c>
      <c r="J42">
        <v>51</v>
      </c>
      <c r="K42">
        <v>19</v>
      </c>
      <c r="L42">
        <v>164</v>
      </c>
      <c r="M42">
        <v>0</v>
      </c>
      <c r="N42">
        <v>0</v>
      </c>
      <c r="O42">
        <v>171</v>
      </c>
      <c r="P42">
        <v>0</v>
      </c>
      <c r="Q42">
        <v>0</v>
      </c>
      <c r="R42">
        <v>0</v>
      </c>
      <c r="S42">
        <v>0</v>
      </c>
      <c r="T42">
        <v>30</v>
      </c>
      <c r="U42">
        <v>0</v>
      </c>
      <c r="V42">
        <v>21</v>
      </c>
    </row>
    <row r="43" spans="1:22" ht="15.6" thickTop="1" thickBot="1" x14ac:dyDescent="0.35">
      <c r="A43" s="13">
        <v>8048700</v>
      </c>
      <c r="B43" s="6" t="s">
        <v>220</v>
      </c>
      <c r="C43" t="s">
        <v>13</v>
      </c>
      <c r="D43" s="24" t="s">
        <v>13</v>
      </c>
      <c r="E43" s="24" t="s">
        <v>13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105</v>
      </c>
      <c r="C44" t="s">
        <v>13</v>
      </c>
      <c r="D44" s="24" t="s">
        <v>13</v>
      </c>
      <c r="E44" s="24" t="s">
        <v>13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106</v>
      </c>
      <c r="C45" t="s">
        <v>13</v>
      </c>
      <c r="D45" s="24" t="s">
        <v>13</v>
      </c>
      <c r="E45" s="24" t="s">
        <v>13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213</v>
      </c>
      <c r="C46" t="s">
        <v>13</v>
      </c>
      <c r="D46" s="24" t="s">
        <v>13</v>
      </c>
      <c r="E46" s="24" t="s">
        <v>13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9</v>
      </c>
      <c r="C47" t="s">
        <v>13</v>
      </c>
      <c r="D47" s="24" t="s">
        <v>13</v>
      </c>
      <c r="E47" s="24" t="s">
        <v>13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5</v>
      </c>
      <c r="C48" t="s">
        <v>13</v>
      </c>
      <c r="D48" s="24" t="s">
        <v>13</v>
      </c>
      <c r="E48" s="24" t="s">
        <v>13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233</v>
      </c>
      <c r="C49" t="s">
        <v>546</v>
      </c>
      <c r="D49" s="23">
        <v>45819</v>
      </c>
      <c r="E49" s="32">
        <v>0.51041666666666663</v>
      </c>
      <c r="F49">
        <v>253</v>
      </c>
      <c r="G49">
        <v>60</v>
      </c>
      <c r="H49">
        <v>0</v>
      </c>
      <c r="I49">
        <v>128</v>
      </c>
      <c r="J49">
        <v>65</v>
      </c>
      <c r="K49">
        <v>25</v>
      </c>
      <c r="L49">
        <v>0</v>
      </c>
      <c r="M49">
        <v>35</v>
      </c>
      <c r="N49">
        <v>0</v>
      </c>
      <c r="O49">
        <v>0</v>
      </c>
      <c r="P49">
        <v>0</v>
      </c>
      <c r="Q49">
        <v>49</v>
      </c>
      <c r="R49">
        <v>79</v>
      </c>
      <c r="S49">
        <v>0</v>
      </c>
      <c r="T49">
        <v>0</v>
      </c>
      <c r="U49">
        <v>54</v>
      </c>
      <c r="V49">
        <v>11</v>
      </c>
    </row>
    <row r="50" spans="1:22" ht="15.6" thickTop="1" thickBot="1" x14ac:dyDescent="0.35">
      <c r="A50" s="13">
        <v>8047000</v>
      </c>
      <c r="B50" s="6" t="s">
        <v>216</v>
      </c>
      <c r="C50" t="s">
        <v>13</v>
      </c>
      <c r="D50" s="24" t="s">
        <v>13</v>
      </c>
      <c r="E50" s="24" t="s">
        <v>13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188</v>
      </c>
      <c r="C51" t="s">
        <v>13</v>
      </c>
      <c r="D51" s="24" t="s">
        <v>13</v>
      </c>
      <c r="E51" s="24" t="s">
        <v>13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151</v>
      </c>
      <c r="C52" t="s">
        <v>13</v>
      </c>
      <c r="D52" s="24" t="s">
        <v>13</v>
      </c>
      <c r="E52" s="24" t="s">
        <v>13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154</v>
      </c>
      <c r="C53" t="s">
        <v>13</v>
      </c>
      <c r="D53" s="24" t="s">
        <v>13</v>
      </c>
      <c r="E53" s="24" t="s">
        <v>13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256</v>
      </c>
      <c r="C54" t="s">
        <v>546</v>
      </c>
      <c r="D54" s="23">
        <v>45820</v>
      </c>
      <c r="E54" s="32">
        <v>0.63541666666666663</v>
      </c>
      <c r="F54">
        <v>541</v>
      </c>
      <c r="G54">
        <v>75</v>
      </c>
      <c r="H54">
        <v>73</v>
      </c>
      <c r="I54">
        <v>244</v>
      </c>
      <c r="J54">
        <v>149</v>
      </c>
      <c r="K54">
        <v>36</v>
      </c>
      <c r="L54">
        <v>15</v>
      </c>
      <c r="M54">
        <v>24</v>
      </c>
      <c r="N54">
        <v>19</v>
      </c>
      <c r="O54">
        <v>28</v>
      </c>
      <c r="P54">
        <v>26</v>
      </c>
      <c r="Q54">
        <v>56</v>
      </c>
      <c r="R54">
        <v>180</v>
      </c>
      <c r="S54">
        <v>8</v>
      </c>
      <c r="T54">
        <v>27</v>
      </c>
      <c r="U54">
        <v>100</v>
      </c>
      <c r="V54">
        <v>22</v>
      </c>
    </row>
    <row r="55" spans="1:22" ht="15.6" thickTop="1" thickBot="1" x14ac:dyDescent="0.35">
      <c r="A55" s="13">
        <v>9010690</v>
      </c>
      <c r="B55" s="6" t="s">
        <v>255</v>
      </c>
      <c r="C55" t="s">
        <v>546</v>
      </c>
      <c r="D55" s="23">
        <v>45820</v>
      </c>
      <c r="E55" s="32">
        <v>0.35416666666666669</v>
      </c>
      <c r="F55">
        <v>505</v>
      </c>
      <c r="G55">
        <v>253</v>
      </c>
      <c r="H55">
        <v>206</v>
      </c>
      <c r="I55">
        <v>0</v>
      </c>
      <c r="J55">
        <v>46</v>
      </c>
      <c r="K55">
        <f>SUM(35+31)</f>
        <v>66</v>
      </c>
      <c r="L55">
        <f>SUM(123+60)</f>
        <v>183</v>
      </c>
      <c r="M55">
        <v>4</v>
      </c>
      <c r="N55">
        <v>0</v>
      </c>
      <c r="O55">
        <f>SUM(103+76)</f>
        <v>179</v>
      </c>
      <c r="P55">
        <v>27</v>
      </c>
      <c r="Q55">
        <v>0</v>
      </c>
      <c r="R55">
        <v>0</v>
      </c>
      <c r="S55">
        <v>0</v>
      </c>
      <c r="T55">
        <v>12</v>
      </c>
      <c r="U55">
        <v>0</v>
      </c>
      <c r="V55">
        <v>34</v>
      </c>
    </row>
    <row r="56" spans="1:22" ht="15.6" thickTop="1" thickBot="1" x14ac:dyDescent="0.35">
      <c r="A56" s="13">
        <v>9010685</v>
      </c>
      <c r="B56" s="6" t="s">
        <v>254</v>
      </c>
      <c r="C56" t="s">
        <v>13</v>
      </c>
      <c r="D56" s="24" t="s">
        <v>13</v>
      </c>
      <c r="E56" s="24" t="s">
        <v>13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94</v>
      </c>
      <c r="C57" t="s">
        <v>13</v>
      </c>
      <c r="D57" s="24" t="s">
        <v>13</v>
      </c>
      <c r="E57" s="24" t="s">
        <v>13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74</v>
      </c>
      <c r="C58" t="s">
        <v>13</v>
      </c>
      <c r="D58" s="24" t="s">
        <v>13</v>
      </c>
      <c r="E58" s="24" t="s">
        <v>13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112</v>
      </c>
      <c r="C59" t="s">
        <v>13</v>
      </c>
      <c r="D59" s="24" t="s">
        <v>13</v>
      </c>
      <c r="E59" s="24" t="s">
        <v>13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235</v>
      </c>
      <c r="C60" t="s">
        <v>546</v>
      </c>
      <c r="D60" s="23">
        <v>45820</v>
      </c>
      <c r="E60" s="32">
        <v>0.53125</v>
      </c>
      <c r="F60">
        <v>170</v>
      </c>
      <c r="G60">
        <v>2</v>
      </c>
      <c r="H60">
        <v>112</v>
      </c>
      <c r="I60">
        <v>56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112</v>
      </c>
      <c r="Q60">
        <v>54</v>
      </c>
      <c r="R60">
        <v>0</v>
      </c>
      <c r="S60">
        <v>2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124</v>
      </c>
      <c r="C61" t="s">
        <v>13</v>
      </c>
      <c r="D61" s="24" t="s">
        <v>13</v>
      </c>
      <c r="E61" s="24" t="s">
        <v>13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123</v>
      </c>
      <c r="C62" t="s">
        <v>13</v>
      </c>
      <c r="D62" s="24" t="s">
        <v>13</v>
      </c>
      <c r="E62" s="24" t="s">
        <v>13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17</v>
      </c>
      <c r="C63" t="s">
        <v>13</v>
      </c>
      <c r="D63" s="24" t="s">
        <v>13</v>
      </c>
      <c r="E63" s="24" t="s">
        <v>13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7</v>
      </c>
      <c r="C64" t="s">
        <v>546</v>
      </c>
      <c r="D64" s="23">
        <v>45821</v>
      </c>
      <c r="E64" s="32">
        <v>0.32291666666666669</v>
      </c>
      <c r="F64">
        <v>193</v>
      </c>
      <c r="G64">
        <v>65</v>
      </c>
      <c r="H64">
        <v>55</v>
      </c>
      <c r="I64">
        <v>54</v>
      </c>
      <c r="J64">
        <v>19</v>
      </c>
      <c r="K64">
        <v>3</v>
      </c>
      <c r="L64">
        <v>51</v>
      </c>
      <c r="M64">
        <v>11</v>
      </c>
      <c r="N64">
        <v>9</v>
      </c>
      <c r="O64">
        <v>36</v>
      </c>
      <c r="P64">
        <v>10</v>
      </c>
      <c r="Q64">
        <v>31</v>
      </c>
      <c r="R64">
        <v>8</v>
      </c>
      <c r="S64">
        <v>15</v>
      </c>
      <c r="T64">
        <v>11</v>
      </c>
      <c r="U64">
        <v>3</v>
      </c>
      <c r="V64">
        <v>5</v>
      </c>
    </row>
    <row r="65" spans="1:22" ht="15.6" thickTop="1" thickBot="1" x14ac:dyDescent="0.35">
      <c r="A65" s="13">
        <v>8025300</v>
      </c>
      <c r="B65" s="6" t="s">
        <v>194</v>
      </c>
      <c r="C65" t="s">
        <v>546</v>
      </c>
      <c r="D65" s="23">
        <v>45749</v>
      </c>
      <c r="E65" s="32">
        <v>0.32291666666666669</v>
      </c>
      <c r="F65">
        <v>185</v>
      </c>
      <c r="G65">
        <v>6</v>
      </c>
      <c r="H65">
        <v>28</v>
      </c>
      <c r="I65">
        <v>75</v>
      </c>
      <c r="J65">
        <v>76</v>
      </c>
      <c r="K65" s="53">
        <v>3</v>
      </c>
      <c r="L65" s="53">
        <v>1</v>
      </c>
      <c r="M65" s="53">
        <v>2</v>
      </c>
      <c r="N65" s="53">
        <v>11</v>
      </c>
      <c r="O65" s="53">
        <v>12</v>
      </c>
      <c r="P65" s="53">
        <v>5</v>
      </c>
      <c r="Q65" s="53">
        <v>2</v>
      </c>
      <c r="R65" s="53">
        <v>70</v>
      </c>
      <c r="S65" s="53">
        <v>3</v>
      </c>
      <c r="T65" s="53">
        <v>1</v>
      </c>
      <c r="U65" s="53">
        <v>69</v>
      </c>
      <c r="V65" s="53">
        <v>6</v>
      </c>
    </row>
    <row r="66" spans="1:22" ht="15.6" thickTop="1" thickBot="1" x14ac:dyDescent="0.35">
      <c r="A66" s="13">
        <v>8045400</v>
      </c>
      <c r="B66" s="6" t="s">
        <v>215</v>
      </c>
      <c r="C66" t="s">
        <v>546</v>
      </c>
      <c r="D66" s="23">
        <v>45821</v>
      </c>
      <c r="E66" s="32">
        <v>0.625</v>
      </c>
      <c r="F66">
        <v>354</v>
      </c>
      <c r="G66">
        <v>30</v>
      </c>
      <c r="H66">
        <v>34</v>
      </c>
      <c r="I66">
        <v>166</v>
      </c>
      <c r="J66">
        <v>124</v>
      </c>
      <c r="K66">
        <v>17</v>
      </c>
      <c r="L66">
        <v>9</v>
      </c>
      <c r="M66">
        <v>4</v>
      </c>
      <c r="N66">
        <v>7</v>
      </c>
      <c r="O66">
        <v>10</v>
      </c>
      <c r="P66">
        <v>17</v>
      </c>
      <c r="Q66">
        <v>10</v>
      </c>
      <c r="R66">
        <v>137</v>
      </c>
      <c r="S66">
        <v>19</v>
      </c>
      <c r="T66">
        <v>20</v>
      </c>
      <c r="U66">
        <v>74</v>
      </c>
      <c r="V66">
        <v>30</v>
      </c>
    </row>
    <row r="67" spans="1:22" ht="15.6" thickTop="1" thickBot="1" x14ac:dyDescent="0.35">
      <c r="A67" s="13">
        <v>8014800</v>
      </c>
      <c r="B67" s="6" t="s">
        <v>189</v>
      </c>
      <c r="C67" t="s">
        <v>546</v>
      </c>
      <c r="D67" s="23">
        <v>45747</v>
      </c>
      <c r="E67" s="32">
        <v>0.32291666666666669</v>
      </c>
      <c r="F67">
        <v>290</v>
      </c>
      <c r="G67">
        <v>21</v>
      </c>
      <c r="H67">
        <v>0</v>
      </c>
      <c r="I67">
        <v>0</v>
      </c>
      <c r="J67">
        <v>0</v>
      </c>
      <c r="K67" s="53">
        <v>2</v>
      </c>
      <c r="L67" s="53">
        <v>16</v>
      </c>
      <c r="M67" s="53">
        <v>3</v>
      </c>
      <c r="N67" s="53">
        <v>0</v>
      </c>
      <c r="O67" s="53">
        <v>0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0</v>
      </c>
    </row>
    <row r="68" spans="1:22" ht="15.6" thickTop="1" thickBot="1" x14ac:dyDescent="0.35">
      <c r="A68" s="13">
        <v>8033500</v>
      </c>
      <c r="B68" s="6" t="s">
        <v>202</v>
      </c>
      <c r="C68" t="s">
        <v>546</v>
      </c>
      <c r="D68" s="24" t="s">
        <v>13</v>
      </c>
      <c r="E68" s="24" t="s">
        <v>13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103</v>
      </c>
      <c r="C69" t="s">
        <v>13</v>
      </c>
      <c r="D69" s="24" t="s">
        <v>13</v>
      </c>
      <c r="E69" s="24" t="s">
        <v>13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49</v>
      </c>
      <c r="C70" t="s">
        <v>13</v>
      </c>
      <c r="D70" s="24" t="s">
        <v>13</v>
      </c>
      <c r="E70" s="24" t="s">
        <v>13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70</v>
      </c>
      <c r="C71" t="s">
        <v>13</v>
      </c>
      <c r="D71" s="24" t="s">
        <v>13</v>
      </c>
      <c r="E71" s="24" t="s">
        <v>13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197</v>
      </c>
      <c r="C72" t="s">
        <v>13</v>
      </c>
      <c r="D72" s="24" t="s">
        <v>13</v>
      </c>
      <c r="E72" s="24" t="s">
        <v>13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131</v>
      </c>
      <c r="C73" t="s">
        <v>13</v>
      </c>
      <c r="D73" s="24" t="s">
        <v>13</v>
      </c>
      <c r="E73" s="24" t="s">
        <v>13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245</v>
      </c>
      <c r="C74" t="s">
        <v>546</v>
      </c>
      <c r="D74" s="23">
        <v>45824</v>
      </c>
      <c r="E74" s="32">
        <v>0.53125</v>
      </c>
      <c r="F74">
        <v>391</v>
      </c>
      <c r="G74">
        <v>173</v>
      </c>
      <c r="H74">
        <v>71</v>
      </c>
      <c r="I74">
        <v>64</v>
      </c>
      <c r="J74">
        <v>83</v>
      </c>
      <c r="K74">
        <v>76</v>
      </c>
      <c r="L74">
        <v>53</v>
      </c>
      <c r="M74">
        <v>44</v>
      </c>
      <c r="N74">
        <v>9</v>
      </c>
      <c r="O74">
        <v>49</v>
      </c>
      <c r="P74">
        <v>13</v>
      </c>
      <c r="Q74">
        <v>28</v>
      </c>
      <c r="R74">
        <v>26</v>
      </c>
      <c r="S74">
        <v>10</v>
      </c>
      <c r="T74">
        <v>6</v>
      </c>
      <c r="U74">
        <v>17</v>
      </c>
      <c r="V74">
        <v>60</v>
      </c>
    </row>
    <row r="75" spans="1:22" ht="15.6" thickTop="1" thickBot="1" x14ac:dyDescent="0.35">
      <c r="A75" s="13">
        <v>8057965</v>
      </c>
      <c r="B75" s="6" t="s">
        <v>244</v>
      </c>
      <c r="C75" t="s">
        <v>546</v>
      </c>
      <c r="D75" s="23">
        <v>45826</v>
      </c>
      <c r="E75" s="32">
        <v>0.65625</v>
      </c>
      <c r="F75">
        <v>343</v>
      </c>
      <c r="G75">
        <v>92</v>
      </c>
      <c r="H75">
        <v>149</v>
      </c>
      <c r="I75">
        <v>74</v>
      </c>
      <c r="J75">
        <v>28</v>
      </c>
      <c r="K75">
        <v>6</v>
      </c>
      <c r="L75">
        <v>73</v>
      </c>
      <c r="M75">
        <v>13</v>
      </c>
      <c r="N75">
        <v>43</v>
      </c>
      <c r="O75">
        <v>93</v>
      </c>
      <c r="P75">
        <v>13</v>
      </c>
      <c r="Q75">
        <v>24</v>
      </c>
      <c r="R75">
        <v>2</v>
      </c>
      <c r="S75">
        <v>48</v>
      </c>
      <c r="T75">
        <v>19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238</v>
      </c>
      <c r="C76" t="s">
        <v>505</v>
      </c>
      <c r="D76" s="23">
        <v>45827</v>
      </c>
      <c r="E76" s="32">
        <v>0.32291666666666669</v>
      </c>
      <c r="F76">
        <v>159</v>
      </c>
      <c r="G76">
        <v>85</v>
      </c>
      <c r="H76">
        <v>68</v>
      </c>
      <c r="I76">
        <v>0</v>
      </c>
      <c r="J76">
        <v>6</v>
      </c>
      <c r="K76">
        <v>19</v>
      </c>
      <c r="L76">
        <v>65</v>
      </c>
      <c r="M76">
        <v>1</v>
      </c>
      <c r="N76">
        <v>0</v>
      </c>
      <c r="O76">
        <v>66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206</v>
      </c>
      <c r="C77" t="s">
        <v>546</v>
      </c>
      <c r="D77" s="23">
        <v>45765</v>
      </c>
      <c r="E77" s="32">
        <v>0.32291666666666669</v>
      </c>
      <c r="F77">
        <v>396</v>
      </c>
      <c r="G77">
        <v>55</v>
      </c>
      <c r="H77">
        <v>129</v>
      </c>
      <c r="I77">
        <v>96</v>
      </c>
      <c r="J77">
        <v>116</v>
      </c>
      <c r="K77" s="53">
        <v>17</v>
      </c>
      <c r="L77" s="53">
        <v>37</v>
      </c>
      <c r="M77" s="53">
        <v>1</v>
      </c>
      <c r="N77" s="53">
        <v>16</v>
      </c>
      <c r="O77" s="53">
        <v>15</v>
      </c>
      <c r="P77" s="53">
        <v>98</v>
      </c>
      <c r="Q77" s="53">
        <v>1</v>
      </c>
      <c r="R77" s="53">
        <v>94</v>
      </c>
      <c r="S77" s="53">
        <v>1</v>
      </c>
      <c r="T77" s="53">
        <v>69</v>
      </c>
      <c r="U77" s="53">
        <v>46</v>
      </c>
      <c r="V77" s="53">
        <v>1</v>
      </c>
    </row>
    <row r="78" spans="1:22" ht="15.6" thickTop="1" thickBot="1" x14ac:dyDescent="0.35">
      <c r="A78" s="13">
        <v>8017200</v>
      </c>
      <c r="B78" s="6" t="s">
        <v>190</v>
      </c>
      <c r="C78" t="s">
        <v>13</v>
      </c>
      <c r="D78" s="24" t="s">
        <v>13</v>
      </c>
      <c r="E78" s="24" t="s">
        <v>13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46</v>
      </c>
      <c r="C79" t="s">
        <v>13</v>
      </c>
      <c r="D79" s="24" t="s">
        <v>13</v>
      </c>
      <c r="E79" s="24" t="s">
        <v>13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87</v>
      </c>
      <c r="C80" t="s">
        <v>546</v>
      </c>
      <c r="D80" s="23">
        <v>45827</v>
      </c>
      <c r="E80" s="32">
        <v>0.53125</v>
      </c>
      <c r="F80">
        <v>360</v>
      </c>
      <c r="G80">
        <v>158</v>
      </c>
      <c r="H80">
        <v>171</v>
      </c>
      <c r="I80">
        <v>0</v>
      </c>
      <c r="J80">
        <v>31</v>
      </c>
      <c r="K80">
        <v>21</v>
      </c>
      <c r="L80">
        <v>137</v>
      </c>
      <c r="M80">
        <v>0</v>
      </c>
      <c r="N80">
        <v>0</v>
      </c>
      <c r="O80">
        <v>164</v>
      </c>
      <c r="P80">
        <v>7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77</v>
      </c>
      <c r="C81" t="s">
        <v>13</v>
      </c>
      <c r="D81" s="24" t="s">
        <v>13</v>
      </c>
      <c r="E81" s="24" t="s">
        <v>13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71</v>
      </c>
      <c r="C82" t="s">
        <v>13</v>
      </c>
      <c r="D82" s="24" t="s">
        <v>13</v>
      </c>
      <c r="E82" s="24" t="s">
        <v>13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72</v>
      </c>
      <c r="C83" t="s">
        <v>13</v>
      </c>
      <c r="D83" s="24" t="s">
        <v>13</v>
      </c>
      <c r="E83" s="24" t="s">
        <v>13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73</v>
      </c>
      <c r="C84" t="s">
        <v>546</v>
      </c>
      <c r="D84" s="23">
        <v>45719</v>
      </c>
      <c r="E84" s="32">
        <v>0.38541666666666669</v>
      </c>
      <c r="F84">
        <v>408</v>
      </c>
      <c r="G84">
        <v>24</v>
      </c>
      <c r="H84">
        <v>12</v>
      </c>
      <c r="I84">
        <v>177</v>
      </c>
      <c r="J84">
        <v>195</v>
      </c>
      <c r="K84">
        <v>17</v>
      </c>
      <c r="L84">
        <v>0</v>
      </c>
      <c r="M84">
        <v>7</v>
      </c>
      <c r="N84">
        <v>9</v>
      </c>
      <c r="O84">
        <v>3</v>
      </c>
      <c r="P84">
        <v>0</v>
      </c>
      <c r="Q84">
        <v>8</v>
      </c>
      <c r="R84">
        <v>160</v>
      </c>
      <c r="S84">
        <v>9</v>
      </c>
      <c r="T84">
        <v>21</v>
      </c>
      <c r="U84">
        <v>164</v>
      </c>
      <c r="V84">
        <v>10</v>
      </c>
    </row>
    <row r="85" spans="1:22" ht="15.6" thickTop="1" thickBot="1" x14ac:dyDescent="0.35">
      <c r="A85" s="13">
        <v>8053600</v>
      </c>
      <c r="B85" s="6" t="s">
        <v>122</v>
      </c>
      <c r="C85" t="s">
        <v>13</v>
      </c>
      <c r="D85" s="24" t="s">
        <v>13</v>
      </c>
      <c r="E85" s="24" t="s">
        <v>13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76</v>
      </c>
      <c r="C86" t="s">
        <v>13</v>
      </c>
      <c r="D86" s="24" t="s">
        <v>13</v>
      </c>
      <c r="E86" s="24" t="s">
        <v>13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97</v>
      </c>
      <c r="C87" t="s">
        <v>13</v>
      </c>
      <c r="D87" s="24" t="s">
        <v>13</v>
      </c>
      <c r="E87" s="24" t="s">
        <v>13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214</v>
      </c>
      <c r="C88" t="s">
        <v>546</v>
      </c>
      <c r="D88" s="23">
        <v>45723</v>
      </c>
      <c r="E88" s="32">
        <v>0.35416666666666669</v>
      </c>
      <c r="F88">
        <v>233</v>
      </c>
      <c r="G88">
        <v>86</v>
      </c>
      <c r="H88">
        <v>101</v>
      </c>
      <c r="I88">
        <v>19</v>
      </c>
      <c r="J88">
        <v>27</v>
      </c>
      <c r="K88">
        <v>8</v>
      </c>
      <c r="L88">
        <v>67</v>
      </c>
      <c r="M88">
        <v>11</v>
      </c>
      <c r="N88">
        <v>8</v>
      </c>
      <c r="O88">
        <v>64</v>
      </c>
      <c r="P88">
        <v>29</v>
      </c>
      <c r="Q88">
        <v>6</v>
      </c>
      <c r="R88">
        <v>9</v>
      </c>
      <c r="S88">
        <v>4</v>
      </c>
      <c r="T88">
        <v>17</v>
      </c>
      <c r="U88">
        <v>6</v>
      </c>
      <c r="V88">
        <v>4</v>
      </c>
    </row>
    <row r="89" spans="1:22" ht="15.6" thickTop="1" thickBot="1" x14ac:dyDescent="0.35">
      <c r="A89" s="13">
        <v>8042700</v>
      </c>
      <c r="B89" s="6" t="s">
        <v>10</v>
      </c>
      <c r="C89" t="s">
        <v>13</v>
      </c>
      <c r="D89" s="24" t="s">
        <v>13</v>
      </c>
      <c r="E89" s="24" t="s">
        <v>13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75</v>
      </c>
      <c r="C90" t="s">
        <v>13</v>
      </c>
      <c r="D90" s="24" t="s">
        <v>13</v>
      </c>
      <c r="E90" s="24" t="s">
        <v>13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99</v>
      </c>
      <c r="C91" t="s">
        <v>13</v>
      </c>
      <c r="D91" s="24" t="s">
        <v>13</v>
      </c>
      <c r="E91" s="24" t="s">
        <v>13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18</v>
      </c>
      <c r="C92" t="s">
        <v>13</v>
      </c>
      <c r="D92" s="24" t="s">
        <v>13</v>
      </c>
      <c r="E92" s="24" t="s">
        <v>13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198</v>
      </c>
      <c r="C93" t="s">
        <v>546</v>
      </c>
      <c r="D93" s="23">
        <v>45754</v>
      </c>
      <c r="E93" s="32">
        <v>0.53125</v>
      </c>
      <c r="F93">
        <v>74</v>
      </c>
      <c r="G93">
        <v>2</v>
      </c>
      <c r="H93">
        <v>6</v>
      </c>
      <c r="I93">
        <v>23</v>
      </c>
      <c r="J93">
        <v>41</v>
      </c>
      <c r="K93">
        <v>0</v>
      </c>
      <c r="L93">
        <v>0</v>
      </c>
      <c r="M93">
        <v>2</v>
      </c>
      <c r="N93">
        <v>2</v>
      </c>
      <c r="O93">
        <v>0</v>
      </c>
      <c r="P93">
        <v>4</v>
      </c>
      <c r="Q93">
        <v>3</v>
      </c>
      <c r="R93">
        <v>19</v>
      </c>
      <c r="S93">
        <v>1</v>
      </c>
      <c r="T93">
        <v>6</v>
      </c>
      <c r="U93">
        <v>35</v>
      </c>
      <c r="V93">
        <v>0</v>
      </c>
    </row>
    <row r="94" spans="1:22" ht="15.6" thickTop="1" thickBot="1" x14ac:dyDescent="0.35">
      <c r="A94" s="13">
        <v>8006100</v>
      </c>
      <c r="B94" s="6" t="s">
        <v>36</v>
      </c>
      <c r="C94" t="s">
        <v>13</v>
      </c>
      <c r="D94" s="24" t="s">
        <v>13</v>
      </c>
      <c r="E94" s="24" t="s">
        <v>13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68</v>
      </c>
      <c r="C95" t="s">
        <v>13</v>
      </c>
      <c r="D95" s="24" t="s">
        <v>13</v>
      </c>
      <c r="E95" s="24" t="s">
        <v>13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60</v>
      </c>
      <c r="C96" t="s">
        <v>13</v>
      </c>
      <c r="D96" s="24" t="s">
        <v>13</v>
      </c>
      <c r="E96" s="24" t="s">
        <v>13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43</v>
      </c>
      <c r="C97" t="s">
        <v>13</v>
      </c>
      <c r="D97" s="24" t="s">
        <v>13</v>
      </c>
      <c r="E97" s="24" t="s">
        <v>13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127</v>
      </c>
      <c r="C98" t="s">
        <v>13</v>
      </c>
      <c r="D98" s="24" t="s">
        <v>13</v>
      </c>
      <c r="E98" s="24" t="s">
        <v>13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184</v>
      </c>
      <c r="C99" t="s">
        <v>13</v>
      </c>
      <c r="D99" s="24" t="s">
        <v>13</v>
      </c>
      <c r="E99" s="24" t="s">
        <v>13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185</v>
      </c>
      <c r="C100" t="s">
        <v>13</v>
      </c>
      <c r="D100" s="24" t="s">
        <v>13</v>
      </c>
      <c r="E100" s="24" t="s">
        <v>13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35</v>
      </c>
      <c r="C101" t="s">
        <v>13</v>
      </c>
      <c r="D101" s="24" t="s">
        <v>13</v>
      </c>
      <c r="E101" s="24" t="s">
        <v>13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183</v>
      </c>
      <c r="C102" t="s">
        <v>13</v>
      </c>
      <c r="D102" s="24" t="s">
        <v>13</v>
      </c>
      <c r="E102" s="24" t="s">
        <v>13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79</v>
      </c>
      <c r="C103" t="s">
        <v>13</v>
      </c>
      <c r="D103" s="24" t="s">
        <v>13</v>
      </c>
      <c r="E103" s="24" t="s">
        <v>13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236</v>
      </c>
      <c r="C104" t="s">
        <v>546</v>
      </c>
      <c r="D104" s="23">
        <v>45827</v>
      </c>
      <c r="E104" s="32">
        <v>0.65625</v>
      </c>
      <c r="F104">
        <v>319</v>
      </c>
      <c r="G104">
        <v>69</v>
      </c>
      <c r="H104">
        <v>0</v>
      </c>
      <c r="I104">
        <v>109</v>
      </c>
      <c r="J104">
        <v>141</v>
      </c>
      <c r="K104">
        <v>37</v>
      </c>
      <c r="L104">
        <v>0</v>
      </c>
      <c r="M104">
        <v>32</v>
      </c>
      <c r="N104">
        <v>0</v>
      </c>
      <c r="O104">
        <v>0</v>
      </c>
      <c r="P104">
        <v>0</v>
      </c>
      <c r="Q104">
        <v>32</v>
      </c>
      <c r="R104">
        <v>2</v>
      </c>
      <c r="S104">
        <v>75</v>
      </c>
      <c r="T104">
        <v>98</v>
      </c>
      <c r="U104">
        <v>0</v>
      </c>
      <c r="V104">
        <v>43</v>
      </c>
    </row>
    <row r="105" spans="1:22" ht="15.6" thickTop="1" thickBot="1" x14ac:dyDescent="0.35">
      <c r="A105" s="13">
        <v>8051500</v>
      </c>
      <c r="B105" s="6" t="s">
        <v>229</v>
      </c>
      <c r="C105" t="s">
        <v>546</v>
      </c>
      <c r="D105" s="23">
        <v>45828</v>
      </c>
      <c r="E105" s="32">
        <v>0.625</v>
      </c>
      <c r="F105">
        <v>250</v>
      </c>
      <c r="G105">
        <v>43</v>
      </c>
      <c r="H105">
        <v>35</v>
      </c>
      <c r="I105">
        <v>64</v>
      </c>
      <c r="J105">
        <v>108</v>
      </c>
      <c r="K105">
        <v>35</v>
      </c>
      <c r="L105">
        <v>6</v>
      </c>
      <c r="M105">
        <v>2</v>
      </c>
      <c r="N105">
        <v>8</v>
      </c>
      <c r="O105">
        <v>10</v>
      </c>
      <c r="P105">
        <v>17</v>
      </c>
      <c r="Q105">
        <v>0</v>
      </c>
      <c r="R105">
        <v>60</v>
      </c>
      <c r="S105">
        <v>4</v>
      </c>
      <c r="T105">
        <v>16</v>
      </c>
      <c r="U105">
        <v>62</v>
      </c>
      <c r="V105">
        <v>30</v>
      </c>
    </row>
    <row r="106" spans="1:22" ht="15.6" thickTop="1" thickBot="1" x14ac:dyDescent="0.35">
      <c r="A106" s="13">
        <v>8049800</v>
      </c>
      <c r="B106" s="6" t="s">
        <v>117</v>
      </c>
      <c r="C106" t="s">
        <v>13</v>
      </c>
      <c r="D106" s="24" t="s">
        <v>13</v>
      </c>
      <c r="E106" s="24" t="s">
        <v>13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125</v>
      </c>
      <c r="C107" t="s">
        <v>13</v>
      </c>
      <c r="D107" s="24" t="s">
        <v>13</v>
      </c>
      <c r="E107" s="24" t="s">
        <v>13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199</v>
      </c>
      <c r="C108" t="s">
        <v>546</v>
      </c>
      <c r="D108" s="23">
        <v>45831</v>
      </c>
      <c r="E108" s="32">
        <v>0.32291666666666669</v>
      </c>
      <c r="F108">
        <v>420</v>
      </c>
      <c r="G108">
        <v>156</v>
      </c>
      <c r="H108">
        <v>262</v>
      </c>
      <c r="I108">
        <v>2</v>
      </c>
      <c r="J108">
        <v>0</v>
      </c>
      <c r="K108">
        <v>0</v>
      </c>
      <c r="L108">
        <v>147</v>
      </c>
      <c r="M108">
        <v>9</v>
      </c>
      <c r="N108">
        <v>6</v>
      </c>
      <c r="O108">
        <v>256</v>
      </c>
      <c r="P108">
        <v>0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212</v>
      </c>
      <c r="C109" t="s">
        <v>546</v>
      </c>
      <c r="D109" s="23">
        <v>45831</v>
      </c>
      <c r="E109" s="32">
        <v>0.65625</v>
      </c>
      <c r="F109">
        <v>296</v>
      </c>
      <c r="G109">
        <v>102</v>
      </c>
      <c r="H109">
        <v>105</v>
      </c>
      <c r="I109">
        <v>60</v>
      </c>
      <c r="J109">
        <v>29</v>
      </c>
      <c r="K109">
        <v>4</v>
      </c>
      <c r="L109">
        <v>82</v>
      </c>
      <c r="M109">
        <v>16</v>
      </c>
      <c r="N109">
        <v>11</v>
      </c>
      <c r="O109">
        <v>86</v>
      </c>
      <c r="P109">
        <v>8</v>
      </c>
      <c r="Q109">
        <v>16</v>
      </c>
      <c r="R109">
        <v>34</v>
      </c>
      <c r="S109">
        <v>10</v>
      </c>
      <c r="T109">
        <v>8</v>
      </c>
      <c r="U109">
        <v>20</v>
      </c>
      <c r="V109">
        <v>1</v>
      </c>
    </row>
    <row r="110" spans="1:22" ht="15.6" thickTop="1" thickBot="1" x14ac:dyDescent="0.35">
      <c r="A110" s="13">
        <v>8030800</v>
      </c>
      <c r="B110" s="6" t="s">
        <v>196</v>
      </c>
      <c r="C110" t="s">
        <v>546</v>
      </c>
      <c r="D110" s="23">
        <v>45751</v>
      </c>
      <c r="E110" s="32">
        <v>0.32291666666666669</v>
      </c>
      <c r="F110">
        <v>318</v>
      </c>
      <c r="G110">
        <v>53</v>
      </c>
      <c r="H110">
        <v>11</v>
      </c>
      <c r="I110">
        <v>209</v>
      </c>
      <c r="J110">
        <v>45</v>
      </c>
      <c r="K110" s="53">
        <v>21</v>
      </c>
      <c r="L110" s="53">
        <v>32</v>
      </c>
      <c r="M110" s="53">
        <v>0</v>
      </c>
      <c r="N110" s="53">
        <v>3</v>
      </c>
      <c r="O110" s="53">
        <v>4</v>
      </c>
      <c r="P110" s="53">
        <v>4</v>
      </c>
      <c r="Q110" s="53">
        <v>63</v>
      </c>
      <c r="R110" s="53">
        <v>146</v>
      </c>
      <c r="S110" s="53">
        <v>0</v>
      </c>
      <c r="T110" s="53">
        <v>1</v>
      </c>
      <c r="U110" s="53">
        <v>26</v>
      </c>
      <c r="V110" s="53">
        <v>18</v>
      </c>
    </row>
    <row r="111" spans="1:22" ht="15.6" thickTop="1" thickBot="1" x14ac:dyDescent="0.35">
      <c r="A111" s="13">
        <v>8028100</v>
      </c>
      <c r="B111" s="6" t="s">
        <v>80</v>
      </c>
      <c r="C111" t="s">
        <v>13</v>
      </c>
      <c r="D111" s="24" t="s">
        <v>13</v>
      </c>
      <c r="E111" s="24" t="s">
        <v>13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129</v>
      </c>
      <c r="C112" t="s">
        <v>546</v>
      </c>
      <c r="D112" s="23">
        <v>45832</v>
      </c>
      <c r="E112" s="32">
        <v>0.33333333333333331</v>
      </c>
      <c r="F112">
        <v>312</v>
      </c>
      <c r="G112">
        <v>0</v>
      </c>
      <c r="H112">
        <v>5</v>
      </c>
      <c r="I112">
        <v>123</v>
      </c>
      <c r="J112">
        <v>184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3</v>
      </c>
      <c r="Q112">
        <v>0</v>
      </c>
      <c r="R112">
        <v>118</v>
      </c>
      <c r="S112">
        <v>5</v>
      </c>
      <c r="T112">
        <v>59</v>
      </c>
      <c r="U112">
        <v>125</v>
      </c>
      <c r="V112">
        <v>0</v>
      </c>
    </row>
    <row r="113" spans="1:22" ht="15.6" thickTop="1" thickBot="1" x14ac:dyDescent="0.35">
      <c r="A113" s="13">
        <v>8023900</v>
      </c>
      <c r="B113" s="6" t="s">
        <v>19</v>
      </c>
      <c r="C113" t="s">
        <v>13</v>
      </c>
      <c r="D113" s="24" t="s">
        <v>13</v>
      </c>
      <c r="E113" s="24" t="s">
        <v>13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63</v>
      </c>
      <c r="C114" t="s">
        <v>13</v>
      </c>
      <c r="D114" s="24" t="s">
        <v>13</v>
      </c>
      <c r="E114" s="24" t="s">
        <v>13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179</v>
      </c>
      <c r="C115" t="s">
        <v>546</v>
      </c>
      <c r="D115" s="23">
        <v>45727</v>
      </c>
      <c r="E115" s="32">
        <v>0.67708333333333337</v>
      </c>
      <c r="F115">
        <v>345</v>
      </c>
      <c r="G115">
        <v>131</v>
      </c>
      <c r="H115">
        <v>175</v>
      </c>
      <c r="I115">
        <v>18</v>
      </c>
      <c r="J115">
        <v>21</v>
      </c>
      <c r="K115" s="53">
        <v>8</v>
      </c>
      <c r="L115" s="53">
        <v>115</v>
      </c>
      <c r="M115" s="53">
        <v>8</v>
      </c>
      <c r="N115" s="53">
        <v>6</v>
      </c>
      <c r="O115" s="53">
        <v>156</v>
      </c>
      <c r="P115" s="53">
        <v>13</v>
      </c>
      <c r="Q115" s="53">
        <v>9</v>
      </c>
      <c r="R115" s="53">
        <v>3</v>
      </c>
      <c r="S115" s="53">
        <v>6</v>
      </c>
      <c r="T115" s="53">
        <v>13</v>
      </c>
      <c r="U115" s="53">
        <v>3</v>
      </c>
      <c r="V115" s="53">
        <v>5</v>
      </c>
    </row>
    <row r="116" spans="1:22" ht="15.6" thickTop="1" thickBot="1" x14ac:dyDescent="0.35">
      <c r="A116" s="13">
        <v>8002000</v>
      </c>
      <c r="B116" s="6" t="s">
        <v>178</v>
      </c>
      <c r="C116" t="s">
        <v>13</v>
      </c>
      <c r="D116" s="24" t="s">
        <v>13</v>
      </c>
      <c r="E116" s="24" t="s">
        <v>13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53</v>
      </c>
      <c r="C117" t="s">
        <v>13</v>
      </c>
      <c r="D117" s="24" t="s">
        <v>13</v>
      </c>
      <c r="E117" s="24" t="s">
        <v>13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136</v>
      </c>
      <c r="C118" t="s">
        <v>13</v>
      </c>
      <c r="D118" s="24" t="s">
        <v>13</v>
      </c>
      <c r="E118" s="24" t="s">
        <v>13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226</v>
      </c>
      <c r="C119" t="s">
        <v>13</v>
      </c>
      <c r="D119" s="24" t="s">
        <v>13</v>
      </c>
      <c r="E119" s="24" t="s">
        <v>13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257</v>
      </c>
      <c r="C120" t="s">
        <v>13</v>
      </c>
      <c r="D120" s="24" t="s">
        <v>13</v>
      </c>
      <c r="E120" s="24" t="s">
        <v>13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140</v>
      </c>
      <c r="C121" t="s">
        <v>13</v>
      </c>
      <c r="D121" s="24" t="s">
        <v>13</v>
      </c>
      <c r="E121" s="24" t="s">
        <v>13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139</v>
      </c>
      <c r="C122" t="s">
        <v>13</v>
      </c>
      <c r="D122" s="24" t="s">
        <v>13</v>
      </c>
      <c r="E122" s="24" t="s">
        <v>13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128</v>
      </c>
      <c r="C123" t="s">
        <v>13</v>
      </c>
      <c r="D123" s="24" t="s">
        <v>13</v>
      </c>
      <c r="E123" s="24" t="s">
        <v>13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134</v>
      </c>
      <c r="C124" t="s">
        <v>13</v>
      </c>
      <c r="D124" s="24" t="s">
        <v>13</v>
      </c>
      <c r="E124" s="24" t="s">
        <v>13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47</v>
      </c>
      <c r="C125" t="s">
        <v>13</v>
      </c>
      <c r="D125" s="24" t="s">
        <v>13</v>
      </c>
      <c r="E125" s="24" t="s">
        <v>13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114</v>
      </c>
      <c r="C126" t="s">
        <v>13</v>
      </c>
      <c r="D126" s="24" t="s">
        <v>13</v>
      </c>
      <c r="E126" s="24" t="s">
        <v>13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42</v>
      </c>
      <c r="C127" t="s">
        <v>13</v>
      </c>
      <c r="D127" s="24" t="s">
        <v>13</v>
      </c>
      <c r="E127" s="24" t="s">
        <v>13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32</v>
      </c>
      <c r="C128" t="s">
        <v>13</v>
      </c>
      <c r="D128" s="24" t="s">
        <v>13</v>
      </c>
      <c r="E128" s="24" t="s">
        <v>13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130</v>
      </c>
      <c r="C129" t="s">
        <v>13</v>
      </c>
      <c r="D129" s="24" t="s">
        <v>13</v>
      </c>
      <c r="E129" s="24" t="s">
        <v>13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109</v>
      </c>
      <c r="C130" t="s">
        <v>13</v>
      </c>
      <c r="D130" s="24" t="s">
        <v>13</v>
      </c>
      <c r="E130" s="24" t="s">
        <v>13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181</v>
      </c>
      <c r="C131" t="s">
        <v>13</v>
      </c>
      <c r="D131" s="24" t="s">
        <v>13</v>
      </c>
      <c r="E131" s="24" t="s">
        <v>13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50</v>
      </c>
      <c r="C132" t="s">
        <v>13</v>
      </c>
      <c r="D132" s="24" t="s">
        <v>13</v>
      </c>
      <c r="E132" s="24" t="s">
        <v>13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55</v>
      </c>
      <c r="C133" t="s">
        <v>13</v>
      </c>
      <c r="D133" s="24" t="s">
        <v>13</v>
      </c>
      <c r="E133" s="24" t="s">
        <v>13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186</v>
      </c>
      <c r="C134" t="s">
        <v>13</v>
      </c>
      <c r="D134" s="24" t="s">
        <v>13</v>
      </c>
      <c r="E134" s="24" t="s">
        <v>13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37</v>
      </c>
      <c r="C135" t="s">
        <v>13</v>
      </c>
      <c r="D135" s="24" t="s">
        <v>13</v>
      </c>
      <c r="E135" s="24" t="s">
        <v>13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224</v>
      </c>
      <c r="C136" t="s">
        <v>13</v>
      </c>
      <c r="D136" s="24" t="s">
        <v>13</v>
      </c>
      <c r="E136" s="24" t="s">
        <v>13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221</v>
      </c>
      <c r="C137" t="s">
        <v>13</v>
      </c>
      <c r="D137" s="24" t="s">
        <v>13</v>
      </c>
      <c r="E137" s="24" t="s">
        <v>13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217</v>
      </c>
      <c r="C138" t="s">
        <v>13</v>
      </c>
      <c r="D138" s="24" t="s">
        <v>13</v>
      </c>
      <c r="E138" s="24" t="s">
        <v>13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225</v>
      </c>
      <c r="C139" t="s">
        <v>13</v>
      </c>
      <c r="D139" s="24" t="s">
        <v>13</v>
      </c>
      <c r="E139" s="24" t="s">
        <v>13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223</v>
      </c>
      <c r="C140" t="s">
        <v>13</v>
      </c>
      <c r="D140" s="24" t="s">
        <v>13</v>
      </c>
      <c r="E140" s="24" t="s">
        <v>13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211</v>
      </c>
      <c r="C141" t="s">
        <v>13</v>
      </c>
      <c r="D141" s="24" t="s">
        <v>13</v>
      </c>
      <c r="E141" s="24" t="s">
        <v>13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227</v>
      </c>
      <c r="C142" t="s">
        <v>13</v>
      </c>
      <c r="D142" s="24" t="s">
        <v>13</v>
      </c>
      <c r="E142" s="24" t="s">
        <v>13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239</v>
      </c>
      <c r="C143" t="s">
        <v>13</v>
      </c>
      <c r="D143" s="24" t="s">
        <v>13</v>
      </c>
      <c r="E143" s="24" t="s">
        <v>13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</v>
      </c>
      <c r="C144" t="s">
        <v>13</v>
      </c>
      <c r="D144" s="24" t="s">
        <v>13</v>
      </c>
      <c r="E144" s="24" t="s">
        <v>13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57</v>
      </c>
      <c r="C145" t="s">
        <v>13</v>
      </c>
      <c r="D145" s="24" t="s">
        <v>13</v>
      </c>
      <c r="E145" s="24" t="s">
        <v>13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107</v>
      </c>
      <c r="C146" t="s">
        <v>13</v>
      </c>
      <c r="D146" s="24" t="s">
        <v>13</v>
      </c>
      <c r="E146" s="24" t="s">
        <v>13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82</v>
      </c>
      <c r="C147" t="s">
        <v>13</v>
      </c>
      <c r="D147" s="24" t="s">
        <v>13</v>
      </c>
      <c r="E147" s="24" t="s">
        <v>13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64</v>
      </c>
      <c r="C148" t="s">
        <v>13</v>
      </c>
      <c r="D148" s="24" t="s">
        <v>13</v>
      </c>
      <c r="E148" s="24" t="s">
        <v>13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234</v>
      </c>
      <c r="C149" t="s">
        <v>13</v>
      </c>
      <c r="D149" s="24" t="s">
        <v>13</v>
      </c>
      <c r="E149" s="24" t="s">
        <v>13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</v>
      </c>
      <c r="C150" t="s">
        <v>13</v>
      </c>
      <c r="D150" s="24" t="s">
        <v>13</v>
      </c>
      <c r="E150" s="24" t="s">
        <v>13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20</v>
      </c>
      <c r="D151" s="2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</row>
    <row r="152" spans="1:22" ht="15.6" thickTop="1" thickBot="1" x14ac:dyDescent="0.35">
      <c r="A152" s="13">
        <v>8045200</v>
      </c>
      <c r="B152" s="6" t="s">
        <v>111</v>
      </c>
      <c r="C152" t="s">
        <v>13</v>
      </c>
      <c r="D152" s="24" t="s">
        <v>13</v>
      </c>
      <c r="E152" s="24" t="s">
        <v>13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21</v>
      </c>
      <c r="C153" t="s">
        <v>13</v>
      </c>
      <c r="D153" s="24" t="s">
        <v>13</v>
      </c>
      <c r="E153" s="24" t="s">
        <v>13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22</v>
      </c>
      <c r="C154" t="s">
        <v>13</v>
      </c>
      <c r="D154" s="24" t="s">
        <v>13</v>
      </c>
      <c r="E154" s="24" t="s">
        <v>13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56</v>
      </c>
      <c r="C155" t="s">
        <v>13</v>
      </c>
      <c r="D155" s="24" t="s">
        <v>13</v>
      </c>
      <c r="E155" s="24" t="s">
        <v>13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182</v>
      </c>
      <c r="C156" t="s">
        <v>13</v>
      </c>
      <c r="D156" s="24" t="s">
        <v>13</v>
      </c>
      <c r="E156" s="24" t="s">
        <v>13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54</v>
      </c>
      <c r="C157" t="s">
        <v>13</v>
      </c>
      <c r="D157" s="24" t="s">
        <v>13</v>
      </c>
      <c r="E157" s="24" t="s">
        <v>13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45</v>
      </c>
      <c r="C158" t="s">
        <v>13</v>
      </c>
      <c r="D158" s="24" t="s">
        <v>13</v>
      </c>
      <c r="E158" s="24" t="s">
        <v>13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59</v>
      </c>
      <c r="C159" t="s">
        <v>13</v>
      </c>
      <c r="D159" s="24" t="s">
        <v>13</v>
      </c>
      <c r="E159" s="24" t="s">
        <v>13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38</v>
      </c>
      <c r="C160" t="s">
        <v>13</v>
      </c>
      <c r="D160" s="24" t="s">
        <v>13</v>
      </c>
      <c r="E160" s="24" t="s">
        <v>13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30</v>
      </c>
      <c r="C161" t="s">
        <v>13</v>
      </c>
      <c r="D161" s="24" t="s">
        <v>13</v>
      </c>
      <c r="E161" s="24" t="s">
        <v>13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31</v>
      </c>
      <c r="C162" t="s">
        <v>13</v>
      </c>
      <c r="D162" s="24" t="s">
        <v>13</v>
      </c>
      <c r="E162" s="24" t="s">
        <v>13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81</v>
      </c>
      <c r="C163" t="s">
        <v>13</v>
      </c>
      <c r="D163" s="24" t="s">
        <v>13</v>
      </c>
      <c r="E163" s="24" t="s">
        <v>13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192</v>
      </c>
      <c r="C164" t="s">
        <v>13</v>
      </c>
      <c r="D164" s="24" t="s">
        <v>13</v>
      </c>
      <c r="E164" s="24" t="s">
        <v>13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29</v>
      </c>
      <c r="C165" t="s">
        <v>13</v>
      </c>
      <c r="D165" s="24" t="s">
        <v>13</v>
      </c>
      <c r="E165" s="24" t="s">
        <v>13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39</v>
      </c>
      <c r="C166" t="s">
        <v>13</v>
      </c>
      <c r="D166" s="24" t="s">
        <v>13</v>
      </c>
      <c r="E166" s="24" t="s">
        <v>13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115</v>
      </c>
      <c r="C167" t="s">
        <v>13</v>
      </c>
      <c r="D167" s="24" t="s">
        <v>13</v>
      </c>
      <c r="E167" s="24" t="s">
        <v>13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180</v>
      </c>
      <c r="C168" t="s">
        <v>13</v>
      </c>
      <c r="D168" s="24" t="s">
        <v>13</v>
      </c>
      <c r="E168" s="24" t="s">
        <v>13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48</v>
      </c>
      <c r="C169" t="s">
        <v>13</v>
      </c>
      <c r="D169" s="24" t="s">
        <v>13</v>
      </c>
      <c r="E169" s="24" t="s">
        <v>13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95</v>
      </c>
      <c r="C170" t="s">
        <v>13</v>
      </c>
      <c r="D170" s="24" t="s">
        <v>13</v>
      </c>
      <c r="E170" s="24" t="s">
        <v>13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195</v>
      </c>
      <c r="C171" t="s">
        <v>13</v>
      </c>
      <c r="D171" s="24" t="s">
        <v>13</v>
      </c>
      <c r="E171" s="24" t="s">
        <v>13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510</v>
      </c>
      <c r="C172" t="s">
        <v>13</v>
      </c>
      <c r="D172" s="24" t="s">
        <v>13</v>
      </c>
      <c r="E172" s="24" t="s">
        <v>13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143</v>
      </c>
      <c r="C173" t="s">
        <v>13</v>
      </c>
      <c r="D173" s="24" t="s">
        <v>13</v>
      </c>
      <c r="E173" s="24" t="s">
        <v>13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240</v>
      </c>
      <c r="C174" t="s">
        <v>13</v>
      </c>
      <c r="D174" s="24" t="s">
        <v>13</v>
      </c>
      <c r="E174" s="24" t="s">
        <v>13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142</v>
      </c>
      <c r="C175" t="s">
        <v>13</v>
      </c>
      <c r="D175" s="24" t="s">
        <v>13</v>
      </c>
      <c r="E175" s="24" t="s">
        <v>13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144</v>
      </c>
      <c r="C176" t="s">
        <v>13</v>
      </c>
      <c r="D176" s="24" t="s">
        <v>13</v>
      </c>
      <c r="E176" s="24" t="s">
        <v>13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148</v>
      </c>
      <c r="C177" t="s">
        <v>13</v>
      </c>
      <c r="D177" s="24" t="s">
        <v>13</v>
      </c>
      <c r="E177" s="24" t="s">
        <v>13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145</v>
      </c>
      <c r="C178" t="s">
        <v>13</v>
      </c>
      <c r="D178" s="24" t="s">
        <v>13</v>
      </c>
      <c r="E178" s="24" t="s">
        <v>13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146</v>
      </c>
      <c r="C179" t="s">
        <v>13</v>
      </c>
      <c r="D179" s="24" t="s">
        <v>13</v>
      </c>
      <c r="E179" s="24" t="s">
        <v>13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147</v>
      </c>
      <c r="C180" t="s">
        <v>13</v>
      </c>
      <c r="D180" s="24" t="s">
        <v>13</v>
      </c>
      <c r="E180" s="24" t="s">
        <v>13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250</v>
      </c>
      <c r="C181" t="s">
        <v>13</v>
      </c>
      <c r="D181" s="24" t="s">
        <v>13</v>
      </c>
      <c r="E181" s="24" t="s">
        <v>13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101</v>
      </c>
      <c r="C182" t="s">
        <v>13</v>
      </c>
      <c r="D182" s="24" t="s">
        <v>13</v>
      </c>
      <c r="E182" s="24" t="s">
        <v>13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85</v>
      </c>
      <c r="C183" t="s">
        <v>13</v>
      </c>
      <c r="D183" s="24" t="s">
        <v>13</v>
      </c>
      <c r="E183" s="24" t="s">
        <v>13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121</v>
      </c>
      <c r="C184" t="s">
        <v>13</v>
      </c>
      <c r="D184" s="24" t="s">
        <v>13</v>
      </c>
      <c r="E184" s="24" t="s">
        <v>13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252</v>
      </c>
      <c r="C185" t="s">
        <v>13</v>
      </c>
      <c r="D185" s="24" t="s">
        <v>13</v>
      </c>
      <c r="E185" s="24" t="s">
        <v>13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251</v>
      </c>
      <c r="C186" t="s">
        <v>13</v>
      </c>
      <c r="D186" s="24" t="s">
        <v>13</v>
      </c>
      <c r="E186" s="24" t="s">
        <v>13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8</v>
      </c>
      <c r="D187" s="2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</row>
    <row r="188" spans="1:22" ht="15.6" thickTop="1" thickBot="1" x14ac:dyDescent="0.35">
      <c r="A188" s="13">
        <v>8042800</v>
      </c>
      <c r="B188" s="6" t="s">
        <v>108</v>
      </c>
      <c r="C188" t="s">
        <v>13</v>
      </c>
      <c r="D188" s="24" t="s">
        <v>13</v>
      </c>
      <c r="E188" s="24" t="s">
        <v>13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118</v>
      </c>
      <c r="C189" t="s">
        <v>13</v>
      </c>
      <c r="D189" s="24" t="s">
        <v>13</v>
      </c>
      <c r="E189" s="24" t="s">
        <v>13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119</v>
      </c>
      <c r="C190" t="s">
        <v>13</v>
      </c>
      <c r="D190" s="24" t="s">
        <v>13</v>
      </c>
      <c r="E190" s="24" t="s">
        <v>13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61</v>
      </c>
      <c r="C191" t="s">
        <v>13</v>
      </c>
      <c r="D191" s="24" t="s">
        <v>13</v>
      </c>
      <c r="E191" s="24" t="s">
        <v>13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102</v>
      </c>
      <c r="C192" t="s">
        <v>13</v>
      </c>
      <c r="D192" s="24" t="s">
        <v>13</v>
      </c>
      <c r="E192" s="24" t="s">
        <v>13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78</v>
      </c>
      <c r="C193" t="s">
        <v>13</v>
      </c>
      <c r="D193" s="24" t="s">
        <v>13</v>
      </c>
      <c r="E193" s="24" t="s">
        <v>13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66</v>
      </c>
      <c r="C194" t="s">
        <v>13</v>
      </c>
      <c r="D194" s="24" t="s">
        <v>13</v>
      </c>
      <c r="E194" s="24" t="s">
        <v>13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98</v>
      </c>
      <c r="C195" t="s">
        <v>13</v>
      </c>
      <c r="D195" s="24" t="s">
        <v>13</v>
      </c>
      <c r="E195" s="24" t="s">
        <v>13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2</v>
      </c>
      <c r="C196" t="s">
        <v>13</v>
      </c>
      <c r="D196" s="24" t="s">
        <v>13</v>
      </c>
      <c r="E196" s="24" t="s">
        <v>13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96</v>
      </c>
      <c r="C197" t="s">
        <v>13</v>
      </c>
      <c r="D197" s="24" t="s">
        <v>13</v>
      </c>
      <c r="E197" s="24" t="s">
        <v>13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0</v>
      </c>
      <c r="C198" t="s">
        <v>13</v>
      </c>
      <c r="D198" s="24" t="s">
        <v>13</v>
      </c>
      <c r="E198" s="24" t="s">
        <v>13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11</v>
      </c>
      <c r="D199" s="2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</row>
    <row r="200" spans="1:22" ht="15.6" thickTop="1" thickBot="1" x14ac:dyDescent="0.35">
      <c r="A200" s="13">
        <v>9010660</v>
      </c>
      <c r="B200" s="6" t="s">
        <v>253</v>
      </c>
      <c r="C200" t="s">
        <v>13</v>
      </c>
      <c r="D200" s="24" t="s">
        <v>13</v>
      </c>
      <c r="E200" s="24" t="s">
        <v>13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51</v>
      </c>
      <c r="C201" t="s">
        <v>13</v>
      </c>
      <c r="D201" s="24" t="s">
        <v>13</v>
      </c>
      <c r="E201" s="24" t="s">
        <v>13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84</v>
      </c>
      <c r="C202" t="s">
        <v>13</v>
      </c>
      <c r="D202" s="24" t="s">
        <v>13</v>
      </c>
      <c r="E202" s="24" t="s">
        <v>13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248</v>
      </c>
      <c r="C203" t="s">
        <v>13</v>
      </c>
      <c r="D203" s="24" t="s">
        <v>13</v>
      </c>
      <c r="E203" s="24" t="s">
        <v>13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237</v>
      </c>
      <c r="C204" t="s">
        <v>13</v>
      </c>
      <c r="D204" s="24" t="s">
        <v>13</v>
      </c>
      <c r="E204" s="24" t="s">
        <v>13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247</v>
      </c>
      <c r="C205" t="s">
        <v>13</v>
      </c>
      <c r="D205" s="24" t="s">
        <v>13</v>
      </c>
      <c r="E205" s="24" t="s">
        <v>13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246</v>
      </c>
      <c r="C206" t="s">
        <v>13</v>
      </c>
      <c r="D206" s="24" t="s">
        <v>13</v>
      </c>
      <c r="E206" s="24" t="s">
        <v>13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1</v>
      </c>
      <c r="D207" s="23"/>
      <c r="E207" s="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</row>
    <row r="208" spans="1:22" ht="15.6" thickTop="1" thickBot="1" x14ac:dyDescent="0.35">
      <c r="A208" s="13">
        <v>8048400</v>
      </c>
      <c r="B208" s="6" t="s">
        <v>218</v>
      </c>
      <c r="C208" t="s">
        <v>13</v>
      </c>
      <c r="D208" s="24" t="s">
        <v>13</v>
      </c>
      <c r="E208" s="24" t="s">
        <v>13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28</v>
      </c>
      <c r="C209" t="s">
        <v>13</v>
      </c>
      <c r="D209" s="24" t="s">
        <v>13</v>
      </c>
      <c r="E209" s="24" t="s">
        <v>13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89</v>
      </c>
      <c r="C210" t="s">
        <v>13</v>
      </c>
      <c r="D210" s="24" t="s">
        <v>13</v>
      </c>
      <c r="E210" s="24" t="s">
        <v>13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90</v>
      </c>
      <c r="C211" t="s">
        <v>13</v>
      </c>
      <c r="D211" s="24" t="s">
        <v>13</v>
      </c>
      <c r="E211" s="24" t="s">
        <v>13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91</v>
      </c>
      <c r="C212" t="s">
        <v>13</v>
      </c>
      <c r="D212" s="24" t="s">
        <v>13</v>
      </c>
      <c r="E212" s="24" t="s">
        <v>13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6</v>
      </c>
      <c r="C213" t="s">
        <v>13</v>
      </c>
      <c r="D213" s="24" t="s">
        <v>13</v>
      </c>
      <c r="E213" s="24" t="s">
        <v>13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23</v>
      </c>
      <c r="C214" t="s">
        <v>13</v>
      </c>
      <c r="D214" s="24" t="s">
        <v>13</v>
      </c>
      <c r="E214" s="24" t="s">
        <v>13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150</v>
      </c>
      <c r="C215" t="s">
        <v>13</v>
      </c>
      <c r="D215" s="24" t="s">
        <v>13</v>
      </c>
      <c r="E215" s="24" t="s">
        <v>13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88</v>
      </c>
      <c r="C216" t="s">
        <v>13</v>
      </c>
      <c r="D216" s="24" t="s">
        <v>13</v>
      </c>
      <c r="E216" s="24" t="s">
        <v>13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204</v>
      </c>
      <c r="C217" t="s">
        <v>13</v>
      </c>
      <c r="D217" s="24" t="s">
        <v>13</v>
      </c>
      <c r="E217" s="24" t="s">
        <v>13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93</v>
      </c>
      <c r="C218" t="s">
        <v>13</v>
      </c>
      <c r="D218" s="24" t="s">
        <v>13</v>
      </c>
      <c r="E218" s="24" t="s">
        <v>13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203</v>
      </c>
      <c r="C219" t="s">
        <v>13</v>
      </c>
      <c r="D219" s="24" t="s">
        <v>13</v>
      </c>
      <c r="E219" s="24" t="s">
        <v>13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152</v>
      </c>
      <c r="C220" t="s">
        <v>13</v>
      </c>
      <c r="D220" s="24" t="s">
        <v>13</v>
      </c>
      <c r="E220" s="24" t="s">
        <v>13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153</v>
      </c>
      <c r="C221" t="s">
        <v>13</v>
      </c>
      <c r="D221" s="24" t="s">
        <v>13</v>
      </c>
      <c r="E221" s="24" t="s">
        <v>13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24</v>
      </c>
      <c r="C222" t="s">
        <v>13</v>
      </c>
      <c r="D222" s="24" t="s">
        <v>13</v>
      </c>
      <c r="E222" s="24" t="s">
        <v>13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155</v>
      </c>
      <c r="C223" t="s">
        <v>13</v>
      </c>
      <c r="D223" s="24" t="s">
        <v>13</v>
      </c>
      <c r="E223" s="24" t="s">
        <v>13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249</v>
      </c>
      <c r="C224" t="s">
        <v>13</v>
      </c>
      <c r="D224" s="24" t="s">
        <v>13</v>
      </c>
      <c r="E224" s="24" t="s">
        <v>13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138</v>
      </c>
      <c r="C225" t="s">
        <v>13</v>
      </c>
      <c r="D225" s="24" t="s">
        <v>13</v>
      </c>
      <c r="E225" s="24" t="s">
        <v>13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242</v>
      </c>
      <c r="C226" t="s">
        <v>13</v>
      </c>
      <c r="D226" s="24" t="s">
        <v>13</v>
      </c>
      <c r="E226" s="24" t="s">
        <v>13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243</v>
      </c>
      <c r="C227" t="s">
        <v>13</v>
      </c>
      <c r="D227" s="24" t="s">
        <v>13</v>
      </c>
      <c r="E227" s="24" t="s">
        <v>13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241</v>
      </c>
      <c r="C228" t="s">
        <v>13</v>
      </c>
      <c r="D228" s="24" t="s">
        <v>13</v>
      </c>
      <c r="E228" s="24" t="s">
        <v>13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201</v>
      </c>
      <c r="C229" t="s">
        <v>13</v>
      </c>
      <c r="D229" s="24" t="s">
        <v>13</v>
      </c>
      <c r="E229" s="24" t="s">
        <v>13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200</v>
      </c>
      <c r="C230" t="s">
        <v>13</v>
      </c>
      <c r="D230" s="24" t="s">
        <v>13</v>
      </c>
      <c r="E230" s="24" t="s">
        <v>13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92</v>
      </c>
      <c r="C231" t="s">
        <v>13</v>
      </c>
      <c r="D231" s="24" t="s">
        <v>13</v>
      </c>
      <c r="E231" s="24" t="s">
        <v>13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44</v>
      </c>
      <c r="C232" t="s">
        <v>13</v>
      </c>
      <c r="D232" s="24" t="s">
        <v>13</v>
      </c>
      <c r="E232" s="24" t="s">
        <v>13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133</v>
      </c>
      <c r="C233" t="s">
        <v>13</v>
      </c>
      <c r="D233" s="24" t="s">
        <v>13</v>
      </c>
      <c r="E233" s="24" t="s">
        <v>13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193</v>
      </c>
      <c r="C234" t="s">
        <v>13</v>
      </c>
      <c r="D234" s="24" t="s">
        <v>13</v>
      </c>
      <c r="E234" s="24" t="s">
        <v>13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67</v>
      </c>
      <c r="C235" t="s">
        <v>13</v>
      </c>
      <c r="D235" s="24" t="s">
        <v>13</v>
      </c>
      <c r="E235" s="24" t="s">
        <v>13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132</v>
      </c>
      <c r="C236" t="s">
        <v>13</v>
      </c>
      <c r="D236" s="24" t="s">
        <v>13</v>
      </c>
      <c r="E236" s="24" t="s">
        <v>13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25</v>
      </c>
      <c r="C237" t="s">
        <v>13</v>
      </c>
      <c r="D237" s="24" t="s">
        <v>13</v>
      </c>
      <c r="E237" s="24" t="s">
        <v>13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0D394-147C-4112-9A0E-C9010B9548A3}">
  <sheetPr codeName="Sheet6"/>
  <dimension ref="A1:V238"/>
  <sheetViews>
    <sheetView workbookViewId="0">
      <pane ySplit="1" topLeftCell="A2" activePane="bottomLeft" state="frozen"/>
      <selection pane="bottomLeft" activeCell="J8" sqref="J8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27</v>
      </c>
      <c r="B1" s="8" t="s">
        <v>26</v>
      </c>
      <c r="C1" s="3" t="s">
        <v>506</v>
      </c>
      <c r="D1" s="30" t="s">
        <v>175</v>
      </c>
      <c r="E1" s="4" t="s">
        <v>173</v>
      </c>
      <c r="F1" s="10" t="s">
        <v>172</v>
      </c>
      <c r="G1" s="10" t="s">
        <v>159</v>
      </c>
      <c r="H1" s="10" t="s">
        <v>163</v>
      </c>
      <c r="I1" s="10" t="s">
        <v>167</v>
      </c>
      <c r="J1" s="10" t="s">
        <v>171</v>
      </c>
      <c r="K1" s="10" t="s">
        <v>156</v>
      </c>
      <c r="L1" s="10" t="s">
        <v>157</v>
      </c>
      <c r="M1" s="10" t="s">
        <v>158</v>
      </c>
      <c r="N1" s="10" t="s">
        <v>160</v>
      </c>
      <c r="O1" s="10" t="s">
        <v>161</v>
      </c>
      <c r="P1" s="10" t="s">
        <v>162</v>
      </c>
      <c r="Q1" s="10" t="s">
        <v>164</v>
      </c>
      <c r="R1" s="10" t="s">
        <v>165</v>
      </c>
      <c r="S1" s="10" t="s">
        <v>166</v>
      </c>
      <c r="T1" s="10" t="s">
        <v>168</v>
      </c>
      <c r="U1" s="10" t="s">
        <v>169</v>
      </c>
      <c r="V1" s="10" t="s">
        <v>170</v>
      </c>
    </row>
    <row r="2" spans="1:22" ht="15" thickTop="1" x14ac:dyDescent="0.3">
      <c r="A2" s="96">
        <v>8059100</v>
      </c>
      <c r="B2" s="99" t="s">
        <v>495</v>
      </c>
      <c r="C2" t="s">
        <v>547</v>
      </c>
      <c r="D2" s="102">
        <v>45720</v>
      </c>
      <c r="E2" s="103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x14ac:dyDescent="0.3">
      <c r="A3" s="97"/>
      <c r="B3" s="100"/>
      <c r="C3" t="s">
        <v>548</v>
      </c>
      <c r="D3" s="102"/>
      <c r="E3" s="103"/>
      <c r="F3">
        <v>194</v>
      </c>
      <c r="G3">
        <v>12</v>
      </c>
      <c r="H3">
        <v>42</v>
      </c>
      <c r="I3">
        <v>65</v>
      </c>
      <c r="J3">
        <v>75</v>
      </c>
      <c r="K3">
        <v>0</v>
      </c>
      <c r="L3">
        <v>11</v>
      </c>
      <c r="M3">
        <v>1</v>
      </c>
      <c r="N3">
        <v>17</v>
      </c>
      <c r="O3">
        <v>11</v>
      </c>
      <c r="P3">
        <v>14</v>
      </c>
      <c r="Q3">
        <v>1</v>
      </c>
      <c r="R3">
        <v>39</v>
      </c>
      <c r="S3">
        <v>25</v>
      </c>
      <c r="T3">
        <v>39</v>
      </c>
      <c r="U3">
        <v>35</v>
      </c>
      <c r="V3">
        <v>1</v>
      </c>
    </row>
    <row r="4" spans="1:22" x14ac:dyDescent="0.3">
      <c r="A4" s="97"/>
      <c r="B4" s="100"/>
      <c r="C4" t="s">
        <v>549</v>
      </c>
      <c r="D4" s="102"/>
      <c r="E4" s="103"/>
      <c r="F4" s="56">
        <f>(F2-F3)/F2</f>
        <v>6.280193236714976E-2</v>
      </c>
      <c r="G4" s="56">
        <f>(G2-G3)/G2</f>
        <v>0</v>
      </c>
      <c r="H4" s="56">
        <f t="shared" ref="H4:V4" si="0">(H2-H3)/H2</f>
        <v>-2.4390243902439025E-2</v>
      </c>
      <c r="I4" s="56">
        <f t="shared" si="0"/>
        <v>-1.5625E-2</v>
      </c>
      <c r="J4" s="56">
        <f t="shared" si="0"/>
        <v>0.16666666666666666</v>
      </c>
      <c r="K4" s="56" t="e">
        <f t="shared" si="0"/>
        <v>#DIV/0!</v>
      </c>
      <c r="L4" s="56">
        <f t="shared" si="0"/>
        <v>0</v>
      </c>
      <c r="M4" s="56">
        <f t="shared" si="0"/>
        <v>0</v>
      </c>
      <c r="N4" s="56">
        <f t="shared" si="0"/>
        <v>5.5555555555555552E-2</v>
      </c>
      <c r="O4" s="56">
        <f t="shared" si="0"/>
        <v>-0.375</v>
      </c>
      <c r="P4" s="56">
        <f t="shared" si="0"/>
        <v>6.6666666666666666E-2</v>
      </c>
      <c r="Q4" s="56" t="e">
        <f t="shared" si="0"/>
        <v>#DIV/0!</v>
      </c>
      <c r="R4" s="56">
        <f t="shared" si="0"/>
        <v>0</v>
      </c>
      <c r="S4" s="56">
        <f t="shared" si="0"/>
        <v>0</v>
      </c>
      <c r="T4" s="57">
        <f t="shared" si="0"/>
        <v>0.26415094339622641</v>
      </c>
      <c r="U4" s="56">
        <f t="shared" si="0"/>
        <v>2.7777777777777776E-2</v>
      </c>
      <c r="V4" s="56">
        <f t="shared" si="0"/>
        <v>0</v>
      </c>
    </row>
    <row r="5" spans="1:22" ht="15" thickBot="1" x14ac:dyDescent="0.35">
      <c r="A5" s="98"/>
      <c r="B5" s="101"/>
      <c r="C5" t="s">
        <v>550</v>
      </c>
      <c r="D5" s="102"/>
      <c r="E5" s="103"/>
      <c r="F5">
        <f>SQRT(2*(F2-F3)^2/(F2+F3))</f>
        <v>0.91809191701038328</v>
      </c>
      <c r="G5">
        <f t="shared" ref="G5:V5" si="1">SQRT(2*(G2-G3)^2/(G2+G3))</f>
        <v>0</v>
      </c>
      <c r="H5">
        <f t="shared" si="1"/>
        <v>0.15523010514126659</v>
      </c>
      <c r="I5">
        <f t="shared" si="1"/>
        <v>0.12451456127293807</v>
      </c>
      <c r="J5">
        <f t="shared" si="1"/>
        <v>1.6514456476895409</v>
      </c>
      <c r="K5" t="e">
        <f t="shared" si="1"/>
        <v>#DIV/0!</v>
      </c>
      <c r="L5">
        <f t="shared" si="1"/>
        <v>0</v>
      </c>
      <c r="M5">
        <f t="shared" si="1"/>
        <v>0</v>
      </c>
      <c r="N5">
        <f t="shared" si="1"/>
        <v>0.23904572186687872</v>
      </c>
      <c r="O5">
        <f t="shared" si="1"/>
        <v>0.97332852678457515</v>
      </c>
      <c r="P5">
        <f t="shared" si="1"/>
        <v>0.26261286571944509</v>
      </c>
      <c r="Q5">
        <f t="shared" si="1"/>
        <v>1.4142135623730951</v>
      </c>
      <c r="R5">
        <f t="shared" si="1"/>
        <v>0</v>
      </c>
      <c r="S5">
        <f t="shared" si="1"/>
        <v>0</v>
      </c>
      <c r="T5" s="45">
        <f t="shared" si="1"/>
        <v>2.0641873861685598</v>
      </c>
      <c r="U5">
        <f t="shared" si="1"/>
        <v>0.16783627165933782</v>
      </c>
      <c r="V5">
        <f t="shared" si="1"/>
        <v>0</v>
      </c>
    </row>
    <row r="6" spans="1:22" ht="15" thickTop="1" x14ac:dyDescent="0.3">
      <c r="A6" s="96">
        <v>8022400</v>
      </c>
      <c r="B6" s="99" t="s">
        <v>62</v>
      </c>
      <c r="C6" t="s">
        <v>547</v>
      </c>
      <c r="D6" s="102">
        <v>45845</v>
      </c>
      <c r="E6" s="103">
        <v>0.625</v>
      </c>
      <c r="F6">
        <v>477</v>
      </c>
      <c r="G6">
        <v>180</v>
      </c>
      <c r="H6">
        <v>195</v>
      </c>
      <c r="I6">
        <v>72</v>
      </c>
      <c r="J6">
        <v>30</v>
      </c>
      <c r="K6">
        <v>6</v>
      </c>
      <c r="L6">
        <v>174</v>
      </c>
      <c r="M6">
        <v>0</v>
      </c>
      <c r="N6">
        <v>7</v>
      </c>
      <c r="O6">
        <v>185</v>
      </c>
      <c r="P6">
        <v>3</v>
      </c>
      <c r="Q6">
        <v>53</v>
      </c>
      <c r="R6">
        <v>14</v>
      </c>
      <c r="S6">
        <v>5</v>
      </c>
      <c r="T6">
        <v>7</v>
      </c>
      <c r="U6">
        <v>18</v>
      </c>
      <c r="V6">
        <v>5</v>
      </c>
    </row>
    <row r="7" spans="1:22" x14ac:dyDescent="0.3">
      <c r="A7" s="97"/>
      <c r="B7" s="100"/>
      <c r="C7" t="s">
        <v>548</v>
      </c>
      <c r="D7" s="102"/>
      <c r="E7" s="103"/>
      <c r="F7">
        <v>273</v>
      </c>
      <c r="G7">
        <v>111</v>
      </c>
      <c r="H7">
        <v>126</v>
      </c>
      <c r="I7">
        <v>28</v>
      </c>
      <c r="J7">
        <v>8</v>
      </c>
      <c r="K7">
        <v>1</v>
      </c>
      <c r="L7">
        <v>105</v>
      </c>
      <c r="M7">
        <v>5</v>
      </c>
      <c r="N7">
        <v>4</v>
      </c>
      <c r="O7">
        <v>117</v>
      </c>
      <c r="P7">
        <v>5</v>
      </c>
      <c r="Q7">
        <v>13</v>
      </c>
      <c r="R7">
        <v>1</v>
      </c>
      <c r="S7">
        <v>14</v>
      </c>
      <c r="T7">
        <v>4</v>
      </c>
      <c r="U7">
        <v>0</v>
      </c>
      <c r="V7">
        <v>4</v>
      </c>
    </row>
    <row r="8" spans="1:22" x14ac:dyDescent="0.3">
      <c r="A8" s="97"/>
      <c r="B8" s="100"/>
      <c r="C8" t="s">
        <v>551</v>
      </c>
      <c r="D8" s="102"/>
      <c r="E8" s="103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" thickBot="1" x14ac:dyDescent="0.35">
      <c r="A9" s="98"/>
      <c r="B9" s="101"/>
      <c r="C9" t="s">
        <v>552</v>
      </c>
      <c r="D9" s="102"/>
      <c r="E9" s="103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228</v>
      </c>
      <c r="C10" t="s">
        <v>505</v>
      </c>
      <c r="D10" s="23">
        <v>45776</v>
      </c>
      <c r="E10" s="32">
        <v>0.34375</v>
      </c>
      <c r="F10">
        <v>190</v>
      </c>
      <c r="G10">
        <v>64</v>
      </c>
      <c r="H10">
        <v>49</v>
      </c>
      <c r="I10">
        <v>41</v>
      </c>
      <c r="J10">
        <v>36</v>
      </c>
      <c r="K10">
        <v>29</v>
      </c>
      <c r="L10">
        <v>35</v>
      </c>
      <c r="M10">
        <v>0</v>
      </c>
      <c r="N10">
        <v>5</v>
      </c>
      <c r="O10">
        <v>22</v>
      </c>
      <c r="P10">
        <v>22</v>
      </c>
      <c r="Q10">
        <v>2</v>
      </c>
      <c r="R10">
        <v>27</v>
      </c>
      <c r="S10">
        <v>12</v>
      </c>
      <c r="T10">
        <v>15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210</v>
      </c>
      <c r="C11" t="s">
        <v>505</v>
      </c>
      <c r="D11" s="23">
        <v>45777</v>
      </c>
      <c r="E11" s="32">
        <v>0.32291666666666669</v>
      </c>
      <c r="F11">
        <v>308</v>
      </c>
      <c r="G11">
        <v>152</v>
      </c>
      <c r="H11">
        <v>133</v>
      </c>
      <c r="I11">
        <v>11</v>
      </c>
      <c r="J11">
        <v>12</v>
      </c>
      <c r="K11">
        <v>4</v>
      </c>
      <c r="L11">
        <v>145</v>
      </c>
      <c r="M11">
        <v>3</v>
      </c>
      <c r="N11">
        <v>6</v>
      </c>
      <c r="O11">
        <v>122</v>
      </c>
      <c r="P11">
        <v>5</v>
      </c>
      <c r="Q11">
        <v>8</v>
      </c>
      <c r="R11">
        <v>3</v>
      </c>
      <c r="S11">
        <v>0</v>
      </c>
      <c r="T11">
        <v>8</v>
      </c>
      <c r="U11">
        <v>3</v>
      </c>
      <c r="V11">
        <v>1</v>
      </c>
    </row>
    <row r="12" spans="1:22" ht="15.6" thickTop="1" thickBot="1" x14ac:dyDescent="0.35">
      <c r="A12" s="13">
        <v>8037300</v>
      </c>
      <c r="B12" s="6" t="s">
        <v>209</v>
      </c>
      <c r="C12" t="s">
        <v>546</v>
      </c>
      <c r="D12" s="23">
        <v>45778</v>
      </c>
      <c r="E12" s="32">
        <v>0.32291666666666669</v>
      </c>
      <c r="F12">
        <v>380</v>
      </c>
      <c r="G12">
        <v>130</v>
      </c>
      <c r="H12">
        <v>155</v>
      </c>
      <c r="I12">
        <v>74</v>
      </c>
      <c r="J12">
        <v>21</v>
      </c>
      <c r="K12">
        <v>4</v>
      </c>
      <c r="L12">
        <v>107</v>
      </c>
      <c r="M12">
        <v>19</v>
      </c>
      <c r="N12">
        <v>10</v>
      </c>
      <c r="O12">
        <v>123</v>
      </c>
      <c r="P12">
        <v>22</v>
      </c>
      <c r="Q12">
        <v>31</v>
      </c>
      <c r="R12">
        <v>20</v>
      </c>
      <c r="S12">
        <v>23</v>
      </c>
      <c r="T12">
        <v>12</v>
      </c>
      <c r="U12">
        <v>8</v>
      </c>
      <c r="V12">
        <v>1</v>
      </c>
    </row>
    <row r="13" spans="1:22" ht="15.6" thickTop="1" thickBot="1" x14ac:dyDescent="0.35">
      <c r="A13" s="13">
        <v>8048500</v>
      </c>
      <c r="B13" s="6" t="s">
        <v>219</v>
      </c>
      <c r="C13" t="s">
        <v>546</v>
      </c>
      <c r="D13" s="23">
        <v>45812</v>
      </c>
      <c r="E13" s="32">
        <v>0.63541666666666663</v>
      </c>
      <c r="F13">
        <v>273</v>
      </c>
      <c r="G13">
        <v>120</v>
      </c>
      <c r="H13">
        <v>121</v>
      </c>
      <c r="I13">
        <v>10</v>
      </c>
      <c r="J13">
        <v>22</v>
      </c>
      <c r="K13">
        <v>6</v>
      </c>
      <c r="L13">
        <v>114</v>
      </c>
      <c r="M13">
        <v>0</v>
      </c>
      <c r="N13">
        <v>3</v>
      </c>
      <c r="O13">
        <v>114</v>
      </c>
      <c r="P13">
        <v>4</v>
      </c>
      <c r="Q13">
        <v>1</v>
      </c>
      <c r="R13">
        <v>4</v>
      </c>
      <c r="S13">
        <v>5</v>
      </c>
      <c r="T13">
        <v>4</v>
      </c>
      <c r="U13">
        <v>7</v>
      </c>
      <c r="V13">
        <v>11</v>
      </c>
    </row>
    <row r="14" spans="1:22" ht="15.6" thickTop="1" thickBot="1" x14ac:dyDescent="0.35">
      <c r="A14" s="13">
        <v>8052000</v>
      </c>
      <c r="B14" s="6" t="s">
        <v>231</v>
      </c>
      <c r="C14" t="s">
        <v>546</v>
      </c>
      <c r="D14" s="23">
        <v>45812</v>
      </c>
      <c r="E14" s="32">
        <v>0.35416666666666669</v>
      </c>
      <c r="F14">
        <v>176</v>
      </c>
      <c r="G14">
        <v>89</v>
      </c>
      <c r="H14">
        <v>74</v>
      </c>
      <c r="I14">
        <v>2</v>
      </c>
      <c r="J14">
        <v>11</v>
      </c>
      <c r="K14">
        <v>5</v>
      </c>
      <c r="L14">
        <v>83</v>
      </c>
      <c r="M14">
        <v>1</v>
      </c>
      <c r="N14">
        <v>0</v>
      </c>
      <c r="O14">
        <v>70</v>
      </c>
      <c r="P14">
        <v>4</v>
      </c>
      <c r="Q14">
        <v>0</v>
      </c>
      <c r="R14">
        <v>0</v>
      </c>
      <c r="S14">
        <v>2</v>
      </c>
      <c r="T14">
        <v>4</v>
      </c>
      <c r="U14">
        <v>0</v>
      </c>
      <c r="V14">
        <v>7</v>
      </c>
    </row>
    <row r="15" spans="1:22" ht="15.6" thickTop="1" thickBot="1" x14ac:dyDescent="0.35">
      <c r="A15" s="13">
        <v>8015500</v>
      </c>
      <c r="B15" s="6" t="s">
        <v>4</v>
      </c>
      <c r="C15" t="s">
        <v>13</v>
      </c>
      <c r="D15" s="24" t="s">
        <v>13</v>
      </c>
      <c r="E15" s="24" t="s">
        <v>13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13</v>
      </c>
      <c r="D16" s="24" t="s">
        <v>13</v>
      </c>
      <c r="E16" s="24" t="s">
        <v>13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12</v>
      </c>
      <c r="C17" t="s">
        <v>13</v>
      </c>
      <c r="D17" s="24" t="s">
        <v>13</v>
      </c>
      <c r="E17" s="24" t="s">
        <v>13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14</v>
      </c>
      <c r="C18" t="s">
        <v>13</v>
      </c>
      <c r="D18" s="24" t="s">
        <v>13</v>
      </c>
      <c r="E18" s="24" t="s">
        <v>13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100</v>
      </c>
      <c r="C19" t="s">
        <v>505</v>
      </c>
      <c r="D19" s="23">
        <v>45845</v>
      </c>
      <c r="E19" s="32">
        <v>0.32291666666666669</v>
      </c>
      <c r="F19">
        <v>576</v>
      </c>
      <c r="G19">
        <v>277</v>
      </c>
      <c r="H19">
        <v>248</v>
      </c>
      <c r="I19">
        <v>33</v>
      </c>
      <c r="J19">
        <v>18</v>
      </c>
      <c r="K19">
        <v>14</v>
      </c>
      <c r="L19">
        <v>244</v>
      </c>
      <c r="M19">
        <v>19</v>
      </c>
      <c r="N19">
        <v>33</v>
      </c>
      <c r="O19">
        <v>147</v>
      </c>
      <c r="P19">
        <v>68</v>
      </c>
      <c r="Q19">
        <v>5</v>
      </c>
      <c r="R19">
        <v>1</v>
      </c>
      <c r="S19">
        <v>27</v>
      </c>
      <c r="T19">
        <v>16</v>
      </c>
      <c r="U19">
        <v>0</v>
      </c>
      <c r="V19">
        <v>2</v>
      </c>
    </row>
    <row r="20" spans="1:22" ht="15.6" thickTop="1" thickBot="1" x14ac:dyDescent="0.35">
      <c r="A20" s="13">
        <v>8021000</v>
      </c>
      <c r="B20" s="6" t="s">
        <v>58</v>
      </c>
      <c r="C20" t="s">
        <v>13</v>
      </c>
      <c r="D20" s="24" t="s">
        <v>13</v>
      </c>
      <c r="E20" s="24" t="s">
        <v>13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83</v>
      </c>
      <c r="C21" t="s">
        <v>13</v>
      </c>
      <c r="D21" s="24" t="s">
        <v>13</v>
      </c>
      <c r="E21" s="24" t="s">
        <v>13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15</v>
      </c>
      <c r="C22" t="s">
        <v>13</v>
      </c>
      <c r="D22" s="24" t="s">
        <v>13</v>
      </c>
      <c r="E22" s="24" t="s">
        <v>13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86</v>
      </c>
      <c r="C23" t="s">
        <v>13</v>
      </c>
      <c r="D23" s="24" t="s">
        <v>13</v>
      </c>
      <c r="E23" s="24" t="s">
        <v>13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120</v>
      </c>
      <c r="C24" t="s">
        <v>13</v>
      </c>
      <c r="D24" s="24" t="s">
        <v>13</v>
      </c>
      <c r="E24" s="24" t="s">
        <v>13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34</v>
      </c>
      <c r="C25" t="s">
        <v>13</v>
      </c>
      <c r="D25" s="24" t="s">
        <v>13</v>
      </c>
      <c r="E25" s="24" t="s">
        <v>13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65</v>
      </c>
      <c r="C26" t="s">
        <v>13</v>
      </c>
      <c r="D26" s="24" t="s">
        <v>13</v>
      </c>
      <c r="E26" s="24" t="s">
        <v>13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135</v>
      </c>
      <c r="C27" t="s">
        <v>13</v>
      </c>
      <c r="D27" s="24" t="s">
        <v>13</v>
      </c>
      <c r="E27" s="24" t="s">
        <v>13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104</v>
      </c>
      <c r="C28" t="s">
        <v>13</v>
      </c>
      <c r="D28" s="24" t="s">
        <v>13</v>
      </c>
      <c r="E28" s="24" t="s">
        <v>13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205</v>
      </c>
      <c r="C29" t="s">
        <v>546</v>
      </c>
      <c r="D29" s="23">
        <v>45813</v>
      </c>
      <c r="E29" s="32">
        <v>0.625</v>
      </c>
      <c r="F29">
        <v>625</v>
      </c>
      <c r="G29">
        <v>242</v>
      </c>
      <c r="H29">
        <v>217</v>
      </c>
      <c r="I29">
        <v>10</v>
      </c>
      <c r="J29">
        <v>156</v>
      </c>
      <c r="K29">
        <v>60</v>
      </c>
      <c r="L29">
        <v>178</v>
      </c>
      <c r="M29">
        <v>4</v>
      </c>
      <c r="N29">
        <v>8</v>
      </c>
      <c r="O29">
        <v>132</v>
      </c>
      <c r="P29">
        <v>77</v>
      </c>
      <c r="Q29">
        <v>1</v>
      </c>
      <c r="R29">
        <v>4</v>
      </c>
      <c r="S29">
        <v>5</v>
      </c>
      <c r="T29">
        <v>87</v>
      </c>
      <c r="U29">
        <v>6</v>
      </c>
      <c r="V29">
        <v>63</v>
      </c>
    </row>
    <row r="30" spans="1:22" ht="15.6" thickTop="1" thickBot="1" x14ac:dyDescent="0.35">
      <c r="A30" s="13">
        <v>8049100</v>
      </c>
      <c r="B30" s="6" t="s">
        <v>222</v>
      </c>
      <c r="C30" t="s">
        <v>505</v>
      </c>
      <c r="D30" s="23">
        <v>45817</v>
      </c>
      <c r="E30" s="32">
        <v>0.52083333333333337</v>
      </c>
      <c r="F30">
        <v>354</v>
      </c>
      <c r="G30">
        <v>43</v>
      </c>
      <c r="H30">
        <v>14</v>
      </c>
      <c r="I30">
        <v>146</v>
      </c>
      <c r="J30">
        <v>151</v>
      </c>
      <c r="K30">
        <v>26</v>
      </c>
      <c r="L30">
        <v>1</v>
      </c>
      <c r="M30">
        <v>16</v>
      </c>
      <c r="N30">
        <v>6</v>
      </c>
      <c r="O30">
        <v>8</v>
      </c>
      <c r="P30">
        <v>0</v>
      </c>
      <c r="Q30">
        <v>12</v>
      </c>
      <c r="R30">
        <v>127</v>
      </c>
      <c r="S30">
        <v>7</v>
      </c>
      <c r="T30">
        <v>13</v>
      </c>
      <c r="U30">
        <v>120</v>
      </c>
      <c r="V30">
        <v>18</v>
      </c>
    </row>
    <row r="31" spans="1:22" ht="15.6" thickTop="1" thickBot="1" x14ac:dyDescent="0.35">
      <c r="A31" s="13">
        <v>8049200</v>
      </c>
      <c r="B31" s="6" t="s">
        <v>116</v>
      </c>
      <c r="C31" t="s">
        <v>13</v>
      </c>
      <c r="D31" s="24" t="s">
        <v>13</v>
      </c>
      <c r="E31" s="24" t="s">
        <v>13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126</v>
      </c>
      <c r="C32" t="s">
        <v>13</v>
      </c>
      <c r="D32" s="24" t="s">
        <v>13</v>
      </c>
      <c r="E32" s="24" t="s">
        <v>13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137</v>
      </c>
      <c r="C33" t="s">
        <v>13</v>
      </c>
      <c r="D33" s="24" t="s">
        <v>13</v>
      </c>
      <c r="E33" s="24" t="s">
        <v>13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113</v>
      </c>
      <c r="C34" t="s">
        <v>13</v>
      </c>
      <c r="D34" s="24" t="s">
        <v>13</v>
      </c>
      <c r="E34" s="24" t="s">
        <v>13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41</v>
      </c>
      <c r="C35" t="s">
        <v>13</v>
      </c>
      <c r="D35" s="24" t="s">
        <v>13</v>
      </c>
      <c r="E35" s="24" t="s">
        <v>13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52</v>
      </c>
      <c r="C36" t="s">
        <v>13</v>
      </c>
      <c r="D36" s="24" t="s">
        <v>13</v>
      </c>
      <c r="E36" s="24" t="s">
        <v>13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187</v>
      </c>
      <c r="C37" t="s">
        <v>13</v>
      </c>
      <c r="D37" s="24" t="s">
        <v>13</v>
      </c>
      <c r="E37" s="24" t="s">
        <v>13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16</v>
      </c>
      <c r="C38" t="s">
        <v>13</v>
      </c>
      <c r="D38" s="24" t="s">
        <v>13</v>
      </c>
      <c r="E38" s="24" t="s">
        <v>13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207</v>
      </c>
      <c r="C39" t="s">
        <v>546</v>
      </c>
      <c r="D39" s="23">
        <v>45817</v>
      </c>
      <c r="E39" s="32">
        <v>0.66666666666666663</v>
      </c>
      <c r="F39">
        <v>421</v>
      </c>
      <c r="G39">
        <v>50</v>
      </c>
      <c r="H39">
        <v>23</v>
      </c>
      <c r="I39">
        <v>207</v>
      </c>
      <c r="J39">
        <v>141</v>
      </c>
      <c r="K39">
        <v>30</v>
      </c>
      <c r="L39">
        <v>4</v>
      </c>
      <c r="M39">
        <v>16</v>
      </c>
      <c r="N39">
        <v>7</v>
      </c>
      <c r="O39">
        <v>2</v>
      </c>
      <c r="P39">
        <v>14</v>
      </c>
      <c r="Q39">
        <v>15</v>
      </c>
      <c r="R39">
        <v>176</v>
      </c>
      <c r="S39">
        <v>16</v>
      </c>
      <c r="T39">
        <v>7</v>
      </c>
      <c r="U39">
        <v>115</v>
      </c>
      <c r="V39">
        <v>19</v>
      </c>
    </row>
    <row r="40" spans="1:22" ht="15.6" thickTop="1" thickBot="1" x14ac:dyDescent="0.35">
      <c r="A40" s="13">
        <v>9010810</v>
      </c>
      <c r="B40" s="6" t="s">
        <v>258</v>
      </c>
      <c r="C40" t="s">
        <v>546</v>
      </c>
      <c r="D40" s="23">
        <v>45818</v>
      </c>
      <c r="E40" s="32">
        <v>0.625</v>
      </c>
      <c r="F40">
        <v>252</v>
      </c>
      <c r="G40">
        <v>0</v>
      </c>
      <c r="H40">
        <v>44</v>
      </c>
      <c r="I40">
        <v>117</v>
      </c>
      <c r="J40">
        <v>91</v>
      </c>
      <c r="K40">
        <v>0</v>
      </c>
      <c r="L40">
        <v>0</v>
      </c>
      <c r="M40">
        <v>0</v>
      </c>
      <c r="N40">
        <v>15</v>
      </c>
      <c r="O40">
        <v>6</v>
      </c>
      <c r="P40">
        <v>23</v>
      </c>
      <c r="Q40">
        <v>7</v>
      </c>
      <c r="R40">
        <v>59</v>
      </c>
      <c r="S40">
        <v>51</v>
      </c>
      <c r="T40">
        <v>31</v>
      </c>
      <c r="U40">
        <v>60</v>
      </c>
      <c r="V40">
        <v>0</v>
      </c>
    </row>
    <row r="41" spans="1:22" ht="15.6" thickTop="1" thickBot="1" x14ac:dyDescent="0.35">
      <c r="A41" s="13">
        <v>8057750</v>
      </c>
      <c r="B41" s="6" t="s">
        <v>149</v>
      </c>
      <c r="C41" t="s">
        <v>13</v>
      </c>
      <c r="D41" s="24" t="s">
        <v>13</v>
      </c>
      <c r="E41" s="24" t="s">
        <v>13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230</v>
      </c>
      <c r="C42" t="s">
        <v>505</v>
      </c>
      <c r="D42" s="23">
        <v>45818</v>
      </c>
      <c r="E42" s="32">
        <v>0.32291666666666669</v>
      </c>
      <c r="F42">
        <v>254</v>
      </c>
      <c r="G42">
        <v>109</v>
      </c>
      <c r="H42">
        <v>85</v>
      </c>
      <c r="I42">
        <v>0</v>
      </c>
      <c r="J42">
        <v>60</v>
      </c>
      <c r="K42">
        <v>19</v>
      </c>
      <c r="L42">
        <v>90</v>
      </c>
      <c r="M42">
        <v>0</v>
      </c>
      <c r="N42">
        <v>0</v>
      </c>
      <c r="O42">
        <v>85</v>
      </c>
      <c r="P42">
        <v>0</v>
      </c>
      <c r="Q42">
        <v>0</v>
      </c>
      <c r="R42">
        <v>0</v>
      </c>
      <c r="S42">
        <v>0</v>
      </c>
      <c r="T42">
        <v>34</v>
      </c>
      <c r="U42">
        <v>1</v>
      </c>
      <c r="V42">
        <v>25</v>
      </c>
    </row>
    <row r="43" spans="1:22" ht="15.6" thickTop="1" thickBot="1" x14ac:dyDescent="0.35">
      <c r="A43" s="13">
        <v>8048700</v>
      </c>
      <c r="B43" s="6" t="s">
        <v>220</v>
      </c>
      <c r="C43" t="s">
        <v>13</v>
      </c>
      <c r="D43" s="24" t="s">
        <v>13</v>
      </c>
      <c r="E43" s="24" t="s">
        <v>13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105</v>
      </c>
      <c r="C44" t="s">
        <v>13</v>
      </c>
      <c r="D44" s="24" t="s">
        <v>13</v>
      </c>
      <c r="E44" s="24" t="s">
        <v>13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106</v>
      </c>
      <c r="C45" t="s">
        <v>13</v>
      </c>
      <c r="D45" s="24" t="s">
        <v>13</v>
      </c>
      <c r="E45" s="24" t="s">
        <v>13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213</v>
      </c>
      <c r="C46" t="s">
        <v>13</v>
      </c>
      <c r="D46" s="24" t="s">
        <v>13</v>
      </c>
      <c r="E46" s="24" t="s">
        <v>13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9</v>
      </c>
      <c r="C47" t="s">
        <v>13</v>
      </c>
      <c r="D47" s="24" t="s">
        <v>13</v>
      </c>
      <c r="E47" s="24" t="s">
        <v>13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5</v>
      </c>
      <c r="C48" t="s">
        <v>13</v>
      </c>
      <c r="D48" s="24" t="s">
        <v>13</v>
      </c>
      <c r="E48" s="24" t="s">
        <v>13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233</v>
      </c>
      <c r="C49" t="s">
        <v>546</v>
      </c>
      <c r="D49" s="23">
        <v>45819</v>
      </c>
      <c r="E49" s="32">
        <v>0.51041666666666663</v>
      </c>
      <c r="F49">
        <v>256</v>
      </c>
      <c r="G49">
        <v>58</v>
      </c>
      <c r="H49">
        <v>0</v>
      </c>
      <c r="I49">
        <v>132</v>
      </c>
      <c r="J49">
        <v>66</v>
      </c>
      <c r="K49">
        <v>23</v>
      </c>
      <c r="L49">
        <v>0</v>
      </c>
      <c r="M49">
        <v>35</v>
      </c>
      <c r="N49">
        <v>0</v>
      </c>
      <c r="O49">
        <v>0</v>
      </c>
      <c r="P49">
        <v>0</v>
      </c>
      <c r="Q49">
        <v>55</v>
      </c>
      <c r="R49">
        <v>77</v>
      </c>
      <c r="S49">
        <v>0</v>
      </c>
      <c r="T49">
        <v>0</v>
      </c>
      <c r="U49">
        <v>54</v>
      </c>
      <c r="V49">
        <v>12</v>
      </c>
    </row>
    <row r="50" spans="1:22" ht="15.6" thickTop="1" thickBot="1" x14ac:dyDescent="0.35">
      <c r="A50" s="13">
        <v>8047000</v>
      </c>
      <c r="B50" s="6" t="s">
        <v>216</v>
      </c>
      <c r="C50" t="s">
        <v>13</v>
      </c>
      <c r="D50" s="24" t="s">
        <v>13</v>
      </c>
      <c r="E50" s="24" t="s">
        <v>13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188</v>
      </c>
      <c r="C51" t="s">
        <v>13</v>
      </c>
      <c r="D51" s="24" t="s">
        <v>13</v>
      </c>
      <c r="E51" s="24" t="s">
        <v>13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151</v>
      </c>
      <c r="C52" t="s">
        <v>13</v>
      </c>
      <c r="D52" s="24" t="s">
        <v>13</v>
      </c>
      <c r="E52" s="24" t="s">
        <v>13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154</v>
      </c>
      <c r="C53" t="s">
        <v>13</v>
      </c>
      <c r="D53" s="24" t="s">
        <v>13</v>
      </c>
      <c r="E53" s="24" t="s">
        <v>13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256</v>
      </c>
      <c r="C54" t="s">
        <v>546</v>
      </c>
      <c r="D54" s="23">
        <v>45820</v>
      </c>
      <c r="E54" s="32">
        <v>0.63541666666666663</v>
      </c>
      <c r="F54">
        <v>658</v>
      </c>
      <c r="G54">
        <v>109</v>
      </c>
      <c r="H54">
        <v>76</v>
      </c>
      <c r="I54">
        <v>269</v>
      </c>
      <c r="J54">
        <v>204</v>
      </c>
      <c r="K54">
        <v>65</v>
      </c>
      <c r="L54">
        <v>22</v>
      </c>
      <c r="M54">
        <v>22</v>
      </c>
      <c r="N54">
        <v>24</v>
      </c>
      <c r="O54">
        <v>26</v>
      </c>
      <c r="P54">
        <v>26</v>
      </c>
      <c r="Q54">
        <v>38</v>
      </c>
      <c r="R54">
        <v>219</v>
      </c>
      <c r="S54">
        <v>12</v>
      </c>
      <c r="T54">
        <v>25</v>
      </c>
      <c r="U54">
        <v>144</v>
      </c>
      <c r="V54">
        <v>35</v>
      </c>
    </row>
    <row r="55" spans="1:22" ht="15.6" thickTop="1" thickBot="1" x14ac:dyDescent="0.35">
      <c r="A55" s="13">
        <v>9010690</v>
      </c>
      <c r="B55" s="6" t="s">
        <v>255</v>
      </c>
      <c r="C55" t="s">
        <v>505</v>
      </c>
      <c r="D55" s="23">
        <v>45820</v>
      </c>
      <c r="E55" s="32">
        <v>0.35416666666666669</v>
      </c>
      <c r="F55">
        <v>390</v>
      </c>
      <c r="G55">
        <v>248</v>
      </c>
      <c r="H55">
        <v>203</v>
      </c>
      <c r="I55">
        <v>0</v>
      </c>
      <c r="J55">
        <v>52</v>
      </c>
      <c r="K55">
        <v>63</v>
      </c>
      <c r="L55">
        <v>185</v>
      </c>
      <c r="M55">
        <v>0</v>
      </c>
      <c r="N55">
        <v>1</v>
      </c>
      <c r="O55">
        <f>SUM(76+98)</f>
        <v>174</v>
      </c>
      <c r="P55">
        <f>SUM(14+14)</f>
        <v>28</v>
      </c>
      <c r="Q55">
        <v>0</v>
      </c>
      <c r="R55">
        <v>0</v>
      </c>
      <c r="S55">
        <v>0</v>
      </c>
      <c r="T55">
        <v>12</v>
      </c>
      <c r="U55">
        <v>1</v>
      </c>
      <c r="V55">
        <v>39</v>
      </c>
    </row>
    <row r="56" spans="1:22" ht="15.6" thickTop="1" thickBot="1" x14ac:dyDescent="0.35">
      <c r="A56" s="13">
        <v>9010685</v>
      </c>
      <c r="B56" s="6" t="s">
        <v>254</v>
      </c>
      <c r="C56" t="s">
        <v>13</v>
      </c>
      <c r="D56" s="24" t="s">
        <v>13</v>
      </c>
      <c r="E56" s="24" t="s">
        <v>13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94</v>
      </c>
      <c r="C57" t="s">
        <v>13</v>
      </c>
      <c r="D57" s="24" t="s">
        <v>13</v>
      </c>
      <c r="E57" s="24" t="s">
        <v>13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74</v>
      </c>
      <c r="C58" t="s">
        <v>13</v>
      </c>
      <c r="D58" s="24" t="s">
        <v>13</v>
      </c>
      <c r="E58" s="24" t="s">
        <v>13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112</v>
      </c>
      <c r="C59" t="s">
        <v>13</v>
      </c>
      <c r="D59" s="24" t="s">
        <v>13</v>
      </c>
      <c r="E59" s="24" t="s">
        <v>13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235</v>
      </c>
      <c r="C60" t="s">
        <v>546</v>
      </c>
      <c r="D60" s="23">
        <v>45820</v>
      </c>
      <c r="E60" s="32">
        <v>0.53125</v>
      </c>
      <c r="F60">
        <v>166</v>
      </c>
      <c r="G60">
        <v>0</v>
      </c>
      <c r="H60">
        <v>113</v>
      </c>
      <c r="I60">
        <v>53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113</v>
      </c>
      <c r="Q60">
        <v>52</v>
      </c>
      <c r="R60">
        <v>0</v>
      </c>
      <c r="S60">
        <v>1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124</v>
      </c>
      <c r="C61" t="s">
        <v>13</v>
      </c>
      <c r="D61" s="24" t="s">
        <v>13</v>
      </c>
      <c r="E61" s="24" t="s">
        <v>13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123</v>
      </c>
      <c r="C62" t="s">
        <v>13</v>
      </c>
      <c r="D62" s="24" t="s">
        <v>13</v>
      </c>
      <c r="E62" s="24" t="s">
        <v>13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17</v>
      </c>
      <c r="C63" t="s">
        <v>13</v>
      </c>
      <c r="D63" s="24" t="s">
        <v>13</v>
      </c>
      <c r="E63" s="24" t="s">
        <v>13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7</v>
      </c>
      <c r="C64" t="s">
        <v>546</v>
      </c>
      <c r="D64" s="23">
        <v>45821</v>
      </c>
      <c r="E64" s="32">
        <v>0.32291666666666669</v>
      </c>
      <c r="F64">
        <v>214</v>
      </c>
      <c r="G64">
        <v>66</v>
      </c>
      <c r="H64">
        <v>60</v>
      </c>
      <c r="I64">
        <v>61</v>
      </c>
      <c r="J64">
        <v>27</v>
      </c>
      <c r="K64">
        <v>4</v>
      </c>
      <c r="L64">
        <v>51</v>
      </c>
      <c r="M64">
        <v>11</v>
      </c>
      <c r="N64">
        <v>10</v>
      </c>
      <c r="O64">
        <v>39</v>
      </c>
      <c r="P64">
        <v>11</v>
      </c>
      <c r="Q64">
        <v>41</v>
      </c>
      <c r="R64">
        <v>4</v>
      </c>
      <c r="S64">
        <v>16</v>
      </c>
      <c r="T64">
        <v>10</v>
      </c>
      <c r="U64">
        <v>7</v>
      </c>
      <c r="V64">
        <v>10</v>
      </c>
    </row>
    <row r="65" spans="1:22" ht="15.6" thickTop="1" thickBot="1" x14ac:dyDescent="0.35">
      <c r="A65" s="13">
        <v>8025300</v>
      </c>
      <c r="B65" s="6" t="s">
        <v>194</v>
      </c>
      <c r="C65" t="s">
        <v>546</v>
      </c>
      <c r="D65" s="23">
        <v>45749</v>
      </c>
      <c r="E65" s="32">
        <v>0.32291666666666669</v>
      </c>
      <c r="F65">
        <v>174</v>
      </c>
      <c r="G65">
        <v>6</v>
      </c>
      <c r="H65">
        <v>26</v>
      </c>
      <c r="I65">
        <v>68</v>
      </c>
      <c r="J65">
        <v>74</v>
      </c>
      <c r="K65">
        <v>3</v>
      </c>
      <c r="L65">
        <v>1</v>
      </c>
      <c r="M65">
        <v>2</v>
      </c>
      <c r="N65">
        <v>9</v>
      </c>
      <c r="O65">
        <v>11</v>
      </c>
      <c r="P65">
        <v>6</v>
      </c>
      <c r="Q65">
        <v>1</v>
      </c>
      <c r="R65">
        <v>63</v>
      </c>
      <c r="S65">
        <v>4</v>
      </c>
      <c r="T65">
        <v>1</v>
      </c>
      <c r="U65">
        <v>64</v>
      </c>
      <c r="V65">
        <v>9</v>
      </c>
    </row>
    <row r="66" spans="1:22" ht="15.6" thickTop="1" thickBot="1" x14ac:dyDescent="0.35">
      <c r="A66" s="13">
        <v>8045400</v>
      </c>
      <c r="B66" s="6" t="s">
        <v>215</v>
      </c>
      <c r="C66" t="s">
        <v>546</v>
      </c>
      <c r="D66" s="23">
        <v>45821</v>
      </c>
      <c r="E66" s="32">
        <v>0.625</v>
      </c>
      <c r="F66">
        <v>308</v>
      </c>
      <c r="G66">
        <v>29</v>
      </c>
      <c r="H66">
        <v>33</v>
      </c>
      <c r="I66">
        <v>129</v>
      </c>
      <c r="J66">
        <v>117</v>
      </c>
      <c r="K66">
        <v>23</v>
      </c>
      <c r="L66">
        <v>2</v>
      </c>
      <c r="M66">
        <v>4</v>
      </c>
      <c r="N66">
        <v>8</v>
      </c>
      <c r="O66">
        <v>7</v>
      </c>
      <c r="P66">
        <v>18</v>
      </c>
      <c r="Q66">
        <v>10</v>
      </c>
      <c r="R66">
        <v>102</v>
      </c>
      <c r="S66">
        <v>17</v>
      </c>
      <c r="T66">
        <v>20</v>
      </c>
      <c r="U66">
        <v>66</v>
      </c>
      <c r="V66">
        <v>31</v>
      </c>
    </row>
    <row r="67" spans="1:22" ht="15.6" thickTop="1" thickBot="1" x14ac:dyDescent="0.35">
      <c r="A67" s="13">
        <v>8014800</v>
      </c>
      <c r="B67" s="6" t="s">
        <v>189</v>
      </c>
      <c r="C67" t="s">
        <v>546</v>
      </c>
      <c r="D67" s="23">
        <v>45747</v>
      </c>
      <c r="E67" s="32">
        <v>0.32291666666666669</v>
      </c>
      <c r="F67">
        <v>176</v>
      </c>
      <c r="G67">
        <v>18</v>
      </c>
      <c r="H67">
        <v>12</v>
      </c>
      <c r="I67">
        <v>59</v>
      </c>
      <c r="J67">
        <v>87</v>
      </c>
      <c r="K67">
        <v>3</v>
      </c>
      <c r="L67">
        <v>12</v>
      </c>
      <c r="M67">
        <v>3</v>
      </c>
      <c r="N67">
        <v>2</v>
      </c>
      <c r="O67">
        <v>3</v>
      </c>
      <c r="P67">
        <v>7</v>
      </c>
      <c r="Q67">
        <v>1</v>
      </c>
      <c r="R67">
        <v>58</v>
      </c>
      <c r="S67">
        <v>0</v>
      </c>
      <c r="T67">
        <v>9</v>
      </c>
      <c r="U67">
        <v>73</v>
      </c>
      <c r="V67">
        <v>5</v>
      </c>
    </row>
    <row r="68" spans="1:22" ht="15.6" thickTop="1" thickBot="1" x14ac:dyDescent="0.35">
      <c r="A68" s="13">
        <v>8033500</v>
      </c>
      <c r="B68" s="6" t="s">
        <v>202</v>
      </c>
      <c r="C68" t="s">
        <v>546</v>
      </c>
      <c r="D68" s="24" t="s">
        <v>13</v>
      </c>
      <c r="E68" s="24" t="s">
        <v>13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103</v>
      </c>
      <c r="C69" t="s">
        <v>13</v>
      </c>
      <c r="D69" s="24" t="s">
        <v>13</v>
      </c>
      <c r="E69" s="24" t="s">
        <v>13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49</v>
      </c>
      <c r="C70" t="s">
        <v>13</v>
      </c>
      <c r="D70" s="24" t="s">
        <v>13</v>
      </c>
      <c r="E70" s="24" t="s">
        <v>13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70</v>
      </c>
      <c r="C71" t="s">
        <v>13</v>
      </c>
      <c r="D71" s="24" t="s">
        <v>13</v>
      </c>
      <c r="E71" s="24" t="s">
        <v>13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197</v>
      </c>
      <c r="C72" t="s">
        <v>13</v>
      </c>
      <c r="D72" s="24" t="s">
        <v>13</v>
      </c>
      <c r="E72" s="24" t="s">
        <v>13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131</v>
      </c>
      <c r="C73" t="s">
        <v>13</v>
      </c>
      <c r="D73" s="24" t="s">
        <v>13</v>
      </c>
      <c r="E73" s="24" t="s">
        <v>13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245</v>
      </c>
      <c r="C74" t="s">
        <v>546</v>
      </c>
      <c r="D74" s="23">
        <v>45824</v>
      </c>
      <c r="E74" s="32">
        <v>0.53125</v>
      </c>
      <c r="F74">
        <v>397</v>
      </c>
      <c r="G74">
        <v>188</v>
      </c>
      <c r="H74">
        <v>66</v>
      </c>
      <c r="I74">
        <v>67</v>
      </c>
      <c r="J74">
        <v>76</v>
      </c>
      <c r="K74">
        <v>93</v>
      </c>
      <c r="L74">
        <v>53</v>
      </c>
      <c r="M74">
        <v>42</v>
      </c>
      <c r="N74">
        <v>9</v>
      </c>
      <c r="O74">
        <v>44</v>
      </c>
      <c r="P74">
        <v>13</v>
      </c>
      <c r="Q74">
        <v>35</v>
      </c>
      <c r="R74">
        <v>21</v>
      </c>
      <c r="S74">
        <v>11</v>
      </c>
      <c r="T74">
        <v>5</v>
      </c>
      <c r="U74">
        <v>16</v>
      </c>
      <c r="V74">
        <v>55</v>
      </c>
    </row>
    <row r="75" spans="1:22" ht="15.6" thickTop="1" thickBot="1" x14ac:dyDescent="0.35">
      <c r="A75" s="13">
        <v>8057965</v>
      </c>
      <c r="B75" s="6" t="s">
        <v>244</v>
      </c>
      <c r="C75" t="s">
        <v>546</v>
      </c>
      <c r="D75" s="23">
        <v>45826</v>
      </c>
      <c r="E75" s="32">
        <v>0.65625</v>
      </c>
      <c r="F75">
        <v>353</v>
      </c>
      <c r="G75">
        <v>94</v>
      </c>
      <c r="H75">
        <v>149</v>
      </c>
      <c r="I75">
        <v>80</v>
      </c>
      <c r="J75">
        <v>30</v>
      </c>
      <c r="K75">
        <v>5</v>
      </c>
      <c r="L75">
        <v>76</v>
      </c>
      <c r="M75">
        <v>13</v>
      </c>
      <c r="N75">
        <v>43</v>
      </c>
      <c r="O75">
        <v>93</v>
      </c>
      <c r="P75">
        <v>13</v>
      </c>
      <c r="Q75">
        <v>25</v>
      </c>
      <c r="R75">
        <v>2</v>
      </c>
      <c r="S75">
        <v>53</v>
      </c>
      <c r="T75">
        <v>21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238</v>
      </c>
      <c r="C76" t="s">
        <v>546</v>
      </c>
      <c r="D76" s="23">
        <v>45827</v>
      </c>
      <c r="E76" s="32">
        <v>0.32291666666666669</v>
      </c>
      <c r="F76">
        <v>157</v>
      </c>
      <c r="G76">
        <v>86</v>
      </c>
      <c r="H76">
        <v>65</v>
      </c>
      <c r="I76">
        <v>0</v>
      </c>
      <c r="J76">
        <v>6</v>
      </c>
      <c r="K76">
        <v>20</v>
      </c>
      <c r="L76">
        <v>66</v>
      </c>
      <c r="M76">
        <v>0</v>
      </c>
      <c r="N76">
        <v>0</v>
      </c>
      <c r="O76">
        <v>63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206</v>
      </c>
      <c r="C77" t="s">
        <v>505</v>
      </c>
      <c r="D77" s="23">
        <v>45765</v>
      </c>
      <c r="E77" s="32">
        <v>0.32291666666666669</v>
      </c>
      <c r="F77">
        <v>433</v>
      </c>
      <c r="G77">
        <v>63</v>
      </c>
      <c r="H77">
        <v>113</v>
      </c>
      <c r="I77">
        <v>128</v>
      </c>
      <c r="J77">
        <v>129</v>
      </c>
      <c r="K77">
        <v>18</v>
      </c>
      <c r="L77">
        <v>44</v>
      </c>
      <c r="M77">
        <v>1</v>
      </c>
      <c r="N77">
        <v>16</v>
      </c>
      <c r="O77">
        <v>15</v>
      </c>
      <c r="P77">
        <v>82</v>
      </c>
      <c r="Q77">
        <v>5</v>
      </c>
      <c r="R77">
        <v>96</v>
      </c>
      <c r="S77">
        <v>27</v>
      </c>
      <c r="T77">
        <v>74</v>
      </c>
      <c r="U77">
        <v>47</v>
      </c>
      <c r="V77">
        <v>8</v>
      </c>
    </row>
    <row r="78" spans="1:22" ht="15.6" thickTop="1" thickBot="1" x14ac:dyDescent="0.35">
      <c r="A78" s="13">
        <v>8017200</v>
      </c>
      <c r="B78" s="6" t="s">
        <v>190</v>
      </c>
      <c r="C78" t="s">
        <v>13</v>
      </c>
      <c r="D78" s="24" t="s">
        <v>13</v>
      </c>
      <c r="E78" s="24" t="s">
        <v>13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46</v>
      </c>
      <c r="C79" t="s">
        <v>13</v>
      </c>
      <c r="D79" s="24" t="s">
        <v>13</v>
      </c>
      <c r="E79" s="24" t="s">
        <v>13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87</v>
      </c>
      <c r="C80" t="s">
        <v>546</v>
      </c>
      <c r="D80" s="23">
        <v>45827</v>
      </c>
      <c r="E80" s="32">
        <v>0.53125</v>
      </c>
      <c r="F80" s="54">
        <v>369</v>
      </c>
      <c r="G80">
        <v>162</v>
      </c>
      <c r="H80">
        <v>176</v>
      </c>
      <c r="I80">
        <v>0</v>
      </c>
      <c r="J80">
        <v>31</v>
      </c>
      <c r="K80">
        <v>22</v>
      </c>
      <c r="L80">
        <v>140</v>
      </c>
      <c r="M80">
        <v>0</v>
      </c>
      <c r="N80">
        <v>0</v>
      </c>
      <c r="O80">
        <v>168</v>
      </c>
      <c r="P80">
        <v>8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77</v>
      </c>
      <c r="C81" t="s">
        <v>13</v>
      </c>
      <c r="D81" s="24" t="s">
        <v>13</v>
      </c>
      <c r="E81" s="24" t="s">
        <v>13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71</v>
      </c>
      <c r="C82" t="s">
        <v>13</v>
      </c>
      <c r="D82" s="24" t="s">
        <v>13</v>
      </c>
      <c r="E82" s="24" t="s">
        <v>13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72</v>
      </c>
      <c r="C83" t="s">
        <v>13</v>
      </c>
      <c r="D83" s="24" t="s">
        <v>13</v>
      </c>
      <c r="E83" s="24" t="s">
        <v>13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73</v>
      </c>
      <c r="C84" t="s">
        <v>546</v>
      </c>
      <c r="D84" s="23">
        <v>45719</v>
      </c>
      <c r="E84" s="32">
        <v>0.38541666666666669</v>
      </c>
      <c r="F84">
        <v>476</v>
      </c>
      <c r="G84">
        <v>25</v>
      </c>
      <c r="H84">
        <v>44</v>
      </c>
      <c r="I84">
        <v>195</v>
      </c>
      <c r="J84">
        <v>212</v>
      </c>
      <c r="K84">
        <v>16</v>
      </c>
      <c r="L84">
        <v>2</v>
      </c>
      <c r="M84">
        <v>7</v>
      </c>
      <c r="N84">
        <v>9</v>
      </c>
      <c r="O84">
        <v>3</v>
      </c>
      <c r="P84">
        <v>32</v>
      </c>
      <c r="Q84">
        <v>8</v>
      </c>
      <c r="R84">
        <v>174</v>
      </c>
      <c r="S84">
        <v>13</v>
      </c>
      <c r="T84">
        <v>21</v>
      </c>
      <c r="U84">
        <v>174</v>
      </c>
      <c r="V84">
        <v>17</v>
      </c>
    </row>
    <row r="85" spans="1:22" ht="15.6" thickTop="1" thickBot="1" x14ac:dyDescent="0.35">
      <c r="A85" s="13">
        <v>8053600</v>
      </c>
      <c r="B85" s="6" t="s">
        <v>122</v>
      </c>
      <c r="C85" t="s">
        <v>13</v>
      </c>
      <c r="D85" s="24" t="s">
        <v>13</v>
      </c>
      <c r="E85" s="24" t="s">
        <v>13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76</v>
      </c>
      <c r="C86" t="s">
        <v>13</v>
      </c>
      <c r="D86" s="24" t="s">
        <v>13</v>
      </c>
      <c r="E86" s="24" t="s">
        <v>13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97</v>
      </c>
      <c r="C87" t="s">
        <v>13</v>
      </c>
      <c r="D87" s="24" t="s">
        <v>13</v>
      </c>
      <c r="E87" s="24" t="s">
        <v>13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214</v>
      </c>
      <c r="C88" t="s">
        <v>546</v>
      </c>
      <c r="D88" s="23">
        <v>45723</v>
      </c>
      <c r="E88" s="32">
        <v>0.35416666666666669</v>
      </c>
      <c r="F88">
        <v>242</v>
      </c>
      <c r="G88">
        <v>98</v>
      </c>
      <c r="H88">
        <v>100</v>
      </c>
      <c r="I88">
        <v>16</v>
      </c>
      <c r="J88">
        <v>28</v>
      </c>
      <c r="K88">
        <v>7</v>
      </c>
      <c r="L88">
        <v>76</v>
      </c>
      <c r="M88">
        <v>15</v>
      </c>
      <c r="N88">
        <v>6</v>
      </c>
      <c r="O88">
        <v>65</v>
      </c>
      <c r="P88">
        <v>29</v>
      </c>
      <c r="Q88">
        <v>7</v>
      </c>
      <c r="R88">
        <v>6</v>
      </c>
      <c r="S88">
        <v>3</v>
      </c>
      <c r="T88">
        <v>19</v>
      </c>
      <c r="U88">
        <v>6</v>
      </c>
      <c r="V88">
        <v>3</v>
      </c>
    </row>
    <row r="89" spans="1:22" ht="15.6" thickTop="1" thickBot="1" x14ac:dyDescent="0.35">
      <c r="A89" s="13">
        <v>8042700</v>
      </c>
      <c r="B89" s="6" t="s">
        <v>10</v>
      </c>
      <c r="C89" t="s">
        <v>13</v>
      </c>
      <c r="D89" s="24" t="s">
        <v>13</v>
      </c>
      <c r="E89" s="24" t="s">
        <v>13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75</v>
      </c>
      <c r="C90" t="s">
        <v>13</v>
      </c>
      <c r="D90" s="24" t="s">
        <v>13</v>
      </c>
      <c r="E90" s="24" t="s">
        <v>13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99</v>
      </c>
      <c r="C91" t="s">
        <v>13</v>
      </c>
      <c r="D91" s="24" t="s">
        <v>13</v>
      </c>
      <c r="E91" s="24" t="s">
        <v>13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18</v>
      </c>
      <c r="C92" t="s">
        <v>13</v>
      </c>
      <c r="D92" s="24" t="s">
        <v>13</v>
      </c>
      <c r="E92" s="24" t="s">
        <v>13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198</v>
      </c>
      <c r="C93" t="s">
        <v>546</v>
      </c>
      <c r="D93" s="23">
        <v>45754</v>
      </c>
      <c r="E93" s="32">
        <v>0.53125</v>
      </c>
      <c r="F93">
        <v>81</v>
      </c>
      <c r="G93">
        <v>3</v>
      </c>
      <c r="H93">
        <v>9</v>
      </c>
      <c r="I93">
        <v>29</v>
      </c>
      <c r="J93">
        <v>40</v>
      </c>
      <c r="K93">
        <v>0</v>
      </c>
      <c r="L93">
        <v>0</v>
      </c>
      <c r="M93">
        <v>3</v>
      </c>
      <c r="N93">
        <v>2</v>
      </c>
      <c r="O93">
        <v>0</v>
      </c>
      <c r="P93">
        <v>7</v>
      </c>
      <c r="Q93">
        <v>3</v>
      </c>
      <c r="R93">
        <v>23</v>
      </c>
      <c r="S93">
        <v>3</v>
      </c>
      <c r="T93">
        <v>6</v>
      </c>
      <c r="U93">
        <v>34</v>
      </c>
      <c r="V93">
        <v>0</v>
      </c>
    </row>
    <row r="94" spans="1:22" ht="15.6" thickTop="1" thickBot="1" x14ac:dyDescent="0.35">
      <c r="A94" s="13">
        <v>8006100</v>
      </c>
      <c r="B94" s="6" t="s">
        <v>36</v>
      </c>
      <c r="C94" t="s">
        <v>13</v>
      </c>
      <c r="D94" s="24" t="s">
        <v>13</v>
      </c>
      <c r="E94" s="24" t="s">
        <v>13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68</v>
      </c>
      <c r="C95" t="s">
        <v>13</v>
      </c>
      <c r="D95" s="24" t="s">
        <v>13</v>
      </c>
      <c r="E95" s="24" t="s">
        <v>13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60</v>
      </c>
      <c r="C96" t="s">
        <v>13</v>
      </c>
      <c r="D96" s="24" t="s">
        <v>13</v>
      </c>
      <c r="E96" s="24" t="s">
        <v>13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43</v>
      </c>
      <c r="C97" t="s">
        <v>13</v>
      </c>
      <c r="D97" s="24" t="s">
        <v>13</v>
      </c>
      <c r="E97" s="24" t="s">
        <v>13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127</v>
      </c>
      <c r="C98" t="s">
        <v>13</v>
      </c>
      <c r="D98" s="24" t="s">
        <v>13</v>
      </c>
      <c r="E98" s="24" t="s">
        <v>13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184</v>
      </c>
      <c r="C99" t="s">
        <v>13</v>
      </c>
      <c r="D99" s="24" t="s">
        <v>13</v>
      </c>
      <c r="E99" s="24" t="s">
        <v>13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185</v>
      </c>
      <c r="C100" t="s">
        <v>13</v>
      </c>
      <c r="D100" s="24" t="s">
        <v>13</v>
      </c>
      <c r="E100" s="24" t="s">
        <v>13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35</v>
      </c>
      <c r="C101" t="s">
        <v>13</v>
      </c>
      <c r="D101" s="24" t="s">
        <v>13</v>
      </c>
      <c r="E101" s="24" t="s">
        <v>13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183</v>
      </c>
      <c r="C102" t="s">
        <v>13</v>
      </c>
      <c r="D102" s="24" t="s">
        <v>13</v>
      </c>
      <c r="E102" s="24" t="s">
        <v>13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79</v>
      </c>
      <c r="C103" t="s">
        <v>13</v>
      </c>
      <c r="D103" s="24" t="s">
        <v>13</v>
      </c>
      <c r="E103" s="24" t="s">
        <v>13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236</v>
      </c>
      <c r="C104" t="s">
        <v>546</v>
      </c>
      <c r="D104" s="23">
        <v>45827</v>
      </c>
      <c r="E104" s="55">
        <v>0.65625</v>
      </c>
      <c r="F104">
        <v>368</v>
      </c>
      <c r="G104">
        <v>60</v>
      </c>
      <c r="H104">
        <v>0</v>
      </c>
      <c r="I104">
        <v>169</v>
      </c>
      <c r="J104">
        <v>139</v>
      </c>
      <c r="K104">
        <v>37</v>
      </c>
      <c r="L104">
        <v>0</v>
      </c>
      <c r="M104">
        <v>23</v>
      </c>
      <c r="N104">
        <v>0</v>
      </c>
      <c r="O104">
        <v>0</v>
      </c>
      <c r="P104">
        <v>0</v>
      </c>
      <c r="Q104">
        <v>33</v>
      </c>
      <c r="R104">
        <v>136</v>
      </c>
      <c r="S104">
        <v>0</v>
      </c>
      <c r="T104">
        <v>98</v>
      </c>
      <c r="U104">
        <v>0</v>
      </c>
      <c r="V104">
        <v>41</v>
      </c>
    </row>
    <row r="105" spans="1:22" ht="15.6" thickTop="1" thickBot="1" x14ac:dyDescent="0.35">
      <c r="A105" s="13">
        <v>8051500</v>
      </c>
      <c r="B105" s="6" t="s">
        <v>229</v>
      </c>
      <c r="C105" t="s">
        <v>546</v>
      </c>
      <c r="D105" s="23">
        <v>45828</v>
      </c>
      <c r="E105" s="32">
        <v>0.625</v>
      </c>
      <c r="F105">
        <v>255</v>
      </c>
      <c r="G105">
        <v>45</v>
      </c>
      <c r="H105">
        <v>36</v>
      </c>
      <c r="I105">
        <v>67</v>
      </c>
      <c r="J105">
        <v>107</v>
      </c>
      <c r="K105">
        <v>36</v>
      </c>
      <c r="L105">
        <v>7</v>
      </c>
      <c r="M105">
        <v>2</v>
      </c>
      <c r="N105">
        <v>9</v>
      </c>
      <c r="O105">
        <v>12</v>
      </c>
      <c r="P105">
        <v>15</v>
      </c>
      <c r="Q105">
        <v>0</v>
      </c>
      <c r="R105">
        <v>63</v>
      </c>
      <c r="S105">
        <v>4</v>
      </c>
      <c r="T105">
        <v>16</v>
      </c>
      <c r="U105">
        <v>61</v>
      </c>
      <c r="V105">
        <v>30</v>
      </c>
    </row>
    <row r="106" spans="1:22" ht="15.6" thickTop="1" thickBot="1" x14ac:dyDescent="0.35">
      <c r="A106" s="13">
        <v>8049800</v>
      </c>
      <c r="B106" s="6" t="s">
        <v>117</v>
      </c>
      <c r="C106" t="s">
        <v>13</v>
      </c>
      <c r="D106" s="24" t="s">
        <v>13</v>
      </c>
      <c r="E106" s="24" t="s">
        <v>13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125</v>
      </c>
      <c r="C107" t="s">
        <v>13</v>
      </c>
      <c r="D107" s="24" t="s">
        <v>13</v>
      </c>
      <c r="E107" s="24" t="s">
        <v>13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199</v>
      </c>
      <c r="C108" t="s">
        <v>546</v>
      </c>
      <c r="D108" s="23">
        <v>45831</v>
      </c>
      <c r="E108" s="32">
        <v>0.32291666666666669</v>
      </c>
      <c r="F108">
        <v>429</v>
      </c>
      <c r="G108">
        <v>159</v>
      </c>
      <c r="H108">
        <v>266</v>
      </c>
      <c r="I108">
        <v>4</v>
      </c>
      <c r="J108">
        <v>0</v>
      </c>
      <c r="K108">
        <v>0</v>
      </c>
      <c r="L108">
        <v>150</v>
      </c>
      <c r="M108">
        <v>9</v>
      </c>
      <c r="N108">
        <v>5</v>
      </c>
      <c r="O108">
        <v>261</v>
      </c>
      <c r="P108">
        <v>0</v>
      </c>
      <c r="Q108">
        <v>3</v>
      </c>
      <c r="R108">
        <v>0</v>
      </c>
      <c r="S108">
        <v>1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212</v>
      </c>
      <c r="C109" t="s">
        <v>546</v>
      </c>
      <c r="D109" s="23">
        <v>45831</v>
      </c>
      <c r="E109" s="32">
        <v>0.65625</v>
      </c>
      <c r="F109">
        <v>308</v>
      </c>
      <c r="G109">
        <v>100</v>
      </c>
      <c r="H109">
        <v>100</v>
      </c>
      <c r="I109">
        <v>61</v>
      </c>
      <c r="J109">
        <v>47</v>
      </c>
      <c r="K109">
        <v>4</v>
      </c>
      <c r="L109">
        <v>80</v>
      </c>
      <c r="M109">
        <v>16</v>
      </c>
      <c r="N109">
        <v>12</v>
      </c>
      <c r="O109">
        <v>80</v>
      </c>
      <c r="P109">
        <v>8</v>
      </c>
      <c r="Q109">
        <v>17</v>
      </c>
      <c r="R109">
        <v>35</v>
      </c>
      <c r="S109">
        <v>9</v>
      </c>
      <c r="T109">
        <v>8</v>
      </c>
      <c r="U109">
        <v>36</v>
      </c>
      <c r="V109">
        <v>3</v>
      </c>
    </row>
    <row r="110" spans="1:22" ht="15.6" thickTop="1" thickBot="1" x14ac:dyDescent="0.35">
      <c r="A110" s="13">
        <v>8030800</v>
      </c>
      <c r="B110" s="6" t="s">
        <v>196</v>
      </c>
      <c r="C110" t="s">
        <v>505</v>
      </c>
      <c r="D110" s="23">
        <v>45751</v>
      </c>
      <c r="E110" s="32">
        <v>0.32291666666666669</v>
      </c>
      <c r="F110">
        <v>284</v>
      </c>
      <c r="G110">
        <v>43</v>
      </c>
      <c r="H110">
        <v>9</v>
      </c>
      <c r="I110">
        <v>210</v>
      </c>
      <c r="J110">
        <v>22</v>
      </c>
      <c r="K110">
        <v>33</v>
      </c>
      <c r="L110">
        <v>10</v>
      </c>
      <c r="M110">
        <v>0</v>
      </c>
      <c r="N110">
        <v>3</v>
      </c>
      <c r="O110">
        <v>4</v>
      </c>
      <c r="P110">
        <v>2</v>
      </c>
      <c r="Q110">
        <v>65</v>
      </c>
      <c r="R110">
        <v>145</v>
      </c>
      <c r="S110">
        <v>0</v>
      </c>
      <c r="T110">
        <v>1</v>
      </c>
      <c r="U110">
        <v>21</v>
      </c>
      <c r="V110">
        <v>0</v>
      </c>
    </row>
    <row r="111" spans="1:22" ht="15.6" thickTop="1" thickBot="1" x14ac:dyDescent="0.35">
      <c r="A111" s="13">
        <v>8028100</v>
      </c>
      <c r="B111" s="6" t="s">
        <v>80</v>
      </c>
      <c r="C111" t="s">
        <v>13</v>
      </c>
      <c r="D111" s="24" t="s">
        <v>13</v>
      </c>
      <c r="E111" s="24" t="s">
        <v>13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129</v>
      </c>
      <c r="C112" t="s">
        <v>546</v>
      </c>
      <c r="D112" s="23">
        <v>45832</v>
      </c>
      <c r="E112" s="32">
        <v>0.33333333333333331</v>
      </c>
      <c r="F112">
        <v>356</v>
      </c>
      <c r="G112">
        <v>0</v>
      </c>
      <c r="H112">
        <v>49</v>
      </c>
      <c r="I112">
        <v>117</v>
      </c>
      <c r="J112">
        <v>190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47</v>
      </c>
      <c r="Q112">
        <v>0</v>
      </c>
      <c r="R112">
        <v>111</v>
      </c>
      <c r="S112">
        <v>6</v>
      </c>
      <c r="T112">
        <v>101</v>
      </c>
      <c r="U112">
        <v>89</v>
      </c>
      <c r="V112">
        <v>0</v>
      </c>
    </row>
    <row r="113" spans="1:22" ht="15.6" thickTop="1" thickBot="1" x14ac:dyDescent="0.35">
      <c r="A113" s="13">
        <v>8023900</v>
      </c>
      <c r="B113" s="6" t="s">
        <v>19</v>
      </c>
      <c r="C113" t="s">
        <v>13</v>
      </c>
      <c r="D113" s="24" t="s">
        <v>13</v>
      </c>
      <c r="E113" s="24" t="s">
        <v>13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63</v>
      </c>
      <c r="C114" t="s">
        <v>13</v>
      </c>
      <c r="D114" s="24" t="s">
        <v>13</v>
      </c>
      <c r="E114" s="24" t="s">
        <v>13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179</v>
      </c>
      <c r="C115" t="s">
        <v>546</v>
      </c>
      <c r="D115" s="23">
        <v>45727</v>
      </c>
      <c r="E115" s="32">
        <v>0.67708333333333337</v>
      </c>
      <c r="F115">
        <v>469</v>
      </c>
      <c r="G115">
        <v>240</v>
      </c>
      <c r="H115">
        <v>188</v>
      </c>
      <c r="I115">
        <v>21</v>
      </c>
      <c r="J115" s="53">
        <v>20</v>
      </c>
      <c r="K115" s="53">
        <v>4</v>
      </c>
      <c r="L115" s="53">
        <v>227</v>
      </c>
      <c r="M115" s="53">
        <v>9</v>
      </c>
      <c r="N115" s="53">
        <v>13</v>
      </c>
      <c r="O115" s="53">
        <v>164</v>
      </c>
      <c r="P115" s="53">
        <v>11</v>
      </c>
      <c r="Q115" s="53">
        <v>13</v>
      </c>
      <c r="R115" s="53">
        <v>1</v>
      </c>
      <c r="S115" s="53">
        <v>7</v>
      </c>
      <c r="T115" s="53">
        <v>12</v>
      </c>
      <c r="U115" s="53">
        <v>3</v>
      </c>
      <c r="V115" s="53">
        <v>5</v>
      </c>
    </row>
    <row r="116" spans="1:22" ht="15.6" thickTop="1" thickBot="1" x14ac:dyDescent="0.35">
      <c r="A116" s="13">
        <v>8002000</v>
      </c>
      <c r="B116" s="6" t="s">
        <v>178</v>
      </c>
      <c r="C116" t="s">
        <v>13</v>
      </c>
      <c r="D116" s="24" t="s">
        <v>13</v>
      </c>
      <c r="E116" s="24" t="s">
        <v>13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53</v>
      </c>
      <c r="C117" t="s">
        <v>13</v>
      </c>
      <c r="D117" s="24" t="s">
        <v>13</v>
      </c>
      <c r="E117" s="24" t="s">
        <v>13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136</v>
      </c>
      <c r="C118" t="s">
        <v>13</v>
      </c>
      <c r="D118" s="24" t="s">
        <v>13</v>
      </c>
      <c r="E118" s="24" t="s">
        <v>13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226</v>
      </c>
      <c r="C119" t="s">
        <v>13</v>
      </c>
      <c r="D119" s="24" t="s">
        <v>13</v>
      </c>
      <c r="E119" s="24" t="s">
        <v>13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257</v>
      </c>
      <c r="C120" t="s">
        <v>13</v>
      </c>
      <c r="D120" s="24" t="s">
        <v>13</v>
      </c>
      <c r="E120" s="24" t="s">
        <v>13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140</v>
      </c>
      <c r="C121" t="s">
        <v>13</v>
      </c>
      <c r="D121" s="24" t="s">
        <v>13</v>
      </c>
      <c r="E121" s="24" t="s">
        <v>13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139</v>
      </c>
      <c r="C122" t="s">
        <v>13</v>
      </c>
      <c r="D122" s="24" t="s">
        <v>13</v>
      </c>
      <c r="E122" s="24" t="s">
        <v>13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128</v>
      </c>
      <c r="C123" t="s">
        <v>13</v>
      </c>
      <c r="D123" s="24" t="s">
        <v>13</v>
      </c>
      <c r="E123" s="24" t="s">
        <v>13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134</v>
      </c>
      <c r="C124" t="s">
        <v>13</v>
      </c>
      <c r="D124" s="24" t="s">
        <v>13</v>
      </c>
      <c r="E124" s="24" t="s">
        <v>13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47</v>
      </c>
      <c r="C125" t="s">
        <v>13</v>
      </c>
      <c r="D125" s="24" t="s">
        <v>13</v>
      </c>
      <c r="E125" s="24" t="s">
        <v>13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114</v>
      </c>
      <c r="C126" t="s">
        <v>13</v>
      </c>
      <c r="D126" s="24" t="s">
        <v>13</v>
      </c>
      <c r="E126" s="24" t="s">
        <v>13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42</v>
      </c>
      <c r="C127" t="s">
        <v>13</v>
      </c>
      <c r="D127" s="24" t="s">
        <v>13</v>
      </c>
      <c r="E127" s="24" t="s">
        <v>13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32</v>
      </c>
      <c r="C128" t="s">
        <v>13</v>
      </c>
      <c r="D128" s="24" t="s">
        <v>13</v>
      </c>
      <c r="E128" s="24" t="s">
        <v>13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130</v>
      </c>
      <c r="C129" t="s">
        <v>13</v>
      </c>
      <c r="D129" s="24" t="s">
        <v>13</v>
      </c>
      <c r="E129" s="24" t="s">
        <v>13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109</v>
      </c>
      <c r="C130" t="s">
        <v>13</v>
      </c>
      <c r="D130" s="24" t="s">
        <v>13</v>
      </c>
      <c r="E130" s="24" t="s">
        <v>13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181</v>
      </c>
      <c r="C131" t="s">
        <v>13</v>
      </c>
      <c r="D131" s="24" t="s">
        <v>13</v>
      </c>
      <c r="E131" s="24" t="s">
        <v>13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50</v>
      </c>
      <c r="C132" t="s">
        <v>13</v>
      </c>
      <c r="D132" s="24" t="s">
        <v>13</v>
      </c>
      <c r="E132" s="24" t="s">
        <v>13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55</v>
      </c>
      <c r="C133" t="s">
        <v>13</v>
      </c>
      <c r="D133" s="24" t="s">
        <v>13</v>
      </c>
      <c r="E133" s="24" t="s">
        <v>13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186</v>
      </c>
      <c r="C134" t="s">
        <v>13</v>
      </c>
      <c r="D134" s="24" t="s">
        <v>13</v>
      </c>
      <c r="E134" s="24" t="s">
        <v>13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37</v>
      </c>
      <c r="C135" t="s">
        <v>13</v>
      </c>
      <c r="D135" s="24" t="s">
        <v>13</v>
      </c>
      <c r="E135" s="24" t="s">
        <v>13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224</v>
      </c>
      <c r="C136" t="s">
        <v>13</v>
      </c>
      <c r="D136" s="24" t="s">
        <v>13</v>
      </c>
      <c r="E136" s="24" t="s">
        <v>13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221</v>
      </c>
      <c r="C137" t="s">
        <v>13</v>
      </c>
      <c r="D137" s="24" t="s">
        <v>13</v>
      </c>
      <c r="E137" s="24" t="s">
        <v>13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217</v>
      </c>
      <c r="C138" t="s">
        <v>13</v>
      </c>
      <c r="D138" s="24" t="s">
        <v>13</v>
      </c>
      <c r="E138" s="24" t="s">
        <v>13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225</v>
      </c>
      <c r="C139" t="s">
        <v>13</v>
      </c>
      <c r="D139" s="24" t="s">
        <v>13</v>
      </c>
      <c r="E139" s="24" t="s">
        <v>13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223</v>
      </c>
      <c r="C140" t="s">
        <v>13</v>
      </c>
      <c r="D140" s="24" t="s">
        <v>13</v>
      </c>
      <c r="E140" s="24" t="s">
        <v>13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211</v>
      </c>
      <c r="C141" t="s">
        <v>13</v>
      </c>
      <c r="D141" s="24" t="s">
        <v>13</v>
      </c>
      <c r="E141" s="24" t="s">
        <v>13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227</v>
      </c>
      <c r="C142" t="s">
        <v>13</v>
      </c>
      <c r="D142" s="24" t="s">
        <v>13</v>
      </c>
      <c r="E142" s="24" t="s">
        <v>13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239</v>
      </c>
      <c r="C143" t="s">
        <v>13</v>
      </c>
      <c r="D143" s="24" t="s">
        <v>13</v>
      </c>
      <c r="E143" s="24" t="s">
        <v>13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</v>
      </c>
      <c r="C144" t="s">
        <v>13</v>
      </c>
      <c r="D144" s="24" t="s">
        <v>13</v>
      </c>
      <c r="E144" s="24" t="s">
        <v>13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57</v>
      </c>
      <c r="C145" t="s">
        <v>13</v>
      </c>
      <c r="D145" s="24" t="s">
        <v>13</v>
      </c>
      <c r="E145" s="24" t="s">
        <v>13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107</v>
      </c>
      <c r="C146" t="s">
        <v>13</v>
      </c>
      <c r="D146" s="24" t="s">
        <v>13</v>
      </c>
      <c r="E146" s="24" t="s">
        <v>13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82</v>
      </c>
      <c r="C147" t="s">
        <v>13</v>
      </c>
      <c r="D147" s="24" t="s">
        <v>13</v>
      </c>
      <c r="E147" s="24" t="s">
        <v>13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64</v>
      </c>
      <c r="C148" t="s">
        <v>13</v>
      </c>
      <c r="D148" s="24" t="s">
        <v>13</v>
      </c>
      <c r="E148" s="24" t="s">
        <v>13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234</v>
      </c>
      <c r="C149" t="s">
        <v>13</v>
      </c>
      <c r="D149" s="24" t="s">
        <v>13</v>
      </c>
      <c r="E149" s="24" t="s">
        <v>13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</v>
      </c>
      <c r="C150" t="s">
        <v>13</v>
      </c>
      <c r="D150" s="24" t="s">
        <v>13</v>
      </c>
      <c r="E150" s="24" t="s">
        <v>13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20</v>
      </c>
      <c r="D151" s="2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</row>
    <row r="152" spans="1:22" ht="15.6" thickTop="1" thickBot="1" x14ac:dyDescent="0.35">
      <c r="A152" s="13">
        <v>8045200</v>
      </c>
      <c r="B152" s="6" t="s">
        <v>111</v>
      </c>
      <c r="C152" t="s">
        <v>13</v>
      </c>
      <c r="D152" s="24" t="s">
        <v>13</v>
      </c>
      <c r="E152" s="24" t="s">
        <v>13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21</v>
      </c>
      <c r="C153" t="s">
        <v>13</v>
      </c>
      <c r="D153" s="24" t="s">
        <v>13</v>
      </c>
      <c r="E153" s="24" t="s">
        <v>13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22</v>
      </c>
      <c r="C154" t="s">
        <v>13</v>
      </c>
      <c r="D154" s="24" t="s">
        <v>13</v>
      </c>
      <c r="E154" s="24" t="s">
        <v>13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56</v>
      </c>
      <c r="C155" t="s">
        <v>13</v>
      </c>
      <c r="D155" s="24" t="s">
        <v>13</v>
      </c>
      <c r="E155" s="24" t="s">
        <v>13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182</v>
      </c>
      <c r="C156" t="s">
        <v>13</v>
      </c>
      <c r="D156" s="24" t="s">
        <v>13</v>
      </c>
      <c r="E156" s="24" t="s">
        <v>13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54</v>
      </c>
      <c r="C157" t="s">
        <v>13</v>
      </c>
      <c r="D157" s="24" t="s">
        <v>13</v>
      </c>
      <c r="E157" s="24" t="s">
        <v>13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45</v>
      </c>
      <c r="C158" t="s">
        <v>13</v>
      </c>
      <c r="D158" s="24" t="s">
        <v>13</v>
      </c>
      <c r="E158" s="24" t="s">
        <v>13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59</v>
      </c>
      <c r="C159" t="s">
        <v>13</v>
      </c>
      <c r="D159" s="24" t="s">
        <v>13</v>
      </c>
      <c r="E159" s="24" t="s">
        <v>13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38</v>
      </c>
      <c r="C160" t="s">
        <v>13</v>
      </c>
      <c r="D160" s="24" t="s">
        <v>13</v>
      </c>
      <c r="E160" s="24" t="s">
        <v>13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30</v>
      </c>
      <c r="C161" t="s">
        <v>13</v>
      </c>
      <c r="D161" s="24" t="s">
        <v>13</v>
      </c>
      <c r="E161" s="24" t="s">
        <v>13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31</v>
      </c>
      <c r="C162" t="s">
        <v>13</v>
      </c>
      <c r="D162" s="24" t="s">
        <v>13</v>
      </c>
      <c r="E162" s="24" t="s">
        <v>13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81</v>
      </c>
      <c r="C163" t="s">
        <v>13</v>
      </c>
      <c r="D163" s="24" t="s">
        <v>13</v>
      </c>
      <c r="E163" s="24" t="s">
        <v>13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192</v>
      </c>
      <c r="C164" t="s">
        <v>13</v>
      </c>
      <c r="D164" s="24" t="s">
        <v>13</v>
      </c>
      <c r="E164" s="24" t="s">
        <v>13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29</v>
      </c>
      <c r="C165" t="s">
        <v>13</v>
      </c>
      <c r="D165" s="24" t="s">
        <v>13</v>
      </c>
      <c r="E165" s="24" t="s">
        <v>13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39</v>
      </c>
      <c r="C166" t="s">
        <v>13</v>
      </c>
      <c r="D166" s="24" t="s">
        <v>13</v>
      </c>
      <c r="E166" s="24" t="s">
        <v>13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115</v>
      </c>
      <c r="C167" t="s">
        <v>13</v>
      </c>
      <c r="D167" s="24" t="s">
        <v>13</v>
      </c>
      <c r="E167" s="24" t="s">
        <v>13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180</v>
      </c>
      <c r="C168" t="s">
        <v>13</v>
      </c>
      <c r="D168" s="24" t="s">
        <v>13</v>
      </c>
      <c r="E168" s="24" t="s">
        <v>13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48</v>
      </c>
      <c r="C169" t="s">
        <v>13</v>
      </c>
      <c r="D169" s="24" t="s">
        <v>13</v>
      </c>
      <c r="E169" s="24" t="s">
        <v>13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95</v>
      </c>
      <c r="C170" t="s">
        <v>13</v>
      </c>
      <c r="D170" s="24" t="s">
        <v>13</v>
      </c>
      <c r="E170" s="24" t="s">
        <v>13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195</v>
      </c>
      <c r="C171" t="s">
        <v>13</v>
      </c>
      <c r="D171" s="24" t="s">
        <v>13</v>
      </c>
      <c r="E171" s="24" t="s">
        <v>13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510</v>
      </c>
      <c r="C172" t="s">
        <v>13</v>
      </c>
      <c r="D172" s="24" t="s">
        <v>13</v>
      </c>
      <c r="E172" s="24" t="s">
        <v>13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143</v>
      </c>
      <c r="C173" t="s">
        <v>13</v>
      </c>
      <c r="D173" s="24" t="s">
        <v>13</v>
      </c>
      <c r="E173" s="24" t="s">
        <v>13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240</v>
      </c>
      <c r="C174" t="s">
        <v>13</v>
      </c>
      <c r="D174" s="24" t="s">
        <v>13</v>
      </c>
      <c r="E174" s="24" t="s">
        <v>13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142</v>
      </c>
      <c r="C175" t="s">
        <v>13</v>
      </c>
      <c r="D175" s="24" t="s">
        <v>13</v>
      </c>
      <c r="E175" s="24" t="s">
        <v>13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144</v>
      </c>
      <c r="C176" t="s">
        <v>13</v>
      </c>
      <c r="D176" s="24" t="s">
        <v>13</v>
      </c>
      <c r="E176" s="24" t="s">
        <v>13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148</v>
      </c>
      <c r="C177" t="s">
        <v>13</v>
      </c>
      <c r="D177" s="24" t="s">
        <v>13</v>
      </c>
      <c r="E177" s="24" t="s">
        <v>13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145</v>
      </c>
      <c r="C178" t="s">
        <v>13</v>
      </c>
      <c r="D178" s="24" t="s">
        <v>13</v>
      </c>
      <c r="E178" s="24" t="s">
        <v>13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146</v>
      </c>
      <c r="C179" t="s">
        <v>13</v>
      </c>
      <c r="D179" s="24" t="s">
        <v>13</v>
      </c>
      <c r="E179" s="24" t="s">
        <v>13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147</v>
      </c>
      <c r="C180" t="s">
        <v>13</v>
      </c>
      <c r="D180" s="24" t="s">
        <v>13</v>
      </c>
      <c r="E180" s="24" t="s">
        <v>13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250</v>
      </c>
      <c r="C181" t="s">
        <v>13</v>
      </c>
      <c r="D181" s="24" t="s">
        <v>13</v>
      </c>
      <c r="E181" s="24" t="s">
        <v>13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101</v>
      </c>
      <c r="C182" t="s">
        <v>13</v>
      </c>
      <c r="D182" s="24" t="s">
        <v>13</v>
      </c>
      <c r="E182" s="24" t="s">
        <v>13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85</v>
      </c>
      <c r="C183" t="s">
        <v>13</v>
      </c>
      <c r="D183" s="24" t="s">
        <v>13</v>
      </c>
      <c r="E183" s="24" t="s">
        <v>13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121</v>
      </c>
      <c r="C184" t="s">
        <v>13</v>
      </c>
      <c r="D184" s="24" t="s">
        <v>13</v>
      </c>
      <c r="E184" s="24" t="s">
        <v>13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252</v>
      </c>
      <c r="C185" t="s">
        <v>13</v>
      </c>
      <c r="D185" s="24" t="s">
        <v>13</v>
      </c>
      <c r="E185" s="24" t="s">
        <v>13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251</v>
      </c>
      <c r="C186" t="s">
        <v>13</v>
      </c>
      <c r="D186" s="24" t="s">
        <v>13</v>
      </c>
      <c r="E186" s="24" t="s">
        <v>13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8</v>
      </c>
      <c r="D187" s="2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</row>
    <row r="188" spans="1:22" ht="15.6" thickTop="1" thickBot="1" x14ac:dyDescent="0.35">
      <c r="A188" s="13">
        <v>8042800</v>
      </c>
      <c r="B188" s="6" t="s">
        <v>108</v>
      </c>
      <c r="C188" t="s">
        <v>13</v>
      </c>
      <c r="D188" s="24" t="s">
        <v>13</v>
      </c>
      <c r="E188" s="24" t="s">
        <v>13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118</v>
      </c>
      <c r="C189" t="s">
        <v>13</v>
      </c>
      <c r="D189" s="24" t="s">
        <v>13</v>
      </c>
      <c r="E189" s="24" t="s">
        <v>13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119</v>
      </c>
      <c r="C190" t="s">
        <v>13</v>
      </c>
      <c r="D190" s="24" t="s">
        <v>13</v>
      </c>
      <c r="E190" s="24" t="s">
        <v>13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61</v>
      </c>
      <c r="C191" t="s">
        <v>13</v>
      </c>
      <c r="D191" s="24" t="s">
        <v>13</v>
      </c>
      <c r="E191" s="24" t="s">
        <v>13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102</v>
      </c>
      <c r="C192" t="s">
        <v>13</v>
      </c>
      <c r="D192" s="24" t="s">
        <v>13</v>
      </c>
      <c r="E192" s="24" t="s">
        <v>13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78</v>
      </c>
      <c r="C193" t="s">
        <v>13</v>
      </c>
      <c r="D193" s="24" t="s">
        <v>13</v>
      </c>
      <c r="E193" s="24" t="s">
        <v>13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66</v>
      </c>
      <c r="C194" t="s">
        <v>13</v>
      </c>
      <c r="D194" s="24" t="s">
        <v>13</v>
      </c>
      <c r="E194" s="24" t="s">
        <v>13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98</v>
      </c>
      <c r="C195" t="s">
        <v>13</v>
      </c>
      <c r="D195" s="24" t="s">
        <v>13</v>
      </c>
      <c r="E195" s="24" t="s">
        <v>13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2</v>
      </c>
      <c r="C196" t="s">
        <v>13</v>
      </c>
      <c r="D196" s="24" t="s">
        <v>13</v>
      </c>
      <c r="E196" s="24" t="s">
        <v>13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96</v>
      </c>
      <c r="C197" t="s">
        <v>13</v>
      </c>
      <c r="D197" s="24" t="s">
        <v>13</v>
      </c>
      <c r="E197" s="24" t="s">
        <v>13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0</v>
      </c>
      <c r="C198" t="s">
        <v>13</v>
      </c>
      <c r="D198" s="24" t="s">
        <v>13</v>
      </c>
      <c r="E198" s="24" t="s">
        <v>13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11</v>
      </c>
      <c r="D199" s="2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</row>
    <row r="200" spans="1:22" ht="15.6" thickTop="1" thickBot="1" x14ac:dyDescent="0.35">
      <c r="A200" s="13">
        <v>9010660</v>
      </c>
      <c r="B200" s="6" t="s">
        <v>253</v>
      </c>
      <c r="C200" t="s">
        <v>13</v>
      </c>
      <c r="D200" s="24" t="s">
        <v>13</v>
      </c>
      <c r="E200" s="24" t="s">
        <v>13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51</v>
      </c>
      <c r="C201" t="s">
        <v>13</v>
      </c>
      <c r="D201" s="24" t="s">
        <v>13</v>
      </c>
      <c r="E201" s="24" t="s">
        <v>13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84</v>
      </c>
      <c r="C202" t="s">
        <v>13</v>
      </c>
      <c r="D202" s="24" t="s">
        <v>13</v>
      </c>
      <c r="E202" s="24" t="s">
        <v>13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248</v>
      </c>
      <c r="C203" t="s">
        <v>13</v>
      </c>
      <c r="D203" s="24" t="s">
        <v>13</v>
      </c>
      <c r="E203" s="24" t="s">
        <v>13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237</v>
      </c>
      <c r="C204" t="s">
        <v>13</v>
      </c>
      <c r="D204" s="24" t="s">
        <v>13</v>
      </c>
      <c r="E204" s="24" t="s">
        <v>13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247</v>
      </c>
      <c r="C205" t="s">
        <v>13</v>
      </c>
      <c r="D205" s="24" t="s">
        <v>13</v>
      </c>
      <c r="E205" s="24" t="s">
        <v>13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246</v>
      </c>
      <c r="C206" t="s">
        <v>13</v>
      </c>
      <c r="D206" s="24" t="s">
        <v>13</v>
      </c>
      <c r="E206" s="24" t="s">
        <v>13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1</v>
      </c>
      <c r="D207" s="23"/>
      <c r="E207" s="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</row>
    <row r="208" spans="1:22" ht="15.6" thickTop="1" thickBot="1" x14ac:dyDescent="0.35">
      <c r="A208" s="13">
        <v>8048400</v>
      </c>
      <c r="B208" s="6" t="s">
        <v>218</v>
      </c>
      <c r="C208" t="s">
        <v>13</v>
      </c>
      <c r="D208" s="24" t="s">
        <v>13</v>
      </c>
      <c r="E208" s="24" t="s">
        <v>13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28</v>
      </c>
      <c r="C209" t="s">
        <v>13</v>
      </c>
      <c r="D209" s="24" t="s">
        <v>13</v>
      </c>
      <c r="E209" s="24" t="s">
        <v>13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89</v>
      </c>
      <c r="C210" t="s">
        <v>13</v>
      </c>
      <c r="D210" s="24" t="s">
        <v>13</v>
      </c>
      <c r="E210" s="24" t="s">
        <v>13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90</v>
      </c>
      <c r="C211" t="s">
        <v>13</v>
      </c>
      <c r="D211" s="24" t="s">
        <v>13</v>
      </c>
      <c r="E211" s="24" t="s">
        <v>13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91</v>
      </c>
      <c r="C212" t="s">
        <v>13</v>
      </c>
      <c r="D212" s="24" t="s">
        <v>13</v>
      </c>
      <c r="E212" s="24" t="s">
        <v>13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6</v>
      </c>
      <c r="C213" t="s">
        <v>13</v>
      </c>
      <c r="D213" s="24" t="s">
        <v>13</v>
      </c>
      <c r="E213" s="24" t="s">
        <v>13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23</v>
      </c>
      <c r="C214" t="s">
        <v>13</v>
      </c>
      <c r="D214" s="24" t="s">
        <v>13</v>
      </c>
      <c r="E214" s="24" t="s">
        <v>13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150</v>
      </c>
      <c r="C215" t="s">
        <v>13</v>
      </c>
      <c r="D215" s="24" t="s">
        <v>13</v>
      </c>
      <c r="E215" s="24" t="s">
        <v>13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88</v>
      </c>
      <c r="C216" t="s">
        <v>13</v>
      </c>
      <c r="D216" s="24" t="s">
        <v>13</v>
      </c>
      <c r="E216" s="24" t="s">
        <v>13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204</v>
      </c>
      <c r="C217" t="s">
        <v>13</v>
      </c>
      <c r="D217" s="24" t="s">
        <v>13</v>
      </c>
      <c r="E217" s="24" t="s">
        <v>13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93</v>
      </c>
      <c r="C218" t="s">
        <v>13</v>
      </c>
      <c r="D218" s="24" t="s">
        <v>13</v>
      </c>
      <c r="E218" s="24" t="s">
        <v>13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203</v>
      </c>
      <c r="C219" t="s">
        <v>13</v>
      </c>
      <c r="D219" s="24" t="s">
        <v>13</v>
      </c>
      <c r="E219" s="24" t="s">
        <v>13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152</v>
      </c>
      <c r="C220" t="s">
        <v>13</v>
      </c>
      <c r="D220" s="24" t="s">
        <v>13</v>
      </c>
      <c r="E220" s="24" t="s">
        <v>13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153</v>
      </c>
      <c r="C221" t="s">
        <v>13</v>
      </c>
      <c r="D221" s="24" t="s">
        <v>13</v>
      </c>
      <c r="E221" s="24" t="s">
        <v>13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24</v>
      </c>
      <c r="C222" t="s">
        <v>13</v>
      </c>
      <c r="D222" s="24" t="s">
        <v>13</v>
      </c>
      <c r="E222" s="24" t="s">
        <v>13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155</v>
      </c>
      <c r="C223" t="s">
        <v>13</v>
      </c>
      <c r="D223" s="24" t="s">
        <v>13</v>
      </c>
      <c r="E223" s="24" t="s">
        <v>13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249</v>
      </c>
      <c r="C224" t="s">
        <v>13</v>
      </c>
      <c r="D224" s="24" t="s">
        <v>13</v>
      </c>
      <c r="E224" s="24" t="s">
        <v>13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138</v>
      </c>
      <c r="C225" t="s">
        <v>13</v>
      </c>
      <c r="D225" s="24" t="s">
        <v>13</v>
      </c>
      <c r="E225" s="24" t="s">
        <v>13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242</v>
      </c>
      <c r="C226" t="s">
        <v>13</v>
      </c>
      <c r="D226" s="24" t="s">
        <v>13</v>
      </c>
      <c r="E226" s="24" t="s">
        <v>13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243</v>
      </c>
      <c r="C227" t="s">
        <v>13</v>
      </c>
      <c r="D227" s="24" t="s">
        <v>13</v>
      </c>
      <c r="E227" s="24" t="s">
        <v>13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241</v>
      </c>
      <c r="C228" t="s">
        <v>13</v>
      </c>
      <c r="D228" s="24" t="s">
        <v>13</v>
      </c>
      <c r="E228" s="24" t="s">
        <v>13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201</v>
      </c>
      <c r="C229" t="s">
        <v>13</v>
      </c>
      <c r="D229" s="24" t="s">
        <v>13</v>
      </c>
      <c r="E229" s="24" t="s">
        <v>13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200</v>
      </c>
      <c r="C230" t="s">
        <v>13</v>
      </c>
      <c r="D230" s="24" t="s">
        <v>13</v>
      </c>
      <c r="E230" s="24" t="s">
        <v>13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92</v>
      </c>
      <c r="C231" t="s">
        <v>13</v>
      </c>
      <c r="D231" s="24" t="s">
        <v>13</v>
      </c>
      <c r="E231" s="24" t="s">
        <v>13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44</v>
      </c>
      <c r="C232" t="s">
        <v>13</v>
      </c>
      <c r="D232" s="24" t="s">
        <v>13</v>
      </c>
      <c r="E232" s="24" t="s">
        <v>13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133</v>
      </c>
      <c r="C233" t="s">
        <v>13</v>
      </c>
      <c r="D233" s="24" t="s">
        <v>13</v>
      </c>
      <c r="E233" s="24" t="s">
        <v>13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193</v>
      </c>
      <c r="C234" t="s">
        <v>13</v>
      </c>
      <c r="D234" s="24" t="s">
        <v>13</v>
      </c>
      <c r="E234" s="24" t="s">
        <v>13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67</v>
      </c>
      <c r="C235" t="s">
        <v>13</v>
      </c>
      <c r="D235" s="24" t="s">
        <v>13</v>
      </c>
      <c r="E235" s="24" t="s">
        <v>13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132</v>
      </c>
      <c r="C236" t="s">
        <v>13</v>
      </c>
      <c r="D236" s="24" t="s">
        <v>13</v>
      </c>
      <c r="E236" s="24" t="s">
        <v>13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25</v>
      </c>
      <c r="C237" t="s">
        <v>13</v>
      </c>
      <c r="D237" s="24" t="s">
        <v>13</v>
      </c>
      <c r="E237" s="24" t="s">
        <v>13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1DF0-F00E-436B-AB4F-254A425ED72D}">
  <sheetPr codeName="Sheet5"/>
  <dimension ref="A1:V238"/>
  <sheetViews>
    <sheetView workbookViewId="0">
      <selection activeCell="D15" sqref="D15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27</v>
      </c>
      <c r="B1" s="8" t="s">
        <v>26</v>
      </c>
      <c r="C1" s="3" t="s">
        <v>506</v>
      </c>
      <c r="D1" s="30" t="s">
        <v>175</v>
      </c>
      <c r="E1" s="4" t="s">
        <v>173</v>
      </c>
      <c r="F1" s="10" t="s">
        <v>172</v>
      </c>
      <c r="G1" s="10" t="s">
        <v>159</v>
      </c>
      <c r="H1" s="10" t="s">
        <v>163</v>
      </c>
      <c r="I1" s="10" t="s">
        <v>167</v>
      </c>
      <c r="J1" s="10" t="s">
        <v>171</v>
      </c>
      <c r="K1" s="10" t="s">
        <v>156</v>
      </c>
      <c r="L1" s="10" t="s">
        <v>157</v>
      </c>
      <c r="M1" s="10" t="s">
        <v>158</v>
      </c>
      <c r="N1" s="10" t="s">
        <v>160</v>
      </c>
      <c r="O1" s="10" t="s">
        <v>161</v>
      </c>
      <c r="P1" s="10" t="s">
        <v>162</v>
      </c>
      <c r="Q1" s="10" t="s">
        <v>164</v>
      </c>
      <c r="R1" s="10" t="s">
        <v>165</v>
      </c>
      <c r="S1" s="10" t="s">
        <v>166</v>
      </c>
      <c r="T1" s="10" t="s">
        <v>168</v>
      </c>
      <c r="U1" s="10" t="s">
        <v>169</v>
      </c>
      <c r="V1" s="10" t="s">
        <v>170</v>
      </c>
    </row>
    <row r="2" spans="1:22" ht="15.6" thickTop="1" thickBot="1" x14ac:dyDescent="0.35">
      <c r="A2" s="13">
        <v>8059100</v>
      </c>
      <c r="B2" s="6" t="s">
        <v>495</v>
      </c>
      <c r="D2" s="23"/>
      <c r="E2" s="51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ht="15.6" thickTop="1" thickBot="1" x14ac:dyDescent="0.35">
      <c r="A3" s="13">
        <v>8008400</v>
      </c>
      <c r="B3" s="6" t="s">
        <v>40</v>
      </c>
      <c r="D3" s="23"/>
      <c r="E3" s="32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ht="15.6" thickTop="1" thickBot="1" x14ac:dyDescent="0.35">
      <c r="A4" s="13">
        <v>8018400</v>
      </c>
      <c r="B4" s="6" t="s">
        <v>191</v>
      </c>
      <c r="D4" s="23"/>
      <c r="E4" s="32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ht="15.6" thickTop="1" thickBot="1" x14ac:dyDescent="0.35">
      <c r="A5" s="13">
        <v>8044600</v>
      </c>
      <c r="B5" s="6" t="s">
        <v>110</v>
      </c>
      <c r="D5" s="23"/>
      <c r="E5" s="32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ht="15.6" thickTop="1" thickBot="1" x14ac:dyDescent="0.35">
      <c r="A6" s="13">
        <v>8022400</v>
      </c>
      <c r="B6" s="6" t="s">
        <v>62</v>
      </c>
      <c r="D6" s="23"/>
      <c r="E6" s="32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ht="15.6" thickTop="1" thickBot="1" x14ac:dyDescent="0.35">
      <c r="A7" s="13">
        <v>8052100</v>
      </c>
      <c r="B7" s="6" t="s">
        <v>232</v>
      </c>
      <c r="D7" s="23"/>
      <c r="E7" s="32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ht="15.6" thickTop="1" thickBot="1" x14ac:dyDescent="0.35">
      <c r="A8" s="13">
        <v>8037200</v>
      </c>
      <c r="B8" s="6" t="s">
        <v>208</v>
      </c>
      <c r="E8" s="2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141</v>
      </c>
      <c r="E9" s="24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228</v>
      </c>
      <c r="D10" s="23"/>
      <c r="E10" s="32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ht="15.6" thickTop="1" thickBot="1" x14ac:dyDescent="0.35">
      <c r="A11" s="13">
        <v>8037400</v>
      </c>
      <c r="B11" s="6" t="s">
        <v>210</v>
      </c>
      <c r="D11" s="23"/>
      <c r="E11" s="32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ht="15.6" thickTop="1" thickBot="1" x14ac:dyDescent="0.35">
      <c r="A12" s="13">
        <v>8037300</v>
      </c>
      <c r="B12" s="6" t="s">
        <v>209</v>
      </c>
      <c r="D12" s="23"/>
      <c r="E12" s="3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ht="15.6" thickTop="1" thickBot="1" x14ac:dyDescent="0.35">
      <c r="A13" s="13">
        <v>8048500</v>
      </c>
      <c r="B13" s="6" t="s">
        <v>219</v>
      </c>
      <c r="D13" s="23"/>
      <c r="E13" s="32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ht="15.6" thickTop="1" thickBot="1" x14ac:dyDescent="0.35">
      <c r="A14" s="13">
        <v>8052000</v>
      </c>
      <c r="B14" s="6" t="s">
        <v>231</v>
      </c>
      <c r="D14" s="23"/>
      <c r="E14" s="32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ht="15.6" thickTop="1" thickBot="1" x14ac:dyDescent="0.35">
      <c r="A15" s="13">
        <v>8015500</v>
      </c>
      <c r="B15" s="6" t="s">
        <v>4</v>
      </c>
      <c r="E15" s="24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E16" s="2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12</v>
      </c>
      <c r="E17" s="24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14</v>
      </c>
      <c r="E18" s="24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100</v>
      </c>
      <c r="D19" s="23"/>
      <c r="E19" s="32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.6" thickTop="1" thickBot="1" x14ac:dyDescent="0.35">
      <c r="A20" s="13">
        <v>8021000</v>
      </c>
      <c r="B20" s="6" t="s">
        <v>58</v>
      </c>
      <c r="E20" s="2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83</v>
      </c>
      <c r="E21" s="24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15</v>
      </c>
      <c r="E22" s="24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86</v>
      </c>
      <c r="E23" s="24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120</v>
      </c>
      <c r="E24" s="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34</v>
      </c>
      <c r="E25" s="24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65</v>
      </c>
      <c r="E26" s="24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135</v>
      </c>
      <c r="E27" s="2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104</v>
      </c>
      <c r="E28" s="24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205</v>
      </c>
      <c r="D29" s="23"/>
      <c r="E29" s="32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.6" thickTop="1" thickBot="1" x14ac:dyDescent="0.35">
      <c r="A30" s="13">
        <v>8049100</v>
      </c>
      <c r="B30" s="6" t="s">
        <v>222</v>
      </c>
      <c r="D30" s="23"/>
      <c r="E30" s="32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.6" thickTop="1" thickBot="1" x14ac:dyDescent="0.35">
      <c r="A31" s="13">
        <v>8049200</v>
      </c>
      <c r="B31" s="6" t="s">
        <v>116</v>
      </c>
      <c r="E31" s="24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126</v>
      </c>
      <c r="E32" s="24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137</v>
      </c>
      <c r="E33" s="2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113</v>
      </c>
      <c r="E34" s="2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41</v>
      </c>
      <c r="E35" s="2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52</v>
      </c>
      <c r="E36" s="2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187</v>
      </c>
      <c r="E37" s="2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16</v>
      </c>
      <c r="E38" s="2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207</v>
      </c>
      <c r="D39" s="23"/>
      <c r="E39" s="3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5.6" thickTop="1" thickBot="1" x14ac:dyDescent="0.35">
      <c r="A40" s="13">
        <v>9010810</v>
      </c>
      <c r="B40" s="6" t="s">
        <v>258</v>
      </c>
      <c r="D40" s="23"/>
      <c r="E40" s="3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5.6" thickTop="1" thickBot="1" x14ac:dyDescent="0.35">
      <c r="A41" s="13">
        <v>8057750</v>
      </c>
      <c r="B41" s="6" t="s">
        <v>149</v>
      </c>
      <c r="E41" s="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230</v>
      </c>
      <c r="D42" s="23"/>
      <c r="E42" s="3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ht="15.6" thickTop="1" thickBot="1" x14ac:dyDescent="0.35">
      <c r="A43" s="13">
        <v>8048700</v>
      </c>
      <c r="B43" s="6" t="s">
        <v>220</v>
      </c>
      <c r="E43" s="2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105</v>
      </c>
      <c r="E44" s="2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106</v>
      </c>
      <c r="E45" s="2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213</v>
      </c>
      <c r="E46" s="2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9</v>
      </c>
      <c r="E47" s="2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5</v>
      </c>
      <c r="E48" s="2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233</v>
      </c>
      <c r="D49" s="23"/>
      <c r="E49" s="32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ht="15.6" thickTop="1" thickBot="1" x14ac:dyDescent="0.35">
      <c r="A50" s="13">
        <v>8047000</v>
      </c>
      <c r="B50" s="6" t="s">
        <v>216</v>
      </c>
      <c r="E50" s="2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188</v>
      </c>
      <c r="E51" s="2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151</v>
      </c>
      <c r="E52" s="2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154</v>
      </c>
      <c r="E53" s="2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256</v>
      </c>
      <c r="D54" s="23"/>
      <c r="E54" s="32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ht="15.6" thickTop="1" thickBot="1" x14ac:dyDescent="0.35">
      <c r="A55" s="13">
        <v>9010690</v>
      </c>
      <c r="B55" s="6" t="s">
        <v>255</v>
      </c>
      <c r="D55" s="23"/>
      <c r="E55" s="32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ht="15.6" thickTop="1" thickBot="1" x14ac:dyDescent="0.35">
      <c r="A56" s="13">
        <v>9010685</v>
      </c>
      <c r="B56" s="6" t="s">
        <v>254</v>
      </c>
      <c r="E56" s="2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94</v>
      </c>
      <c r="E57" s="2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74</v>
      </c>
      <c r="E58" s="24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112</v>
      </c>
      <c r="E59" s="24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235</v>
      </c>
      <c r="D60" s="23"/>
      <c r="E60" s="32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ht="15.6" thickTop="1" thickBot="1" x14ac:dyDescent="0.35">
      <c r="A61" s="13">
        <v>8054000</v>
      </c>
      <c r="B61" s="6" t="s">
        <v>124</v>
      </c>
      <c r="E61" s="2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123</v>
      </c>
      <c r="E62" s="2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17</v>
      </c>
      <c r="E63" s="2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7</v>
      </c>
      <c r="D64" s="23"/>
      <c r="E64" s="32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ht="15.6" thickTop="1" thickBot="1" x14ac:dyDescent="0.35">
      <c r="A65" s="13">
        <v>8025300</v>
      </c>
      <c r="B65" s="6" t="s">
        <v>194</v>
      </c>
      <c r="D65" s="23"/>
      <c r="E65" s="32"/>
      <c r="F65"/>
      <c r="G65"/>
      <c r="H65"/>
      <c r="I65"/>
      <c r="J6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ht="15.6" thickTop="1" thickBot="1" x14ac:dyDescent="0.35">
      <c r="A66" s="13">
        <v>8045400</v>
      </c>
      <c r="B66" s="6" t="s">
        <v>215</v>
      </c>
      <c r="D66" s="23"/>
      <c r="E66" s="32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ht="15.6" thickTop="1" thickBot="1" x14ac:dyDescent="0.35">
      <c r="A67" s="13">
        <v>8014800</v>
      </c>
      <c r="B67" s="6" t="s">
        <v>189</v>
      </c>
      <c r="D67" s="23"/>
      <c r="E67" s="32"/>
      <c r="F67"/>
      <c r="G67"/>
      <c r="H67"/>
      <c r="I67"/>
      <c r="J67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ht="15.6" thickTop="1" thickBot="1" x14ac:dyDescent="0.35">
      <c r="A68" s="13">
        <v>8033500</v>
      </c>
      <c r="B68" s="6" t="s">
        <v>202</v>
      </c>
      <c r="E68" s="2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103</v>
      </c>
      <c r="E69" s="2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49</v>
      </c>
      <c r="E70" s="2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70</v>
      </c>
      <c r="E71" s="2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197</v>
      </c>
      <c r="E72" s="2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131</v>
      </c>
      <c r="E73" s="24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245</v>
      </c>
      <c r="D74" s="23"/>
      <c r="E74" s="32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ht="15.6" thickTop="1" thickBot="1" x14ac:dyDescent="0.35">
      <c r="A75" s="13">
        <v>8057965</v>
      </c>
      <c r="B75" s="6" t="s">
        <v>244</v>
      </c>
      <c r="D75" s="23"/>
      <c r="E75" s="32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ht="15.6" thickTop="1" thickBot="1" x14ac:dyDescent="0.35">
      <c r="A76" s="13">
        <v>8055800</v>
      </c>
      <c r="B76" s="6" t="s">
        <v>238</v>
      </c>
      <c r="D76" s="23"/>
      <c r="E76" s="32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ht="15.6" thickTop="1" thickBot="1" x14ac:dyDescent="0.35">
      <c r="A77" s="13">
        <v>8036600</v>
      </c>
      <c r="B77" s="6" t="s">
        <v>206</v>
      </c>
      <c r="D77" s="23"/>
      <c r="E77" s="32"/>
      <c r="F77"/>
      <c r="G77"/>
      <c r="H77"/>
      <c r="I77"/>
      <c r="J77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</row>
    <row r="78" spans="1:22" ht="15.6" thickTop="1" thickBot="1" x14ac:dyDescent="0.35">
      <c r="A78" s="13">
        <v>8017200</v>
      </c>
      <c r="B78" s="6" t="s">
        <v>190</v>
      </c>
      <c r="E78" s="24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46</v>
      </c>
      <c r="E79" s="24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87</v>
      </c>
      <c r="D80" s="23"/>
      <c r="E80" s="32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ht="15.6" thickTop="1" thickBot="1" x14ac:dyDescent="0.35">
      <c r="A81" s="13">
        <v>8026800</v>
      </c>
      <c r="B81" s="6" t="s">
        <v>77</v>
      </c>
      <c r="E81" s="24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71</v>
      </c>
      <c r="E82" s="24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72</v>
      </c>
      <c r="E83" s="24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73</v>
      </c>
      <c r="D84" s="23"/>
      <c r="E84" s="32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ht="15.6" thickTop="1" thickBot="1" x14ac:dyDescent="0.35">
      <c r="A85" s="13">
        <v>8053600</v>
      </c>
      <c r="B85" s="6" t="s">
        <v>122</v>
      </c>
      <c r="E85" s="24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76</v>
      </c>
      <c r="E86" s="24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97</v>
      </c>
      <c r="E87" s="24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214</v>
      </c>
      <c r="D88" s="23"/>
      <c r="E88" s="32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ht="15.6" thickTop="1" thickBot="1" x14ac:dyDescent="0.35">
      <c r="A89" s="13">
        <v>8042700</v>
      </c>
      <c r="B89" s="6" t="s">
        <v>10</v>
      </c>
      <c r="E89" s="24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75</v>
      </c>
      <c r="E90" s="24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99</v>
      </c>
      <c r="E91" s="24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18</v>
      </c>
      <c r="E92" s="24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198</v>
      </c>
      <c r="D93" s="23"/>
      <c r="E93" s="32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ht="15.6" thickTop="1" thickBot="1" x14ac:dyDescent="0.35">
      <c r="A94" s="13">
        <v>8006100</v>
      </c>
      <c r="B94" s="6" t="s">
        <v>36</v>
      </c>
      <c r="E94" s="2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68</v>
      </c>
      <c r="E95" s="24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60</v>
      </c>
      <c r="E96" s="24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43</v>
      </c>
      <c r="E97" s="24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127</v>
      </c>
      <c r="E98" s="24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184</v>
      </c>
      <c r="E99" s="24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185</v>
      </c>
      <c r="E100" s="24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35</v>
      </c>
      <c r="E101" s="24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183</v>
      </c>
      <c r="E102" s="24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79</v>
      </c>
      <c r="E103" s="24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236</v>
      </c>
      <c r="D104" s="23"/>
      <c r="E104" s="32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ht="15.6" thickTop="1" thickBot="1" x14ac:dyDescent="0.35">
      <c r="A105" s="13">
        <v>8051500</v>
      </c>
      <c r="B105" s="6" t="s">
        <v>229</v>
      </c>
      <c r="D105" s="23"/>
      <c r="E105" s="32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ht="15.6" thickTop="1" thickBot="1" x14ac:dyDescent="0.35">
      <c r="A106" s="13">
        <v>8049800</v>
      </c>
      <c r="B106" s="6" t="s">
        <v>117</v>
      </c>
      <c r="E106" s="24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125</v>
      </c>
      <c r="E107" s="24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199</v>
      </c>
      <c r="D108" s="23"/>
      <c r="E108" s="32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ht="15.6" thickTop="1" thickBot="1" x14ac:dyDescent="0.35">
      <c r="A109" s="13">
        <v>8039900</v>
      </c>
      <c r="B109" s="6" t="s">
        <v>212</v>
      </c>
      <c r="D109" s="23"/>
      <c r="E109" s="32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ht="15.6" thickTop="1" thickBot="1" x14ac:dyDescent="0.35">
      <c r="A110" s="13">
        <v>8030800</v>
      </c>
      <c r="B110" s="6" t="s">
        <v>196</v>
      </c>
      <c r="D110" s="23"/>
      <c r="E110" s="32"/>
      <c r="F110"/>
      <c r="G110"/>
      <c r="H110"/>
      <c r="I110"/>
      <c r="J110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</row>
    <row r="111" spans="1:22" ht="15.6" thickTop="1" thickBot="1" x14ac:dyDescent="0.35">
      <c r="A111" s="13">
        <v>8028100</v>
      </c>
      <c r="B111" s="6" t="s">
        <v>80</v>
      </c>
      <c r="E111" s="24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129</v>
      </c>
      <c r="D112" s="23"/>
      <c r="E112" s="3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ht="15.6" thickTop="1" thickBot="1" x14ac:dyDescent="0.35">
      <c r="A113" s="13">
        <v>8023900</v>
      </c>
      <c r="B113" s="6" t="s">
        <v>19</v>
      </c>
      <c r="E113" s="24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63</v>
      </c>
      <c r="E114" s="2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179</v>
      </c>
      <c r="D115" s="23"/>
      <c r="E115" s="32"/>
      <c r="F115"/>
      <c r="G115"/>
      <c r="H115"/>
      <c r="I115"/>
      <c r="J115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</row>
    <row r="116" spans="1:22" ht="15.6" thickTop="1" thickBot="1" x14ac:dyDescent="0.35">
      <c r="A116" s="13">
        <v>8002000</v>
      </c>
      <c r="B116" s="6" t="s">
        <v>178</v>
      </c>
      <c r="E116" s="24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53</v>
      </c>
      <c r="E117" s="24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136</v>
      </c>
      <c r="E118" s="24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226</v>
      </c>
      <c r="E119" s="24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257</v>
      </c>
      <c r="E120" s="24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140</v>
      </c>
      <c r="E121" s="24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139</v>
      </c>
      <c r="E122" s="24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128</v>
      </c>
      <c r="E123" s="24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134</v>
      </c>
      <c r="E124" s="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47</v>
      </c>
      <c r="E125" s="24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114</v>
      </c>
      <c r="E126" s="24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42</v>
      </c>
      <c r="E127" s="24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32</v>
      </c>
      <c r="E128" s="24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130</v>
      </c>
      <c r="E129" s="24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109</v>
      </c>
      <c r="E130" s="24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181</v>
      </c>
      <c r="E131" s="24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50</v>
      </c>
      <c r="E132" s="24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55</v>
      </c>
      <c r="E133" s="24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186</v>
      </c>
      <c r="E134" s="2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37</v>
      </c>
      <c r="E135" s="24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224</v>
      </c>
      <c r="E136" s="24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221</v>
      </c>
      <c r="E137" s="24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217</v>
      </c>
      <c r="E138" s="24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225</v>
      </c>
      <c r="E139" s="24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223</v>
      </c>
      <c r="E140" s="24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211</v>
      </c>
      <c r="E141" s="24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227</v>
      </c>
      <c r="E142" s="24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239</v>
      </c>
      <c r="E143" s="24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</v>
      </c>
      <c r="E144" s="2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57</v>
      </c>
      <c r="E145" s="24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107</v>
      </c>
      <c r="E146" s="24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82</v>
      </c>
      <c r="E147" s="24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64</v>
      </c>
      <c r="E148" s="24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234</v>
      </c>
      <c r="E149" s="24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</v>
      </c>
      <c r="E150" s="24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20</v>
      </c>
      <c r="D151" s="23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</row>
    <row r="152" spans="1:22" ht="15.6" thickTop="1" thickBot="1" x14ac:dyDescent="0.35">
      <c r="A152" s="13">
        <v>8045200</v>
      </c>
      <c r="B152" s="6" t="s">
        <v>111</v>
      </c>
      <c r="E152" s="24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21</v>
      </c>
      <c r="E153" s="24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22</v>
      </c>
      <c r="E154" s="2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56</v>
      </c>
      <c r="E155" s="24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182</v>
      </c>
      <c r="E156" s="24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54</v>
      </c>
      <c r="E157" s="24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45</v>
      </c>
      <c r="E158" s="24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59</v>
      </c>
      <c r="E159" s="24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38</v>
      </c>
      <c r="E160" s="24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30</v>
      </c>
      <c r="E161" s="24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31</v>
      </c>
      <c r="E162" s="24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81</v>
      </c>
      <c r="E163" s="24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192</v>
      </c>
      <c r="E164" s="2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29</v>
      </c>
      <c r="E165" s="24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39</v>
      </c>
      <c r="E166" s="24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115</v>
      </c>
      <c r="E167" s="24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180</v>
      </c>
      <c r="E168" s="24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48</v>
      </c>
      <c r="E169" s="24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95</v>
      </c>
      <c r="E170" s="24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195</v>
      </c>
      <c r="E171" s="24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510</v>
      </c>
      <c r="E172" s="24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143</v>
      </c>
      <c r="E173" s="24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240</v>
      </c>
      <c r="E174" s="2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142</v>
      </c>
      <c r="E175" s="24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144</v>
      </c>
      <c r="E176" s="24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148</v>
      </c>
      <c r="E177" s="24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145</v>
      </c>
      <c r="E178" s="24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146</v>
      </c>
      <c r="E179" s="24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147</v>
      </c>
      <c r="E180" s="24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250</v>
      </c>
      <c r="E181" s="24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101</v>
      </c>
      <c r="E182" s="24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85</v>
      </c>
      <c r="E183" s="24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121</v>
      </c>
      <c r="E184" s="2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252</v>
      </c>
      <c r="E185" s="24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251</v>
      </c>
      <c r="E186" s="24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8</v>
      </c>
      <c r="D187" s="23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</row>
    <row r="188" spans="1:22" ht="15.6" thickTop="1" thickBot="1" x14ac:dyDescent="0.35">
      <c r="A188" s="13">
        <v>8042800</v>
      </c>
      <c r="B188" s="6" t="s">
        <v>108</v>
      </c>
      <c r="E188" s="24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118</v>
      </c>
      <c r="E189" s="24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119</v>
      </c>
      <c r="E190" s="24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61</v>
      </c>
      <c r="E191" s="24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102</v>
      </c>
      <c r="E192" s="24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78</v>
      </c>
      <c r="E193" s="24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66</v>
      </c>
      <c r="E194" s="2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98</v>
      </c>
      <c r="E195" s="24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2</v>
      </c>
      <c r="E196" s="24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96</v>
      </c>
      <c r="E197" s="24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0</v>
      </c>
      <c r="E198" s="24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11</v>
      </c>
      <c r="D199" s="23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</row>
    <row r="200" spans="1:22" ht="15.6" thickTop="1" thickBot="1" x14ac:dyDescent="0.35">
      <c r="A200" s="13">
        <v>9010660</v>
      </c>
      <c r="B200" s="6" t="s">
        <v>253</v>
      </c>
      <c r="E200" s="24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51</v>
      </c>
      <c r="E201" s="24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84</v>
      </c>
      <c r="E202" s="24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248</v>
      </c>
      <c r="E203" s="24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237</v>
      </c>
      <c r="E204" s="2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247</v>
      </c>
      <c r="E205" s="24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246</v>
      </c>
      <c r="E206" s="24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1</v>
      </c>
      <c r="D207" s="23"/>
      <c r="E207" s="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</row>
    <row r="208" spans="1:22" ht="15.6" thickTop="1" thickBot="1" x14ac:dyDescent="0.35">
      <c r="A208" s="13">
        <v>8048400</v>
      </c>
      <c r="B208" s="6" t="s">
        <v>218</v>
      </c>
      <c r="E208" s="24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28</v>
      </c>
      <c r="E209" s="24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89</v>
      </c>
      <c r="E210" s="24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90</v>
      </c>
      <c r="E211" s="24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91</v>
      </c>
      <c r="E212" s="24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6</v>
      </c>
      <c r="E213" s="24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23</v>
      </c>
      <c r="E214" s="2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150</v>
      </c>
      <c r="E215" s="24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88</v>
      </c>
      <c r="E216" s="24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204</v>
      </c>
      <c r="E217" s="24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93</v>
      </c>
      <c r="E218" s="24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203</v>
      </c>
      <c r="E219" s="24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152</v>
      </c>
      <c r="E220" s="24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153</v>
      </c>
      <c r="E221" s="24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24</v>
      </c>
      <c r="E222" s="24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155</v>
      </c>
      <c r="E223" s="24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249</v>
      </c>
      <c r="E224" s="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138</v>
      </c>
      <c r="E225" s="24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242</v>
      </c>
      <c r="E226" s="24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243</v>
      </c>
      <c r="E227" s="24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241</v>
      </c>
      <c r="E228" s="24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201</v>
      </c>
      <c r="C229" t="s">
        <v>13</v>
      </c>
      <c r="D229" s="24" t="s">
        <v>13</v>
      </c>
      <c r="E229" s="24" t="s">
        <v>13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200</v>
      </c>
      <c r="C230" t="s">
        <v>13</v>
      </c>
      <c r="D230" s="24" t="s">
        <v>13</v>
      </c>
      <c r="E230" s="24" t="s">
        <v>13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92</v>
      </c>
      <c r="C231" t="s">
        <v>13</v>
      </c>
      <c r="D231" s="24" t="s">
        <v>13</v>
      </c>
      <c r="E231" s="24" t="s">
        <v>13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44</v>
      </c>
      <c r="C232" t="s">
        <v>13</v>
      </c>
      <c r="D232" s="24" t="s">
        <v>13</v>
      </c>
      <c r="E232" s="24" t="s">
        <v>13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133</v>
      </c>
      <c r="C233" t="s">
        <v>13</v>
      </c>
      <c r="D233" s="24" t="s">
        <v>13</v>
      </c>
      <c r="E233" s="24" t="s">
        <v>13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193</v>
      </c>
      <c r="C234" t="s">
        <v>13</v>
      </c>
      <c r="D234" s="24" t="s">
        <v>13</v>
      </c>
      <c r="E234" s="24" t="s">
        <v>13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67</v>
      </c>
      <c r="C235" t="s">
        <v>13</v>
      </c>
      <c r="D235" s="24" t="s">
        <v>13</v>
      </c>
      <c r="E235" s="24" t="s">
        <v>13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132</v>
      </c>
      <c r="C236" t="s">
        <v>13</v>
      </c>
      <c r="D236" s="24" t="s">
        <v>13</v>
      </c>
      <c r="E236" s="24" t="s">
        <v>13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25</v>
      </c>
      <c r="C237" t="s">
        <v>13</v>
      </c>
      <c r="D237" s="24" t="s">
        <v>13</v>
      </c>
      <c r="E237" s="24" t="s">
        <v>13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C4EC8-66DA-451B-A50F-5AD329C22F9B}">
  <sheetPr codeName="Sheet15"/>
  <dimension ref="A1:V945"/>
  <sheetViews>
    <sheetView zoomScale="120" zoomScaleNormal="120" workbookViewId="0">
      <selection activeCell="I412" sqref="I412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>
        <v>45720</v>
      </c>
      <c r="E2" s="90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ht="13.95" customHeight="1" x14ac:dyDescent="0.3">
      <c r="A3" s="82"/>
      <c r="B3" s="85"/>
      <c r="C3" s="18" t="s">
        <v>548</v>
      </c>
      <c r="D3" s="88"/>
      <c r="E3" s="88"/>
      <c r="F3">
        <v>194</v>
      </c>
      <c r="G3">
        <v>12</v>
      </c>
      <c r="H3">
        <v>42</v>
      </c>
      <c r="I3">
        <v>65</v>
      </c>
      <c r="J3">
        <v>75</v>
      </c>
      <c r="K3">
        <v>0</v>
      </c>
      <c r="L3">
        <v>11</v>
      </c>
      <c r="M3">
        <v>1</v>
      </c>
      <c r="N3">
        <v>17</v>
      </c>
      <c r="O3">
        <v>11</v>
      </c>
      <c r="P3">
        <v>14</v>
      </c>
      <c r="Q3">
        <v>1</v>
      </c>
      <c r="R3">
        <v>39</v>
      </c>
      <c r="S3">
        <v>25</v>
      </c>
      <c r="T3">
        <v>39</v>
      </c>
      <c r="U3">
        <v>35</v>
      </c>
      <c r="V3">
        <v>1</v>
      </c>
    </row>
    <row r="4" spans="1:22" ht="13.95" customHeight="1" x14ac:dyDescent="0.3">
      <c r="A4" s="82"/>
      <c r="B4" s="85"/>
      <c r="C4" s="18" t="s">
        <v>549</v>
      </c>
      <c r="D4" s="88"/>
      <c r="E4" s="88"/>
      <c r="F4" s="63">
        <f t="shared" ref="F4:V4" si="0">IFERROR((F3-F2)/F2,"")</f>
        <v>-6.280193236714976E-2</v>
      </c>
      <c r="G4" s="63">
        <f t="shared" si="0"/>
        <v>0</v>
      </c>
      <c r="H4" s="63">
        <f t="shared" si="0"/>
        <v>2.4390243902439025E-2</v>
      </c>
      <c r="I4" s="63">
        <f t="shared" si="0"/>
        <v>1.5625E-2</v>
      </c>
      <c r="J4" s="63">
        <f t="shared" si="0"/>
        <v>-0.16666666666666666</v>
      </c>
      <c r="K4" s="63" t="str">
        <f t="shared" si="0"/>
        <v/>
      </c>
      <c r="L4" s="63">
        <f t="shared" si="0"/>
        <v>0</v>
      </c>
      <c r="M4" s="63">
        <f t="shared" si="0"/>
        <v>0</v>
      </c>
      <c r="N4" s="35">
        <f t="shared" si="0"/>
        <v>-5.5555555555555552E-2</v>
      </c>
      <c r="O4" s="35">
        <f t="shared" si="0"/>
        <v>0.375</v>
      </c>
      <c r="P4" s="35">
        <f t="shared" si="0"/>
        <v>-6.6666666666666666E-2</v>
      </c>
      <c r="Q4" s="63" t="str">
        <f t="shared" si="0"/>
        <v/>
      </c>
      <c r="R4" s="63">
        <f t="shared" si="0"/>
        <v>0</v>
      </c>
      <c r="S4" s="63">
        <f t="shared" si="0"/>
        <v>0</v>
      </c>
      <c r="T4" s="63">
        <f t="shared" si="0"/>
        <v>-0.26415094339622641</v>
      </c>
      <c r="U4" s="63">
        <f t="shared" si="0"/>
        <v>-2.7777777777777776E-2</v>
      </c>
      <c r="V4" s="64">
        <f t="shared" si="0"/>
        <v>0</v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>
        <f t="shared" ref="F5:V5" si="1">IFERROR(SQRT(2*(F3-F2)^2/(F3+F2)),"")</f>
        <v>0.91809191701038328</v>
      </c>
      <c r="G5" s="65">
        <f t="shared" si="1"/>
        <v>0</v>
      </c>
      <c r="H5" s="65">
        <f t="shared" si="1"/>
        <v>0.15523010514126659</v>
      </c>
      <c r="I5" s="65">
        <f t="shared" si="1"/>
        <v>0.12451456127293807</v>
      </c>
      <c r="J5" s="65">
        <f t="shared" si="1"/>
        <v>1.6514456476895409</v>
      </c>
      <c r="K5" s="65" t="str">
        <f t="shared" si="1"/>
        <v/>
      </c>
      <c r="L5" s="65">
        <f t="shared" si="1"/>
        <v>0</v>
      </c>
      <c r="M5" s="65">
        <f t="shared" si="1"/>
        <v>0</v>
      </c>
      <c r="N5" s="74">
        <f t="shared" si="1"/>
        <v>0.23904572186687872</v>
      </c>
      <c r="O5" s="74">
        <f t="shared" si="1"/>
        <v>0.97332852678457515</v>
      </c>
      <c r="P5" s="74">
        <f t="shared" si="1"/>
        <v>0.26261286571944509</v>
      </c>
      <c r="Q5" s="65">
        <f t="shared" si="1"/>
        <v>1.4142135623730951</v>
      </c>
      <c r="R5" s="65">
        <f t="shared" si="1"/>
        <v>0</v>
      </c>
      <c r="S5" s="65">
        <f t="shared" si="1"/>
        <v>0</v>
      </c>
      <c r="T5" s="65">
        <f t="shared" si="1"/>
        <v>2.0641873861685598</v>
      </c>
      <c r="U5" s="65">
        <f t="shared" si="1"/>
        <v>0.16783627165933782</v>
      </c>
      <c r="V5" s="66">
        <f t="shared" si="1"/>
        <v>0</v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/>
      <c r="E18" s="90"/>
      <c r="F18" s="75"/>
      <c r="G18" s="75"/>
      <c r="H18" s="75"/>
      <c r="I18" s="75"/>
      <c r="J18" s="75"/>
      <c r="K18" s="75"/>
      <c r="L18" s="75"/>
      <c r="M18" s="75"/>
      <c r="Q18" s="75"/>
      <c r="R18" s="75"/>
      <c r="S18" s="75"/>
      <c r="T18" s="75"/>
      <c r="U18" s="75"/>
      <c r="V18" s="76"/>
    </row>
    <row r="19" spans="1:22" ht="13.95" customHeight="1" x14ac:dyDescent="0.3">
      <c r="A19" s="82"/>
      <c r="B19" s="85"/>
      <c r="C19" s="18" t="s">
        <v>548</v>
      </c>
      <c r="D19" s="88"/>
      <c r="E19" s="88"/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 t="str">
        <f t="shared" ref="F20:V20" si="8">IFERROR((F19-F18)/F18,"")</f>
        <v/>
      </c>
      <c r="G20" s="63" t="str">
        <f t="shared" si="8"/>
        <v/>
      </c>
      <c r="H20" s="63" t="str">
        <f t="shared" si="8"/>
        <v/>
      </c>
      <c r="I20" s="63" t="str">
        <f t="shared" si="8"/>
        <v/>
      </c>
      <c r="J20" s="63" t="str">
        <f t="shared" si="8"/>
        <v/>
      </c>
      <c r="K20" s="63" t="str">
        <f t="shared" si="8"/>
        <v/>
      </c>
      <c r="L20" s="63" t="str">
        <f t="shared" si="8"/>
        <v/>
      </c>
      <c r="M20" s="63" t="str">
        <f t="shared" si="8"/>
        <v/>
      </c>
      <c r="N20" s="35" t="str">
        <f t="shared" si="8"/>
        <v/>
      </c>
      <c r="O20" s="35" t="str">
        <f t="shared" si="8"/>
        <v/>
      </c>
      <c r="P20" s="35" t="str">
        <f t="shared" si="8"/>
        <v/>
      </c>
      <c r="Q20" s="63" t="str">
        <f t="shared" si="8"/>
        <v/>
      </c>
      <c r="R20" s="63" t="str">
        <f t="shared" si="8"/>
        <v/>
      </c>
      <c r="S20" s="63" t="str">
        <f t="shared" si="8"/>
        <v/>
      </c>
      <c r="T20" s="63" t="str">
        <f t="shared" si="8"/>
        <v/>
      </c>
      <c r="U20" s="63" t="str">
        <f t="shared" si="8"/>
        <v/>
      </c>
      <c r="V20" s="64" t="str">
        <f t="shared" si="8"/>
        <v/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 t="str">
        <f t="shared" ref="F21:V21" si="9">IFERROR(SQRT(2*(F19-F18)^2/(F19+F18)),"")</f>
        <v/>
      </c>
      <c r="G21" s="65" t="str">
        <f t="shared" si="9"/>
        <v/>
      </c>
      <c r="H21" s="65" t="str">
        <f t="shared" si="9"/>
        <v/>
      </c>
      <c r="I21" s="65" t="str">
        <f t="shared" si="9"/>
        <v/>
      </c>
      <c r="J21" s="65" t="str">
        <f t="shared" si="9"/>
        <v/>
      </c>
      <c r="K21" s="65" t="str">
        <f t="shared" si="9"/>
        <v/>
      </c>
      <c r="L21" s="65" t="str">
        <f t="shared" si="9"/>
        <v/>
      </c>
      <c r="M21" s="65" t="str">
        <f t="shared" si="9"/>
        <v/>
      </c>
      <c r="N21" s="74" t="str">
        <f t="shared" si="9"/>
        <v/>
      </c>
      <c r="O21" s="74" t="str">
        <f t="shared" si="9"/>
        <v/>
      </c>
      <c r="P21" s="74" t="str">
        <f t="shared" si="9"/>
        <v/>
      </c>
      <c r="Q21" s="65" t="str">
        <f t="shared" si="9"/>
        <v/>
      </c>
      <c r="R21" s="65" t="str">
        <f t="shared" si="9"/>
        <v/>
      </c>
      <c r="S21" s="65" t="str">
        <f t="shared" si="9"/>
        <v/>
      </c>
      <c r="T21" s="65" t="str">
        <f t="shared" si="9"/>
        <v/>
      </c>
      <c r="U21" s="65" t="str">
        <f t="shared" si="9"/>
        <v/>
      </c>
      <c r="V21" s="66" t="str">
        <f t="shared" si="9"/>
        <v/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>
        <v>45772</v>
      </c>
      <c r="E22" s="90">
        <v>0.32291666666666669</v>
      </c>
      <c r="F22" s="75">
        <v>273</v>
      </c>
      <c r="G22" s="75">
        <v>111</v>
      </c>
      <c r="H22" s="75">
        <v>126</v>
      </c>
      <c r="I22" s="75">
        <v>28</v>
      </c>
      <c r="J22" s="75">
        <v>8</v>
      </c>
      <c r="K22" s="75">
        <v>1</v>
      </c>
      <c r="L22" s="75">
        <v>105</v>
      </c>
      <c r="M22" s="75">
        <v>5</v>
      </c>
      <c r="N22">
        <v>4</v>
      </c>
      <c r="O22">
        <v>117</v>
      </c>
      <c r="P22">
        <v>5</v>
      </c>
      <c r="Q22" s="75">
        <v>13</v>
      </c>
      <c r="R22" s="75">
        <v>1</v>
      </c>
      <c r="S22" s="75">
        <v>14</v>
      </c>
      <c r="T22" s="75">
        <v>4</v>
      </c>
      <c r="U22" s="75">
        <v>0</v>
      </c>
      <c r="V22" s="76">
        <v>4</v>
      </c>
    </row>
    <row r="23" spans="1:22" ht="13.95" customHeight="1" x14ac:dyDescent="0.3">
      <c r="A23" s="82"/>
      <c r="B23" s="85"/>
      <c r="C23" s="18" t="s">
        <v>548</v>
      </c>
      <c r="D23" s="88"/>
      <c r="E23" s="88"/>
      <c r="F23">
        <v>264</v>
      </c>
      <c r="G23">
        <v>104</v>
      </c>
      <c r="H23">
        <v>123</v>
      </c>
      <c r="I23">
        <v>29</v>
      </c>
      <c r="J23">
        <v>28</v>
      </c>
      <c r="K23">
        <v>1</v>
      </c>
      <c r="L23">
        <v>98</v>
      </c>
      <c r="M23">
        <v>5</v>
      </c>
      <c r="N23">
        <v>4</v>
      </c>
      <c r="O23">
        <v>114</v>
      </c>
      <c r="P23">
        <v>5</v>
      </c>
      <c r="Q23">
        <v>13</v>
      </c>
      <c r="R23">
        <v>2</v>
      </c>
      <c r="S23">
        <v>14</v>
      </c>
      <c r="T23">
        <v>4</v>
      </c>
      <c r="U23">
        <v>0</v>
      </c>
      <c r="V23">
        <v>4</v>
      </c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>
        <f t="shared" ref="F24:V24" si="10">IFERROR((F23-F22)/F22,"")</f>
        <v>-3.2967032967032968E-2</v>
      </c>
      <c r="G24" s="63">
        <f t="shared" si="10"/>
        <v>-6.3063063063063057E-2</v>
      </c>
      <c r="H24" s="63">
        <f t="shared" si="10"/>
        <v>-2.3809523809523808E-2</v>
      </c>
      <c r="I24" s="63">
        <f t="shared" si="10"/>
        <v>3.5714285714285712E-2</v>
      </c>
      <c r="J24" s="63">
        <f t="shared" si="10"/>
        <v>2.5</v>
      </c>
      <c r="K24" s="63">
        <f t="shared" si="10"/>
        <v>0</v>
      </c>
      <c r="L24" s="63">
        <f t="shared" si="10"/>
        <v>-6.6666666666666666E-2</v>
      </c>
      <c r="M24" s="63">
        <f t="shared" si="10"/>
        <v>0</v>
      </c>
      <c r="N24" s="35">
        <f t="shared" si="10"/>
        <v>0</v>
      </c>
      <c r="O24" s="35">
        <f t="shared" si="10"/>
        <v>-2.564102564102564E-2</v>
      </c>
      <c r="P24" s="35">
        <f t="shared" si="10"/>
        <v>0</v>
      </c>
      <c r="Q24" s="63">
        <f t="shared" si="10"/>
        <v>0</v>
      </c>
      <c r="R24" s="63">
        <f t="shared" si="10"/>
        <v>1</v>
      </c>
      <c r="S24" s="63">
        <f t="shared" si="10"/>
        <v>0</v>
      </c>
      <c r="T24" s="63">
        <f t="shared" si="10"/>
        <v>0</v>
      </c>
      <c r="U24" s="63" t="str">
        <f t="shared" si="10"/>
        <v/>
      </c>
      <c r="V24" s="64">
        <f t="shared" si="10"/>
        <v>0</v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>
        <f t="shared" ref="F25:V25" si="11">IFERROR(SQRT(2*(F23-F22)^2/(F23+F22)),"")</f>
        <v>0.54925037792761811</v>
      </c>
      <c r="G25" s="65">
        <f t="shared" si="11"/>
        <v>0.67513995103857694</v>
      </c>
      <c r="H25" s="65">
        <f t="shared" si="11"/>
        <v>0.26886642896893248</v>
      </c>
      <c r="I25" s="65">
        <f t="shared" si="11"/>
        <v>0.1873171623163388</v>
      </c>
      <c r="J25" s="65">
        <f t="shared" si="11"/>
        <v>4.714045207910317</v>
      </c>
      <c r="K25" s="65">
        <f t="shared" si="11"/>
        <v>0</v>
      </c>
      <c r="L25" s="65">
        <f t="shared" si="11"/>
        <v>0.69480833377965123</v>
      </c>
      <c r="M25" s="65">
        <f t="shared" si="11"/>
        <v>0</v>
      </c>
      <c r="N25" s="74">
        <f t="shared" si="11"/>
        <v>0</v>
      </c>
      <c r="O25" s="74">
        <f t="shared" si="11"/>
        <v>0.27914526311954124</v>
      </c>
      <c r="P25" s="74">
        <f t="shared" si="11"/>
        <v>0</v>
      </c>
      <c r="Q25" s="65">
        <f t="shared" si="11"/>
        <v>0</v>
      </c>
      <c r="R25" s="65">
        <f t="shared" si="11"/>
        <v>0.81649658092772603</v>
      </c>
      <c r="S25" s="65">
        <f t="shared" si="11"/>
        <v>0</v>
      </c>
      <c r="T25" s="65">
        <f t="shared" si="11"/>
        <v>0</v>
      </c>
      <c r="U25" s="65" t="str">
        <f t="shared" si="11"/>
        <v/>
      </c>
      <c r="V25" s="66">
        <f t="shared" si="11"/>
        <v>0</v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2">IFERROR((F27-F26)/F26,"")</f>
        <v/>
      </c>
      <c r="G28" s="63" t="str">
        <f t="shared" si="12"/>
        <v/>
      </c>
      <c r="H28" s="63" t="str">
        <f t="shared" si="12"/>
        <v/>
      </c>
      <c r="I28" s="63" t="str">
        <f t="shared" si="12"/>
        <v/>
      </c>
      <c r="J28" s="63" t="str">
        <f t="shared" si="12"/>
        <v/>
      </c>
      <c r="K28" s="63" t="str">
        <f t="shared" si="12"/>
        <v/>
      </c>
      <c r="L28" s="63" t="str">
        <f t="shared" si="12"/>
        <v/>
      </c>
      <c r="M28" s="63" t="str">
        <f t="shared" si="12"/>
        <v/>
      </c>
      <c r="N28" s="35" t="str">
        <f t="shared" si="12"/>
        <v/>
      </c>
      <c r="O28" s="35" t="str">
        <f t="shared" si="12"/>
        <v/>
      </c>
      <c r="P28" s="35" t="str">
        <f t="shared" si="12"/>
        <v/>
      </c>
      <c r="Q28" s="63" t="str">
        <f t="shared" si="12"/>
        <v/>
      </c>
      <c r="R28" s="63" t="str">
        <f t="shared" si="12"/>
        <v/>
      </c>
      <c r="S28" s="63" t="str">
        <f t="shared" si="12"/>
        <v/>
      </c>
      <c r="T28" s="63" t="str">
        <f t="shared" si="12"/>
        <v/>
      </c>
      <c r="U28" s="63" t="str">
        <f t="shared" si="12"/>
        <v/>
      </c>
      <c r="V28" s="64" t="str">
        <f t="shared" si="12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3">IFERROR(SQRT(2*(F27-F26)^2/(F27+F26)),"")</f>
        <v/>
      </c>
      <c r="G29" s="65" t="str">
        <f t="shared" si="13"/>
        <v/>
      </c>
      <c r="H29" s="65" t="str">
        <f t="shared" si="13"/>
        <v/>
      </c>
      <c r="I29" s="65" t="str">
        <f t="shared" si="13"/>
        <v/>
      </c>
      <c r="J29" s="65" t="str">
        <f t="shared" si="13"/>
        <v/>
      </c>
      <c r="K29" s="65" t="str">
        <f t="shared" si="13"/>
        <v/>
      </c>
      <c r="L29" s="65" t="str">
        <f t="shared" si="13"/>
        <v/>
      </c>
      <c r="M29" s="65" t="str">
        <f t="shared" si="13"/>
        <v/>
      </c>
      <c r="N29" s="74" t="str">
        <f t="shared" si="13"/>
        <v/>
      </c>
      <c r="O29" s="74" t="str">
        <f t="shared" si="13"/>
        <v/>
      </c>
      <c r="P29" s="74" t="str">
        <f t="shared" si="13"/>
        <v/>
      </c>
      <c r="Q29" s="65" t="str">
        <f t="shared" si="13"/>
        <v/>
      </c>
      <c r="R29" s="65" t="str">
        <f t="shared" si="13"/>
        <v/>
      </c>
      <c r="S29" s="65" t="str">
        <f t="shared" si="13"/>
        <v/>
      </c>
      <c r="T29" s="65" t="str">
        <f t="shared" si="13"/>
        <v/>
      </c>
      <c r="U29" s="65" t="str">
        <f t="shared" si="13"/>
        <v/>
      </c>
      <c r="V29" s="66" t="str">
        <f t="shared" si="13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91"/>
      <c r="E30" s="91"/>
      <c r="F30" s="75"/>
      <c r="G30" s="75"/>
      <c r="H30" s="75"/>
      <c r="I30" s="75"/>
      <c r="J30" s="75"/>
      <c r="K30" s="75"/>
      <c r="L30" s="75"/>
      <c r="M30" s="75"/>
      <c r="Q30" s="75"/>
      <c r="R30" s="75"/>
      <c r="S30" s="75"/>
      <c r="T30" s="75"/>
      <c r="U30" s="75"/>
      <c r="V30" s="76"/>
    </row>
    <row r="31" spans="1:22" ht="13.95" customHeight="1" x14ac:dyDescent="0.3">
      <c r="A31" s="82"/>
      <c r="B31" s="85"/>
      <c r="C31" s="18" t="s">
        <v>548</v>
      </c>
      <c r="D31" s="88"/>
      <c r="E31" s="88"/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 t="str">
        <f t="shared" ref="F32:V32" si="14">IFERROR((F31-F30)/F30,"")</f>
        <v/>
      </c>
      <c r="G32" s="63" t="str">
        <f t="shared" si="14"/>
        <v/>
      </c>
      <c r="H32" s="63" t="str">
        <f t="shared" si="14"/>
        <v/>
      </c>
      <c r="I32" s="63" t="str">
        <f t="shared" si="14"/>
        <v/>
      </c>
      <c r="J32" s="63" t="str">
        <f t="shared" si="14"/>
        <v/>
      </c>
      <c r="K32" s="63" t="str">
        <f t="shared" si="14"/>
        <v/>
      </c>
      <c r="L32" s="63" t="str">
        <f t="shared" si="14"/>
        <v/>
      </c>
      <c r="M32" s="63" t="str">
        <f t="shared" si="14"/>
        <v/>
      </c>
      <c r="N32" s="35" t="str">
        <f t="shared" si="14"/>
        <v/>
      </c>
      <c r="O32" s="35" t="str">
        <f t="shared" si="14"/>
        <v/>
      </c>
      <c r="P32" s="35" t="str">
        <f t="shared" si="14"/>
        <v/>
      </c>
      <c r="Q32" s="63" t="str">
        <f t="shared" si="14"/>
        <v/>
      </c>
      <c r="R32" s="63" t="str">
        <f t="shared" si="14"/>
        <v/>
      </c>
      <c r="S32" s="63" t="str">
        <f t="shared" si="14"/>
        <v/>
      </c>
      <c r="T32" s="63" t="str">
        <f t="shared" si="14"/>
        <v/>
      </c>
      <c r="U32" s="63" t="str">
        <f t="shared" si="14"/>
        <v/>
      </c>
      <c r="V32" s="64" t="str">
        <f t="shared" si="14"/>
        <v/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 t="str">
        <f t="shared" ref="F33:V33" si="15">IFERROR(SQRT(2*(F31-F30)^2/(F31+F30)),"")</f>
        <v/>
      </c>
      <c r="G33" s="65" t="str">
        <f t="shared" si="15"/>
        <v/>
      </c>
      <c r="H33" s="65" t="str">
        <f t="shared" si="15"/>
        <v/>
      </c>
      <c r="I33" s="65" t="str">
        <f t="shared" si="15"/>
        <v/>
      </c>
      <c r="J33" s="65" t="str">
        <f t="shared" si="15"/>
        <v/>
      </c>
      <c r="K33" s="65" t="str">
        <f t="shared" si="15"/>
        <v/>
      </c>
      <c r="L33" s="65" t="str">
        <f t="shared" si="15"/>
        <v/>
      </c>
      <c r="M33" s="65" t="str">
        <f t="shared" si="15"/>
        <v/>
      </c>
      <c r="N33" s="74" t="str">
        <f t="shared" si="15"/>
        <v/>
      </c>
      <c r="O33" s="74" t="str">
        <f t="shared" si="15"/>
        <v/>
      </c>
      <c r="P33" s="74" t="str">
        <f t="shared" si="15"/>
        <v/>
      </c>
      <c r="Q33" s="65" t="str">
        <f t="shared" si="15"/>
        <v/>
      </c>
      <c r="R33" s="65" t="str">
        <f t="shared" si="15"/>
        <v/>
      </c>
      <c r="S33" s="65" t="str">
        <f t="shared" si="15"/>
        <v/>
      </c>
      <c r="T33" s="65" t="str">
        <f t="shared" si="15"/>
        <v/>
      </c>
      <c r="U33" s="65" t="str">
        <f t="shared" si="15"/>
        <v/>
      </c>
      <c r="V33" s="66" t="str">
        <f t="shared" si="15"/>
        <v/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>
        <v>45776</v>
      </c>
      <c r="E34" s="90">
        <v>0.34375</v>
      </c>
      <c r="F34" s="75">
        <v>190</v>
      </c>
      <c r="G34" s="75">
        <v>64</v>
      </c>
      <c r="H34" s="75">
        <v>49</v>
      </c>
      <c r="I34" s="75">
        <v>41</v>
      </c>
      <c r="J34" s="75">
        <v>36</v>
      </c>
      <c r="K34" s="75">
        <v>29</v>
      </c>
      <c r="L34" s="75">
        <v>35</v>
      </c>
      <c r="M34" s="75">
        <v>0</v>
      </c>
      <c r="N34">
        <v>5</v>
      </c>
      <c r="O34">
        <v>22</v>
      </c>
      <c r="P34">
        <v>22</v>
      </c>
      <c r="Q34" s="75">
        <v>2</v>
      </c>
      <c r="R34" s="75">
        <v>27</v>
      </c>
      <c r="S34" s="75">
        <v>12</v>
      </c>
      <c r="T34" s="75">
        <v>15</v>
      </c>
      <c r="U34" s="75">
        <v>5</v>
      </c>
      <c r="V34" s="76">
        <v>16</v>
      </c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>
        <v>179</v>
      </c>
      <c r="G35" s="18">
        <v>68</v>
      </c>
      <c r="H35" s="18">
        <v>47</v>
      </c>
      <c r="I35" s="18">
        <v>29</v>
      </c>
      <c r="J35" s="18">
        <v>35</v>
      </c>
      <c r="K35" s="18">
        <v>30</v>
      </c>
      <c r="L35" s="18">
        <v>38</v>
      </c>
      <c r="M35" s="18">
        <v>0</v>
      </c>
      <c r="N35">
        <v>4</v>
      </c>
      <c r="O35">
        <v>21</v>
      </c>
      <c r="P35">
        <v>22</v>
      </c>
      <c r="Q35" s="18">
        <v>2</v>
      </c>
      <c r="R35" s="18">
        <v>26</v>
      </c>
      <c r="S35" s="18">
        <v>1</v>
      </c>
      <c r="T35" s="18">
        <v>14</v>
      </c>
      <c r="U35" s="18">
        <v>5</v>
      </c>
      <c r="V35" s="60">
        <v>16</v>
      </c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>
        <f t="shared" ref="F36:V36" si="16">IFERROR((F35-F34)/F34,"")</f>
        <v>-5.7894736842105263E-2</v>
      </c>
      <c r="G36" s="63">
        <f t="shared" si="16"/>
        <v>6.25E-2</v>
      </c>
      <c r="H36" s="63">
        <f t="shared" si="16"/>
        <v>-4.0816326530612242E-2</v>
      </c>
      <c r="I36" s="63">
        <f t="shared" si="16"/>
        <v>-0.29268292682926828</v>
      </c>
      <c r="J36" s="63">
        <f t="shared" si="16"/>
        <v>-2.7777777777777776E-2</v>
      </c>
      <c r="K36" s="63">
        <f t="shared" si="16"/>
        <v>3.4482758620689655E-2</v>
      </c>
      <c r="L36" s="63">
        <f t="shared" si="16"/>
        <v>8.5714285714285715E-2</v>
      </c>
      <c r="M36" s="63" t="str">
        <f t="shared" si="16"/>
        <v/>
      </c>
      <c r="N36" s="35">
        <f t="shared" si="16"/>
        <v>-0.2</v>
      </c>
      <c r="O36" s="35">
        <f t="shared" si="16"/>
        <v>-4.5454545454545456E-2</v>
      </c>
      <c r="P36" s="35">
        <f t="shared" si="16"/>
        <v>0</v>
      </c>
      <c r="Q36" s="63">
        <f t="shared" si="16"/>
        <v>0</v>
      </c>
      <c r="R36" s="63">
        <f t="shared" si="16"/>
        <v>-3.7037037037037035E-2</v>
      </c>
      <c r="S36" s="63">
        <f t="shared" si="16"/>
        <v>-0.91666666666666663</v>
      </c>
      <c r="T36" s="63">
        <f t="shared" si="16"/>
        <v>-6.6666666666666666E-2</v>
      </c>
      <c r="U36" s="63">
        <f t="shared" si="16"/>
        <v>0</v>
      </c>
      <c r="V36" s="64">
        <f t="shared" si="16"/>
        <v>0</v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>
        <f t="shared" ref="F37:V37" si="17">IFERROR(SQRT(2*(F35-F34)^2/(F35+F34)),"")</f>
        <v>0.80983119121554137</v>
      </c>
      <c r="G37" s="65">
        <f t="shared" si="17"/>
        <v>0.49236596391733095</v>
      </c>
      <c r="H37" s="65">
        <f t="shared" si="17"/>
        <v>0.28867513459481287</v>
      </c>
      <c r="I37" s="65">
        <f t="shared" si="17"/>
        <v>2.0283702113484399</v>
      </c>
      <c r="J37" s="65">
        <f t="shared" si="17"/>
        <v>0.16783627165933782</v>
      </c>
      <c r="K37" s="65">
        <f t="shared" si="17"/>
        <v>0.18411492357966466</v>
      </c>
      <c r="L37" s="65">
        <f t="shared" si="17"/>
        <v>0.49656353316142077</v>
      </c>
      <c r="M37" s="65" t="str">
        <f t="shared" si="17"/>
        <v/>
      </c>
      <c r="N37" s="74">
        <f t="shared" si="17"/>
        <v>0.47140452079103168</v>
      </c>
      <c r="O37" s="74">
        <f t="shared" si="17"/>
        <v>0.21566554640687682</v>
      </c>
      <c r="P37" s="74">
        <f t="shared" si="17"/>
        <v>0</v>
      </c>
      <c r="Q37" s="65">
        <f t="shared" si="17"/>
        <v>0</v>
      </c>
      <c r="R37" s="65">
        <f t="shared" si="17"/>
        <v>0.19425717247145283</v>
      </c>
      <c r="S37" s="65">
        <f t="shared" si="17"/>
        <v>4.3145549730400488</v>
      </c>
      <c r="T37" s="65">
        <f t="shared" si="17"/>
        <v>0.26261286571944509</v>
      </c>
      <c r="U37" s="65">
        <f t="shared" si="17"/>
        <v>0</v>
      </c>
      <c r="V37" s="66">
        <f t="shared" si="17"/>
        <v>0</v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>
        <v>45777</v>
      </c>
      <c r="E38" s="90">
        <v>0.32291666666666669</v>
      </c>
      <c r="F38">
        <v>308</v>
      </c>
      <c r="G38">
        <v>152</v>
      </c>
      <c r="H38">
        <v>133</v>
      </c>
      <c r="I38">
        <v>11</v>
      </c>
      <c r="J38">
        <v>12</v>
      </c>
      <c r="K38">
        <v>4</v>
      </c>
      <c r="L38">
        <v>145</v>
      </c>
      <c r="M38">
        <v>3</v>
      </c>
      <c r="N38">
        <v>6</v>
      </c>
      <c r="O38">
        <v>122</v>
      </c>
      <c r="P38">
        <v>5</v>
      </c>
      <c r="Q38">
        <v>8</v>
      </c>
      <c r="R38">
        <v>3</v>
      </c>
      <c r="S38">
        <v>0</v>
      </c>
      <c r="T38">
        <v>8</v>
      </c>
      <c r="U38">
        <v>3</v>
      </c>
      <c r="V38">
        <v>1</v>
      </c>
    </row>
    <row r="39" spans="1:22" ht="13.95" customHeight="1" x14ac:dyDescent="0.3">
      <c r="A39" s="82"/>
      <c r="B39" s="85"/>
      <c r="C39" s="18" t="s">
        <v>548</v>
      </c>
      <c r="D39" s="88"/>
      <c r="E39" s="88"/>
      <c r="F39">
        <v>245</v>
      </c>
      <c r="G39">
        <v>120</v>
      </c>
      <c r="H39">
        <v>105</v>
      </c>
      <c r="I39">
        <v>8</v>
      </c>
      <c r="J39">
        <v>12</v>
      </c>
      <c r="K39">
        <v>3</v>
      </c>
      <c r="L39">
        <v>114</v>
      </c>
      <c r="M39">
        <v>3</v>
      </c>
      <c r="N39">
        <v>5</v>
      </c>
      <c r="O39">
        <v>99</v>
      </c>
      <c r="P39">
        <v>1</v>
      </c>
      <c r="Q39">
        <v>4</v>
      </c>
      <c r="R39">
        <v>4</v>
      </c>
      <c r="S39">
        <v>0</v>
      </c>
      <c r="T39">
        <v>0</v>
      </c>
      <c r="U39">
        <v>11</v>
      </c>
      <c r="V39">
        <v>1</v>
      </c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>
        <f t="shared" ref="F40:V40" si="18">IFERROR((F39-F38)/F38,"")</f>
        <v>-0.20454545454545456</v>
      </c>
      <c r="G40" s="63">
        <f t="shared" si="18"/>
        <v>-0.21052631578947367</v>
      </c>
      <c r="H40" s="63">
        <f t="shared" si="18"/>
        <v>-0.21052631578947367</v>
      </c>
      <c r="I40" s="63">
        <f t="shared" si="18"/>
        <v>-0.27272727272727271</v>
      </c>
      <c r="J40" s="63">
        <f t="shared" si="18"/>
        <v>0</v>
      </c>
      <c r="K40" s="63">
        <f t="shared" si="18"/>
        <v>-0.25</v>
      </c>
      <c r="L40" s="63">
        <f t="shared" si="18"/>
        <v>-0.21379310344827587</v>
      </c>
      <c r="M40" s="63">
        <f t="shared" si="18"/>
        <v>0</v>
      </c>
      <c r="N40" s="35">
        <f t="shared" si="18"/>
        <v>-0.16666666666666666</v>
      </c>
      <c r="O40" s="35">
        <f t="shared" si="18"/>
        <v>-0.18852459016393441</v>
      </c>
      <c r="P40" s="35">
        <f t="shared" si="18"/>
        <v>-0.8</v>
      </c>
      <c r="Q40" s="63">
        <f t="shared" si="18"/>
        <v>-0.5</v>
      </c>
      <c r="R40" s="63">
        <f t="shared" si="18"/>
        <v>0.33333333333333331</v>
      </c>
      <c r="S40" s="63" t="str">
        <f t="shared" si="18"/>
        <v/>
      </c>
      <c r="T40" s="63">
        <f t="shared" si="18"/>
        <v>-1</v>
      </c>
      <c r="U40" s="63">
        <f t="shared" si="18"/>
        <v>2.6666666666666665</v>
      </c>
      <c r="V40" s="64">
        <f t="shared" si="18"/>
        <v>0</v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>
        <f t="shared" ref="F41:V41" si="19">IFERROR(SQRT(2*(F39-F38)^2/(F39+F38)),"")</f>
        <v>3.7887241097428612</v>
      </c>
      <c r="G41" s="65">
        <f t="shared" si="19"/>
        <v>2.7439773622801416</v>
      </c>
      <c r="H41" s="65">
        <f t="shared" si="19"/>
        <v>2.5667557916789914</v>
      </c>
      <c r="I41" s="65">
        <f t="shared" si="19"/>
        <v>0.97332852678457515</v>
      </c>
      <c r="J41" s="65">
        <f t="shared" si="19"/>
        <v>0</v>
      </c>
      <c r="K41" s="65">
        <f t="shared" si="19"/>
        <v>0.53452248382484879</v>
      </c>
      <c r="L41" s="65">
        <f t="shared" si="19"/>
        <v>2.7241236060152301</v>
      </c>
      <c r="M41" s="65">
        <f t="shared" si="19"/>
        <v>0</v>
      </c>
      <c r="N41" s="74">
        <f t="shared" si="19"/>
        <v>0.42640143271122088</v>
      </c>
      <c r="O41" s="74">
        <f t="shared" si="19"/>
        <v>2.1879968731106727</v>
      </c>
      <c r="P41" s="74">
        <f t="shared" si="19"/>
        <v>2.3094010767585029</v>
      </c>
      <c r="Q41" s="65">
        <f t="shared" si="19"/>
        <v>1.6329931618554521</v>
      </c>
      <c r="R41" s="65">
        <f t="shared" si="19"/>
        <v>0.53452248382484879</v>
      </c>
      <c r="S41" s="65" t="str">
        <f t="shared" si="19"/>
        <v/>
      </c>
      <c r="T41" s="65">
        <f t="shared" si="19"/>
        <v>4</v>
      </c>
      <c r="U41" s="65">
        <f t="shared" si="19"/>
        <v>3.0237157840738176</v>
      </c>
      <c r="V41" s="66">
        <f t="shared" si="19"/>
        <v>0</v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>
        <v>45778</v>
      </c>
      <c r="E42" s="90">
        <v>0.32291666666666669</v>
      </c>
      <c r="F42">
        <v>380</v>
      </c>
      <c r="G42">
        <v>130</v>
      </c>
      <c r="H42">
        <v>155</v>
      </c>
      <c r="I42">
        <v>74</v>
      </c>
      <c r="J42">
        <v>21</v>
      </c>
      <c r="K42">
        <v>4</v>
      </c>
      <c r="L42">
        <v>107</v>
      </c>
      <c r="M42">
        <v>19</v>
      </c>
      <c r="N42">
        <v>10</v>
      </c>
      <c r="O42">
        <v>123</v>
      </c>
      <c r="P42">
        <v>22</v>
      </c>
      <c r="Q42">
        <v>31</v>
      </c>
      <c r="R42">
        <v>20</v>
      </c>
      <c r="S42">
        <v>23</v>
      </c>
      <c r="T42">
        <v>12</v>
      </c>
      <c r="U42">
        <v>8</v>
      </c>
      <c r="V42">
        <v>1</v>
      </c>
    </row>
    <row r="43" spans="1:22" ht="13.95" customHeight="1" x14ac:dyDescent="0.3">
      <c r="A43" s="82"/>
      <c r="B43" s="85"/>
      <c r="C43" s="18" t="s">
        <v>548</v>
      </c>
      <c r="D43" s="88"/>
      <c r="E43" s="88"/>
      <c r="F43">
        <v>374</v>
      </c>
      <c r="G43">
        <v>132</v>
      </c>
      <c r="H43">
        <v>153</v>
      </c>
      <c r="I43">
        <v>70</v>
      </c>
      <c r="J43">
        <v>19</v>
      </c>
      <c r="K43">
        <v>4</v>
      </c>
      <c r="L43">
        <v>109</v>
      </c>
      <c r="M43">
        <v>19</v>
      </c>
      <c r="N43">
        <v>7</v>
      </c>
      <c r="O43">
        <v>131</v>
      </c>
      <c r="P43">
        <v>15</v>
      </c>
      <c r="Q43">
        <v>30</v>
      </c>
      <c r="R43">
        <v>22</v>
      </c>
      <c r="S43">
        <v>18</v>
      </c>
      <c r="T43">
        <v>11</v>
      </c>
      <c r="U43">
        <v>8</v>
      </c>
      <c r="V43">
        <v>0</v>
      </c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>
        <f t="shared" ref="F44:V44" si="20">IFERROR((F43-F42)/F42,"")</f>
        <v>-1.5789473684210527E-2</v>
      </c>
      <c r="G44" s="63">
        <f t="shared" si="20"/>
        <v>1.5384615384615385E-2</v>
      </c>
      <c r="H44" s="63">
        <f t="shared" si="20"/>
        <v>-1.2903225806451613E-2</v>
      </c>
      <c r="I44" s="63">
        <f t="shared" si="20"/>
        <v>-5.4054054054054057E-2</v>
      </c>
      <c r="J44" s="63">
        <f t="shared" si="20"/>
        <v>-9.5238095238095233E-2</v>
      </c>
      <c r="K44" s="63">
        <f t="shared" si="20"/>
        <v>0</v>
      </c>
      <c r="L44" s="63">
        <f t="shared" si="20"/>
        <v>1.8691588785046728E-2</v>
      </c>
      <c r="M44" s="63">
        <f t="shared" si="20"/>
        <v>0</v>
      </c>
      <c r="N44" s="35">
        <f t="shared" si="20"/>
        <v>-0.3</v>
      </c>
      <c r="O44" s="35">
        <f t="shared" si="20"/>
        <v>6.5040650406504072E-2</v>
      </c>
      <c r="P44" s="35">
        <f t="shared" si="20"/>
        <v>-0.31818181818181818</v>
      </c>
      <c r="Q44" s="63">
        <f t="shared" si="20"/>
        <v>-3.2258064516129031E-2</v>
      </c>
      <c r="R44" s="63">
        <f t="shared" si="20"/>
        <v>0.1</v>
      </c>
      <c r="S44" s="63">
        <f t="shared" si="20"/>
        <v>-0.21739130434782608</v>
      </c>
      <c r="T44" s="63">
        <f t="shared" si="20"/>
        <v>-8.3333333333333329E-2</v>
      </c>
      <c r="U44" s="63">
        <f t="shared" si="20"/>
        <v>0</v>
      </c>
      <c r="V44" s="64">
        <f t="shared" si="20"/>
        <v>-1</v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>
        <f t="shared" ref="F45:V45" si="21">IFERROR(SQRT(2*(F43-F42)^2/(F43+F42)),"")</f>
        <v>0.30901572157476281</v>
      </c>
      <c r="G45" s="65">
        <f t="shared" si="21"/>
        <v>0.17474081133220759</v>
      </c>
      <c r="H45" s="65">
        <f t="shared" si="21"/>
        <v>0.16116459280507606</v>
      </c>
      <c r="I45" s="65">
        <f t="shared" si="21"/>
        <v>0.47140452079103168</v>
      </c>
      <c r="J45" s="65">
        <f t="shared" si="21"/>
        <v>0.44721359549995793</v>
      </c>
      <c r="K45" s="65">
        <f t="shared" si="21"/>
        <v>0</v>
      </c>
      <c r="L45" s="65">
        <f t="shared" si="21"/>
        <v>0.19245008972987526</v>
      </c>
      <c r="M45" s="65">
        <f t="shared" si="21"/>
        <v>0</v>
      </c>
      <c r="N45" s="74">
        <f t="shared" si="21"/>
        <v>1.0289915108550531</v>
      </c>
      <c r="O45" s="74">
        <f t="shared" si="21"/>
        <v>0.70988520753289097</v>
      </c>
      <c r="P45" s="74">
        <f t="shared" si="21"/>
        <v>1.62746694241347</v>
      </c>
      <c r="Q45" s="65">
        <f t="shared" si="21"/>
        <v>0.18107149208503706</v>
      </c>
      <c r="R45" s="65">
        <f t="shared" si="21"/>
        <v>0.43643578047198472</v>
      </c>
      <c r="S45" s="65">
        <f t="shared" si="21"/>
        <v>1.1043152607484654</v>
      </c>
      <c r="T45" s="65">
        <f t="shared" si="21"/>
        <v>0.29488391230979427</v>
      </c>
      <c r="U45" s="65">
        <f t="shared" si="21"/>
        <v>0</v>
      </c>
      <c r="V45" s="66">
        <f t="shared" si="21"/>
        <v>1.4142135623730951</v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>
        <v>45812</v>
      </c>
      <c r="E46" s="90">
        <v>0.63541666666666663</v>
      </c>
      <c r="F46">
        <v>273</v>
      </c>
      <c r="G46">
        <v>120</v>
      </c>
      <c r="H46">
        <v>121</v>
      </c>
      <c r="I46">
        <v>10</v>
      </c>
      <c r="J46">
        <v>22</v>
      </c>
      <c r="K46">
        <v>6</v>
      </c>
      <c r="L46">
        <v>114</v>
      </c>
      <c r="M46">
        <v>0</v>
      </c>
      <c r="N46">
        <v>3</v>
      </c>
      <c r="O46">
        <v>114</v>
      </c>
      <c r="P46">
        <v>4</v>
      </c>
      <c r="Q46">
        <v>1</v>
      </c>
      <c r="R46">
        <v>4</v>
      </c>
      <c r="S46">
        <v>5</v>
      </c>
      <c r="T46">
        <v>4</v>
      </c>
      <c r="U46">
        <v>7</v>
      </c>
      <c r="V46">
        <v>11</v>
      </c>
    </row>
    <row r="47" spans="1:22" ht="13.95" customHeight="1" x14ac:dyDescent="0.3">
      <c r="A47" s="82"/>
      <c r="B47" s="85"/>
      <c r="C47" s="18" t="s">
        <v>548</v>
      </c>
      <c r="D47" s="88"/>
      <c r="E47" s="88"/>
      <c r="F47">
        <v>270</v>
      </c>
      <c r="G47">
        <v>115</v>
      </c>
      <c r="H47">
        <v>123</v>
      </c>
      <c r="I47">
        <v>11</v>
      </c>
      <c r="J47">
        <v>21</v>
      </c>
      <c r="K47">
        <v>1</v>
      </c>
      <c r="L47">
        <v>114</v>
      </c>
      <c r="M47">
        <v>0</v>
      </c>
      <c r="N47">
        <v>3</v>
      </c>
      <c r="O47">
        <v>116</v>
      </c>
      <c r="P47">
        <v>4</v>
      </c>
      <c r="Q47">
        <v>1</v>
      </c>
      <c r="R47">
        <v>5</v>
      </c>
      <c r="S47">
        <v>5</v>
      </c>
      <c r="T47">
        <v>4</v>
      </c>
      <c r="U47">
        <v>6</v>
      </c>
      <c r="V47">
        <v>11</v>
      </c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>
        <f t="shared" ref="F48:V48" si="22">IFERROR((F47-F46)/F46,"")</f>
        <v>-1.098901098901099E-2</v>
      </c>
      <c r="G48" s="63">
        <f t="shared" si="22"/>
        <v>-4.1666666666666664E-2</v>
      </c>
      <c r="H48" s="63">
        <f t="shared" si="22"/>
        <v>1.6528925619834711E-2</v>
      </c>
      <c r="I48" s="63">
        <f t="shared" si="22"/>
        <v>0.1</v>
      </c>
      <c r="J48" s="63">
        <f t="shared" si="22"/>
        <v>-4.5454545454545456E-2</v>
      </c>
      <c r="K48" s="63">
        <f t="shared" si="22"/>
        <v>-0.83333333333333337</v>
      </c>
      <c r="L48" s="63">
        <f t="shared" si="22"/>
        <v>0</v>
      </c>
      <c r="M48" s="63" t="str">
        <f t="shared" si="22"/>
        <v/>
      </c>
      <c r="N48" s="35">
        <f t="shared" si="22"/>
        <v>0</v>
      </c>
      <c r="O48" s="35">
        <f t="shared" si="22"/>
        <v>1.7543859649122806E-2</v>
      </c>
      <c r="P48" s="35">
        <f t="shared" si="22"/>
        <v>0</v>
      </c>
      <c r="Q48" s="63">
        <f t="shared" si="22"/>
        <v>0</v>
      </c>
      <c r="R48" s="63">
        <f t="shared" si="22"/>
        <v>0.25</v>
      </c>
      <c r="S48" s="63">
        <f t="shared" si="22"/>
        <v>0</v>
      </c>
      <c r="T48" s="63">
        <f t="shared" si="22"/>
        <v>0</v>
      </c>
      <c r="U48" s="63">
        <f t="shared" si="22"/>
        <v>-0.14285714285714285</v>
      </c>
      <c r="V48" s="64">
        <f t="shared" si="22"/>
        <v>0</v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>
        <f t="shared" ref="F49:V49" si="23">IFERROR(SQRT(2*(F47-F46)^2/(F47+F46)),"")</f>
        <v>0.18206913871032132</v>
      </c>
      <c r="G49" s="65">
        <f t="shared" si="23"/>
        <v>0.46126560401444255</v>
      </c>
      <c r="H49" s="65">
        <f t="shared" si="23"/>
        <v>0.18107149208503706</v>
      </c>
      <c r="I49" s="65">
        <f t="shared" si="23"/>
        <v>0.30860669992418382</v>
      </c>
      <c r="J49" s="65">
        <f t="shared" si="23"/>
        <v>0.21566554640687682</v>
      </c>
      <c r="K49" s="65">
        <f t="shared" si="23"/>
        <v>2.6726124191242437</v>
      </c>
      <c r="L49" s="65">
        <f t="shared" si="23"/>
        <v>0</v>
      </c>
      <c r="M49" s="65" t="str">
        <f t="shared" si="23"/>
        <v/>
      </c>
      <c r="N49" s="74">
        <f t="shared" si="23"/>
        <v>0</v>
      </c>
      <c r="O49" s="74">
        <f t="shared" si="23"/>
        <v>0.18650096164806276</v>
      </c>
      <c r="P49" s="74">
        <f t="shared" si="23"/>
        <v>0</v>
      </c>
      <c r="Q49" s="65">
        <f t="shared" si="23"/>
        <v>0</v>
      </c>
      <c r="R49" s="65">
        <f t="shared" si="23"/>
        <v>0.47140452079103168</v>
      </c>
      <c r="S49" s="65">
        <f t="shared" si="23"/>
        <v>0</v>
      </c>
      <c r="T49" s="65">
        <f t="shared" si="23"/>
        <v>0</v>
      </c>
      <c r="U49" s="65">
        <f t="shared" si="23"/>
        <v>0.39223227027636809</v>
      </c>
      <c r="V49" s="66">
        <f t="shared" si="23"/>
        <v>0</v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>
        <v>45812</v>
      </c>
      <c r="E50" s="90">
        <v>0.35416666666666669</v>
      </c>
      <c r="F50">
        <v>176</v>
      </c>
      <c r="G50">
        <v>89</v>
      </c>
      <c r="H50">
        <v>74</v>
      </c>
      <c r="I50">
        <v>2</v>
      </c>
      <c r="J50">
        <v>11</v>
      </c>
      <c r="K50">
        <v>5</v>
      </c>
      <c r="L50">
        <v>83</v>
      </c>
      <c r="M50">
        <v>1</v>
      </c>
      <c r="N50">
        <v>0</v>
      </c>
      <c r="O50">
        <v>70</v>
      </c>
      <c r="P50">
        <v>4</v>
      </c>
      <c r="Q50">
        <v>0</v>
      </c>
      <c r="R50">
        <v>0</v>
      </c>
      <c r="S50">
        <v>2</v>
      </c>
      <c r="T50">
        <v>4</v>
      </c>
      <c r="U50">
        <v>0</v>
      </c>
      <c r="V50">
        <v>7</v>
      </c>
    </row>
    <row r="51" spans="1:22" ht="13.95" customHeight="1" x14ac:dyDescent="0.3">
      <c r="A51" s="82"/>
      <c r="B51" s="85"/>
      <c r="C51" s="18" t="s">
        <v>548</v>
      </c>
      <c r="D51" s="88"/>
      <c r="E51" s="88"/>
      <c r="F51">
        <v>164</v>
      </c>
      <c r="G51">
        <v>84</v>
      </c>
      <c r="H51">
        <v>75</v>
      </c>
      <c r="I51">
        <v>0</v>
      </c>
      <c r="J51">
        <v>5</v>
      </c>
      <c r="K51">
        <v>5</v>
      </c>
      <c r="L51">
        <v>78</v>
      </c>
      <c r="M51">
        <v>1</v>
      </c>
      <c r="N51">
        <v>0</v>
      </c>
      <c r="O51">
        <v>71</v>
      </c>
      <c r="P51">
        <v>4</v>
      </c>
      <c r="Q51">
        <v>0</v>
      </c>
      <c r="R51">
        <v>0</v>
      </c>
      <c r="S51">
        <v>0</v>
      </c>
      <c r="T51">
        <v>5</v>
      </c>
      <c r="U51">
        <v>0</v>
      </c>
      <c r="V51">
        <v>0</v>
      </c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>
        <f t="shared" ref="F52:V52" si="24">IFERROR((F51-F50)/F50,"")</f>
        <v>-6.8181818181818177E-2</v>
      </c>
      <c r="G52" s="63">
        <f t="shared" si="24"/>
        <v>-5.6179775280898875E-2</v>
      </c>
      <c r="H52" s="63">
        <f t="shared" si="24"/>
        <v>1.3513513513513514E-2</v>
      </c>
      <c r="I52" s="63">
        <f t="shared" si="24"/>
        <v>-1</v>
      </c>
      <c r="J52" s="63">
        <f t="shared" si="24"/>
        <v>-0.54545454545454541</v>
      </c>
      <c r="K52" s="63">
        <f t="shared" si="24"/>
        <v>0</v>
      </c>
      <c r="L52" s="63">
        <f t="shared" si="24"/>
        <v>-6.0240963855421686E-2</v>
      </c>
      <c r="M52" s="63">
        <f t="shared" si="24"/>
        <v>0</v>
      </c>
      <c r="N52" s="35" t="str">
        <f t="shared" si="24"/>
        <v/>
      </c>
      <c r="O52" s="35">
        <f t="shared" si="24"/>
        <v>1.4285714285714285E-2</v>
      </c>
      <c r="P52" s="35">
        <f t="shared" si="24"/>
        <v>0</v>
      </c>
      <c r="Q52" s="63" t="str">
        <f t="shared" si="24"/>
        <v/>
      </c>
      <c r="R52" s="63" t="str">
        <f t="shared" si="24"/>
        <v/>
      </c>
      <c r="S52" s="63">
        <f t="shared" si="24"/>
        <v>-1</v>
      </c>
      <c r="T52" s="63">
        <f t="shared" si="24"/>
        <v>0.25</v>
      </c>
      <c r="U52" s="63" t="str">
        <f t="shared" si="24"/>
        <v/>
      </c>
      <c r="V52" s="64">
        <f t="shared" si="24"/>
        <v>-1</v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>
        <f t="shared" ref="F53:V53" si="25">IFERROR(SQRT(2*(F51-F50)^2/(F51+F50)),"")</f>
        <v>0.92035798661684454</v>
      </c>
      <c r="G53" s="65">
        <f t="shared" si="25"/>
        <v>0.53760333057047038</v>
      </c>
      <c r="H53" s="65">
        <f t="shared" si="25"/>
        <v>0.11585688927269845</v>
      </c>
      <c r="I53" s="65">
        <f t="shared" si="25"/>
        <v>2</v>
      </c>
      <c r="J53" s="65">
        <f t="shared" si="25"/>
        <v>2.1213203435596424</v>
      </c>
      <c r="K53" s="65">
        <f t="shared" si="25"/>
        <v>0</v>
      </c>
      <c r="L53" s="65">
        <f t="shared" si="25"/>
        <v>0.55727821257535282</v>
      </c>
      <c r="M53" s="65">
        <f t="shared" si="25"/>
        <v>0</v>
      </c>
      <c r="N53" s="74" t="str">
        <f t="shared" si="25"/>
        <v/>
      </c>
      <c r="O53" s="74">
        <f t="shared" si="25"/>
        <v>0.11909826683508273</v>
      </c>
      <c r="P53" s="74">
        <f t="shared" si="25"/>
        <v>0</v>
      </c>
      <c r="Q53" s="65" t="str">
        <f t="shared" si="25"/>
        <v/>
      </c>
      <c r="R53" s="65" t="str">
        <f t="shared" si="25"/>
        <v/>
      </c>
      <c r="S53" s="65">
        <f t="shared" si="25"/>
        <v>2</v>
      </c>
      <c r="T53" s="65">
        <f t="shared" si="25"/>
        <v>0.47140452079103168</v>
      </c>
      <c r="U53" s="65" t="str">
        <f t="shared" si="25"/>
        <v/>
      </c>
      <c r="V53" s="66">
        <f t="shared" si="25"/>
        <v>3.7416573867739413</v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6">IFERROR((F55-F54)/F54,"")</f>
        <v/>
      </c>
      <c r="G56" s="63" t="str">
        <f t="shared" si="26"/>
        <v/>
      </c>
      <c r="H56" s="63" t="str">
        <f t="shared" si="26"/>
        <v/>
      </c>
      <c r="I56" s="63" t="str">
        <f t="shared" si="26"/>
        <v/>
      </c>
      <c r="J56" s="63" t="str">
        <f t="shared" si="26"/>
        <v/>
      </c>
      <c r="K56" s="63" t="str">
        <f t="shared" si="26"/>
        <v/>
      </c>
      <c r="L56" s="63" t="str">
        <f t="shared" si="26"/>
        <v/>
      </c>
      <c r="M56" s="63" t="str">
        <f t="shared" si="26"/>
        <v/>
      </c>
      <c r="N56" s="35" t="str">
        <f t="shared" si="26"/>
        <v/>
      </c>
      <c r="O56" s="35" t="str">
        <f t="shared" si="26"/>
        <v/>
      </c>
      <c r="P56" s="35" t="str">
        <f t="shared" si="26"/>
        <v/>
      </c>
      <c r="Q56" s="63" t="str">
        <f t="shared" si="26"/>
        <v/>
      </c>
      <c r="R56" s="63" t="str">
        <f t="shared" si="26"/>
        <v/>
      </c>
      <c r="S56" s="63" t="str">
        <f t="shared" si="26"/>
        <v/>
      </c>
      <c r="T56" s="63" t="str">
        <f t="shared" si="26"/>
        <v/>
      </c>
      <c r="U56" s="63" t="str">
        <f t="shared" si="26"/>
        <v/>
      </c>
      <c r="V56" s="64" t="str">
        <f t="shared" si="26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7">IFERROR(SQRT(2*(F55-F54)^2/(F55+F54)),"")</f>
        <v/>
      </c>
      <c r="G57" s="65" t="str">
        <f t="shared" si="27"/>
        <v/>
      </c>
      <c r="H57" s="65" t="str">
        <f t="shared" si="27"/>
        <v/>
      </c>
      <c r="I57" s="65" t="str">
        <f t="shared" si="27"/>
        <v/>
      </c>
      <c r="J57" s="65" t="str">
        <f t="shared" si="27"/>
        <v/>
      </c>
      <c r="K57" s="65" t="str">
        <f t="shared" si="27"/>
        <v/>
      </c>
      <c r="L57" s="65" t="str">
        <f t="shared" si="27"/>
        <v/>
      </c>
      <c r="M57" s="65" t="str">
        <f t="shared" si="27"/>
        <v/>
      </c>
      <c r="N57" s="70" t="str">
        <f t="shared" si="27"/>
        <v/>
      </c>
      <c r="O57" s="70" t="str">
        <f t="shared" si="27"/>
        <v/>
      </c>
      <c r="P57" s="70" t="str">
        <f t="shared" si="27"/>
        <v/>
      </c>
      <c r="Q57" s="65" t="str">
        <f t="shared" si="27"/>
        <v/>
      </c>
      <c r="R57" s="65" t="str">
        <f t="shared" si="27"/>
        <v/>
      </c>
      <c r="S57" s="65" t="str">
        <f t="shared" si="27"/>
        <v/>
      </c>
      <c r="T57" s="65" t="str">
        <f t="shared" si="27"/>
        <v/>
      </c>
      <c r="U57" s="65" t="str">
        <f t="shared" si="27"/>
        <v/>
      </c>
      <c r="V57" s="66" t="str">
        <f t="shared" si="27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28">IFERROR((F59-F58)/F58,"")</f>
        <v/>
      </c>
      <c r="G60" s="63" t="str">
        <f t="shared" si="28"/>
        <v/>
      </c>
      <c r="H60" s="63" t="str">
        <f t="shared" si="28"/>
        <v/>
      </c>
      <c r="I60" s="63" t="str">
        <f t="shared" si="28"/>
        <v/>
      </c>
      <c r="J60" s="63" t="str">
        <f t="shared" si="28"/>
        <v/>
      </c>
      <c r="K60" s="63" t="str">
        <f t="shared" si="28"/>
        <v/>
      </c>
      <c r="L60" s="63" t="str">
        <f t="shared" si="28"/>
        <v/>
      </c>
      <c r="M60" s="63" t="str">
        <f t="shared" si="28"/>
        <v/>
      </c>
      <c r="N60" s="35" t="str">
        <f t="shared" si="28"/>
        <v/>
      </c>
      <c r="O60" s="35" t="str">
        <f t="shared" si="28"/>
        <v/>
      </c>
      <c r="P60" s="35" t="str">
        <f t="shared" si="28"/>
        <v/>
      </c>
      <c r="Q60" s="63" t="str">
        <f t="shared" si="28"/>
        <v/>
      </c>
      <c r="R60" s="63" t="str">
        <f t="shared" si="28"/>
        <v/>
      </c>
      <c r="S60" s="63" t="str">
        <f t="shared" si="28"/>
        <v/>
      </c>
      <c r="T60" s="63" t="str">
        <f t="shared" si="28"/>
        <v/>
      </c>
      <c r="U60" s="63" t="str">
        <f t="shared" si="28"/>
        <v/>
      </c>
      <c r="V60" s="64" t="str">
        <f t="shared" si="28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29">IFERROR(SQRT(2*(F59-F58)^2/(F59+F58)),"")</f>
        <v/>
      </c>
      <c r="G61" s="65" t="str">
        <f t="shared" si="29"/>
        <v/>
      </c>
      <c r="H61" s="65" t="str">
        <f t="shared" si="29"/>
        <v/>
      </c>
      <c r="I61" s="65" t="str">
        <f t="shared" si="29"/>
        <v/>
      </c>
      <c r="J61" s="65" t="str">
        <f t="shared" si="29"/>
        <v/>
      </c>
      <c r="K61" s="65" t="str">
        <f t="shared" si="29"/>
        <v/>
      </c>
      <c r="L61" s="65" t="str">
        <f t="shared" si="29"/>
        <v/>
      </c>
      <c r="M61" s="65" t="str">
        <f t="shared" si="29"/>
        <v/>
      </c>
      <c r="N61" s="70" t="str">
        <f t="shared" si="29"/>
        <v/>
      </c>
      <c r="O61" s="70" t="str">
        <f t="shared" si="29"/>
        <v/>
      </c>
      <c r="P61" s="70" t="str">
        <f t="shared" si="29"/>
        <v/>
      </c>
      <c r="Q61" s="65" t="str">
        <f t="shared" si="29"/>
        <v/>
      </c>
      <c r="R61" s="65" t="str">
        <f t="shared" si="29"/>
        <v/>
      </c>
      <c r="S61" s="65" t="str">
        <f t="shared" si="29"/>
        <v/>
      </c>
      <c r="T61" s="65" t="str">
        <f t="shared" si="29"/>
        <v/>
      </c>
      <c r="U61" s="65" t="str">
        <f t="shared" si="29"/>
        <v/>
      </c>
      <c r="V61" s="66" t="str">
        <f t="shared" si="29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0">IFERROR((F63-F62)/F62,"")</f>
        <v/>
      </c>
      <c r="G64" s="63" t="str">
        <f t="shared" si="30"/>
        <v/>
      </c>
      <c r="H64" s="63" t="str">
        <f t="shared" si="30"/>
        <v/>
      </c>
      <c r="I64" s="63" t="str">
        <f t="shared" si="30"/>
        <v/>
      </c>
      <c r="J64" s="63" t="str">
        <f t="shared" si="30"/>
        <v/>
      </c>
      <c r="K64" s="63" t="str">
        <f t="shared" si="30"/>
        <v/>
      </c>
      <c r="L64" s="63" t="str">
        <f t="shared" si="30"/>
        <v/>
      </c>
      <c r="M64" s="63" t="str">
        <f t="shared" si="30"/>
        <v/>
      </c>
      <c r="N64" s="35" t="str">
        <f t="shared" si="30"/>
        <v/>
      </c>
      <c r="O64" s="35" t="str">
        <f t="shared" si="30"/>
        <v/>
      </c>
      <c r="P64" s="35" t="str">
        <f t="shared" si="30"/>
        <v/>
      </c>
      <c r="Q64" s="63" t="str">
        <f t="shared" si="30"/>
        <v/>
      </c>
      <c r="R64" s="63" t="str">
        <f t="shared" si="30"/>
        <v/>
      </c>
      <c r="S64" s="63" t="str">
        <f t="shared" si="30"/>
        <v/>
      </c>
      <c r="T64" s="63" t="str">
        <f t="shared" si="30"/>
        <v/>
      </c>
      <c r="U64" s="63" t="str">
        <f t="shared" si="30"/>
        <v/>
      </c>
      <c r="V64" s="64" t="str">
        <f t="shared" si="30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1">IFERROR(SQRT(2*(F63-F62)^2/(F63+F62)),"")</f>
        <v/>
      </c>
      <c r="G65" s="65" t="str">
        <f t="shared" si="31"/>
        <v/>
      </c>
      <c r="H65" s="65" t="str">
        <f t="shared" si="31"/>
        <v/>
      </c>
      <c r="I65" s="65" t="str">
        <f t="shared" si="31"/>
        <v/>
      </c>
      <c r="J65" s="65" t="str">
        <f t="shared" si="31"/>
        <v/>
      </c>
      <c r="K65" s="65" t="str">
        <f t="shared" si="31"/>
        <v/>
      </c>
      <c r="L65" s="65" t="str">
        <f t="shared" si="31"/>
        <v/>
      </c>
      <c r="M65" s="65" t="str">
        <f t="shared" si="31"/>
        <v/>
      </c>
      <c r="N65" s="70" t="str">
        <f t="shared" si="31"/>
        <v/>
      </c>
      <c r="O65" s="70" t="str">
        <f t="shared" si="31"/>
        <v/>
      </c>
      <c r="P65" s="70" t="str">
        <f t="shared" si="31"/>
        <v/>
      </c>
      <c r="Q65" s="65" t="str">
        <f t="shared" si="31"/>
        <v/>
      </c>
      <c r="R65" s="65" t="str">
        <f t="shared" si="31"/>
        <v/>
      </c>
      <c r="S65" s="65" t="str">
        <f t="shared" si="31"/>
        <v/>
      </c>
      <c r="T65" s="65" t="str">
        <f t="shared" si="31"/>
        <v/>
      </c>
      <c r="U65" s="65" t="str">
        <f t="shared" si="31"/>
        <v/>
      </c>
      <c r="V65" s="66" t="str">
        <f t="shared" si="31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2">IFERROR((F67-F66)/F66,"")</f>
        <v/>
      </c>
      <c r="G68" s="63" t="str">
        <f t="shared" si="32"/>
        <v/>
      </c>
      <c r="H68" s="63" t="str">
        <f t="shared" si="32"/>
        <v/>
      </c>
      <c r="I68" s="63" t="str">
        <f t="shared" si="32"/>
        <v/>
      </c>
      <c r="J68" s="63" t="str">
        <f t="shared" si="32"/>
        <v/>
      </c>
      <c r="K68" s="63" t="str">
        <f t="shared" si="32"/>
        <v/>
      </c>
      <c r="L68" s="63" t="str">
        <f t="shared" si="32"/>
        <v/>
      </c>
      <c r="M68" s="63" t="str">
        <f t="shared" si="32"/>
        <v/>
      </c>
      <c r="N68" s="35" t="str">
        <f t="shared" si="32"/>
        <v/>
      </c>
      <c r="O68" s="35" t="str">
        <f t="shared" si="32"/>
        <v/>
      </c>
      <c r="P68" s="35" t="str">
        <f t="shared" si="32"/>
        <v/>
      </c>
      <c r="Q68" s="63" t="str">
        <f t="shared" si="32"/>
        <v/>
      </c>
      <c r="R68" s="63" t="str">
        <f t="shared" si="32"/>
        <v/>
      </c>
      <c r="S68" s="63" t="str">
        <f t="shared" si="32"/>
        <v/>
      </c>
      <c r="T68" s="63" t="str">
        <f t="shared" si="32"/>
        <v/>
      </c>
      <c r="U68" s="63" t="str">
        <f t="shared" si="32"/>
        <v/>
      </c>
      <c r="V68" s="64" t="str">
        <f t="shared" si="32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3">IFERROR(SQRT(2*(F67-F66)^2/(F67+F66)),"")</f>
        <v/>
      </c>
      <c r="G69" s="65" t="str">
        <f t="shared" si="33"/>
        <v/>
      </c>
      <c r="H69" s="65" t="str">
        <f t="shared" si="33"/>
        <v/>
      </c>
      <c r="I69" s="65" t="str">
        <f t="shared" si="33"/>
        <v/>
      </c>
      <c r="J69" s="65" t="str">
        <f t="shared" si="33"/>
        <v/>
      </c>
      <c r="K69" s="65" t="str">
        <f t="shared" si="33"/>
        <v/>
      </c>
      <c r="L69" s="65" t="str">
        <f t="shared" si="33"/>
        <v/>
      </c>
      <c r="M69" s="65" t="str">
        <f t="shared" si="33"/>
        <v/>
      </c>
      <c r="N69" s="70" t="str">
        <f t="shared" si="33"/>
        <v/>
      </c>
      <c r="O69" s="70" t="str">
        <f t="shared" si="33"/>
        <v/>
      </c>
      <c r="P69" s="70" t="str">
        <f t="shared" si="33"/>
        <v/>
      </c>
      <c r="Q69" s="65" t="str">
        <f t="shared" si="33"/>
        <v/>
      </c>
      <c r="R69" s="65" t="str">
        <f t="shared" si="33"/>
        <v/>
      </c>
      <c r="S69" s="65" t="str">
        <f t="shared" si="33"/>
        <v/>
      </c>
      <c r="T69" s="65" t="str">
        <f t="shared" si="33"/>
        <v/>
      </c>
      <c r="U69" s="65" t="str">
        <f t="shared" si="33"/>
        <v/>
      </c>
      <c r="V69" s="66" t="str">
        <f t="shared" si="33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4">IFERROR((F71-F70)/F70,"")</f>
        <v/>
      </c>
      <c r="G72" s="63" t="str">
        <f t="shared" si="34"/>
        <v/>
      </c>
      <c r="H72" s="63" t="str">
        <f t="shared" si="34"/>
        <v/>
      </c>
      <c r="I72" s="63" t="str">
        <f t="shared" si="34"/>
        <v/>
      </c>
      <c r="J72" s="63" t="str">
        <f t="shared" si="34"/>
        <v/>
      </c>
      <c r="K72" s="63" t="str">
        <f t="shared" si="34"/>
        <v/>
      </c>
      <c r="L72" s="63" t="str">
        <f t="shared" si="34"/>
        <v/>
      </c>
      <c r="M72" s="63" t="str">
        <f t="shared" si="34"/>
        <v/>
      </c>
      <c r="N72" s="35" t="str">
        <f t="shared" si="34"/>
        <v/>
      </c>
      <c r="O72" s="35" t="str">
        <f t="shared" si="34"/>
        <v/>
      </c>
      <c r="P72" s="35" t="str">
        <f t="shared" si="34"/>
        <v/>
      </c>
      <c r="Q72" s="63" t="str">
        <f t="shared" si="34"/>
        <v/>
      </c>
      <c r="R72" s="63" t="str">
        <f t="shared" si="34"/>
        <v/>
      </c>
      <c r="S72" s="63" t="str">
        <f t="shared" si="34"/>
        <v/>
      </c>
      <c r="T72" s="63" t="str">
        <f t="shared" si="34"/>
        <v/>
      </c>
      <c r="U72" s="63" t="str">
        <f t="shared" si="34"/>
        <v/>
      </c>
      <c r="V72" s="64" t="str">
        <f t="shared" si="34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5">IFERROR(SQRT(2*(F71-F70)^2/(F71+F70)),"")</f>
        <v/>
      </c>
      <c r="G73" s="65" t="str">
        <f t="shared" si="35"/>
        <v/>
      </c>
      <c r="H73" s="65" t="str">
        <f t="shared" si="35"/>
        <v/>
      </c>
      <c r="I73" s="65" t="str">
        <f t="shared" si="35"/>
        <v/>
      </c>
      <c r="J73" s="65" t="str">
        <f t="shared" si="35"/>
        <v/>
      </c>
      <c r="K73" s="65" t="str">
        <f t="shared" si="35"/>
        <v/>
      </c>
      <c r="L73" s="65" t="str">
        <f t="shared" si="35"/>
        <v/>
      </c>
      <c r="M73" s="65" t="str">
        <f t="shared" si="35"/>
        <v/>
      </c>
      <c r="N73" s="74" t="str">
        <f t="shared" si="35"/>
        <v/>
      </c>
      <c r="O73" s="74" t="str">
        <f t="shared" si="35"/>
        <v/>
      </c>
      <c r="P73" s="74" t="str">
        <f t="shared" si="35"/>
        <v/>
      </c>
      <c r="Q73" s="65" t="str">
        <f t="shared" si="35"/>
        <v/>
      </c>
      <c r="R73" s="65" t="str">
        <f t="shared" si="35"/>
        <v/>
      </c>
      <c r="S73" s="65" t="str">
        <f t="shared" si="35"/>
        <v/>
      </c>
      <c r="T73" s="65" t="str">
        <f t="shared" si="35"/>
        <v/>
      </c>
      <c r="U73" s="65" t="str">
        <f t="shared" si="35"/>
        <v/>
      </c>
      <c r="V73" s="66" t="str">
        <f t="shared" si="35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91"/>
      <c r="E74" s="91"/>
      <c r="F74" s="75"/>
      <c r="G74" s="75"/>
      <c r="H74" s="75"/>
      <c r="I74" s="75"/>
      <c r="J74" s="75"/>
      <c r="K74" s="75"/>
      <c r="L74" s="75"/>
      <c r="M74" s="75"/>
      <c r="Q74" s="75"/>
      <c r="R74" s="75"/>
      <c r="S74" s="75"/>
      <c r="T74" s="75"/>
      <c r="U74" s="75"/>
      <c r="V74" s="76"/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60"/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 t="str">
        <f t="shared" ref="F76:V76" si="36">IFERROR((F75-F74)/F74,"")</f>
        <v/>
      </c>
      <c r="G76" s="63" t="str">
        <f t="shared" si="36"/>
        <v/>
      </c>
      <c r="H76" s="63" t="str">
        <f t="shared" si="36"/>
        <v/>
      </c>
      <c r="I76" s="63" t="str">
        <f t="shared" si="36"/>
        <v/>
      </c>
      <c r="J76" s="63" t="str">
        <f t="shared" si="36"/>
        <v/>
      </c>
      <c r="K76" s="63" t="str">
        <f t="shared" si="36"/>
        <v/>
      </c>
      <c r="L76" s="63" t="str">
        <f t="shared" si="36"/>
        <v/>
      </c>
      <c r="M76" s="63" t="str">
        <f t="shared" si="36"/>
        <v/>
      </c>
      <c r="N76" s="35" t="str">
        <f t="shared" si="36"/>
        <v/>
      </c>
      <c r="O76" s="35" t="str">
        <f t="shared" si="36"/>
        <v/>
      </c>
      <c r="P76" s="35" t="str">
        <f t="shared" si="36"/>
        <v/>
      </c>
      <c r="Q76" s="63" t="str">
        <f t="shared" si="36"/>
        <v/>
      </c>
      <c r="R76" s="63" t="str">
        <f t="shared" si="36"/>
        <v/>
      </c>
      <c r="S76" s="63" t="str">
        <f t="shared" si="36"/>
        <v/>
      </c>
      <c r="T76" s="63" t="str">
        <f t="shared" si="36"/>
        <v/>
      </c>
      <c r="U76" s="63" t="str">
        <f t="shared" si="36"/>
        <v/>
      </c>
      <c r="V76" s="64" t="str">
        <f t="shared" si="36"/>
        <v/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 t="str">
        <f t="shared" ref="F77:V77" si="37">IFERROR(SQRT(2*(F75-F74)^2/(F75+F74)),"")</f>
        <v/>
      </c>
      <c r="G77" s="65" t="str">
        <f t="shared" si="37"/>
        <v/>
      </c>
      <c r="H77" s="65" t="str">
        <f t="shared" si="37"/>
        <v/>
      </c>
      <c r="I77" s="65" t="str">
        <f t="shared" si="37"/>
        <v/>
      </c>
      <c r="J77" s="65" t="str">
        <f t="shared" si="37"/>
        <v/>
      </c>
      <c r="K77" s="65" t="str">
        <f t="shared" si="37"/>
        <v/>
      </c>
      <c r="L77" s="65" t="str">
        <f t="shared" si="37"/>
        <v/>
      </c>
      <c r="M77" s="65" t="str">
        <f t="shared" si="37"/>
        <v/>
      </c>
      <c r="N77" s="70" t="str">
        <f t="shared" si="37"/>
        <v/>
      </c>
      <c r="O77" s="70" t="str">
        <f t="shared" si="37"/>
        <v/>
      </c>
      <c r="P77" s="70" t="str">
        <f t="shared" si="37"/>
        <v/>
      </c>
      <c r="Q77" s="65" t="str">
        <f t="shared" si="37"/>
        <v/>
      </c>
      <c r="R77" s="65" t="str">
        <f t="shared" si="37"/>
        <v/>
      </c>
      <c r="S77" s="65" t="str">
        <f t="shared" si="37"/>
        <v/>
      </c>
      <c r="T77" s="65" t="str">
        <f t="shared" si="37"/>
        <v/>
      </c>
      <c r="U77" s="65" t="str">
        <f t="shared" si="37"/>
        <v/>
      </c>
      <c r="V77" s="66" t="str">
        <f t="shared" si="37"/>
        <v/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91"/>
      <c r="E78" s="91"/>
      <c r="F78" s="58"/>
      <c r="G78" s="58"/>
      <c r="H78" s="58"/>
      <c r="I78" s="58"/>
      <c r="J78" s="58"/>
      <c r="K78" s="58"/>
      <c r="L78" s="58"/>
      <c r="M78" s="58"/>
      <c r="Q78" s="58"/>
      <c r="R78" s="58"/>
      <c r="S78" s="58"/>
      <c r="T78" s="58"/>
      <c r="U78" s="58"/>
      <c r="V78" s="59"/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60"/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 t="str">
        <f t="shared" ref="F80:V80" si="38">IFERROR((F79-F78)/F78,"")</f>
        <v/>
      </c>
      <c r="G80" s="63" t="str">
        <f t="shared" si="38"/>
        <v/>
      </c>
      <c r="H80" s="63" t="str">
        <f t="shared" si="38"/>
        <v/>
      </c>
      <c r="I80" s="63" t="str">
        <f t="shared" si="38"/>
        <v/>
      </c>
      <c r="J80" s="63" t="str">
        <f t="shared" si="38"/>
        <v/>
      </c>
      <c r="K80" s="63" t="str">
        <f t="shared" si="38"/>
        <v/>
      </c>
      <c r="L80" s="63" t="str">
        <f t="shared" si="38"/>
        <v/>
      </c>
      <c r="M80" s="63" t="str">
        <f t="shared" si="38"/>
        <v/>
      </c>
      <c r="N80" s="35" t="str">
        <f t="shared" si="38"/>
        <v/>
      </c>
      <c r="O80" s="35" t="str">
        <f t="shared" si="38"/>
        <v/>
      </c>
      <c r="P80" s="35" t="str">
        <f t="shared" si="38"/>
        <v/>
      </c>
      <c r="Q80" s="63" t="str">
        <f t="shared" si="38"/>
        <v/>
      </c>
      <c r="R80" s="63" t="str">
        <f t="shared" si="38"/>
        <v/>
      </c>
      <c r="S80" s="63" t="str">
        <f t="shared" si="38"/>
        <v/>
      </c>
      <c r="T80" s="63" t="str">
        <f t="shared" si="38"/>
        <v/>
      </c>
      <c r="U80" s="63" t="str">
        <f t="shared" si="38"/>
        <v/>
      </c>
      <c r="V80" s="64" t="str">
        <f t="shared" si="38"/>
        <v/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 t="str">
        <f t="shared" ref="F81:V81" si="39">IFERROR(SQRT(2*(F79-F78)^2/(F79+F78)),"")</f>
        <v/>
      </c>
      <c r="G81" s="65" t="str">
        <f t="shared" si="39"/>
        <v/>
      </c>
      <c r="H81" s="65" t="str">
        <f t="shared" si="39"/>
        <v/>
      </c>
      <c r="I81" s="65" t="str">
        <f t="shared" si="39"/>
        <v/>
      </c>
      <c r="J81" s="65" t="str">
        <f t="shared" si="39"/>
        <v/>
      </c>
      <c r="K81" s="65" t="str">
        <f t="shared" si="39"/>
        <v/>
      </c>
      <c r="L81" s="65" t="str">
        <f t="shared" si="39"/>
        <v/>
      </c>
      <c r="M81" s="65" t="str">
        <f t="shared" si="39"/>
        <v/>
      </c>
      <c r="N81" s="70" t="str">
        <f t="shared" si="39"/>
        <v/>
      </c>
      <c r="O81" s="70" t="str">
        <f t="shared" si="39"/>
        <v/>
      </c>
      <c r="P81" s="70" t="str">
        <f t="shared" si="39"/>
        <v/>
      </c>
      <c r="Q81" s="65" t="str">
        <f t="shared" si="39"/>
        <v/>
      </c>
      <c r="R81" s="65" t="str">
        <f t="shared" si="39"/>
        <v/>
      </c>
      <c r="S81" s="65" t="str">
        <f t="shared" si="39"/>
        <v/>
      </c>
      <c r="T81" s="65" t="str">
        <f t="shared" si="39"/>
        <v/>
      </c>
      <c r="U81" s="65" t="str">
        <f t="shared" si="39"/>
        <v/>
      </c>
      <c r="V81" s="66" t="str">
        <f t="shared" si="39"/>
        <v/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0">IFERROR((F83-F82)/F82,"")</f>
        <v/>
      </c>
      <c r="G84" s="63" t="str">
        <f t="shared" si="40"/>
        <v/>
      </c>
      <c r="H84" s="63" t="str">
        <f t="shared" si="40"/>
        <v/>
      </c>
      <c r="I84" s="63" t="str">
        <f t="shared" si="40"/>
        <v/>
      </c>
      <c r="J84" s="63" t="str">
        <f t="shared" si="40"/>
        <v/>
      </c>
      <c r="K84" s="63" t="str">
        <f t="shared" si="40"/>
        <v/>
      </c>
      <c r="L84" s="63" t="str">
        <f t="shared" si="40"/>
        <v/>
      </c>
      <c r="M84" s="63" t="str">
        <f t="shared" si="40"/>
        <v/>
      </c>
      <c r="N84" s="35" t="str">
        <f t="shared" si="40"/>
        <v/>
      </c>
      <c r="O84" s="35" t="str">
        <f t="shared" si="40"/>
        <v/>
      </c>
      <c r="P84" s="35" t="str">
        <f t="shared" si="40"/>
        <v/>
      </c>
      <c r="Q84" s="63" t="str">
        <f t="shared" si="40"/>
        <v/>
      </c>
      <c r="R84" s="63" t="str">
        <f t="shared" si="40"/>
        <v/>
      </c>
      <c r="S84" s="63" t="str">
        <f t="shared" si="40"/>
        <v/>
      </c>
      <c r="T84" s="63" t="str">
        <f t="shared" si="40"/>
        <v/>
      </c>
      <c r="U84" s="63" t="str">
        <f t="shared" si="40"/>
        <v/>
      </c>
      <c r="V84" s="64" t="str">
        <f t="shared" si="40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1">IFERROR(SQRT(2*(F83-F82)^2/(F83+F82)),"")</f>
        <v/>
      </c>
      <c r="G85" s="65" t="str">
        <f t="shared" si="41"/>
        <v/>
      </c>
      <c r="H85" s="65" t="str">
        <f t="shared" si="41"/>
        <v/>
      </c>
      <c r="I85" s="65" t="str">
        <f t="shared" si="41"/>
        <v/>
      </c>
      <c r="J85" s="65" t="str">
        <f t="shared" si="41"/>
        <v/>
      </c>
      <c r="K85" s="65" t="str">
        <f t="shared" si="41"/>
        <v/>
      </c>
      <c r="L85" s="65" t="str">
        <f t="shared" si="41"/>
        <v/>
      </c>
      <c r="M85" s="65" t="str">
        <f t="shared" si="41"/>
        <v/>
      </c>
      <c r="N85" s="70" t="str">
        <f t="shared" si="41"/>
        <v/>
      </c>
      <c r="O85" s="70" t="str">
        <f t="shared" si="41"/>
        <v/>
      </c>
      <c r="P85" s="70" t="str">
        <f t="shared" si="41"/>
        <v/>
      </c>
      <c r="Q85" s="65" t="str">
        <f t="shared" si="41"/>
        <v/>
      </c>
      <c r="R85" s="65" t="str">
        <f t="shared" si="41"/>
        <v/>
      </c>
      <c r="S85" s="65" t="str">
        <f t="shared" si="41"/>
        <v/>
      </c>
      <c r="T85" s="65" t="str">
        <f t="shared" si="41"/>
        <v/>
      </c>
      <c r="U85" s="65" t="str">
        <f t="shared" si="41"/>
        <v/>
      </c>
      <c r="V85" s="66" t="str">
        <f t="shared" si="41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2">IFERROR((F87-F86)/F86,"")</f>
        <v/>
      </c>
      <c r="G88" s="63" t="str">
        <f t="shared" si="42"/>
        <v/>
      </c>
      <c r="H88" s="63" t="str">
        <f t="shared" si="42"/>
        <v/>
      </c>
      <c r="I88" s="63" t="str">
        <f t="shared" si="42"/>
        <v/>
      </c>
      <c r="J88" s="63" t="str">
        <f t="shared" si="42"/>
        <v/>
      </c>
      <c r="K88" s="63" t="str">
        <f t="shared" si="42"/>
        <v/>
      </c>
      <c r="L88" s="63" t="str">
        <f t="shared" si="42"/>
        <v/>
      </c>
      <c r="M88" s="63" t="str">
        <f t="shared" si="42"/>
        <v/>
      </c>
      <c r="N88" s="35" t="str">
        <f t="shared" si="42"/>
        <v/>
      </c>
      <c r="O88" s="35" t="str">
        <f t="shared" si="42"/>
        <v/>
      </c>
      <c r="P88" s="35" t="str">
        <f t="shared" si="42"/>
        <v/>
      </c>
      <c r="Q88" s="63" t="str">
        <f t="shared" si="42"/>
        <v/>
      </c>
      <c r="R88" s="63" t="str">
        <f t="shared" si="42"/>
        <v/>
      </c>
      <c r="S88" s="63" t="str">
        <f t="shared" si="42"/>
        <v/>
      </c>
      <c r="T88" s="63" t="str">
        <f t="shared" si="42"/>
        <v/>
      </c>
      <c r="U88" s="63" t="str">
        <f t="shared" si="42"/>
        <v/>
      </c>
      <c r="V88" s="64" t="str">
        <f t="shared" si="42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3">IFERROR(SQRT(2*(F87-F86)^2/(F87+F86)),"")</f>
        <v/>
      </c>
      <c r="G89" s="65" t="str">
        <f t="shared" si="43"/>
        <v/>
      </c>
      <c r="H89" s="65" t="str">
        <f t="shared" si="43"/>
        <v/>
      </c>
      <c r="I89" s="65" t="str">
        <f t="shared" si="43"/>
        <v/>
      </c>
      <c r="J89" s="65" t="str">
        <f t="shared" si="43"/>
        <v/>
      </c>
      <c r="K89" s="65" t="str">
        <f t="shared" si="43"/>
        <v/>
      </c>
      <c r="L89" s="65" t="str">
        <f t="shared" si="43"/>
        <v/>
      </c>
      <c r="M89" s="65" t="str">
        <f t="shared" si="43"/>
        <v/>
      </c>
      <c r="N89" s="70" t="str">
        <f t="shared" si="43"/>
        <v/>
      </c>
      <c r="O89" s="70" t="str">
        <f t="shared" si="43"/>
        <v/>
      </c>
      <c r="P89" s="70" t="str">
        <f t="shared" si="43"/>
        <v/>
      </c>
      <c r="Q89" s="65" t="str">
        <f t="shared" si="43"/>
        <v/>
      </c>
      <c r="R89" s="65" t="str">
        <f t="shared" si="43"/>
        <v/>
      </c>
      <c r="S89" s="65" t="str">
        <f t="shared" si="43"/>
        <v/>
      </c>
      <c r="T89" s="65" t="str">
        <f t="shared" si="43"/>
        <v/>
      </c>
      <c r="U89" s="65" t="str">
        <f t="shared" si="43"/>
        <v/>
      </c>
      <c r="V89" s="66" t="str">
        <f t="shared" si="43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4">IFERROR((F91-F90)/F90,"")</f>
        <v/>
      </c>
      <c r="G92" s="63" t="str">
        <f t="shared" si="44"/>
        <v/>
      </c>
      <c r="H92" s="63" t="str">
        <f t="shared" si="44"/>
        <v/>
      </c>
      <c r="I92" s="63" t="str">
        <f t="shared" si="44"/>
        <v/>
      </c>
      <c r="J92" s="63" t="str">
        <f t="shared" si="44"/>
        <v/>
      </c>
      <c r="K92" s="63" t="str">
        <f t="shared" si="44"/>
        <v/>
      </c>
      <c r="L92" s="63" t="str">
        <f t="shared" si="44"/>
        <v/>
      </c>
      <c r="M92" s="63" t="str">
        <f t="shared" si="44"/>
        <v/>
      </c>
      <c r="N92" s="35" t="str">
        <f t="shared" si="44"/>
        <v/>
      </c>
      <c r="O92" s="35" t="str">
        <f t="shared" si="44"/>
        <v/>
      </c>
      <c r="P92" s="35" t="str">
        <f t="shared" si="44"/>
        <v/>
      </c>
      <c r="Q92" s="63" t="str">
        <f t="shared" si="44"/>
        <v/>
      </c>
      <c r="R92" s="63" t="str">
        <f t="shared" si="44"/>
        <v/>
      </c>
      <c r="S92" s="63" t="str">
        <f t="shared" si="44"/>
        <v/>
      </c>
      <c r="T92" s="63" t="str">
        <f t="shared" si="44"/>
        <v/>
      </c>
      <c r="U92" s="63" t="str">
        <f t="shared" si="44"/>
        <v/>
      </c>
      <c r="V92" s="64" t="str">
        <f t="shared" si="44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5">IFERROR(SQRT(2*(F91-F90)^2/(F91+F90)),"")</f>
        <v/>
      </c>
      <c r="G93" s="65" t="str">
        <f t="shared" si="45"/>
        <v/>
      </c>
      <c r="H93" s="65" t="str">
        <f t="shared" si="45"/>
        <v/>
      </c>
      <c r="I93" s="65" t="str">
        <f t="shared" si="45"/>
        <v/>
      </c>
      <c r="J93" s="65" t="str">
        <f t="shared" si="45"/>
        <v/>
      </c>
      <c r="K93" s="65" t="str">
        <f t="shared" si="45"/>
        <v/>
      </c>
      <c r="L93" s="65" t="str">
        <f t="shared" si="45"/>
        <v/>
      </c>
      <c r="M93" s="65" t="str">
        <f t="shared" si="45"/>
        <v/>
      </c>
      <c r="N93" s="70" t="str">
        <f t="shared" si="45"/>
        <v/>
      </c>
      <c r="O93" s="70" t="str">
        <f t="shared" si="45"/>
        <v/>
      </c>
      <c r="P93" s="70" t="str">
        <f t="shared" si="45"/>
        <v/>
      </c>
      <c r="Q93" s="65" t="str">
        <f t="shared" si="45"/>
        <v/>
      </c>
      <c r="R93" s="65" t="str">
        <f t="shared" si="45"/>
        <v/>
      </c>
      <c r="S93" s="65" t="str">
        <f t="shared" si="45"/>
        <v/>
      </c>
      <c r="T93" s="65" t="str">
        <f t="shared" si="45"/>
        <v/>
      </c>
      <c r="U93" s="65" t="str">
        <f t="shared" si="45"/>
        <v/>
      </c>
      <c r="V93" s="66" t="str">
        <f t="shared" si="45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46">IFERROR((F95-F94)/F94,"")</f>
        <v/>
      </c>
      <c r="G96" s="63" t="str">
        <f t="shared" si="46"/>
        <v/>
      </c>
      <c r="H96" s="63" t="str">
        <f t="shared" si="46"/>
        <v/>
      </c>
      <c r="I96" s="63" t="str">
        <f t="shared" si="46"/>
        <v/>
      </c>
      <c r="J96" s="63" t="str">
        <f t="shared" si="46"/>
        <v/>
      </c>
      <c r="K96" s="63" t="str">
        <f t="shared" si="46"/>
        <v/>
      </c>
      <c r="L96" s="63" t="str">
        <f t="shared" si="46"/>
        <v/>
      </c>
      <c r="M96" s="63" t="str">
        <f t="shared" si="46"/>
        <v/>
      </c>
      <c r="N96" s="35" t="str">
        <f t="shared" si="46"/>
        <v/>
      </c>
      <c r="O96" s="35" t="str">
        <f t="shared" si="46"/>
        <v/>
      </c>
      <c r="P96" s="35" t="str">
        <f t="shared" si="46"/>
        <v/>
      </c>
      <c r="Q96" s="63" t="str">
        <f t="shared" si="46"/>
        <v/>
      </c>
      <c r="R96" s="63" t="str">
        <f t="shared" si="46"/>
        <v/>
      </c>
      <c r="S96" s="63" t="str">
        <f t="shared" si="46"/>
        <v/>
      </c>
      <c r="T96" s="63" t="str">
        <f t="shared" si="46"/>
        <v/>
      </c>
      <c r="U96" s="63" t="str">
        <f t="shared" si="46"/>
        <v/>
      </c>
      <c r="V96" s="64" t="str">
        <f t="shared" si="46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47">IFERROR(SQRT(2*(F95-F94)^2/(F95+F94)),"")</f>
        <v/>
      </c>
      <c r="G97" s="65" t="str">
        <f t="shared" si="47"/>
        <v/>
      </c>
      <c r="H97" s="65" t="str">
        <f t="shared" si="47"/>
        <v/>
      </c>
      <c r="I97" s="65" t="str">
        <f t="shared" si="47"/>
        <v/>
      </c>
      <c r="J97" s="65" t="str">
        <f t="shared" si="47"/>
        <v/>
      </c>
      <c r="K97" s="65" t="str">
        <f t="shared" si="47"/>
        <v/>
      </c>
      <c r="L97" s="65" t="str">
        <f t="shared" si="47"/>
        <v/>
      </c>
      <c r="M97" s="65" t="str">
        <f t="shared" si="47"/>
        <v/>
      </c>
      <c r="N97" s="70" t="str">
        <f t="shared" si="47"/>
        <v/>
      </c>
      <c r="O97" s="70" t="str">
        <f t="shared" si="47"/>
        <v/>
      </c>
      <c r="P97" s="70" t="str">
        <f t="shared" si="47"/>
        <v/>
      </c>
      <c r="Q97" s="65" t="str">
        <f t="shared" si="47"/>
        <v/>
      </c>
      <c r="R97" s="65" t="str">
        <f t="shared" si="47"/>
        <v/>
      </c>
      <c r="S97" s="65" t="str">
        <f t="shared" si="47"/>
        <v/>
      </c>
      <c r="T97" s="65" t="str">
        <f t="shared" si="47"/>
        <v/>
      </c>
      <c r="U97" s="65" t="str">
        <f t="shared" si="47"/>
        <v/>
      </c>
      <c r="V97" s="66" t="str">
        <f t="shared" si="47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48">IFERROR((F99-F98)/F98,"")</f>
        <v/>
      </c>
      <c r="G100" s="63" t="str">
        <f t="shared" si="48"/>
        <v/>
      </c>
      <c r="H100" s="63" t="str">
        <f t="shared" si="48"/>
        <v/>
      </c>
      <c r="I100" s="63" t="str">
        <f t="shared" si="48"/>
        <v/>
      </c>
      <c r="J100" s="63" t="str">
        <f t="shared" si="48"/>
        <v/>
      </c>
      <c r="K100" s="63" t="str">
        <f t="shared" si="48"/>
        <v/>
      </c>
      <c r="L100" s="63" t="str">
        <f t="shared" si="48"/>
        <v/>
      </c>
      <c r="M100" s="63" t="str">
        <f t="shared" si="48"/>
        <v/>
      </c>
      <c r="N100" s="35" t="str">
        <f t="shared" si="48"/>
        <v/>
      </c>
      <c r="O100" s="35" t="str">
        <f t="shared" si="48"/>
        <v/>
      </c>
      <c r="P100" s="35" t="str">
        <f t="shared" si="48"/>
        <v/>
      </c>
      <c r="Q100" s="63" t="str">
        <f t="shared" si="48"/>
        <v/>
      </c>
      <c r="R100" s="63" t="str">
        <f t="shared" si="48"/>
        <v/>
      </c>
      <c r="S100" s="63" t="str">
        <f t="shared" si="48"/>
        <v/>
      </c>
      <c r="T100" s="63" t="str">
        <f t="shared" si="48"/>
        <v/>
      </c>
      <c r="U100" s="63" t="str">
        <f t="shared" si="48"/>
        <v/>
      </c>
      <c r="V100" s="64" t="str">
        <f t="shared" si="48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49">IFERROR(SQRT(2*(F99-F98)^2/(F99+F98)),"")</f>
        <v/>
      </c>
      <c r="G101" s="65" t="str">
        <f t="shared" si="49"/>
        <v/>
      </c>
      <c r="H101" s="65" t="str">
        <f t="shared" si="49"/>
        <v/>
      </c>
      <c r="I101" s="65" t="str">
        <f t="shared" si="49"/>
        <v/>
      </c>
      <c r="J101" s="65" t="str">
        <f t="shared" si="49"/>
        <v/>
      </c>
      <c r="K101" s="65" t="str">
        <f t="shared" si="49"/>
        <v/>
      </c>
      <c r="L101" s="65" t="str">
        <f t="shared" si="49"/>
        <v/>
      </c>
      <c r="M101" s="65" t="str">
        <f t="shared" si="49"/>
        <v/>
      </c>
      <c r="N101" s="70" t="str">
        <f t="shared" si="49"/>
        <v/>
      </c>
      <c r="O101" s="70" t="str">
        <f t="shared" si="49"/>
        <v/>
      </c>
      <c r="P101" s="70" t="str">
        <f t="shared" si="49"/>
        <v/>
      </c>
      <c r="Q101" s="65" t="str">
        <f t="shared" si="49"/>
        <v/>
      </c>
      <c r="R101" s="65" t="str">
        <f t="shared" si="49"/>
        <v/>
      </c>
      <c r="S101" s="65" t="str">
        <f t="shared" si="49"/>
        <v/>
      </c>
      <c r="T101" s="65" t="str">
        <f t="shared" si="49"/>
        <v/>
      </c>
      <c r="U101" s="65" t="str">
        <f t="shared" si="49"/>
        <v/>
      </c>
      <c r="V101" s="66" t="str">
        <f t="shared" si="49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0">IFERROR((F103-F102)/F102,"")</f>
        <v/>
      </c>
      <c r="G104" s="63" t="str">
        <f t="shared" si="50"/>
        <v/>
      </c>
      <c r="H104" s="63" t="str">
        <f t="shared" si="50"/>
        <v/>
      </c>
      <c r="I104" s="63" t="str">
        <f t="shared" si="50"/>
        <v/>
      </c>
      <c r="J104" s="63" t="str">
        <f t="shared" si="50"/>
        <v/>
      </c>
      <c r="K104" s="63" t="str">
        <f t="shared" si="50"/>
        <v/>
      </c>
      <c r="L104" s="63" t="str">
        <f t="shared" si="50"/>
        <v/>
      </c>
      <c r="M104" s="63" t="str">
        <f t="shared" si="50"/>
        <v/>
      </c>
      <c r="N104" s="35" t="str">
        <f t="shared" si="50"/>
        <v/>
      </c>
      <c r="O104" s="35" t="str">
        <f t="shared" si="50"/>
        <v/>
      </c>
      <c r="P104" s="35" t="str">
        <f t="shared" si="50"/>
        <v/>
      </c>
      <c r="Q104" s="63" t="str">
        <f t="shared" si="50"/>
        <v/>
      </c>
      <c r="R104" s="63" t="str">
        <f t="shared" si="50"/>
        <v/>
      </c>
      <c r="S104" s="63" t="str">
        <f t="shared" si="50"/>
        <v/>
      </c>
      <c r="T104" s="63" t="str">
        <f t="shared" si="50"/>
        <v/>
      </c>
      <c r="U104" s="63" t="str">
        <f t="shared" si="50"/>
        <v/>
      </c>
      <c r="V104" s="64" t="str">
        <f t="shared" si="50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1">IFERROR(SQRT(2*(F103-F102)^2/(F103+F102)),"")</f>
        <v/>
      </c>
      <c r="G105" s="65" t="str">
        <f t="shared" si="51"/>
        <v/>
      </c>
      <c r="H105" s="65" t="str">
        <f t="shared" si="51"/>
        <v/>
      </c>
      <c r="I105" s="65" t="str">
        <f t="shared" si="51"/>
        <v/>
      </c>
      <c r="J105" s="65" t="str">
        <f t="shared" si="51"/>
        <v/>
      </c>
      <c r="K105" s="65" t="str">
        <f t="shared" si="51"/>
        <v/>
      </c>
      <c r="L105" s="65" t="str">
        <f t="shared" si="51"/>
        <v/>
      </c>
      <c r="M105" s="65" t="str">
        <f t="shared" si="51"/>
        <v/>
      </c>
      <c r="N105" s="70" t="str">
        <f t="shared" si="51"/>
        <v/>
      </c>
      <c r="O105" s="70" t="str">
        <f t="shared" si="51"/>
        <v/>
      </c>
      <c r="P105" s="70" t="str">
        <f t="shared" si="51"/>
        <v/>
      </c>
      <c r="Q105" s="65" t="str">
        <f t="shared" si="51"/>
        <v/>
      </c>
      <c r="R105" s="65" t="str">
        <f t="shared" si="51"/>
        <v/>
      </c>
      <c r="S105" s="65" t="str">
        <f t="shared" si="51"/>
        <v/>
      </c>
      <c r="T105" s="65" t="str">
        <f t="shared" si="51"/>
        <v/>
      </c>
      <c r="U105" s="65" t="str">
        <f t="shared" si="51"/>
        <v/>
      </c>
      <c r="V105" s="66" t="str">
        <f t="shared" si="51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2">IFERROR((F107-F106)/F106,"")</f>
        <v/>
      </c>
      <c r="G108" s="63" t="str">
        <f t="shared" si="52"/>
        <v/>
      </c>
      <c r="H108" s="63" t="str">
        <f t="shared" si="52"/>
        <v/>
      </c>
      <c r="I108" s="63" t="str">
        <f t="shared" si="52"/>
        <v/>
      </c>
      <c r="J108" s="63" t="str">
        <f t="shared" si="52"/>
        <v/>
      </c>
      <c r="K108" s="63" t="str">
        <f t="shared" si="52"/>
        <v/>
      </c>
      <c r="L108" s="63" t="str">
        <f t="shared" si="52"/>
        <v/>
      </c>
      <c r="M108" s="63" t="str">
        <f t="shared" si="52"/>
        <v/>
      </c>
      <c r="N108" s="35" t="str">
        <f t="shared" si="52"/>
        <v/>
      </c>
      <c r="O108" s="35" t="str">
        <f t="shared" si="52"/>
        <v/>
      </c>
      <c r="P108" s="35" t="str">
        <f t="shared" si="52"/>
        <v/>
      </c>
      <c r="Q108" s="63" t="str">
        <f t="shared" si="52"/>
        <v/>
      </c>
      <c r="R108" s="63" t="str">
        <f t="shared" si="52"/>
        <v/>
      </c>
      <c r="S108" s="63" t="str">
        <f t="shared" si="52"/>
        <v/>
      </c>
      <c r="T108" s="63" t="str">
        <f t="shared" si="52"/>
        <v/>
      </c>
      <c r="U108" s="63" t="str">
        <f t="shared" si="52"/>
        <v/>
      </c>
      <c r="V108" s="64" t="str">
        <f t="shared" si="52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3">IFERROR(SQRT(2*(F107-F106)^2/(F107+F106)),"")</f>
        <v/>
      </c>
      <c r="G109" s="65" t="str">
        <f t="shared" si="53"/>
        <v/>
      </c>
      <c r="H109" s="65" t="str">
        <f t="shared" si="53"/>
        <v/>
      </c>
      <c r="I109" s="65" t="str">
        <f t="shared" si="53"/>
        <v/>
      </c>
      <c r="J109" s="65" t="str">
        <f t="shared" si="53"/>
        <v/>
      </c>
      <c r="K109" s="65" t="str">
        <f t="shared" si="53"/>
        <v/>
      </c>
      <c r="L109" s="65" t="str">
        <f t="shared" si="53"/>
        <v/>
      </c>
      <c r="M109" s="65" t="str">
        <f t="shared" si="53"/>
        <v/>
      </c>
      <c r="N109" s="74" t="str">
        <f t="shared" si="53"/>
        <v/>
      </c>
      <c r="O109" s="74" t="str">
        <f t="shared" si="53"/>
        <v/>
      </c>
      <c r="P109" s="74" t="str">
        <f t="shared" si="53"/>
        <v/>
      </c>
      <c r="Q109" s="65" t="str">
        <f t="shared" si="53"/>
        <v/>
      </c>
      <c r="R109" s="65" t="str">
        <f t="shared" si="53"/>
        <v/>
      </c>
      <c r="S109" s="65" t="str">
        <f t="shared" si="53"/>
        <v/>
      </c>
      <c r="T109" s="65" t="str">
        <f t="shared" si="53"/>
        <v/>
      </c>
      <c r="U109" s="65" t="str">
        <f t="shared" si="53"/>
        <v/>
      </c>
      <c r="V109" s="66" t="str">
        <f t="shared" si="53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>
        <v>45813</v>
      </c>
      <c r="E110" s="90">
        <v>0.625</v>
      </c>
      <c r="F110">
        <v>625</v>
      </c>
      <c r="G110">
        <v>242</v>
      </c>
      <c r="H110">
        <v>217</v>
      </c>
      <c r="I110">
        <v>10</v>
      </c>
      <c r="J110">
        <v>156</v>
      </c>
      <c r="K110">
        <v>60</v>
      </c>
      <c r="L110">
        <v>178</v>
      </c>
      <c r="M110">
        <v>4</v>
      </c>
      <c r="N110">
        <v>8</v>
      </c>
      <c r="O110">
        <v>132</v>
      </c>
      <c r="P110">
        <v>77</v>
      </c>
      <c r="Q110">
        <v>1</v>
      </c>
      <c r="R110">
        <v>4</v>
      </c>
      <c r="S110">
        <v>5</v>
      </c>
      <c r="T110">
        <v>87</v>
      </c>
      <c r="U110">
        <v>6</v>
      </c>
      <c r="V110">
        <v>63</v>
      </c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>
        <v>639</v>
      </c>
      <c r="G111" s="18">
        <v>249</v>
      </c>
      <c r="H111" s="18">
        <v>226</v>
      </c>
      <c r="I111" s="18">
        <v>7</v>
      </c>
      <c r="J111" s="18">
        <v>157</v>
      </c>
      <c r="K111" s="18">
        <v>60</v>
      </c>
      <c r="L111" s="18">
        <v>185</v>
      </c>
      <c r="M111" s="18">
        <v>4</v>
      </c>
      <c r="N111">
        <v>8</v>
      </c>
      <c r="O111">
        <v>141</v>
      </c>
      <c r="P111">
        <v>77</v>
      </c>
      <c r="Q111" s="18">
        <v>1</v>
      </c>
      <c r="R111" s="18">
        <v>4</v>
      </c>
      <c r="S111" s="18">
        <v>2</v>
      </c>
      <c r="T111" s="18">
        <v>79</v>
      </c>
      <c r="U111" s="18">
        <v>11</v>
      </c>
      <c r="V111" s="60">
        <v>67</v>
      </c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>
        <f t="shared" ref="F112:V112" si="54">IFERROR((F111-F110)/F110,"")</f>
        <v>2.24E-2</v>
      </c>
      <c r="G112" s="63">
        <f t="shared" si="54"/>
        <v>2.8925619834710745E-2</v>
      </c>
      <c r="H112" s="63">
        <f t="shared" si="54"/>
        <v>4.1474654377880185E-2</v>
      </c>
      <c r="I112" s="63">
        <f t="shared" si="54"/>
        <v>-0.3</v>
      </c>
      <c r="J112" s="63">
        <f t="shared" si="54"/>
        <v>6.41025641025641E-3</v>
      </c>
      <c r="K112" s="63">
        <f t="shared" si="54"/>
        <v>0</v>
      </c>
      <c r="L112" s="63">
        <f t="shared" si="54"/>
        <v>3.9325842696629212E-2</v>
      </c>
      <c r="M112" s="63">
        <f t="shared" si="54"/>
        <v>0</v>
      </c>
      <c r="N112" s="35">
        <f t="shared" si="54"/>
        <v>0</v>
      </c>
      <c r="O112" s="35">
        <f t="shared" si="54"/>
        <v>6.8181818181818177E-2</v>
      </c>
      <c r="P112" s="35">
        <f t="shared" si="54"/>
        <v>0</v>
      </c>
      <c r="Q112" s="63">
        <f t="shared" si="54"/>
        <v>0</v>
      </c>
      <c r="R112" s="63">
        <f t="shared" si="54"/>
        <v>0</v>
      </c>
      <c r="S112" s="63">
        <f t="shared" si="54"/>
        <v>-0.6</v>
      </c>
      <c r="T112" s="63">
        <f t="shared" si="54"/>
        <v>-9.1954022988505746E-2</v>
      </c>
      <c r="U112" s="63">
        <f t="shared" si="54"/>
        <v>0.83333333333333337</v>
      </c>
      <c r="V112" s="64">
        <f t="shared" si="54"/>
        <v>6.3492063492063489E-2</v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>
        <f t="shared" ref="F113:V113" si="55">IFERROR(SQRT(2*(F111-F110)^2/(F111+F110)),"")</f>
        <v>0.556890098923011</v>
      </c>
      <c r="G113" s="65">
        <f t="shared" si="55"/>
        <v>0.44675795239082194</v>
      </c>
      <c r="H113" s="65">
        <f t="shared" si="55"/>
        <v>0.60472182661505625</v>
      </c>
      <c r="I113" s="65">
        <f t="shared" si="55"/>
        <v>1.0289915108550531</v>
      </c>
      <c r="J113" s="65">
        <f t="shared" si="55"/>
        <v>7.993607669774315E-2</v>
      </c>
      <c r="K113" s="65">
        <f t="shared" si="55"/>
        <v>0</v>
      </c>
      <c r="L113" s="65">
        <f t="shared" si="55"/>
        <v>0.51958873331764388</v>
      </c>
      <c r="M113" s="65">
        <f t="shared" si="55"/>
        <v>0</v>
      </c>
      <c r="N113" s="74">
        <f t="shared" si="55"/>
        <v>0</v>
      </c>
      <c r="O113" s="74">
        <f t="shared" si="55"/>
        <v>0.77032888651964326</v>
      </c>
      <c r="P113" s="74">
        <f t="shared" si="55"/>
        <v>0</v>
      </c>
      <c r="Q113" s="65">
        <f t="shared" si="55"/>
        <v>0</v>
      </c>
      <c r="R113" s="65">
        <f t="shared" si="55"/>
        <v>0</v>
      </c>
      <c r="S113" s="65">
        <f t="shared" si="55"/>
        <v>1.6035674514745464</v>
      </c>
      <c r="T113" s="65">
        <f t="shared" si="55"/>
        <v>0.87811407991752277</v>
      </c>
      <c r="U113" s="65">
        <f t="shared" si="55"/>
        <v>1.7149858514250884</v>
      </c>
      <c r="V113" s="66">
        <f t="shared" si="55"/>
        <v>0.49613893835683381</v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>
        <v>45817</v>
      </c>
      <c r="E114" s="90">
        <v>0.52083333333333337</v>
      </c>
      <c r="F114">
        <v>354</v>
      </c>
      <c r="G114">
        <v>43</v>
      </c>
      <c r="H114">
        <v>14</v>
      </c>
      <c r="I114">
        <v>146</v>
      </c>
      <c r="J114">
        <v>151</v>
      </c>
      <c r="K114">
        <v>26</v>
      </c>
      <c r="L114">
        <v>1</v>
      </c>
      <c r="M114">
        <v>16</v>
      </c>
      <c r="N114">
        <v>6</v>
      </c>
      <c r="O114">
        <v>8</v>
      </c>
      <c r="P114">
        <v>0</v>
      </c>
      <c r="Q114">
        <v>12</v>
      </c>
      <c r="R114">
        <v>127</v>
      </c>
      <c r="S114">
        <v>7</v>
      </c>
      <c r="T114">
        <v>13</v>
      </c>
      <c r="U114">
        <v>120</v>
      </c>
      <c r="V114">
        <v>18</v>
      </c>
    </row>
    <row r="115" spans="1:22" ht="13.95" customHeight="1" x14ac:dyDescent="0.3">
      <c r="A115" s="82"/>
      <c r="B115" s="85"/>
      <c r="C115" s="18" t="s">
        <v>548</v>
      </c>
      <c r="D115" s="88"/>
      <c r="E115" s="88"/>
      <c r="F115">
        <v>324</v>
      </c>
      <c r="G115">
        <v>38</v>
      </c>
      <c r="H115">
        <v>15</v>
      </c>
      <c r="I115">
        <v>117</v>
      </c>
      <c r="J115">
        <v>154</v>
      </c>
      <c r="K115">
        <v>16</v>
      </c>
      <c r="L115">
        <v>2</v>
      </c>
      <c r="M115">
        <v>20</v>
      </c>
      <c r="N115">
        <v>6</v>
      </c>
      <c r="O115">
        <v>9</v>
      </c>
      <c r="P115">
        <v>0</v>
      </c>
      <c r="Q115">
        <v>12</v>
      </c>
      <c r="R115">
        <v>98</v>
      </c>
      <c r="S115">
        <v>7</v>
      </c>
      <c r="T115">
        <v>15</v>
      </c>
      <c r="U115">
        <v>121</v>
      </c>
      <c r="V115">
        <v>18</v>
      </c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>
        <f t="shared" ref="F116:V116" si="56">IFERROR((F115-F114)/F114,"")</f>
        <v>-8.4745762711864403E-2</v>
      </c>
      <c r="G116" s="63">
        <f t="shared" si="56"/>
        <v>-0.11627906976744186</v>
      </c>
      <c r="H116" s="63">
        <f t="shared" si="56"/>
        <v>7.1428571428571425E-2</v>
      </c>
      <c r="I116" s="63">
        <f t="shared" si="56"/>
        <v>-0.19863013698630136</v>
      </c>
      <c r="J116" s="63">
        <f t="shared" si="56"/>
        <v>1.9867549668874173E-2</v>
      </c>
      <c r="K116" s="63">
        <f t="shared" si="56"/>
        <v>-0.38461538461538464</v>
      </c>
      <c r="L116" s="63">
        <f t="shared" si="56"/>
        <v>1</v>
      </c>
      <c r="M116" s="63">
        <f t="shared" si="56"/>
        <v>0.25</v>
      </c>
      <c r="N116" s="35">
        <f t="shared" si="56"/>
        <v>0</v>
      </c>
      <c r="O116" s="35">
        <f t="shared" si="56"/>
        <v>0.125</v>
      </c>
      <c r="P116" s="35" t="str">
        <f t="shared" si="56"/>
        <v/>
      </c>
      <c r="Q116" s="63">
        <f t="shared" si="56"/>
        <v>0</v>
      </c>
      <c r="R116" s="63">
        <f t="shared" si="56"/>
        <v>-0.2283464566929134</v>
      </c>
      <c r="S116" s="63">
        <f t="shared" si="56"/>
        <v>0</v>
      </c>
      <c r="T116" s="63">
        <f t="shared" si="56"/>
        <v>0.15384615384615385</v>
      </c>
      <c r="U116" s="63">
        <f t="shared" si="56"/>
        <v>8.3333333333333332E-3</v>
      </c>
      <c r="V116" s="64">
        <f t="shared" si="56"/>
        <v>0</v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>
        <f t="shared" ref="F117:V117" si="57">IFERROR(SQRT(2*(F115-F114)^2/(F115+F114)),"")</f>
        <v>1.6293763397807053</v>
      </c>
      <c r="G117" s="65">
        <f t="shared" si="57"/>
        <v>0.78567420131838617</v>
      </c>
      <c r="H117" s="65">
        <f t="shared" si="57"/>
        <v>0.26261286571944509</v>
      </c>
      <c r="I117" s="65">
        <f t="shared" si="57"/>
        <v>2.5289201771422944</v>
      </c>
      <c r="J117" s="65">
        <f t="shared" si="57"/>
        <v>0.24293289905367479</v>
      </c>
      <c r="K117" s="65">
        <f t="shared" si="57"/>
        <v>2.1821789023599236</v>
      </c>
      <c r="L117" s="65">
        <f t="shared" si="57"/>
        <v>0.81649658092772603</v>
      </c>
      <c r="M117" s="65">
        <f t="shared" si="57"/>
        <v>0.94280904158206336</v>
      </c>
      <c r="N117" s="74">
        <f t="shared" si="57"/>
        <v>0</v>
      </c>
      <c r="O117" s="74">
        <f t="shared" si="57"/>
        <v>0.34299717028501769</v>
      </c>
      <c r="P117" s="74" t="str">
        <f t="shared" si="57"/>
        <v/>
      </c>
      <c r="Q117" s="65">
        <f t="shared" si="57"/>
        <v>0</v>
      </c>
      <c r="R117" s="65">
        <f t="shared" si="57"/>
        <v>2.7341462205879838</v>
      </c>
      <c r="S117" s="65">
        <f t="shared" si="57"/>
        <v>0</v>
      </c>
      <c r="T117" s="65">
        <f t="shared" si="57"/>
        <v>0.53452248382484879</v>
      </c>
      <c r="U117" s="65">
        <f t="shared" si="57"/>
        <v>9.1097503734855395E-2</v>
      </c>
      <c r="V117" s="66">
        <f t="shared" si="57"/>
        <v>0</v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58">IFERROR((F119-F118)/F118,"")</f>
        <v/>
      </c>
      <c r="G120" s="63" t="str">
        <f t="shared" si="58"/>
        <v/>
      </c>
      <c r="H120" s="63" t="str">
        <f t="shared" si="58"/>
        <v/>
      </c>
      <c r="I120" s="63" t="str">
        <f t="shared" si="58"/>
        <v/>
      </c>
      <c r="J120" s="63" t="str">
        <f t="shared" si="58"/>
        <v/>
      </c>
      <c r="K120" s="63" t="str">
        <f t="shared" si="58"/>
        <v/>
      </c>
      <c r="L120" s="63" t="str">
        <f t="shared" si="58"/>
        <v/>
      </c>
      <c r="M120" s="63" t="str">
        <f t="shared" si="58"/>
        <v/>
      </c>
      <c r="N120" s="35" t="str">
        <f t="shared" si="58"/>
        <v/>
      </c>
      <c r="O120" s="35" t="str">
        <f t="shared" si="58"/>
        <v/>
      </c>
      <c r="P120" s="35" t="str">
        <f t="shared" si="58"/>
        <v/>
      </c>
      <c r="Q120" s="63" t="str">
        <f t="shared" si="58"/>
        <v/>
      </c>
      <c r="R120" s="63" t="str">
        <f t="shared" si="58"/>
        <v/>
      </c>
      <c r="S120" s="63" t="str">
        <f t="shared" si="58"/>
        <v/>
      </c>
      <c r="T120" s="63" t="str">
        <f t="shared" si="58"/>
        <v/>
      </c>
      <c r="U120" s="63" t="str">
        <f t="shared" si="58"/>
        <v/>
      </c>
      <c r="V120" s="64" t="str">
        <f t="shared" si="58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59">IFERROR(SQRT(2*(F119-F118)^2/(F119+F118)),"")</f>
        <v/>
      </c>
      <c r="G121" s="65" t="str">
        <f t="shared" si="59"/>
        <v/>
      </c>
      <c r="H121" s="65" t="str">
        <f t="shared" si="59"/>
        <v/>
      </c>
      <c r="I121" s="65" t="str">
        <f t="shared" si="59"/>
        <v/>
      </c>
      <c r="J121" s="65" t="str">
        <f t="shared" si="59"/>
        <v/>
      </c>
      <c r="K121" s="65" t="str">
        <f t="shared" si="59"/>
        <v/>
      </c>
      <c r="L121" s="65" t="str">
        <f t="shared" si="59"/>
        <v/>
      </c>
      <c r="M121" s="65" t="str">
        <f t="shared" si="59"/>
        <v/>
      </c>
      <c r="N121" s="70" t="str">
        <f t="shared" si="59"/>
        <v/>
      </c>
      <c r="O121" s="70" t="str">
        <f t="shared" si="59"/>
        <v/>
      </c>
      <c r="P121" s="70" t="str">
        <f t="shared" si="59"/>
        <v/>
      </c>
      <c r="Q121" s="65" t="str">
        <f t="shared" si="59"/>
        <v/>
      </c>
      <c r="R121" s="65" t="str">
        <f t="shared" si="59"/>
        <v/>
      </c>
      <c r="S121" s="65" t="str">
        <f t="shared" si="59"/>
        <v/>
      </c>
      <c r="T121" s="65" t="str">
        <f t="shared" si="59"/>
        <v/>
      </c>
      <c r="U121" s="65" t="str">
        <f t="shared" si="59"/>
        <v/>
      </c>
      <c r="V121" s="66" t="str">
        <f t="shared" si="59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0">IFERROR((F123-F122)/F122,"")</f>
        <v/>
      </c>
      <c r="G124" s="63" t="str">
        <f t="shared" si="60"/>
        <v/>
      </c>
      <c r="H124" s="63" t="str">
        <f t="shared" si="60"/>
        <v/>
      </c>
      <c r="I124" s="63" t="str">
        <f t="shared" si="60"/>
        <v/>
      </c>
      <c r="J124" s="63" t="str">
        <f t="shared" si="60"/>
        <v/>
      </c>
      <c r="K124" s="63" t="str">
        <f t="shared" si="60"/>
        <v/>
      </c>
      <c r="L124" s="63" t="str">
        <f t="shared" si="60"/>
        <v/>
      </c>
      <c r="M124" s="63" t="str">
        <f t="shared" si="60"/>
        <v/>
      </c>
      <c r="N124" s="35" t="str">
        <f t="shared" si="60"/>
        <v/>
      </c>
      <c r="O124" s="35" t="str">
        <f t="shared" si="60"/>
        <v/>
      </c>
      <c r="P124" s="35" t="str">
        <f t="shared" si="60"/>
        <v/>
      </c>
      <c r="Q124" s="63" t="str">
        <f t="shared" si="60"/>
        <v/>
      </c>
      <c r="R124" s="63" t="str">
        <f t="shared" si="60"/>
        <v/>
      </c>
      <c r="S124" s="63" t="str">
        <f t="shared" si="60"/>
        <v/>
      </c>
      <c r="T124" s="63" t="str">
        <f t="shared" si="60"/>
        <v/>
      </c>
      <c r="U124" s="63" t="str">
        <f t="shared" si="60"/>
        <v/>
      </c>
      <c r="V124" s="64" t="str">
        <f t="shared" si="60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1">IFERROR(SQRT(2*(F123-F122)^2/(F123+F122)),"")</f>
        <v/>
      </c>
      <c r="G125" s="65" t="str">
        <f t="shared" si="61"/>
        <v/>
      </c>
      <c r="H125" s="65" t="str">
        <f t="shared" si="61"/>
        <v/>
      </c>
      <c r="I125" s="65" t="str">
        <f t="shared" si="61"/>
        <v/>
      </c>
      <c r="J125" s="65" t="str">
        <f t="shared" si="61"/>
        <v/>
      </c>
      <c r="K125" s="65" t="str">
        <f t="shared" si="61"/>
        <v/>
      </c>
      <c r="L125" s="65" t="str">
        <f t="shared" si="61"/>
        <v/>
      </c>
      <c r="M125" s="65" t="str">
        <f t="shared" si="61"/>
        <v/>
      </c>
      <c r="N125" s="70" t="str">
        <f t="shared" si="61"/>
        <v/>
      </c>
      <c r="O125" s="70" t="str">
        <f t="shared" si="61"/>
        <v/>
      </c>
      <c r="P125" s="70" t="str">
        <f t="shared" si="61"/>
        <v/>
      </c>
      <c r="Q125" s="65" t="str">
        <f t="shared" si="61"/>
        <v/>
      </c>
      <c r="R125" s="65" t="str">
        <f t="shared" si="61"/>
        <v/>
      </c>
      <c r="S125" s="65" t="str">
        <f t="shared" si="61"/>
        <v/>
      </c>
      <c r="T125" s="65" t="str">
        <f t="shared" si="61"/>
        <v/>
      </c>
      <c r="U125" s="65" t="str">
        <f t="shared" si="61"/>
        <v/>
      </c>
      <c r="V125" s="66" t="str">
        <f t="shared" si="61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2">IFERROR((F127-F126)/F126,"")</f>
        <v/>
      </c>
      <c r="G128" s="63" t="str">
        <f t="shared" si="62"/>
        <v/>
      </c>
      <c r="H128" s="63" t="str">
        <f t="shared" si="62"/>
        <v/>
      </c>
      <c r="I128" s="63" t="str">
        <f t="shared" si="62"/>
        <v/>
      </c>
      <c r="J128" s="63" t="str">
        <f t="shared" si="62"/>
        <v/>
      </c>
      <c r="K128" s="63" t="str">
        <f t="shared" si="62"/>
        <v/>
      </c>
      <c r="L128" s="63" t="str">
        <f t="shared" si="62"/>
        <v/>
      </c>
      <c r="M128" s="63" t="str">
        <f t="shared" si="62"/>
        <v/>
      </c>
      <c r="N128" s="35" t="str">
        <f t="shared" si="62"/>
        <v/>
      </c>
      <c r="O128" s="35" t="str">
        <f t="shared" si="62"/>
        <v/>
      </c>
      <c r="P128" s="35" t="str">
        <f t="shared" si="62"/>
        <v/>
      </c>
      <c r="Q128" s="63" t="str">
        <f t="shared" si="62"/>
        <v/>
      </c>
      <c r="R128" s="63" t="str">
        <f t="shared" si="62"/>
        <v/>
      </c>
      <c r="S128" s="63" t="str">
        <f t="shared" si="62"/>
        <v/>
      </c>
      <c r="T128" s="63" t="str">
        <f t="shared" si="62"/>
        <v/>
      </c>
      <c r="U128" s="63" t="str">
        <f t="shared" si="62"/>
        <v/>
      </c>
      <c r="V128" s="64" t="str">
        <f t="shared" si="62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3">IFERROR(SQRT(2*(F127-F126)^2/(F127+F126)),"")</f>
        <v/>
      </c>
      <c r="G129" s="65" t="str">
        <f t="shared" si="63"/>
        <v/>
      </c>
      <c r="H129" s="65" t="str">
        <f t="shared" si="63"/>
        <v/>
      </c>
      <c r="I129" s="65" t="str">
        <f t="shared" si="63"/>
        <v/>
      </c>
      <c r="J129" s="65" t="str">
        <f t="shared" si="63"/>
        <v/>
      </c>
      <c r="K129" s="65" t="str">
        <f t="shared" si="63"/>
        <v/>
      </c>
      <c r="L129" s="65" t="str">
        <f t="shared" si="63"/>
        <v/>
      </c>
      <c r="M129" s="65" t="str">
        <f t="shared" si="63"/>
        <v/>
      </c>
      <c r="N129" s="70" t="str">
        <f t="shared" si="63"/>
        <v/>
      </c>
      <c r="O129" s="70" t="str">
        <f t="shared" si="63"/>
        <v/>
      </c>
      <c r="P129" s="70" t="str">
        <f t="shared" si="63"/>
        <v/>
      </c>
      <c r="Q129" s="65" t="str">
        <f t="shared" si="63"/>
        <v/>
      </c>
      <c r="R129" s="65" t="str">
        <f t="shared" si="63"/>
        <v/>
      </c>
      <c r="S129" s="65" t="str">
        <f t="shared" si="63"/>
        <v/>
      </c>
      <c r="T129" s="65" t="str">
        <f t="shared" si="63"/>
        <v/>
      </c>
      <c r="U129" s="65" t="str">
        <f t="shared" si="63"/>
        <v/>
      </c>
      <c r="V129" s="66" t="str">
        <f t="shared" si="63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4">IFERROR((F131-F130)/F130,"")</f>
        <v/>
      </c>
      <c r="G132" s="63" t="str">
        <f t="shared" si="64"/>
        <v/>
      </c>
      <c r="H132" s="63" t="str">
        <f t="shared" si="64"/>
        <v/>
      </c>
      <c r="I132" s="63" t="str">
        <f t="shared" si="64"/>
        <v/>
      </c>
      <c r="J132" s="63" t="str">
        <f t="shared" si="64"/>
        <v/>
      </c>
      <c r="K132" s="63" t="str">
        <f t="shared" si="64"/>
        <v/>
      </c>
      <c r="L132" s="63" t="str">
        <f t="shared" si="64"/>
        <v/>
      </c>
      <c r="M132" s="63" t="str">
        <f t="shared" si="64"/>
        <v/>
      </c>
      <c r="N132" s="35" t="str">
        <f t="shared" si="64"/>
        <v/>
      </c>
      <c r="O132" s="35" t="str">
        <f t="shared" si="64"/>
        <v/>
      </c>
      <c r="P132" s="35" t="str">
        <f t="shared" si="64"/>
        <v/>
      </c>
      <c r="Q132" s="63" t="str">
        <f t="shared" si="64"/>
        <v/>
      </c>
      <c r="R132" s="63" t="str">
        <f t="shared" si="64"/>
        <v/>
      </c>
      <c r="S132" s="63" t="str">
        <f t="shared" si="64"/>
        <v/>
      </c>
      <c r="T132" s="63" t="str">
        <f t="shared" si="64"/>
        <v/>
      </c>
      <c r="U132" s="63" t="str">
        <f t="shared" si="64"/>
        <v/>
      </c>
      <c r="V132" s="64" t="str">
        <f t="shared" si="64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5">IFERROR(SQRT(2*(F131-F130)^2/(F131+F130)),"")</f>
        <v/>
      </c>
      <c r="G133" s="65" t="str">
        <f t="shared" si="65"/>
        <v/>
      </c>
      <c r="H133" s="65" t="str">
        <f t="shared" si="65"/>
        <v/>
      </c>
      <c r="I133" s="65" t="str">
        <f t="shared" si="65"/>
        <v/>
      </c>
      <c r="J133" s="65" t="str">
        <f t="shared" si="65"/>
        <v/>
      </c>
      <c r="K133" s="65" t="str">
        <f t="shared" si="65"/>
        <v/>
      </c>
      <c r="L133" s="65" t="str">
        <f t="shared" si="65"/>
        <v/>
      </c>
      <c r="M133" s="65" t="str">
        <f t="shared" si="65"/>
        <v/>
      </c>
      <c r="N133" s="70" t="str">
        <f t="shared" si="65"/>
        <v/>
      </c>
      <c r="O133" s="70" t="str">
        <f t="shared" si="65"/>
        <v/>
      </c>
      <c r="P133" s="70" t="str">
        <f t="shared" si="65"/>
        <v/>
      </c>
      <c r="Q133" s="65" t="str">
        <f t="shared" si="65"/>
        <v/>
      </c>
      <c r="R133" s="65" t="str">
        <f t="shared" si="65"/>
        <v/>
      </c>
      <c r="S133" s="65" t="str">
        <f t="shared" si="65"/>
        <v/>
      </c>
      <c r="T133" s="65" t="str">
        <f t="shared" si="65"/>
        <v/>
      </c>
      <c r="U133" s="65" t="str">
        <f t="shared" si="65"/>
        <v/>
      </c>
      <c r="V133" s="66" t="str">
        <f t="shared" si="65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66">IFERROR((F135-F134)/F134,"")</f>
        <v/>
      </c>
      <c r="G136" s="63" t="str">
        <f t="shared" si="66"/>
        <v/>
      </c>
      <c r="H136" s="63" t="str">
        <f t="shared" si="66"/>
        <v/>
      </c>
      <c r="I136" s="63" t="str">
        <f t="shared" si="66"/>
        <v/>
      </c>
      <c r="J136" s="63" t="str">
        <f t="shared" si="66"/>
        <v/>
      </c>
      <c r="K136" s="63" t="str">
        <f t="shared" si="66"/>
        <v/>
      </c>
      <c r="L136" s="63" t="str">
        <f t="shared" si="66"/>
        <v/>
      </c>
      <c r="M136" s="63" t="str">
        <f t="shared" si="66"/>
        <v/>
      </c>
      <c r="N136" s="35" t="str">
        <f t="shared" si="66"/>
        <v/>
      </c>
      <c r="O136" s="35" t="str">
        <f t="shared" si="66"/>
        <v/>
      </c>
      <c r="P136" s="35" t="str">
        <f t="shared" si="66"/>
        <v/>
      </c>
      <c r="Q136" s="63" t="str">
        <f t="shared" si="66"/>
        <v/>
      </c>
      <c r="R136" s="63" t="str">
        <f t="shared" si="66"/>
        <v/>
      </c>
      <c r="S136" s="63" t="str">
        <f t="shared" si="66"/>
        <v/>
      </c>
      <c r="T136" s="63" t="str">
        <f t="shared" si="66"/>
        <v/>
      </c>
      <c r="U136" s="63" t="str">
        <f t="shared" si="66"/>
        <v/>
      </c>
      <c r="V136" s="64" t="str">
        <f t="shared" si="66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67">IFERROR(SQRT(2*(F135-F134)^2/(F135+F134)),"")</f>
        <v/>
      </c>
      <c r="G137" s="65" t="str">
        <f t="shared" si="67"/>
        <v/>
      </c>
      <c r="H137" s="65" t="str">
        <f t="shared" si="67"/>
        <v/>
      </c>
      <c r="I137" s="65" t="str">
        <f t="shared" si="67"/>
        <v/>
      </c>
      <c r="J137" s="65" t="str">
        <f t="shared" si="67"/>
        <v/>
      </c>
      <c r="K137" s="65" t="str">
        <f t="shared" si="67"/>
        <v/>
      </c>
      <c r="L137" s="65" t="str">
        <f t="shared" si="67"/>
        <v/>
      </c>
      <c r="M137" s="65" t="str">
        <f t="shared" si="67"/>
        <v/>
      </c>
      <c r="N137" s="70" t="str">
        <f t="shared" si="67"/>
        <v/>
      </c>
      <c r="O137" s="70" t="str">
        <f t="shared" si="67"/>
        <v/>
      </c>
      <c r="P137" s="70" t="str">
        <f t="shared" si="67"/>
        <v/>
      </c>
      <c r="Q137" s="65" t="str">
        <f t="shared" si="67"/>
        <v/>
      </c>
      <c r="R137" s="65" t="str">
        <f t="shared" si="67"/>
        <v/>
      </c>
      <c r="S137" s="65" t="str">
        <f t="shared" si="67"/>
        <v/>
      </c>
      <c r="T137" s="65" t="str">
        <f t="shared" si="67"/>
        <v/>
      </c>
      <c r="U137" s="65" t="str">
        <f t="shared" si="67"/>
        <v/>
      </c>
      <c r="V137" s="66" t="str">
        <f t="shared" si="67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68">IFERROR((F139-F138)/F138,"")</f>
        <v/>
      </c>
      <c r="G140" s="63" t="str">
        <f t="shared" si="68"/>
        <v/>
      </c>
      <c r="H140" s="63" t="str">
        <f t="shared" si="68"/>
        <v/>
      </c>
      <c r="I140" s="63" t="str">
        <f t="shared" si="68"/>
        <v/>
      </c>
      <c r="J140" s="63" t="str">
        <f t="shared" si="68"/>
        <v/>
      </c>
      <c r="K140" s="63" t="str">
        <f t="shared" si="68"/>
        <v/>
      </c>
      <c r="L140" s="63" t="str">
        <f t="shared" si="68"/>
        <v/>
      </c>
      <c r="M140" s="63" t="str">
        <f t="shared" si="68"/>
        <v/>
      </c>
      <c r="N140" s="35" t="str">
        <f t="shared" si="68"/>
        <v/>
      </c>
      <c r="O140" s="35" t="str">
        <f t="shared" si="68"/>
        <v/>
      </c>
      <c r="P140" s="35" t="str">
        <f t="shared" si="68"/>
        <v/>
      </c>
      <c r="Q140" s="63" t="str">
        <f t="shared" si="68"/>
        <v/>
      </c>
      <c r="R140" s="63" t="str">
        <f t="shared" si="68"/>
        <v/>
      </c>
      <c r="S140" s="63" t="str">
        <f t="shared" si="68"/>
        <v/>
      </c>
      <c r="T140" s="63" t="str">
        <f t="shared" si="68"/>
        <v/>
      </c>
      <c r="U140" s="63" t="str">
        <f t="shared" si="68"/>
        <v/>
      </c>
      <c r="V140" s="64" t="str">
        <f t="shared" si="68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69">IFERROR(SQRT(2*(F139-F138)^2/(F139+F138)),"")</f>
        <v/>
      </c>
      <c r="G141" s="65" t="str">
        <f t="shared" si="69"/>
        <v/>
      </c>
      <c r="H141" s="65" t="str">
        <f t="shared" si="69"/>
        <v/>
      </c>
      <c r="I141" s="65" t="str">
        <f t="shared" si="69"/>
        <v/>
      </c>
      <c r="J141" s="65" t="str">
        <f t="shared" si="69"/>
        <v/>
      </c>
      <c r="K141" s="65" t="str">
        <f t="shared" si="69"/>
        <v/>
      </c>
      <c r="L141" s="65" t="str">
        <f t="shared" si="69"/>
        <v/>
      </c>
      <c r="M141" s="65" t="str">
        <f t="shared" si="69"/>
        <v/>
      </c>
      <c r="N141" s="70" t="str">
        <f t="shared" si="69"/>
        <v/>
      </c>
      <c r="O141" s="70" t="str">
        <f t="shared" si="69"/>
        <v/>
      </c>
      <c r="P141" s="70" t="str">
        <f t="shared" si="69"/>
        <v/>
      </c>
      <c r="Q141" s="65" t="str">
        <f t="shared" si="69"/>
        <v/>
      </c>
      <c r="R141" s="65" t="str">
        <f t="shared" si="69"/>
        <v/>
      </c>
      <c r="S141" s="65" t="str">
        <f t="shared" si="69"/>
        <v/>
      </c>
      <c r="T141" s="65" t="str">
        <f t="shared" si="69"/>
        <v/>
      </c>
      <c r="U141" s="65" t="str">
        <f t="shared" si="69"/>
        <v/>
      </c>
      <c r="V141" s="66" t="str">
        <f t="shared" si="69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0">IFERROR((F143-F142)/F142,"")</f>
        <v/>
      </c>
      <c r="G144" s="63" t="str">
        <f t="shared" si="70"/>
        <v/>
      </c>
      <c r="H144" s="63" t="str">
        <f t="shared" si="70"/>
        <v/>
      </c>
      <c r="I144" s="63" t="str">
        <f t="shared" si="70"/>
        <v/>
      </c>
      <c r="J144" s="63" t="str">
        <f t="shared" si="70"/>
        <v/>
      </c>
      <c r="K144" s="63" t="str">
        <f t="shared" si="70"/>
        <v/>
      </c>
      <c r="L144" s="63" t="str">
        <f t="shared" si="70"/>
        <v/>
      </c>
      <c r="M144" s="63" t="str">
        <f t="shared" si="70"/>
        <v/>
      </c>
      <c r="N144" s="35" t="str">
        <f t="shared" si="70"/>
        <v/>
      </c>
      <c r="O144" s="35" t="str">
        <f t="shared" si="70"/>
        <v/>
      </c>
      <c r="P144" s="35" t="str">
        <f t="shared" si="70"/>
        <v/>
      </c>
      <c r="Q144" s="63" t="str">
        <f t="shared" si="70"/>
        <v/>
      </c>
      <c r="R144" s="63" t="str">
        <f t="shared" si="70"/>
        <v/>
      </c>
      <c r="S144" s="63" t="str">
        <f t="shared" si="70"/>
        <v/>
      </c>
      <c r="T144" s="63" t="str">
        <f t="shared" si="70"/>
        <v/>
      </c>
      <c r="U144" s="63" t="str">
        <f t="shared" si="70"/>
        <v/>
      </c>
      <c r="V144" s="64" t="str">
        <f t="shared" si="70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1">IFERROR(SQRT(2*(F143-F142)^2/(F143+F142)),"")</f>
        <v/>
      </c>
      <c r="G145" s="65" t="str">
        <f t="shared" si="71"/>
        <v/>
      </c>
      <c r="H145" s="65" t="str">
        <f t="shared" si="71"/>
        <v/>
      </c>
      <c r="I145" s="65" t="str">
        <f t="shared" si="71"/>
        <v/>
      </c>
      <c r="J145" s="65" t="str">
        <f t="shared" si="71"/>
        <v/>
      </c>
      <c r="K145" s="65" t="str">
        <f t="shared" si="71"/>
        <v/>
      </c>
      <c r="L145" s="65" t="str">
        <f t="shared" si="71"/>
        <v/>
      </c>
      <c r="M145" s="65" t="str">
        <f t="shared" si="71"/>
        <v/>
      </c>
      <c r="N145" s="70" t="str">
        <f t="shared" si="71"/>
        <v/>
      </c>
      <c r="O145" s="70" t="str">
        <f t="shared" si="71"/>
        <v/>
      </c>
      <c r="P145" s="70" t="str">
        <f t="shared" si="71"/>
        <v/>
      </c>
      <c r="Q145" s="65" t="str">
        <f t="shared" si="71"/>
        <v/>
      </c>
      <c r="R145" s="65" t="str">
        <f t="shared" si="71"/>
        <v/>
      </c>
      <c r="S145" s="65" t="str">
        <f t="shared" si="71"/>
        <v/>
      </c>
      <c r="T145" s="65" t="str">
        <f t="shared" si="71"/>
        <v/>
      </c>
      <c r="U145" s="65" t="str">
        <f t="shared" si="71"/>
        <v/>
      </c>
      <c r="V145" s="66" t="str">
        <f t="shared" si="71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2">IFERROR((F147-F146)/F146,"")</f>
        <v/>
      </c>
      <c r="G148" s="63" t="str">
        <f t="shared" si="72"/>
        <v/>
      </c>
      <c r="H148" s="63" t="str">
        <f t="shared" si="72"/>
        <v/>
      </c>
      <c r="I148" s="63" t="str">
        <f t="shared" si="72"/>
        <v/>
      </c>
      <c r="J148" s="63" t="str">
        <f t="shared" si="72"/>
        <v/>
      </c>
      <c r="K148" s="63" t="str">
        <f t="shared" si="72"/>
        <v/>
      </c>
      <c r="L148" s="63" t="str">
        <f t="shared" si="72"/>
        <v/>
      </c>
      <c r="M148" s="63" t="str">
        <f t="shared" si="72"/>
        <v/>
      </c>
      <c r="N148" s="35" t="str">
        <f t="shared" si="72"/>
        <v/>
      </c>
      <c r="O148" s="35" t="str">
        <f t="shared" si="72"/>
        <v/>
      </c>
      <c r="P148" s="35" t="str">
        <f t="shared" si="72"/>
        <v/>
      </c>
      <c r="Q148" s="63" t="str">
        <f t="shared" si="72"/>
        <v/>
      </c>
      <c r="R148" s="63" t="str">
        <f t="shared" si="72"/>
        <v/>
      </c>
      <c r="S148" s="63" t="str">
        <f t="shared" si="72"/>
        <v/>
      </c>
      <c r="T148" s="63" t="str">
        <f t="shared" si="72"/>
        <v/>
      </c>
      <c r="U148" s="63" t="str">
        <f t="shared" si="72"/>
        <v/>
      </c>
      <c r="V148" s="64" t="str">
        <f t="shared" si="72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3">IFERROR(SQRT(2*(F147-F146)^2/(F147+F146)),"")</f>
        <v/>
      </c>
      <c r="G149" s="65" t="str">
        <f t="shared" si="73"/>
        <v/>
      </c>
      <c r="H149" s="65" t="str">
        <f t="shared" si="73"/>
        <v/>
      </c>
      <c r="I149" s="65" t="str">
        <f t="shared" si="73"/>
        <v/>
      </c>
      <c r="J149" s="65" t="str">
        <f t="shared" si="73"/>
        <v/>
      </c>
      <c r="K149" s="65" t="str">
        <f t="shared" si="73"/>
        <v/>
      </c>
      <c r="L149" s="65" t="str">
        <f t="shared" si="73"/>
        <v/>
      </c>
      <c r="M149" s="65" t="str">
        <f t="shared" si="73"/>
        <v/>
      </c>
      <c r="N149" s="70" t="str">
        <f t="shared" si="73"/>
        <v/>
      </c>
      <c r="O149" s="70" t="str">
        <f t="shared" si="73"/>
        <v/>
      </c>
      <c r="P149" s="70" t="str">
        <f t="shared" si="73"/>
        <v/>
      </c>
      <c r="Q149" s="65" t="str">
        <f t="shared" si="73"/>
        <v/>
      </c>
      <c r="R149" s="65" t="str">
        <f t="shared" si="73"/>
        <v/>
      </c>
      <c r="S149" s="65" t="str">
        <f t="shared" si="73"/>
        <v/>
      </c>
      <c r="T149" s="65" t="str">
        <f t="shared" si="73"/>
        <v/>
      </c>
      <c r="U149" s="65" t="str">
        <f t="shared" si="73"/>
        <v/>
      </c>
      <c r="V149" s="66" t="str">
        <f t="shared" si="73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>
        <v>45817</v>
      </c>
      <c r="E150" s="90">
        <v>0.66666666666666663</v>
      </c>
      <c r="F150">
        <v>421</v>
      </c>
      <c r="G150">
        <v>50</v>
      </c>
      <c r="H150">
        <v>23</v>
      </c>
      <c r="I150">
        <v>207</v>
      </c>
      <c r="J150">
        <v>141</v>
      </c>
      <c r="K150">
        <v>30</v>
      </c>
      <c r="L150">
        <v>4</v>
      </c>
      <c r="M150">
        <v>16</v>
      </c>
      <c r="N150">
        <v>7</v>
      </c>
      <c r="O150">
        <v>2</v>
      </c>
      <c r="P150">
        <v>14</v>
      </c>
      <c r="Q150">
        <v>15</v>
      </c>
      <c r="R150">
        <v>176</v>
      </c>
      <c r="S150">
        <v>16</v>
      </c>
      <c r="T150">
        <v>7</v>
      </c>
      <c r="U150">
        <v>115</v>
      </c>
      <c r="V150">
        <v>19</v>
      </c>
    </row>
    <row r="151" spans="1:22" ht="13.95" customHeight="1" x14ac:dyDescent="0.3">
      <c r="A151" s="82"/>
      <c r="B151" s="85"/>
      <c r="C151" s="18" t="s">
        <v>548</v>
      </c>
      <c r="D151" s="88"/>
      <c r="E151" s="88"/>
      <c r="F151">
        <v>375</v>
      </c>
      <c r="G151">
        <v>31</v>
      </c>
      <c r="H151">
        <v>13</v>
      </c>
      <c r="I151">
        <v>195</v>
      </c>
      <c r="J151">
        <v>136</v>
      </c>
      <c r="K151">
        <v>27</v>
      </c>
      <c r="L151">
        <v>4</v>
      </c>
      <c r="M151">
        <v>0</v>
      </c>
      <c r="N151">
        <v>5</v>
      </c>
      <c r="O151">
        <v>2</v>
      </c>
      <c r="P151">
        <v>6</v>
      </c>
      <c r="Q151">
        <v>15</v>
      </c>
      <c r="R151">
        <v>165</v>
      </c>
      <c r="S151">
        <v>15</v>
      </c>
      <c r="T151">
        <v>7</v>
      </c>
      <c r="U151">
        <v>113</v>
      </c>
      <c r="V151">
        <v>16</v>
      </c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>
        <f t="shared" ref="F152:V152" si="74">IFERROR((F151-F150)/F150,"")</f>
        <v>-0.10926365795724466</v>
      </c>
      <c r="G152" s="63">
        <f t="shared" si="74"/>
        <v>-0.38</v>
      </c>
      <c r="H152" s="63">
        <f t="shared" si="74"/>
        <v>-0.43478260869565216</v>
      </c>
      <c r="I152" s="63">
        <f t="shared" si="74"/>
        <v>-5.7971014492753624E-2</v>
      </c>
      <c r="J152" s="63">
        <f t="shared" si="74"/>
        <v>-3.5460992907801421E-2</v>
      </c>
      <c r="K152" s="63">
        <f t="shared" si="74"/>
        <v>-0.1</v>
      </c>
      <c r="L152" s="63">
        <f t="shared" si="74"/>
        <v>0</v>
      </c>
      <c r="M152" s="63">
        <f t="shared" si="74"/>
        <v>-1</v>
      </c>
      <c r="N152" s="35">
        <f t="shared" si="74"/>
        <v>-0.2857142857142857</v>
      </c>
      <c r="O152" s="35">
        <f t="shared" si="74"/>
        <v>0</v>
      </c>
      <c r="P152" s="35">
        <f t="shared" si="74"/>
        <v>-0.5714285714285714</v>
      </c>
      <c r="Q152" s="63">
        <f t="shared" si="74"/>
        <v>0</v>
      </c>
      <c r="R152" s="63">
        <f t="shared" si="74"/>
        <v>-6.25E-2</v>
      </c>
      <c r="S152" s="63">
        <f t="shared" si="74"/>
        <v>-6.25E-2</v>
      </c>
      <c r="T152" s="63">
        <f t="shared" si="74"/>
        <v>0</v>
      </c>
      <c r="U152" s="63">
        <f t="shared" si="74"/>
        <v>-1.7391304347826087E-2</v>
      </c>
      <c r="V152" s="64">
        <f t="shared" si="74"/>
        <v>-0.15789473684210525</v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>
        <f t="shared" ref="F153:V153" si="75">IFERROR(SQRT(2*(F151-F150)^2/(F151+F150)),"")</f>
        <v>2.3057716527385934</v>
      </c>
      <c r="G153" s="65">
        <f t="shared" si="75"/>
        <v>2.9855619650098673</v>
      </c>
      <c r="H153" s="65">
        <f t="shared" si="75"/>
        <v>2.3570226039551585</v>
      </c>
      <c r="I153" s="65">
        <f t="shared" si="75"/>
        <v>0.84641473903031794</v>
      </c>
      <c r="J153" s="65">
        <f t="shared" si="75"/>
        <v>0.42485928866208739</v>
      </c>
      <c r="K153" s="65">
        <f t="shared" si="75"/>
        <v>0.56195148694901631</v>
      </c>
      <c r="L153" s="65">
        <f t="shared" si="75"/>
        <v>0</v>
      </c>
      <c r="M153" s="65">
        <f t="shared" si="75"/>
        <v>5.6568542494923806</v>
      </c>
      <c r="N153" s="74">
        <f t="shared" si="75"/>
        <v>0.81649658092772603</v>
      </c>
      <c r="O153" s="74">
        <f t="shared" si="75"/>
        <v>0</v>
      </c>
      <c r="P153" s="74">
        <f t="shared" si="75"/>
        <v>2.5298221281347035</v>
      </c>
      <c r="Q153" s="65">
        <f t="shared" si="75"/>
        <v>0</v>
      </c>
      <c r="R153" s="65">
        <f t="shared" si="75"/>
        <v>0.84242353917423196</v>
      </c>
      <c r="S153" s="65">
        <f t="shared" si="75"/>
        <v>0.25400025400038101</v>
      </c>
      <c r="T153" s="65">
        <f t="shared" si="75"/>
        <v>0</v>
      </c>
      <c r="U153" s="65">
        <f t="shared" si="75"/>
        <v>0.1873171623163388</v>
      </c>
      <c r="V153" s="66">
        <f t="shared" si="75"/>
        <v>0.71713716560063612</v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>
        <v>45818</v>
      </c>
      <c r="E154" s="90">
        <v>0.625</v>
      </c>
      <c r="F154">
        <v>252</v>
      </c>
      <c r="G154">
        <v>0</v>
      </c>
      <c r="H154">
        <v>44</v>
      </c>
      <c r="I154">
        <v>117</v>
      </c>
      <c r="J154">
        <v>91</v>
      </c>
      <c r="K154">
        <v>0</v>
      </c>
      <c r="L154">
        <v>0</v>
      </c>
      <c r="M154">
        <v>0</v>
      </c>
      <c r="N154">
        <v>15</v>
      </c>
      <c r="O154">
        <v>6</v>
      </c>
      <c r="P154">
        <v>23</v>
      </c>
      <c r="Q154">
        <v>7</v>
      </c>
      <c r="R154">
        <v>59</v>
      </c>
      <c r="S154">
        <v>51</v>
      </c>
      <c r="T154">
        <v>31</v>
      </c>
      <c r="U154">
        <v>60</v>
      </c>
      <c r="V154">
        <v>0</v>
      </c>
    </row>
    <row r="155" spans="1:22" ht="13.95" customHeight="1" x14ac:dyDescent="0.3">
      <c r="A155" s="82"/>
      <c r="B155" s="85"/>
      <c r="C155" s="18" t="s">
        <v>548</v>
      </c>
      <c r="D155" s="88"/>
      <c r="E155" s="88"/>
      <c r="F155">
        <v>268</v>
      </c>
      <c r="G155">
        <v>0</v>
      </c>
      <c r="H155">
        <v>44</v>
      </c>
      <c r="I155">
        <v>130</v>
      </c>
      <c r="J155">
        <v>94</v>
      </c>
      <c r="K155">
        <v>0</v>
      </c>
      <c r="L155">
        <v>0</v>
      </c>
      <c r="M155">
        <v>0</v>
      </c>
      <c r="N155">
        <v>22</v>
      </c>
      <c r="O155">
        <v>0</v>
      </c>
      <c r="P155">
        <v>22</v>
      </c>
      <c r="Q155">
        <v>0</v>
      </c>
      <c r="R155">
        <v>60</v>
      </c>
      <c r="S155">
        <v>70</v>
      </c>
      <c r="T155">
        <v>33</v>
      </c>
      <c r="U155">
        <v>61</v>
      </c>
      <c r="V155">
        <v>0</v>
      </c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>
        <f t="shared" ref="F156:V156" si="76">IFERROR((F155-F154)/F154,"")</f>
        <v>6.3492063492063489E-2</v>
      </c>
      <c r="G156" s="63" t="str">
        <f t="shared" si="76"/>
        <v/>
      </c>
      <c r="H156" s="63">
        <f t="shared" si="76"/>
        <v>0</v>
      </c>
      <c r="I156" s="63">
        <f t="shared" si="76"/>
        <v>0.1111111111111111</v>
      </c>
      <c r="J156" s="63">
        <f t="shared" si="76"/>
        <v>3.2967032967032968E-2</v>
      </c>
      <c r="K156" s="63" t="str">
        <f t="shared" si="76"/>
        <v/>
      </c>
      <c r="L156" s="63" t="str">
        <f t="shared" si="76"/>
        <v/>
      </c>
      <c r="M156" s="63" t="str">
        <f t="shared" si="76"/>
        <v/>
      </c>
      <c r="N156" s="35">
        <f t="shared" si="76"/>
        <v>0.46666666666666667</v>
      </c>
      <c r="O156" s="35">
        <f t="shared" si="76"/>
        <v>-1</v>
      </c>
      <c r="P156" s="35">
        <f t="shared" si="76"/>
        <v>-4.3478260869565216E-2</v>
      </c>
      <c r="Q156" s="63">
        <f t="shared" si="76"/>
        <v>-1</v>
      </c>
      <c r="R156" s="63">
        <f t="shared" si="76"/>
        <v>1.6949152542372881E-2</v>
      </c>
      <c r="S156" s="63">
        <f t="shared" si="76"/>
        <v>0.37254901960784315</v>
      </c>
      <c r="T156" s="63">
        <f t="shared" si="76"/>
        <v>6.4516129032258063E-2</v>
      </c>
      <c r="U156" s="63">
        <f t="shared" si="76"/>
        <v>1.6666666666666666E-2</v>
      </c>
      <c r="V156" s="64" t="str">
        <f t="shared" si="76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>
        <f t="shared" ref="F157:V157" si="77">IFERROR(SQRT(2*(F155-F154)^2/(F155+F154)),"")</f>
        <v>0.99227787671366763</v>
      </c>
      <c r="G157" s="65" t="str">
        <f t="shared" si="77"/>
        <v/>
      </c>
      <c r="H157" s="65">
        <f t="shared" si="77"/>
        <v>0</v>
      </c>
      <c r="I157" s="65">
        <f t="shared" si="77"/>
        <v>1.1697953037312037</v>
      </c>
      <c r="J157" s="65">
        <f t="shared" si="77"/>
        <v>0.3119251469460218</v>
      </c>
      <c r="K157" s="65" t="str">
        <f t="shared" si="77"/>
        <v/>
      </c>
      <c r="L157" s="65" t="str">
        <f t="shared" si="77"/>
        <v/>
      </c>
      <c r="M157" s="65" t="str">
        <f t="shared" si="77"/>
        <v/>
      </c>
      <c r="N157" s="74">
        <f t="shared" si="77"/>
        <v>1.62746694241347</v>
      </c>
      <c r="O157" s="74">
        <f t="shared" si="77"/>
        <v>3.4641016151377544</v>
      </c>
      <c r="P157" s="74">
        <f t="shared" si="77"/>
        <v>0.21081851067789195</v>
      </c>
      <c r="Q157" s="65">
        <f t="shared" si="77"/>
        <v>3.7416573867739413</v>
      </c>
      <c r="R157" s="65">
        <f t="shared" si="77"/>
        <v>0.12964074471043288</v>
      </c>
      <c r="S157" s="65">
        <f t="shared" si="77"/>
        <v>2.442732516826255</v>
      </c>
      <c r="T157" s="65">
        <f t="shared" si="77"/>
        <v>0.35355339059327379</v>
      </c>
      <c r="U157" s="65">
        <f t="shared" si="77"/>
        <v>0.12856486930664501</v>
      </c>
      <c r="V157" s="66" t="str">
        <f t="shared" si="77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78">IFERROR((F159-F158)/F158,"")</f>
        <v/>
      </c>
      <c r="G160" s="63" t="str">
        <f t="shared" si="78"/>
        <v/>
      </c>
      <c r="H160" s="63" t="str">
        <f t="shared" si="78"/>
        <v/>
      </c>
      <c r="I160" s="63" t="str">
        <f t="shared" si="78"/>
        <v/>
      </c>
      <c r="J160" s="63" t="str">
        <f t="shared" si="78"/>
        <v/>
      </c>
      <c r="K160" s="63" t="str">
        <f t="shared" si="78"/>
        <v/>
      </c>
      <c r="L160" s="63" t="str">
        <f t="shared" si="78"/>
        <v/>
      </c>
      <c r="M160" s="63" t="str">
        <f t="shared" si="78"/>
        <v/>
      </c>
      <c r="N160" s="35" t="str">
        <f t="shared" si="78"/>
        <v/>
      </c>
      <c r="O160" s="35" t="str">
        <f t="shared" si="78"/>
        <v/>
      </c>
      <c r="P160" s="35" t="str">
        <f t="shared" si="78"/>
        <v/>
      </c>
      <c r="Q160" s="63" t="str">
        <f t="shared" si="78"/>
        <v/>
      </c>
      <c r="R160" s="63" t="str">
        <f t="shared" si="78"/>
        <v/>
      </c>
      <c r="S160" s="63" t="str">
        <f t="shared" si="78"/>
        <v/>
      </c>
      <c r="T160" s="63" t="str">
        <f t="shared" si="78"/>
        <v/>
      </c>
      <c r="U160" s="63" t="str">
        <f t="shared" si="78"/>
        <v/>
      </c>
      <c r="V160" s="64" t="str">
        <f t="shared" si="78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79">IFERROR(SQRT(2*(F159-F158)^2/(F159+F158)),"")</f>
        <v/>
      </c>
      <c r="G161" s="65" t="str">
        <f t="shared" si="79"/>
        <v/>
      </c>
      <c r="H161" s="65" t="str">
        <f t="shared" si="79"/>
        <v/>
      </c>
      <c r="I161" s="65" t="str">
        <f t="shared" si="79"/>
        <v/>
      </c>
      <c r="J161" s="65" t="str">
        <f t="shared" si="79"/>
        <v/>
      </c>
      <c r="K161" s="65" t="str">
        <f t="shared" si="79"/>
        <v/>
      </c>
      <c r="L161" s="65" t="str">
        <f t="shared" si="79"/>
        <v/>
      </c>
      <c r="M161" s="65" t="str">
        <f t="shared" si="79"/>
        <v/>
      </c>
      <c r="N161" s="74" t="str">
        <f t="shared" si="79"/>
        <v/>
      </c>
      <c r="O161" s="74" t="str">
        <f t="shared" si="79"/>
        <v/>
      </c>
      <c r="P161" s="74" t="str">
        <f t="shared" si="79"/>
        <v/>
      </c>
      <c r="Q161" s="65" t="str">
        <f t="shared" si="79"/>
        <v/>
      </c>
      <c r="R161" s="65" t="str">
        <f t="shared" si="79"/>
        <v/>
      </c>
      <c r="S161" s="65" t="str">
        <f t="shared" si="79"/>
        <v/>
      </c>
      <c r="T161" s="65" t="str">
        <f t="shared" si="79"/>
        <v/>
      </c>
      <c r="U161" s="65" t="str">
        <f t="shared" si="79"/>
        <v/>
      </c>
      <c r="V161" s="66" t="str">
        <f t="shared" si="79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>
        <v>45818</v>
      </c>
      <c r="E162" s="90">
        <v>0.32291666666666669</v>
      </c>
      <c r="F162">
        <v>254</v>
      </c>
      <c r="G162">
        <v>109</v>
      </c>
      <c r="H162">
        <v>85</v>
      </c>
      <c r="I162">
        <v>0</v>
      </c>
      <c r="J162">
        <v>60</v>
      </c>
      <c r="K162">
        <v>19</v>
      </c>
      <c r="L162">
        <v>90</v>
      </c>
      <c r="M162">
        <v>0</v>
      </c>
      <c r="N162">
        <v>0</v>
      </c>
      <c r="O162">
        <v>85</v>
      </c>
      <c r="P162">
        <v>0</v>
      </c>
      <c r="Q162">
        <v>0</v>
      </c>
      <c r="R162">
        <v>0</v>
      </c>
      <c r="S162">
        <v>0</v>
      </c>
      <c r="T162">
        <v>34</v>
      </c>
      <c r="U162">
        <v>1</v>
      </c>
      <c r="V162">
        <v>25</v>
      </c>
    </row>
    <row r="163" spans="1:22" ht="13.95" customHeight="1" x14ac:dyDescent="0.3">
      <c r="A163" s="82"/>
      <c r="B163" s="85"/>
      <c r="C163" s="18" t="s">
        <v>548</v>
      </c>
      <c r="D163" s="88"/>
      <c r="E163" s="88"/>
      <c r="F163">
        <v>405</v>
      </c>
      <c r="G163">
        <v>183</v>
      </c>
      <c r="H163">
        <v>171</v>
      </c>
      <c r="I163">
        <v>0</v>
      </c>
      <c r="J163">
        <v>51</v>
      </c>
      <c r="K163">
        <v>19</v>
      </c>
      <c r="L163">
        <v>164</v>
      </c>
      <c r="M163">
        <v>0</v>
      </c>
      <c r="N163">
        <v>0</v>
      </c>
      <c r="O163">
        <v>171</v>
      </c>
      <c r="P163">
        <v>0</v>
      </c>
      <c r="Q163">
        <v>0</v>
      </c>
      <c r="R163">
        <v>0</v>
      </c>
      <c r="S163">
        <v>0</v>
      </c>
      <c r="T163">
        <v>30</v>
      </c>
      <c r="U163">
        <v>0</v>
      </c>
      <c r="V163">
        <v>21</v>
      </c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>
        <f t="shared" ref="F164:V164" si="80">IFERROR((F163-F162)/F162,"")</f>
        <v>0.59448818897637801</v>
      </c>
      <c r="G164" s="63">
        <f t="shared" si="80"/>
        <v>0.67889908256880738</v>
      </c>
      <c r="H164" s="63">
        <f t="shared" si="80"/>
        <v>1.0117647058823529</v>
      </c>
      <c r="I164" s="63" t="str">
        <f t="shared" si="80"/>
        <v/>
      </c>
      <c r="J164" s="63">
        <f t="shared" si="80"/>
        <v>-0.15</v>
      </c>
      <c r="K164" s="63">
        <f t="shared" si="80"/>
        <v>0</v>
      </c>
      <c r="L164" s="63">
        <f t="shared" si="80"/>
        <v>0.82222222222222219</v>
      </c>
      <c r="M164" s="63" t="str">
        <f t="shared" si="80"/>
        <v/>
      </c>
      <c r="N164" s="35" t="str">
        <f t="shared" si="80"/>
        <v/>
      </c>
      <c r="O164" s="35">
        <f t="shared" si="80"/>
        <v>1.0117647058823529</v>
      </c>
      <c r="P164" s="35" t="str">
        <f t="shared" si="80"/>
        <v/>
      </c>
      <c r="Q164" s="63" t="str">
        <f t="shared" si="80"/>
        <v/>
      </c>
      <c r="R164" s="63" t="str">
        <f t="shared" si="80"/>
        <v/>
      </c>
      <c r="S164" s="63" t="str">
        <f t="shared" si="80"/>
        <v/>
      </c>
      <c r="T164" s="63">
        <f t="shared" si="80"/>
        <v>-0.11764705882352941</v>
      </c>
      <c r="U164" s="63">
        <f t="shared" si="80"/>
        <v>-1</v>
      </c>
      <c r="V164" s="64">
        <f t="shared" si="80"/>
        <v>-0.16</v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>
        <f t="shared" ref="F165:V165" si="81">IFERROR(SQRT(2*(F163-F162)^2/(F163+F162)),"")</f>
        <v>8.3185807707477188</v>
      </c>
      <c r="G165" s="65">
        <f t="shared" si="81"/>
        <v>6.1242835756575227</v>
      </c>
      <c r="H165" s="65">
        <f t="shared" si="81"/>
        <v>7.601397897755386</v>
      </c>
      <c r="I165" s="65" t="str">
        <f t="shared" si="81"/>
        <v/>
      </c>
      <c r="J165" s="65">
        <f t="shared" si="81"/>
        <v>1.2080808993852437</v>
      </c>
      <c r="K165" s="65">
        <f t="shared" si="81"/>
        <v>0</v>
      </c>
      <c r="L165" s="65">
        <f t="shared" si="81"/>
        <v>6.566438169679242</v>
      </c>
      <c r="M165" s="65" t="str">
        <f t="shared" si="81"/>
        <v/>
      </c>
      <c r="N165" s="74" t="str">
        <f t="shared" si="81"/>
        <v/>
      </c>
      <c r="O165" s="74">
        <f t="shared" si="81"/>
        <v>7.601397897755386</v>
      </c>
      <c r="P165" s="74" t="str">
        <f t="shared" si="81"/>
        <v/>
      </c>
      <c r="Q165" s="65" t="str">
        <f t="shared" si="81"/>
        <v/>
      </c>
      <c r="R165" s="65" t="str">
        <f t="shared" si="81"/>
        <v/>
      </c>
      <c r="S165" s="65" t="str">
        <f t="shared" si="81"/>
        <v/>
      </c>
      <c r="T165" s="65">
        <f t="shared" si="81"/>
        <v>0.70710678118654757</v>
      </c>
      <c r="U165" s="65">
        <f t="shared" si="81"/>
        <v>1.4142135623730951</v>
      </c>
      <c r="V165" s="66">
        <f t="shared" si="81"/>
        <v>0.83405765622829908</v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2">IFERROR((F167-F166)/F166,"")</f>
        <v/>
      </c>
      <c r="G168" s="63" t="str">
        <f t="shared" si="82"/>
        <v/>
      </c>
      <c r="H168" s="63" t="str">
        <f t="shared" si="82"/>
        <v/>
      </c>
      <c r="I168" s="63" t="str">
        <f t="shared" si="82"/>
        <v/>
      </c>
      <c r="J168" s="63" t="str">
        <f t="shared" si="82"/>
        <v/>
      </c>
      <c r="K168" s="63" t="str">
        <f t="shared" si="82"/>
        <v/>
      </c>
      <c r="L168" s="63" t="str">
        <f t="shared" si="82"/>
        <v/>
      </c>
      <c r="M168" s="63" t="str">
        <f t="shared" si="82"/>
        <v/>
      </c>
      <c r="N168" s="35" t="str">
        <f t="shared" si="82"/>
        <v/>
      </c>
      <c r="O168" s="35" t="str">
        <f t="shared" si="82"/>
        <v/>
      </c>
      <c r="P168" s="35" t="str">
        <f t="shared" si="82"/>
        <v/>
      </c>
      <c r="Q168" s="63" t="str">
        <f t="shared" si="82"/>
        <v/>
      </c>
      <c r="R168" s="63" t="str">
        <f t="shared" si="82"/>
        <v/>
      </c>
      <c r="S168" s="63" t="str">
        <f t="shared" si="82"/>
        <v/>
      </c>
      <c r="T168" s="63" t="str">
        <f t="shared" si="82"/>
        <v/>
      </c>
      <c r="U168" s="63" t="str">
        <f t="shared" si="82"/>
        <v/>
      </c>
      <c r="V168" s="64" t="str">
        <f t="shared" si="82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3">IFERROR(SQRT(2*(F167-F166)^2/(F167+F166)),"")</f>
        <v/>
      </c>
      <c r="G169" s="65" t="str">
        <f t="shared" si="83"/>
        <v/>
      </c>
      <c r="H169" s="65" t="str">
        <f t="shared" si="83"/>
        <v/>
      </c>
      <c r="I169" s="65" t="str">
        <f t="shared" si="83"/>
        <v/>
      </c>
      <c r="J169" s="65" t="str">
        <f t="shared" si="83"/>
        <v/>
      </c>
      <c r="K169" s="65" t="str">
        <f t="shared" si="83"/>
        <v/>
      </c>
      <c r="L169" s="65" t="str">
        <f t="shared" si="83"/>
        <v/>
      </c>
      <c r="M169" s="65" t="str">
        <f t="shared" si="83"/>
        <v/>
      </c>
      <c r="N169" s="70" t="str">
        <f t="shared" si="83"/>
        <v/>
      </c>
      <c r="O169" s="70" t="str">
        <f t="shared" si="83"/>
        <v/>
      </c>
      <c r="P169" s="70" t="str">
        <f t="shared" si="83"/>
        <v/>
      </c>
      <c r="Q169" s="65" t="str">
        <f t="shared" si="83"/>
        <v/>
      </c>
      <c r="R169" s="65" t="str">
        <f t="shared" si="83"/>
        <v/>
      </c>
      <c r="S169" s="65" t="str">
        <f t="shared" si="83"/>
        <v/>
      </c>
      <c r="T169" s="65" t="str">
        <f t="shared" si="83"/>
        <v/>
      </c>
      <c r="U169" s="65" t="str">
        <f t="shared" si="83"/>
        <v/>
      </c>
      <c r="V169" s="66" t="str">
        <f t="shared" si="83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4">IFERROR((F171-F170)/F170,"")</f>
        <v/>
      </c>
      <c r="G172" s="63" t="str">
        <f t="shared" si="84"/>
        <v/>
      </c>
      <c r="H172" s="63" t="str">
        <f t="shared" si="84"/>
        <v/>
      </c>
      <c r="I172" s="63" t="str">
        <f t="shared" si="84"/>
        <v/>
      </c>
      <c r="J172" s="63" t="str">
        <f t="shared" si="84"/>
        <v/>
      </c>
      <c r="K172" s="63" t="str">
        <f t="shared" si="84"/>
        <v/>
      </c>
      <c r="L172" s="63" t="str">
        <f t="shared" si="84"/>
        <v/>
      </c>
      <c r="M172" s="63" t="str">
        <f t="shared" si="84"/>
        <v/>
      </c>
      <c r="N172" s="35" t="str">
        <f t="shared" si="84"/>
        <v/>
      </c>
      <c r="O172" s="35" t="str">
        <f t="shared" si="84"/>
        <v/>
      </c>
      <c r="P172" s="35" t="str">
        <f t="shared" si="84"/>
        <v/>
      </c>
      <c r="Q172" s="63" t="str">
        <f t="shared" si="84"/>
        <v/>
      </c>
      <c r="R172" s="63" t="str">
        <f t="shared" si="84"/>
        <v/>
      </c>
      <c r="S172" s="63" t="str">
        <f t="shared" si="84"/>
        <v/>
      </c>
      <c r="T172" s="63" t="str">
        <f t="shared" si="84"/>
        <v/>
      </c>
      <c r="U172" s="63" t="str">
        <f t="shared" si="84"/>
        <v/>
      </c>
      <c r="V172" s="64" t="str">
        <f t="shared" si="84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5">IFERROR(SQRT(2*(F171-F170)^2/(F171+F170)),"")</f>
        <v/>
      </c>
      <c r="G173" s="65" t="str">
        <f t="shared" si="85"/>
        <v/>
      </c>
      <c r="H173" s="65" t="str">
        <f t="shared" si="85"/>
        <v/>
      </c>
      <c r="I173" s="65" t="str">
        <f t="shared" si="85"/>
        <v/>
      </c>
      <c r="J173" s="65" t="str">
        <f t="shared" si="85"/>
        <v/>
      </c>
      <c r="K173" s="65" t="str">
        <f t="shared" si="85"/>
        <v/>
      </c>
      <c r="L173" s="65" t="str">
        <f t="shared" si="85"/>
        <v/>
      </c>
      <c r="M173" s="65" t="str">
        <f t="shared" si="85"/>
        <v/>
      </c>
      <c r="N173" s="70" t="str">
        <f t="shared" si="85"/>
        <v/>
      </c>
      <c r="O173" s="70" t="str">
        <f t="shared" si="85"/>
        <v/>
      </c>
      <c r="P173" s="70" t="str">
        <f t="shared" si="85"/>
        <v/>
      </c>
      <c r="Q173" s="65" t="str">
        <f t="shared" si="85"/>
        <v/>
      </c>
      <c r="R173" s="65" t="str">
        <f t="shared" si="85"/>
        <v/>
      </c>
      <c r="S173" s="65" t="str">
        <f t="shared" si="85"/>
        <v/>
      </c>
      <c r="T173" s="65" t="str">
        <f t="shared" si="85"/>
        <v/>
      </c>
      <c r="U173" s="65" t="str">
        <f t="shared" si="85"/>
        <v/>
      </c>
      <c r="V173" s="66" t="str">
        <f t="shared" si="85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86">IFERROR((F175-F174)/F174,"")</f>
        <v/>
      </c>
      <c r="G176" s="63" t="str">
        <f t="shared" si="86"/>
        <v/>
      </c>
      <c r="H176" s="63" t="str">
        <f t="shared" si="86"/>
        <v/>
      </c>
      <c r="I176" s="63" t="str">
        <f t="shared" si="86"/>
        <v/>
      </c>
      <c r="J176" s="63" t="str">
        <f t="shared" si="86"/>
        <v/>
      </c>
      <c r="K176" s="63" t="str">
        <f t="shared" si="86"/>
        <v/>
      </c>
      <c r="L176" s="63" t="str">
        <f t="shared" si="86"/>
        <v/>
      </c>
      <c r="M176" s="63" t="str">
        <f t="shared" si="86"/>
        <v/>
      </c>
      <c r="N176" s="35" t="str">
        <f t="shared" si="86"/>
        <v/>
      </c>
      <c r="O176" s="35" t="str">
        <f t="shared" si="86"/>
        <v/>
      </c>
      <c r="P176" s="35" t="str">
        <f t="shared" si="86"/>
        <v/>
      </c>
      <c r="Q176" s="63" t="str">
        <f t="shared" si="86"/>
        <v/>
      </c>
      <c r="R176" s="63" t="str">
        <f t="shared" si="86"/>
        <v/>
      </c>
      <c r="S176" s="63" t="str">
        <f t="shared" si="86"/>
        <v/>
      </c>
      <c r="T176" s="63" t="str">
        <f t="shared" si="86"/>
        <v/>
      </c>
      <c r="U176" s="63" t="str">
        <f t="shared" si="86"/>
        <v/>
      </c>
      <c r="V176" s="64" t="str">
        <f t="shared" si="86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87">IFERROR(SQRT(2*(F175-F174)^2/(F175+F174)),"")</f>
        <v/>
      </c>
      <c r="G177" s="65" t="str">
        <f t="shared" si="87"/>
        <v/>
      </c>
      <c r="H177" s="65" t="str">
        <f t="shared" si="87"/>
        <v/>
      </c>
      <c r="I177" s="65" t="str">
        <f t="shared" si="87"/>
        <v/>
      </c>
      <c r="J177" s="65" t="str">
        <f t="shared" si="87"/>
        <v/>
      </c>
      <c r="K177" s="65" t="str">
        <f t="shared" si="87"/>
        <v/>
      </c>
      <c r="L177" s="65" t="str">
        <f t="shared" si="87"/>
        <v/>
      </c>
      <c r="M177" s="65" t="str">
        <f t="shared" si="87"/>
        <v/>
      </c>
      <c r="N177" s="70" t="str">
        <f t="shared" si="87"/>
        <v/>
      </c>
      <c r="O177" s="70" t="str">
        <f t="shared" si="87"/>
        <v/>
      </c>
      <c r="P177" s="70" t="str">
        <f t="shared" si="87"/>
        <v/>
      </c>
      <c r="Q177" s="65" t="str">
        <f t="shared" si="87"/>
        <v/>
      </c>
      <c r="R177" s="65" t="str">
        <f t="shared" si="87"/>
        <v/>
      </c>
      <c r="S177" s="65" t="str">
        <f t="shared" si="87"/>
        <v/>
      </c>
      <c r="T177" s="65" t="str">
        <f t="shared" si="87"/>
        <v/>
      </c>
      <c r="U177" s="65" t="str">
        <f t="shared" si="87"/>
        <v/>
      </c>
      <c r="V177" s="66" t="str">
        <f t="shared" si="87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88">IFERROR((F179-F178)/F178,"")</f>
        <v/>
      </c>
      <c r="G180" s="63" t="str">
        <f t="shared" si="88"/>
        <v/>
      </c>
      <c r="H180" s="63" t="str">
        <f t="shared" si="88"/>
        <v/>
      </c>
      <c r="I180" s="63" t="str">
        <f t="shared" si="88"/>
        <v/>
      </c>
      <c r="J180" s="63" t="str">
        <f t="shared" si="88"/>
        <v/>
      </c>
      <c r="K180" s="63" t="str">
        <f t="shared" si="88"/>
        <v/>
      </c>
      <c r="L180" s="63" t="str">
        <f t="shared" si="88"/>
        <v/>
      </c>
      <c r="M180" s="63" t="str">
        <f t="shared" si="88"/>
        <v/>
      </c>
      <c r="N180" s="35" t="str">
        <f t="shared" si="88"/>
        <v/>
      </c>
      <c r="O180" s="35" t="str">
        <f t="shared" si="88"/>
        <v/>
      </c>
      <c r="P180" s="35" t="str">
        <f t="shared" si="88"/>
        <v/>
      </c>
      <c r="Q180" s="63" t="str">
        <f t="shared" si="88"/>
        <v/>
      </c>
      <c r="R180" s="63" t="str">
        <f t="shared" si="88"/>
        <v/>
      </c>
      <c r="S180" s="63" t="str">
        <f t="shared" si="88"/>
        <v/>
      </c>
      <c r="T180" s="63" t="str">
        <f t="shared" si="88"/>
        <v/>
      </c>
      <c r="U180" s="63" t="str">
        <f t="shared" si="88"/>
        <v/>
      </c>
      <c r="V180" s="64" t="str">
        <f t="shared" si="88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89">IFERROR(SQRT(2*(F179-F178)^2/(F179+F178)),"")</f>
        <v/>
      </c>
      <c r="G181" s="65" t="str">
        <f t="shared" si="89"/>
        <v/>
      </c>
      <c r="H181" s="65" t="str">
        <f t="shared" si="89"/>
        <v/>
      </c>
      <c r="I181" s="65" t="str">
        <f t="shared" si="89"/>
        <v/>
      </c>
      <c r="J181" s="65" t="str">
        <f t="shared" si="89"/>
        <v/>
      </c>
      <c r="K181" s="65" t="str">
        <f t="shared" si="89"/>
        <v/>
      </c>
      <c r="L181" s="65" t="str">
        <f t="shared" si="89"/>
        <v/>
      </c>
      <c r="M181" s="65" t="str">
        <f t="shared" si="89"/>
        <v/>
      </c>
      <c r="N181" s="70" t="str">
        <f t="shared" si="89"/>
        <v/>
      </c>
      <c r="O181" s="70" t="str">
        <f t="shared" si="89"/>
        <v/>
      </c>
      <c r="P181" s="70" t="str">
        <f t="shared" si="89"/>
        <v/>
      </c>
      <c r="Q181" s="65" t="str">
        <f t="shared" si="89"/>
        <v/>
      </c>
      <c r="R181" s="65" t="str">
        <f t="shared" si="89"/>
        <v/>
      </c>
      <c r="S181" s="65" t="str">
        <f t="shared" si="89"/>
        <v/>
      </c>
      <c r="T181" s="65" t="str">
        <f t="shared" si="89"/>
        <v/>
      </c>
      <c r="U181" s="65" t="str">
        <f t="shared" si="89"/>
        <v/>
      </c>
      <c r="V181" s="66" t="str">
        <f t="shared" si="89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0">IFERROR((F183-F182)/F182,"")</f>
        <v/>
      </c>
      <c r="G184" s="63" t="str">
        <f t="shared" si="90"/>
        <v/>
      </c>
      <c r="H184" s="63" t="str">
        <f t="shared" si="90"/>
        <v/>
      </c>
      <c r="I184" s="63" t="str">
        <f t="shared" si="90"/>
        <v/>
      </c>
      <c r="J184" s="63" t="str">
        <f t="shared" si="90"/>
        <v/>
      </c>
      <c r="K184" s="63" t="str">
        <f t="shared" si="90"/>
        <v/>
      </c>
      <c r="L184" s="63" t="str">
        <f t="shared" si="90"/>
        <v/>
      </c>
      <c r="M184" s="63" t="str">
        <f t="shared" si="90"/>
        <v/>
      </c>
      <c r="N184" s="35" t="str">
        <f t="shared" si="90"/>
        <v/>
      </c>
      <c r="O184" s="35" t="str">
        <f t="shared" si="90"/>
        <v/>
      </c>
      <c r="P184" s="35" t="str">
        <f t="shared" si="90"/>
        <v/>
      </c>
      <c r="Q184" s="63" t="str">
        <f t="shared" si="90"/>
        <v/>
      </c>
      <c r="R184" s="63" t="str">
        <f t="shared" si="90"/>
        <v/>
      </c>
      <c r="S184" s="63" t="str">
        <f t="shared" si="90"/>
        <v/>
      </c>
      <c r="T184" s="63" t="str">
        <f t="shared" si="90"/>
        <v/>
      </c>
      <c r="U184" s="63" t="str">
        <f t="shared" si="90"/>
        <v/>
      </c>
      <c r="V184" s="64" t="str">
        <f t="shared" si="90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1">IFERROR(SQRT(2*(F183-F182)^2/(F183+F182)),"")</f>
        <v/>
      </c>
      <c r="G185" s="65" t="str">
        <f t="shared" si="91"/>
        <v/>
      </c>
      <c r="H185" s="65" t="str">
        <f t="shared" si="91"/>
        <v/>
      </c>
      <c r="I185" s="65" t="str">
        <f t="shared" si="91"/>
        <v/>
      </c>
      <c r="J185" s="65" t="str">
        <f t="shared" si="91"/>
        <v/>
      </c>
      <c r="K185" s="65" t="str">
        <f t="shared" si="91"/>
        <v/>
      </c>
      <c r="L185" s="65" t="str">
        <f t="shared" si="91"/>
        <v/>
      </c>
      <c r="M185" s="65" t="str">
        <f t="shared" si="91"/>
        <v/>
      </c>
      <c r="N185" s="70" t="str">
        <f t="shared" si="91"/>
        <v/>
      </c>
      <c r="O185" s="70" t="str">
        <f t="shared" si="91"/>
        <v/>
      </c>
      <c r="P185" s="70" t="str">
        <f t="shared" si="91"/>
        <v/>
      </c>
      <c r="Q185" s="65" t="str">
        <f t="shared" si="91"/>
        <v/>
      </c>
      <c r="R185" s="65" t="str">
        <f t="shared" si="91"/>
        <v/>
      </c>
      <c r="S185" s="65" t="str">
        <f t="shared" si="91"/>
        <v/>
      </c>
      <c r="T185" s="65" t="str">
        <f t="shared" si="91"/>
        <v/>
      </c>
      <c r="U185" s="65" t="str">
        <f t="shared" si="91"/>
        <v/>
      </c>
      <c r="V185" s="66" t="str">
        <f t="shared" si="91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2">IFERROR((F187-F186)/F186,"")</f>
        <v/>
      </c>
      <c r="G188" s="63" t="str">
        <f t="shared" si="92"/>
        <v/>
      </c>
      <c r="H188" s="63" t="str">
        <f t="shared" si="92"/>
        <v/>
      </c>
      <c r="I188" s="63" t="str">
        <f t="shared" si="92"/>
        <v/>
      </c>
      <c r="J188" s="63" t="str">
        <f t="shared" si="92"/>
        <v/>
      </c>
      <c r="K188" s="63" t="str">
        <f t="shared" si="92"/>
        <v/>
      </c>
      <c r="L188" s="63" t="str">
        <f t="shared" si="92"/>
        <v/>
      </c>
      <c r="M188" s="63" t="str">
        <f t="shared" si="92"/>
        <v/>
      </c>
      <c r="N188" s="35" t="str">
        <f t="shared" si="92"/>
        <v/>
      </c>
      <c r="O188" s="35" t="str">
        <f t="shared" si="92"/>
        <v/>
      </c>
      <c r="P188" s="35" t="str">
        <f t="shared" si="92"/>
        <v/>
      </c>
      <c r="Q188" s="63" t="str">
        <f t="shared" si="92"/>
        <v/>
      </c>
      <c r="R188" s="63" t="str">
        <f t="shared" si="92"/>
        <v/>
      </c>
      <c r="S188" s="63" t="str">
        <f t="shared" si="92"/>
        <v/>
      </c>
      <c r="T188" s="63" t="str">
        <f t="shared" si="92"/>
        <v/>
      </c>
      <c r="U188" s="63" t="str">
        <f t="shared" si="92"/>
        <v/>
      </c>
      <c r="V188" s="64" t="str">
        <f t="shared" si="92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3">IFERROR(SQRT(2*(F187-F186)^2/(F187+F186)),"")</f>
        <v/>
      </c>
      <c r="G189" s="65" t="str">
        <f t="shared" si="93"/>
        <v/>
      </c>
      <c r="H189" s="65" t="str">
        <f t="shared" si="93"/>
        <v/>
      </c>
      <c r="I189" s="65" t="str">
        <f t="shared" si="93"/>
        <v/>
      </c>
      <c r="J189" s="65" t="str">
        <f t="shared" si="93"/>
        <v/>
      </c>
      <c r="K189" s="65" t="str">
        <f t="shared" si="93"/>
        <v/>
      </c>
      <c r="L189" s="65" t="str">
        <f t="shared" si="93"/>
        <v/>
      </c>
      <c r="M189" s="65" t="str">
        <f t="shared" si="93"/>
        <v/>
      </c>
      <c r="N189" s="74" t="str">
        <f t="shared" si="93"/>
        <v/>
      </c>
      <c r="O189" s="74" t="str">
        <f t="shared" si="93"/>
        <v/>
      </c>
      <c r="P189" s="74" t="str">
        <f t="shared" si="93"/>
        <v/>
      </c>
      <c r="Q189" s="65" t="str">
        <f t="shared" si="93"/>
        <v/>
      </c>
      <c r="R189" s="65" t="str">
        <f t="shared" si="93"/>
        <v/>
      </c>
      <c r="S189" s="65" t="str">
        <f t="shared" si="93"/>
        <v/>
      </c>
      <c r="T189" s="65" t="str">
        <f t="shared" si="93"/>
        <v/>
      </c>
      <c r="U189" s="65" t="str">
        <f t="shared" si="93"/>
        <v/>
      </c>
      <c r="V189" s="66" t="str">
        <f t="shared" si="93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>
        <v>45819</v>
      </c>
      <c r="E190" s="90">
        <v>0.51041666666666663</v>
      </c>
      <c r="F190">
        <v>256</v>
      </c>
      <c r="G190">
        <v>58</v>
      </c>
      <c r="H190">
        <v>0</v>
      </c>
      <c r="I190">
        <v>132</v>
      </c>
      <c r="J190">
        <v>66</v>
      </c>
      <c r="K190">
        <v>23</v>
      </c>
      <c r="L190">
        <v>0</v>
      </c>
      <c r="M190">
        <v>35</v>
      </c>
      <c r="N190">
        <v>0</v>
      </c>
      <c r="O190">
        <v>0</v>
      </c>
      <c r="P190">
        <v>0</v>
      </c>
      <c r="Q190">
        <v>55</v>
      </c>
      <c r="R190">
        <v>77</v>
      </c>
      <c r="S190">
        <v>0</v>
      </c>
      <c r="T190">
        <v>0</v>
      </c>
      <c r="U190">
        <v>54</v>
      </c>
      <c r="V190">
        <v>12</v>
      </c>
    </row>
    <row r="191" spans="1:22" ht="13.95" customHeight="1" x14ac:dyDescent="0.3">
      <c r="A191" s="82"/>
      <c r="B191" s="85"/>
      <c r="C191" s="18" t="s">
        <v>548</v>
      </c>
      <c r="D191" s="88"/>
      <c r="E191" s="88"/>
      <c r="F191">
        <v>253</v>
      </c>
      <c r="G191">
        <v>60</v>
      </c>
      <c r="H191">
        <v>0</v>
      </c>
      <c r="I191">
        <v>128</v>
      </c>
      <c r="J191">
        <v>65</v>
      </c>
      <c r="K191">
        <v>25</v>
      </c>
      <c r="L191">
        <v>0</v>
      </c>
      <c r="M191">
        <v>35</v>
      </c>
      <c r="N191">
        <v>0</v>
      </c>
      <c r="O191">
        <v>0</v>
      </c>
      <c r="P191">
        <v>0</v>
      </c>
      <c r="Q191">
        <v>49</v>
      </c>
      <c r="R191">
        <v>79</v>
      </c>
      <c r="S191">
        <v>0</v>
      </c>
      <c r="T191">
        <v>0</v>
      </c>
      <c r="U191">
        <v>54</v>
      </c>
      <c r="V191">
        <v>11</v>
      </c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>
        <f t="shared" ref="F192:V192" si="94">IFERROR((F191-F190)/F190,"")</f>
        <v>-1.171875E-2</v>
      </c>
      <c r="G192" s="63">
        <f t="shared" si="94"/>
        <v>3.4482758620689655E-2</v>
      </c>
      <c r="H192" s="63" t="str">
        <f t="shared" si="94"/>
        <v/>
      </c>
      <c r="I192" s="63">
        <f t="shared" si="94"/>
        <v>-3.0303030303030304E-2</v>
      </c>
      <c r="J192" s="63">
        <f t="shared" si="94"/>
        <v>-1.5151515151515152E-2</v>
      </c>
      <c r="K192" s="63">
        <f t="shared" si="94"/>
        <v>8.6956521739130432E-2</v>
      </c>
      <c r="L192" s="63" t="str">
        <f t="shared" si="94"/>
        <v/>
      </c>
      <c r="M192" s="63">
        <f t="shared" si="94"/>
        <v>0</v>
      </c>
      <c r="N192" s="35" t="str">
        <f t="shared" si="94"/>
        <v/>
      </c>
      <c r="O192" s="35" t="str">
        <f t="shared" si="94"/>
        <v/>
      </c>
      <c r="P192" s="35" t="str">
        <f t="shared" si="94"/>
        <v/>
      </c>
      <c r="Q192" s="63">
        <f t="shared" si="94"/>
        <v>-0.10909090909090909</v>
      </c>
      <c r="R192" s="63">
        <f t="shared" si="94"/>
        <v>2.5974025974025976E-2</v>
      </c>
      <c r="S192" s="63" t="str">
        <f t="shared" si="94"/>
        <v/>
      </c>
      <c r="T192" s="63" t="str">
        <f t="shared" si="94"/>
        <v/>
      </c>
      <c r="U192" s="63">
        <f t="shared" si="94"/>
        <v>0</v>
      </c>
      <c r="V192" s="64">
        <f t="shared" si="94"/>
        <v>-8.3333333333333329E-2</v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>
        <f t="shared" ref="F193:V193" si="95">IFERROR(SQRT(2*(F191-F190)^2/(F191+F190)),"")</f>
        <v>0.18805174224216681</v>
      </c>
      <c r="G193" s="65">
        <f t="shared" si="95"/>
        <v>0.26037782196164772</v>
      </c>
      <c r="H193" s="65" t="str">
        <f t="shared" si="95"/>
        <v/>
      </c>
      <c r="I193" s="65">
        <f t="shared" si="95"/>
        <v>0.35082320772281167</v>
      </c>
      <c r="J193" s="65">
        <f t="shared" si="95"/>
        <v>0.1235604126430431</v>
      </c>
      <c r="K193" s="65">
        <f t="shared" si="95"/>
        <v>0.40824829046386302</v>
      </c>
      <c r="L193" s="65" t="str">
        <f t="shared" si="95"/>
        <v/>
      </c>
      <c r="M193" s="65">
        <f t="shared" si="95"/>
        <v>0</v>
      </c>
      <c r="N193" s="74" t="str">
        <f t="shared" si="95"/>
        <v/>
      </c>
      <c r="O193" s="74" t="str">
        <f t="shared" si="95"/>
        <v/>
      </c>
      <c r="P193" s="74" t="str">
        <f t="shared" si="95"/>
        <v/>
      </c>
      <c r="Q193" s="65">
        <f t="shared" si="95"/>
        <v>0.83205029433784372</v>
      </c>
      <c r="R193" s="65">
        <f t="shared" si="95"/>
        <v>0.22645540682891915</v>
      </c>
      <c r="S193" s="65" t="str">
        <f t="shared" si="95"/>
        <v/>
      </c>
      <c r="T193" s="65" t="str">
        <f t="shared" si="95"/>
        <v/>
      </c>
      <c r="U193" s="65">
        <f t="shared" si="95"/>
        <v>0</v>
      </c>
      <c r="V193" s="66">
        <f t="shared" si="95"/>
        <v>0.29488391230979427</v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96">IFERROR((F195-F194)/F194,"")</f>
        <v/>
      </c>
      <c r="G196" s="63" t="str">
        <f t="shared" si="96"/>
        <v/>
      </c>
      <c r="H196" s="63" t="str">
        <f t="shared" si="96"/>
        <v/>
      </c>
      <c r="I196" s="63" t="str">
        <f t="shared" si="96"/>
        <v/>
      </c>
      <c r="J196" s="63" t="str">
        <f t="shared" si="96"/>
        <v/>
      </c>
      <c r="K196" s="63" t="str">
        <f t="shared" si="96"/>
        <v/>
      </c>
      <c r="L196" s="63" t="str">
        <f t="shared" si="96"/>
        <v/>
      </c>
      <c r="M196" s="63" t="str">
        <f t="shared" si="96"/>
        <v/>
      </c>
      <c r="N196" s="35" t="str">
        <f t="shared" si="96"/>
        <v/>
      </c>
      <c r="O196" s="35" t="str">
        <f t="shared" si="96"/>
        <v/>
      </c>
      <c r="P196" s="35" t="str">
        <f t="shared" si="96"/>
        <v/>
      </c>
      <c r="Q196" s="63" t="str">
        <f t="shared" si="96"/>
        <v/>
      </c>
      <c r="R196" s="63" t="str">
        <f t="shared" si="96"/>
        <v/>
      </c>
      <c r="S196" s="63" t="str">
        <f t="shared" si="96"/>
        <v/>
      </c>
      <c r="T196" s="63" t="str">
        <f t="shared" si="96"/>
        <v/>
      </c>
      <c r="U196" s="63" t="str">
        <f t="shared" si="96"/>
        <v/>
      </c>
      <c r="V196" s="64" t="str">
        <f t="shared" si="96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97">IFERROR(SQRT(2*(F195-F194)^2/(F195+F194)),"")</f>
        <v/>
      </c>
      <c r="G197" s="65" t="str">
        <f t="shared" si="97"/>
        <v/>
      </c>
      <c r="H197" s="65" t="str">
        <f t="shared" si="97"/>
        <v/>
      </c>
      <c r="I197" s="65" t="str">
        <f t="shared" si="97"/>
        <v/>
      </c>
      <c r="J197" s="65" t="str">
        <f t="shared" si="97"/>
        <v/>
      </c>
      <c r="K197" s="65" t="str">
        <f t="shared" si="97"/>
        <v/>
      </c>
      <c r="L197" s="65" t="str">
        <f t="shared" si="97"/>
        <v/>
      </c>
      <c r="M197" s="65" t="str">
        <f t="shared" si="97"/>
        <v/>
      </c>
      <c r="N197" s="70" t="str">
        <f t="shared" si="97"/>
        <v/>
      </c>
      <c r="O197" s="70" t="str">
        <f t="shared" si="97"/>
        <v/>
      </c>
      <c r="P197" s="70" t="str">
        <f t="shared" si="97"/>
        <v/>
      </c>
      <c r="Q197" s="65" t="str">
        <f t="shared" si="97"/>
        <v/>
      </c>
      <c r="R197" s="65" t="str">
        <f t="shared" si="97"/>
        <v/>
      </c>
      <c r="S197" s="65" t="str">
        <f t="shared" si="97"/>
        <v/>
      </c>
      <c r="T197" s="65" t="str">
        <f t="shared" si="97"/>
        <v/>
      </c>
      <c r="U197" s="65" t="str">
        <f t="shared" si="97"/>
        <v/>
      </c>
      <c r="V197" s="66" t="str">
        <f t="shared" si="97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98">IFERROR((F199-F198)/F198,"")</f>
        <v/>
      </c>
      <c r="G200" s="63" t="str">
        <f t="shared" si="98"/>
        <v/>
      </c>
      <c r="H200" s="63" t="str">
        <f t="shared" si="98"/>
        <v/>
      </c>
      <c r="I200" s="63" t="str">
        <f t="shared" si="98"/>
        <v/>
      </c>
      <c r="J200" s="63" t="str">
        <f t="shared" si="98"/>
        <v/>
      </c>
      <c r="K200" s="63" t="str">
        <f t="shared" si="98"/>
        <v/>
      </c>
      <c r="L200" s="63" t="str">
        <f t="shared" si="98"/>
        <v/>
      </c>
      <c r="M200" s="63" t="str">
        <f t="shared" si="98"/>
        <v/>
      </c>
      <c r="N200" s="35" t="str">
        <f t="shared" si="98"/>
        <v/>
      </c>
      <c r="O200" s="35" t="str">
        <f t="shared" si="98"/>
        <v/>
      </c>
      <c r="P200" s="35" t="str">
        <f t="shared" si="98"/>
        <v/>
      </c>
      <c r="Q200" s="63" t="str">
        <f t="shared" si="98"/>
        <v/>
      </c>
      <c r="R200" s="63" t="str">
        <f t="shared" si="98"/>
        <v/>
      </c>
      <c r="S200" s="63" t="str">
        <f t="shared" si="98"/>
        <v/>
      </c>
      <c r="T200" s="63" t="str">
        <f t="shared" si="98"/>
        <v/>
      </c>
      <c r="U200" s="63" t="str">
        <f t="shared" si="98"/>
        <v/>
      </c>
      <c r="V200" s="64" t="str">
        <f t="shared" si="98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99">IFERROR(SQRT(2*(F199-F198)^2/(F199+F198)),"")</f>
        <v/>
      </c>
      <c r="G201" s="65" t="str">
        <f t="shared" si="99"/>
        <v/>
      </c>
      <c r="H201" s="65" t="str">
        <f t="shared" si="99"/>
        <v/>
      </c>
      <c r="I201" s="65" t="str">
        <f t="shared" si="99"/>
        <v/>
      </c>
      <c r="J201" s="65" t="str">
        <f t="shared" si="99"/>
        <v/>
      </c>
      <c r="K201" s="65" t="str">
        <f t="shared" si="99"/>
        <v/>
      </c>
      <c r="L201" s="65" t="str">
        <f t="shared" si="99"/>
        <v/>
      </c>
      <c r="M201" s="65" t="str">
        <f t="shared" si="99"/>
        <v/>
      </c>
      <c r="N201" s="70" t="str">
        <f t="shared" si="99"/>
        <v/>
      </c>
      <c r="O201" s="70" t="str">
        <f t="shared" si="99"/>
        <v/>
      </c>
      <c r="P201" s="70" t="str">
        <f t="shared" si="99"/>
        <v/>
      </c>
      <c r="Q201" s="65" t="str">
        <f t="shared" si="99"/>
        <v/>
      </c>
      <c r="R201" s="65" t="str">
        <f t="shared" si="99"/>
        <v/>
      </c>
      <c r="S201" s="65" t="str">
        <f t="shared" si="99"/>
        <v/>
      </c>
      <c r="T201" s="65" t="str">
        <f t="shared" si="99"/>
        <v/>
      </c>
      <c r="U201" s="65" t="str">
        <f t="shared" si="99"/>
        <v/>
      </c>
      <c r="V201" s="66" t="str">
        <f t="shared" si="99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0">IFERROR((F203-F202)/F202,"")</f>
        <v/>
      </c>
      <c r="G204" s="63" t="str">
        <f t="shared" si="100"/>
        <v/>
      </c>
      <c r="H204" s="63" t="str">
        <f t="shared" si="100"/>
        <v/>
      </c>
      <c r="I204" s="63" t="str">
        <f t="shared" si="100"/>
        <v/>
      </c>
      <c r="J204" s="63" t="str">
        <f t="shared" si="100"/>
        <v/>
      </c>
      <c r="K204" s="63" t="str">
        <f t="shared" si="100"/>
        <v/>
      </c>
      <c r="L204" s="63" t="str">
        <f t="shared" si="100"/>
        <v/>
      </c>
      <c r="M204" s="63" t="str">
        <f t="shared" si="100"/>
        <v/>
      </c>
      <c r="N204" s="35" t="str">
        <f t="shared" si="100"/>
        <v/>
      </c>
      <c r="O204" s="35" t="str">
        <f t="shared" si="100"/>
        <v/>
      </c>
      <c r="P204" s="35" t="str">
        <f t="shared" si="100"/>
        <v/>
      </c>
      <c r="Q204" s="63" t="str">
        <f t="shared" si="100"/>
        <v/>
      </c>
      <c r="R204" s="63" t="str">
        <f t="shared" si="100"/>
        <v/>
      </c>
      <c r="S204" s="63" t="str">
        <f t="shared" si="100"/>
        <v/>
      </c>
      <c r="T204" s="63" t="str">
        <f t="shared" si="100"/>
        <v/>
      </c>
      <c r="U204" s="63" t="str">
        <f t="shared" si="100"/>
        <v/>
      </c>
      <c r="V204" s="64" t="str">
        <f t="shared" si="100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1">IFERROR(SQRT(2*(F203-F202)^2/(F203+F202)),"")</f>
        <v/>
      </c>
      <c r="G205" s="65" t="str">
        <f t="shared" si="101"/>
        <v/>
      </c>
      <c r="H205" s="65" t="str">
        <f t="shared" si="101"/>
        <v/>
      </c>
      <c r="I205" s="65" t="str">
        <f t="shared" si="101"/>
        <v/>
      </c>
      <c r="J205" s="65" t="str">
        <f t="shared" si="101"/>
        <v/>
      </c>
      <c r="K205" s="65" t="str">
        <f t="shared" si="101"/>
        <v/>
      </c>
      <c r="L205" s="65" t="str">
        <f t="shared" si="101"/>
        <v/>
      </c>
      <c r="M205" s="65" t="str">
        <f t="shared" si="101"/>
        <v/>
      </c>
      <c r="N205" s="70" t="str">
        <f t="shared" si="101"/>
        <v/>
      </c>
      <c r="O205" s="70" t="str">
        <f t="shared" si="101"/>
        <v/>
      </c>
      <c r="P205" s="70" t="str">
        <f t="shared" si="101"/>
        <v/>
      </c>
      <c r="Q205" s="65" t="str">
        <f t="shared" si="101"/>
        <v/>
      </c>
      <c r="R205" s="65" t="str">
        <f t="shared" si="101"/>
        <v/>
      </c>
      <c r="S205" s="65" t="str">
        <f t="shared" si="101"/>
        <v/>
      </c>
      <c r="T205" s="65" t="str">
        <f t="shared" si="101"/>
        <v/>
      </c>
      <c r="U205" s="65" t="str">
        <f t="shared" si="101"/>
        <v/>
      </c>
      <c r="V205" s="66" t="str">
        <f t="shared" si="101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2">IFERROR((F207-F206)/F206,"")</f>
        <v/>
      </c>
      <c r="G208" s="63" t="str">
        <f t="shared" si="102"/>
        <v/>
      </c>
      <c r="H208" s="63" t="str">
        <f t="shared" si="102"/>
        <v/>
      </c>
      <c r="I208" s="63" t="str">
        <f t="shared" si="102"/>
        <v/>
      </c>
      <c r="J208" s="63" t="str">
        <f t="shared" si="102"/>
        <v/>
      </c>
      <c r="K208" s="63" t="str">
        <f t="shared" si="102"/>
        <v/>
      </c>
      <c r="L208" s="63" t="str">
        <f t="shared" si="102"/>
        <v/>
      </c>
      <c r="M208" s="63" t="str">
        <f t="shared" si="102"/>
        <v/>
      </c>
      <c r="N208" s="35" t="str">
        <f t="shared" si="102"/>
        <v/>
      </c>
      <c r="O208" s="35" t="str">
        <f t="shared" si="102"/>
        <v/>
      </c>
      <c r="P208" s="35" t="str">
        <f t="shared" si="102"/>
        <v/>
      </c>
      <c r="Q208" s="63" t="str">
        <f t="shared" si="102"/>
        <v/>
      </c>
      <c r="R208" s="63" t="str">
        <f t="shared" si="102"/>
        <v/>
      </c>
      <c r="S208" s="63" t="str">
        <f t="shared" si="102"/>
        <v/>
      </c>
      <c r="T208" s="63" t="str">
        <f t="shared" si="102"/>
        <v/>
      </c>
      <c r="U208" s="63" t="str">
        <f t="shared" si="102"/>
        <v/>
      </c>
      <c r="V208" s="64" t="str">
        <f t="shared" si="102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3">IFERROR(SQRT(2*(F207-F206)^2/(F207+F206)),"")</f>
        <v/>
      </c>
      <c r="G209" s="65" t="str">
        <f t="shared" si="103"/>
        <v/>
      </c>
      <c r="H209" s="65" t="str">
        <f t="shared" si="103"/>
        <v/>
      </c>
      <c r="I209" s="65" t="str">
        <f t="shared" si="103"/>
        <v/>
      </c>
      <c r="J209" s="65" t="str">
        <f t="shared" si="103"/>
        <v/>
      </c>
      <c r="K209" s="65" t="str">
        <f t="shared" si="103"/>
        <v/>
      </c>
      <c r="L209" s="65" t="str">
        <f t="shared" si="103"/>
        <v/>
      </c>
      <c r="M209" s="65" t="str">
        <f t="shared" si="103"/>
        <v/>
      </c>
      <c r="N209" s="74" t="str">
        <f t="shared" si="103"/>
        <v/>
      </c>
      <c r="O209" s="74" t="str">
        <f t="shared" si="103"/>
        <v/>
      </c>
      <c r="P209" s="74" t="str">
        <f t="shared" si="103"/>
        <v/>
      </c>
      <c r="Q209" s="65" t="str">
        <f t="shared" si="103"/>
        <v/>
      </c>
      <c r="R209" s="65" t="str">
        <f t="shared" si="103"/>
        <v/>
      </c>
      <c r="S209" s="65" t="str">
        <f t="shared" si="103"/>
        <v/>
      </c>
      <c r="T209" s="65" t="str">
        <f t="shared" si="103"/>
        <v/>
      </c>
      <c r="U209" s="65" t="str">
        <f t="shared" si="103"/>
        <v/>
      </c>
      <c r="V209" s="66" t="str">
        <f t="shared" si="103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>
        <v>45820</v>
      </c>
      <c r="E210" s="90">
        <v>0.63541666666666663</v>
      </c>
      <c r="F210">
        <v>658</v>
      </c>
      <c r="G210">
        <v>109</v>
      </c>
      <c r="H210">
        <v>76</v>
      </c>
      <c r="I210">
        <v>269</v>
      </c>
      <c r="J210">
        <v>204</v>
      </c>
      <c r="K210">
        <v>65</v>
      </c>
      <c r="L210">
        <v>22</v>
      </c>
      <c r="M210">
        <v>22</v>
      </c>
      <c r="N210">
        <v>24</v>
      </c>
      <c r="O210">
        <v>26</v>
      </c>
      <c r="P210">
        <v>26</v>
      </c>
      <c r="Q210">
        <v>38</v>
      </c>
      <c r="R210">
        <v>219</v>
      </c>
      <c r="S210">
        <v>12</v>
      </c>
      <c r="T210">
        <v>25</v>
      </c>
      <c r="U210">
        <v>144</v>
      </c>
      <c r="V210">
        <v>35</v>
      </c>
    </row>
    <row r="211" spans="1:22" ht="13.95" customHeight="1" x14ac:dyDescent="0.3">
      <c r="A211" s="82"/>
      <c r="B211" s="85"/>
      <c r="C211" s="18" t="s">
        <v>548</v>
      </c>
      <c r="D211" s="88"/>
      <c r="E211" s="88"/>
      <c r="F211">
        <v>541</v>
      </c>
      <c r="G211">
        <v>75</v>
      </c>
      <c r="H211">
        <v>73</v>
      </c>
      <c r="I211">
        <v>244</v>
      </c>
      <c r="J211">
        <v>149</v>
      </c>
      <c r="K211">
        <v>36</v>
      </c>
      <c r="L211">
        <v>15</v>
      </c>
      <c r="M211">
        <v>24</v>
      </c>
      <c r="N211">
        <v>19</v>
      </c>
      <c r="O211">
        <v>28</v>
      </c>
      <c r="P211">
        <v>26</v>
      </c>
      <c r="Q211">
        <v>56</v>
      </c>
      <c r="R211">
        <v>180</v>
      </c>
      <c r="S211">
        <v>8</v>
      </c>
      <c r="T211">
        <v>27</v>
      </c>
      <c r="U211">
        <v>100</v>
      </c>
      <c r="V211">
        <v>22</v>
      </c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>
        <f t="shared" ref="F212:V212" si="104">IFERROR((F211-F210)/F210,"")</f>
        <v>-0.17781155015197569</v>
      </c>
      <c r="G212" s="63">
        <f t="shared" si="104"/>
        <v>-0.31192660550458717</v>
      </c>
      <c r="H212" s="63">
        <f t="shared" si="104"/>
        <v>-3.9473684210526314E-2</v>
      </c>
      <c r="I212" s="63">
        <f t="shared" si="104"/>
        <v>-9.2936802973977689E-2</v>
      </c>
      <c r="J212" s="63">
        <f t="shared" si="104"/>
        <v>-0.26960784313725489</v>
      </c>
      <c r="K212" s="63">
        <f t="shared" si="104"/>
        <v>-0.44615384615384618</v>
      </c>
      <c r="L212" s="63">
        <f t="shared" si="104"/>
        <v>-0.31818181818181818</v>
      </c>
      <c r="M212" s="63">
        <f t="shared" si="104"/>
        <v>9.0909090909090912E-2</v>
      </c>
      <c r="N212" s="35">
        <f t="shared" si="104"/>
        <v>-0.20833333333333334</v>
      </c>
      <c r="O212" s="35">
        <f t="shared" si="104"/>
        <v>7.6923076923076927E-2</v>
      </c>
      <c r="P212" s="35">
        <f t="shared" si="104"/>
        <v>0</v>
      </c>
      <c r="Q212" s="63">
        <f t="shared" si="104"/>
        <v>0.47368421052631576</v>
      </c>
      <c r="R212" s="63">
        <f t="shared" si="104"/>
        <v>-0.17808219178082191</v>
      </c>
      <c r="S212" s="63">
        <f t="shared" si="104"/>
        <v>-0.33333333333333331</v>
      </c>
      <c r="T212" s="63">
        <f t="shared" si="104"/>
        <v>0.08</v>
      </c>
      <c r="U212" s="63">
        <f t="shared" si="104"/>
        <v>-0.30555555555555558</v>
      </c>
      <c r="V212" s="64">
        <f t="shared" si="104"/>
        <v>-0.37142857142857144</v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>
        <f t="shared" ref="F213:V213" si="105">IFERROR(SQRT(2*(F211-F210)^2/(F211+F210)),"")</f>
        <v>4.7784964535891552</v>
      </c>
      <c r="G213" s="65">
        <f t="shared" si="105"/>
        <v>3.5447450389702708</v>
      </c>
      <c r="H213" s="65">
        <f t="shared" si="105"/>
        <v>0.34757066781809537</v>
      </c>
      <c r="I213" s="65">
        <f t="shared" si="105"/>
        <v>1.5609763526361566</v>
      </c>
      <c r="J213" s="65">
        <f t="shared" si="105"/>
        <v>4.1399046122223977</v>
      </c>
      <c r="K213" s="65">
        <f t="shared" si="105"/>
        <v>4.0808657594356923</v>
      </c>
      <c r="L213" s="65">
        <f t="shared" si="105"/>
        <v>1.62746694241347</v>
      </c>
      <c r="M213" s="65">
        <f t="shared" si="105"/>
        <v>0.41702882811414954</v>
      </c>
      <c r="N213" s="74">
        <f t="shared" si="105"/>
        <v>1.0783277320343843</v>
      </c>
      <c r="O213" s="74">
        <f t="shared" si="105"/>
        <v>0.38490017945975052</v>
      </c>
      <c r="P213" s="74">
        <f t="shared" si="105"/>
        <v>0</v>
      </c>
      <c r="Q213" s="65">
        <f t="shared" si="105"/>
        <v>2.6255698469621018</v>
      </c>
      <c r="R213" s="65">
        <f t="shared" si="105"/>
        <v>2.761170069078676</v>
      </c>
      <c r="S213" s="65">
        <f t="shared" si="105"/>
        <v>1.2649110640673518</v>
      </c>
      <c r="T213" s="65">
        <f t="shared" si="105"/>
        <v>0.39223227027636809</v>
      </c>
      <c r="U213" s="65">
        <f t="shared" si="105"/>
        <v>3.9835728258708154</v>
      </c>
      <c r="V213" s="66">
        <f t="shared" si="105"/>
        <v>2.4351231101124045</v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>
        <v>45820</v>
      </c>
      <c r="E214" s="90">
        <v>0.35416666666666669</v>
      </c>
      <c r="F214">
        <v>390</v>
      </c>
      <c r="G214">
        <v>248</v>
      </c>
      <c r="H214">
        <v>203</v>
      </c>
      <c r="I214">
        <v>0</v>
      </c>
      <c r="J214">
        <v>52</v>
      </c>
      <c r="K214">
        <v>63</v>
      </c>
      <c r="L214">
        <v>185</v>
      </c>
      <c r="M214">
        <v>0</v>
      </c>
      <c r="N214">
        <v>1</v>
      </c>
      <c r="O214">
        <f>SUM(76+98)</f>
        <v>174</v>
      </c>
      <c r="P214">
        <f>SUM(14+14)</f>
        <v>28</v>
      </c>
      <c r="Q214">
        <v>0</v>
      </c>
      <c r="R214">
        <v>0</v>
      </c>
      <c r="S214">
        <v>0</v>
      </c>
      <c r="T214">
        <v>12</v>
      </c>
      <c r="U214">
        <v>1</v>
      </c>
      <c r="V214">
        <v>39</v>
      </c>
    </row>
    <row r="215" spans="1:22" ht="13.95" customHeight="1" x14ac:dyDescent="0.3">
      <c r="A215" s="82"/>
      <c r="B215" s="85"/>
      <c r="C215" s="18" t="s">
        <v>548</v>
      </c>
      <c r="D215" s="88"/>
      <c r="E215" s="88"/>
      <c r="F215">
        <v>505</v>
      </c>
      <c r="G215">
        <v>253</v>
      </c>
      <c r="H215">
        <v>206</v>
      </c>
      <c r="I215">
        <v>0</v>
      </c>
      <c r="J215">
        <v>46</v>
      </c>
      <c r="K215">
        <f>SUM(35+31)</f>
        <v>66</v>
      </c>
      <c r="L215">
        <f>SUM(123+60)</f>
        <v>183</v>
      </c>
      <c r="M215">
        <v>4</v>
      </c>
      <c r="N215">
        <v>0</v>
      </c>
      <c r="O215">
        <f>SUM(103+76)</f>
        <v>179</v>
      </c>
      <c r="P215">
        <v>27</v>
      </c>
      <c r="Q215">
        <v>0</v>
      </c>
      <c r="R215">
        <v>0</v>
      </c>
      <c r="S215">
        <v>0</v>
      </c>
      <c r="T215">
        <v>12</v>
      </c>
      <c r="U215">
        <v>0</v>
      </c>
      <c r="V215">
        <v>34</v>
      </c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>
        <f t="shared" ref="F216:V216" si="106">IFERROR((F215-F214)/F214,"")</f>
        <v>0.29487179487179488</v>
      </c>
      <c r="G216" s="63">
        <f t="shared" si="106"/>
        <v>2.0161290322580645E-2</v>
      </c>
      <c r="H216" s="63">
        <f t="shared" si="106"/>
        <v>1.4778325123152709E-2</v>
      </c>
      <c r="I216" s="63" t="str">
        <f t="shared" si="106"/>
        <v/>
      </c>
      <c r="J216" s="63">
        <f t="shared" si="106"/>
        <v>-0.11538461538461539</v>
      </c>
      <c r="K216" s="63">
        <f t="shared" si="106"/>
        <v>4.7619047619047616E-2</v>
      </c>
      <c r="L216" s="63">
        <f t="shared" si="106"/>
        <v>-1.0810810810810811E-2</v>
      </c>
      <c r="M216" s="63" t="str">
        <f t="shared" si="106"/>
        <v/>
      </c>
      <c r="N216" s="35">
        <f t="shared" si="106"/>
        <v>-1</v>
      </c>
      <c r="O216" s="35">
        <f t="shared" si="106"/>
        <v>2.8735632183908046E-2</v>
      </c>
      <c r="P216" s="35">
        <f t="shared" si="106"/>
        <v>-3.5714285714285712E-2</v>
      </c>
      <c r="Q216" s="63" t="str">
        <f t="shared" si="106"/>
        <v/>
      </c>
      <c r="R216" s="63" t="str">
        <f t="shared" si="106"/>
        <v/>
      </c>
      <c r="S216" s="63" t="str">
        <f t="shared" si="106"/>
        <v/>
      </c>
      <c r="T216" s="63">
        <f t="shared" si="106"/>
        <v>0</v>
      </c>
      <c r="U216" s="63">
        <f t="shared" si="106"/>
        <v>-1</v>
      </c>
      <c r="V216" s="64">
        <f t="shared" si="106"/>
        <v>-0.12820512820512819</v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>
        <f t="shared" ref="F217:V217" si="107">IFERROR(SQRT(2*(F215-F214)^2/(F215+F214)),"")</f>
        <v>5.4362737813412529</v>
      </c>
      <c r="G217" s="65">
        <f t="shared" si="107"/>
        <v>0.31591201180328171</v>
      </c>
      <c r="H217" s="65">
        <f t="shared" si="107"/>
        <v>0.2097850803825197</v>
      </c>
      <c r="I217" s="65" t="str">
        <f t="shared" si="107"/>
        <v/>
      </c>
      <c r="J217" s="65">
        <f t="shared" si="107"/>
        <v>0.85714285714285721</v>
      </c>
      <c r="K217" s="65">
        <f t="shared" si="107"/>
        <v>0.3735436838188142</v>
      </c>
      <c r="L217" s="65">
        <f t="shared" si="107"/>
        <v>0.14744195615489714</v>
      </c>
      <c r="M217" s="65">
        <f t="shared" si="107"/>
        <v>2.8284271247461903</v>
      </c>
      <c r="N217" s="74">
        <f t="shared" si="107"/>
        <v>1.4142135623730951</v>
      </c>
      <c r="O217" s="74">
        <f t="shared" si="107"/>
        <v>0.37635496474749075</v>
      </c>
      <c r="P217" s="74">
        <f t="shared" si="107"/>
        <v>0.19069251784911845</v>
      </c>
      <c r="Q217" s="65" t="str">
        <f t="shared" si="107"/>
        <v/>
      </c>
      <c r="R217" s="65" t="str">
        <f t="shared" si="107"/>
        <v/>
      </c>
      <c r="S217" s="65" t="str">
        <f t="shared" si="107"/>
        <v/>
      </c>
      <c r="T217" s="65">
        <f t="shared" si="107"/>
        <v>0</v>
      </c>
      <c r="U217" s="65">
        <f t="shared" si="107"/>
        <v>1.4142135623730951</v>
      </c>
      <c r="V217" s="66">
        <f t="shared" si="107"/>
        <v>0.82760588860236795</v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08">IFERROR((F219-F218)/F218,"")</f>
        <v/>
      </c>
      <c r="G220" s="63" t="str">
        <f t="shared" si="108"/>
        <v/>
      </c>
      <c r="H220" s="63" t="str">
        <f t="shared" si="108"/>
        <v/>
      </c>
      <c r="I220" s="63" t="str">
        <f t="shared" si="108"/>
        <v/>
      </c>
      <c r="J220" s="63" t="str">
        <f t="shared" si="108"/>
        <v/>
      </c>
      <c r="K220" s="63" t="str">
        <f t="shared" si="108"/>
        <v/>
      </c>
      <c r="L220" s="63" t="str">
        <f t="shared" si="108"/>
        <v/>
      </c>
      <c r="M220" s="63" t="str">
        <f t="shared" si="108"/>
        <v/>
      </c>
      <c r="N220" s="35" t="str">
        <f t="shared" si="108"/>
        <v/>
      </c>
      <c r="O220" s="35" t="str">
        <f t="shared" si="108"/>
        <v/>
      </c>
      <c r="P220" s="35" t="str">
        <f t="shared" si="108"/>
        <v/>
      </c>
      <c r="Q220" s="63" t="str">
        <f t="shared" si="108"/>
        <v/>
      </c>
      <c r="R220" s="63" t="str">
        <f t="shared" si="108"/>
        <v/>
      </c>
      <c r="S220" s="63" t="str">
        <f t="shared" si="108"/>
        <v/>
      </c>
      <c r="T220" s="63" t="str">
        <f t="shared" si="108"/>
        <v/>
      </c>
      <c r="U220" s="63" t="str">
        <f t="shared" si="108"/>
        <v/>
      </c>
      <c r="V220" s="64" t="str">
        <f t="shared" si="108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09">IFERROR(SQRT(2*(F219-F218)^2/(F219+F218)),"")</f>
        <v/>
      </c>
      <c r="G221" s="65" t="str">
        <f t="shared" si="109"/>
        <v/>
      </c>
      <c r="H221" s="65" t="str">
        <f t="shared" si="109"/>
        <v/>
      </c>
      <c r="I221" s="65" t="str">
        <f t="shared" si="109"/>
        <v/>
      </c>
      <c r="J221" s="65" t="str">
        <f t="shared" si="109"/>
        <v/>
      </c>
      <c r="K221" s="65" t="str">
        <f t="shared" si="109"/>
        <v/>
      </c>
      <c r="L221" s="65" t="str">
        <f t="shared" si="109"/>
        <v/>
      </c>
      <c r="M221" s="65" t="str">
        <f t="shared" si="109"/>
        <v/>
      </c>
      <c r="N221" s="70" t="str">
        <f t="shared" si="109"/>
        <v/>
      </c>
      <c r="O221" s="70" t="str">
        <f t="shared" si="109"/>
        <v/>
      </c>
      <c r="P221" s="70" t="str">
        <f t="shared" si="109"/>
        <v/>
      </c>
      <c r="Q221" s="65" t="str">
        <f t="shared" si="109"/>
        <v/>
      </c>
      <c r="R221" s="65" t="str">
        <f t="shared" si="109"/>
        <v/>
      </c>
      <c r="S221" s="65" t="str">
        <f t="shared" si="109"/>
        <v/>
      </c>
      <c r="T221" s="65" t="str">
        <f t="shared" si="109"/>
        <v/>
      </c>
      <c r="U221" s="65" t="str">
        <f t="shared" si="109"/>
        <v/>
      </c>
      <c r="V221" s="66" t="str">
        <f t="shared" si="109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0">IFERROR((F223-F222)/F222,"")</f>
        <v/>
      </c>
      <c r="G224" s="63" t="str">
        <f t="shared" si="110"/>
        <v/>
      </c>
      <c r="H224" s="63" t="str">
        <f t="shared" si="110"/>
        <v/>
      </c>
      <c r="I224" s="63" t="str">
        <f t="shared" si="110"/>
        <v/>
      </c>
      <c r="J224" s="63" t="str">
        <f t="shared" si="110"/>
        <v/>
      </c>
      <c r="K224" s="63" t="str">
        <f t="shared" si="110"/>
        <v/>
      </c>
      <c r="L224" s="63" t="str">
        <f t="shared" si="110"/>
        <v/>
      </c>
      <c r="M224" s="63" t="str">
        <f t="shared" si="110"/>
        <v/>
      </c>
      <c r="N224" s="35" t="str">
        <f t="shared" si="110"/>
        <v/>
      </c>
      <c r="O224" s="35" t="str">
        <f t="shared" si="110"/>
        <v/>
      </c>
      <c r="P224" s="35" t="str">
        <f t="shared" si="110"/>
        <v/>
      </c>
      <c r="Q224" s="63" t="str">
        <f t="shared" si="110"/>
        <v/>
      </c>
      <c r="R224" s="63" t="str">
        <f t="shared" si="110"/>
        <v/>
      </c>
      <c r="S224" s="63" t="str">
        <f t="shared" si="110"/>
        <v/>
      </c>
      <c r="T224" s="63" t="str">
        <f t="shared" si="110"/>
        <v/>
      </c>
      <c r="U224" s="63" t="str">
        <f t="shared" si="110"/>
        <v/>
      </c>
      <c r="V224" s="64" t="str">
        <f t="shared" si="110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1">IFERROR(SQRT(2*(F223-F222)^2/(F223+F222)),"")</f>
        <v/>
      </c>
      <c r="G225" s="65" t="str">
        <f t="shared" si="111"/>
        <v/>
      </c>
      <c r="H225" s="65" t="str">
        <f t="shared" si="111"/>
        <v/>
      </c>
      <c r="I225" s="65" t="str">
        <f t="shared" si="111"/>
        <v/>
      </c>
      <c r="J225" s="65" t="str">
        <f t="shared" si="111"/>
        <v/>
      </c>
      <c r="K225" s="65" t="str">
        <f t="shared" si="111"/>
        <v/>
      </c>
      <c r="L225" s="65" t="str">
        <f t="shared" si="111"/>
        <v/>
      </c>
      <c r="M225" s="65" t="str">
        <f t="shared" si="111"/>
        <v/>
      </c>
      <c r="N225" s="70" t="str">
        <f t="shared" si="111"/>
        <v/>
      </c>
      <c r="O225" s="70" t="str">
        <f t="shared" si="111"/>
        <v/>
      </c>
      <c r="P225" s="70" t="str">
        <f t="shared" si="111"/>
        <v/>
      </c>
      <c r="Q225" s="65" t="str">
        <f t="shared" si="111"/>
        <v/>
      </c>
      <c r="R225" s="65" t="str">
        <f t="shared" si="111"/>
        <v/>
      </c>
      <c r="S225" s="65" t="str">
        <f t="shared" si="111"/>
        <v/>
      </c>
      <c r="T225" s="65" t="str">
        <f t="shared" si="111"/>
        <v/>
      </c>
      <c r="U225" s="65" t="str">
        <f t="shared" si="111"/>
        <v/>
      </c>
      <c r="V225" s="66" t="str">
        <f t="shared" si="111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2">IFERROR((F227-F226)/F226,"")</f>
        <v/>
      </c>
      <c r="G228" s="63" t="str">
        <f t="shared" si="112"/>
        <v/>
      </c>
      <c r="H228" s="63" t="str">
        <f t="shared" si="112"/>
        <v/>
      </c>
      <c r="I228" s="63" t="str">
        <f t="shared" si="112"/>
        <v/>
      </c>
      <c r="J228" s="63" t="str">
        <f t="shared" si="112"/>
        <v/>
      </c>
      <c r="K228" s="63" t="str">
        <f t="shared" si="112"/>
        <v/>
      </c>
      <c r="L228" s="63" t="str">
        <f t="shared" si="112"/>
        <v/>
      </c>
      <c r="M228" s="63" t="str">
        <f t="shared" si="112"/>
        <v/>
      </c>
      <c r="N228" s="35" t="str">
        <f t="shared" si="112"/>
        <v/>
      </c>
      <c r="O228" s="35" t="str">
        <f t="shared" si="112"/>
        <v/>
      </c>
      <c r="P228" s="35" t="str">
        <f t="shared" si="112"/>
        <v/>
      </c>
      <c r="Q228" s="63" t="str">
        <f t="shared" si="112"/>
        <v/>
      </c>
      <c r="R228" s="63" t="str">
        <f t="shared" si="112"/>
        <v/>
      </c>
      <c r="S228" s="63" t="str">
        <f t="shared" si="112"/>
        <v/>
      </c>
      <c r="T228" s="63" t="str">
        <f t="shared" si="112"/>
        <v/>
      </c>
      <c r="U228" s="63" t="str">
        <f t="shared" si="112"/>
        <v/>
      </c>
      <c r="V228" s="64" t="str">
        <f t="shared" si="112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3">IFERROR(SQRT(2*(F227-F226)^2/(F227+F226)),"")</f>
        <v/>
      </c>
      <c r="G229" s="65" t="str">
        <f t="shared" si="113"/>
        <v/>
      </c>
      <c r="H229" s="65" t="str">
        <f t="shared" si="113"/>
        <v/>
      </c>
      <c r="I229" s="65" t="str">
        <f t="shared" si="113"/>
        <v/>
      </c>
      <c r="J229" s="65" t="str">
        <f t="shared" si="113"/>
        <v/>
      </c>
      <c r="K229" s="65" t="str">
        <f t="shared" si="113"/>
        <v/>
      </c>
      <c r="L229" s="65" t="str">
        <f t="shared" si="113"/>
        <v/>
      </c>
      <c r="M229" s="65" t="str">
        <f t="shared" si="113"/>
        <v/>
      </c>
      <c r="N229" s="70" t="str">
        <f t="shared" si="113"/>
        <v/>
      </c>
      <c r="O229" s="70" t="str">
        <f t="shared" si="113"/>
        <v/>
      </c>
      <c r="P229" s="70" t="str">
        <f t="shared" si="113"/>
        <v/>
      </c>
      <c r="Q229" s="65" t="str">
        <f t="shared" si="113"/>
        <v/>
      </c>
      <c r="R229" s="65" t="str">
        <f t="shared" si="113"/>
        <v/>
      </c>
      <c r="S229" s="65" t="str">
        <f t="shared" si="113"/>
        <v/>
      </c>
      <c r="T229" s="65" t="str">
        <f t="shared" si="113"/>
        <v/>
      </c>
      <c r="U229" s="65" t="str">
        <f t="shared" si="113"/>
        <v/>
      </c>
      <c r="V229" s="66" t="str">
        <f t="shared" si="113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4">IFERROR((F231-F230)/F230,"")</f>
        <v/>
      </c>
      <c r="G232" s="63" t="str">
        <f t="shared" si="114"/>
        <v/>
      </c>
      <c r="H232" s="63" t="str">
        <f t="shared" si="114"/>
        <v/>
      </c>
      <c r="I232" s="63" t="str">
        <f t="shared" si="114"/>
        <v/>
      </c>
      <c r="J232" s="63" t="str">
        <f t="shared" si="114"/>
        <v/>
      </c>
      <c r="K232" s="63" t="str">
        <f t="shared" si="114"/>
        <v/>
      </c>
      <c r="L232" s="63" t="str">
        <f t="shared" si="114"/>
        <v/>
      </c>
      <c r="M232" s="63" t="str">
        <f t="shared" si="114"/>
        <v/>
      </c>
      <c r="N232" s="35" t="str">
        <f t="shared" si="114"/>
        <v/>
      </c>
      <c r="O232" s="35" t="str">
        <f t="shared" si="114"/>
        <v/>
      </c>
      <c r="P232" s="35" t="str">
        <f t="shared" si="114"/>
        <v/>
      </c>
      <c r="Q232" s="63" t="str">
        <f t="shared" si="114"/>
        <v/>
      </c>
      <c r="R232" s="63" t="str">
        <f t="shared" si="114"/>
        <v/>
      </c>
      <c r="S232" s="63" t="str">
        <f t="shared" si="114"/>
        <v/>
      </c>
      <c r="T232" s="63" t="str">
        <f t="shared" si="114"/>
        <v/>
      </c>
      <c r="U232" s="63" t="str">
        <f t="shared" si="114"/>
        <v/>
      </c>
      <c r="V232" s="64" t="str">
        <f t="shared" si="114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5">IFERROR(SQRT(2*(F231-F230)^2/(F231+F230)),"")</f>
        <v/>
      </c>
      <c r="G233" s="65" t="str">
        <f t="shared" si="115"/>
        <v/>
      </c>
      <c r="H233" s="65" t="str">
        <f t="shared" si="115"/>
        <v/>
      </c>
      <c r="I233" s="65" t="str">
        <f t="shared" si="115"/>
        <v/>
      </c>
      <c r="J233" s="65" t="str">
        <f t="shared" si="115"/>
        <v/>
      </c>
      <c r="K233" s="65" t="str">
        <f t="shared" si="115"/>
        <v/>
      </c>
      <c r="L233" s="65" t="str">
        <f t="shared" si="115"/>
        <v/>
      </c>
      <c r="M233" s="65" t="str">
        <f t="shared" si="115"/>
        <v/>
      </c>
      <c r="N233" s="74" t="str">
        <f t="shared" si="115"/>
        <v/>
      </c>
      <c r="O233" s="74" t="str">
        <f t="shared" si="115"/>
        <v/>
      </c>
      <c r="P233" s="74" t="str">
        <f t="shared" si="115"/>
        <v/>
      </c>
      <c r="Q233" s="65" t="str">
        <f t="shared" si="115"/>
        <v/>
      </c>
      <c r="R233" s="65" t="str">
        <f t="shared" si="115"/>
        <v/>
      </c>
      <c r="S233" s="65" t="str">
        <f t="shared" si="115"/>
        <v/>
      </c>
      <c r="T233" s="65" t="str">
        <f t="shared" si="115"/>
        <v/>
      </c>
      <c r="U233" s="65" t="str">
        <f t="shared" si="115"/>
        <v/>
      </c>
      <c r="V233" s="66" t="str">
        <f t="shared" si="115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>
        <v>45820</v>
      </c>
      <c r="E234" s="90">
        <v>0.53125</v>
      </c>
      <c r="F234">
        <v>166</v>
      </c>
      <c r="G234">
        <v>0</v>
      </c>
      <c r="H234">
        <v>113</v>
      </c>
      <c r="I234">
        <v>53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113</v>
      </c>
      <c r="Q234">
        <v>52</v>
      </c>
      <c r="R234">
        <v>0</v>
      </c>
      <c r="S234">
        <v>1</v>
      </c>
      <c r="T234">
        <v>0</v>
      </c>
      <c r="U234">
        <v>0</v>
      </c>
      <c r="V234">
        <v>0</v>
      </c>
    </row>
    <row r="235" spans="1:22" ht="13.95" customHeight="1" x14ac:dyDescent="0.3">
      <c r="A235" s="82"/>
      <c r="B235" s="85"/>
      <c r="C235" s="18" t="s">
        <v>548</v>
      </c>
      <c r="D235" s="88"/>
      <c r="E235" s="88"/>
      <c r="F235">
        <v>170</v>
      </c>
      <c r="G235">
        <v>2</v>
      </c>
      <c r="H235">
        <v>112</v>
      </c>
      <c r="I235">
        <v>56</v>
      </c>
      <c r="J235">
        <v>0</v>
      </c>
      <c r="K235">
        <v>1</v>
      </c>
      <c r="L235">
        <v>0</v>
      </c>
      <c r="M235">
        <v>1</v>
      </c>
      <c r="N235">
        <v>0</v>
      </c>
      <c r="O235">
        <v>0</v>
      </c>
      <c r="P235">
        <v>112</v>
      </c>
      <c r="Q235">
        <v>54</v>
      </c>
      <c r="R235">
        <v>0</v>
      </c>
      <c r="S235">
        <v>2</v>
      </c>
      <c r="T235">
        <v>0</v>
      </c>
      <c r="U235">
        <v>0</v>
      </c>
      <c r="V235">
        <v>0</v>
      </c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>
        <f t="shared" ref="F236:V236" si="116">IFERROR((F235-F234)/F234,"")</f>
        <v>2.4096385542168676E-2</v>
      </c>
      <c r="G236" s="63" t="str">
        <f t="shared" si="116"/>
        <v/>
      </c>
      <c r="H236" s="63">
        <f t="shared" si="116"/>
        <v>-8.8495575221238937E-3</v>
      </c>
      <c r="I236" s="63">
        <f t="shared" si="116"/>
        <v>5.6603773584905662E-2</v>
      </c>
      <c r="J236" s="63" t="str">
        <f t="shared" si="116"/>
        <v/>
      </c>
      <c r="K236" s="63" t="str">
        <f t="shared" si="116"/>
        <v/>
      </c>
      <c r="L236" s="63" t="str">
        <f t="shared" si="116"/>
        <v/>
      </c>
      <c r="M236" s="63" t="str">
        <f t="shared" si="116"/>
        <v/>
      </c>
      <c r="N236" s="35" t="str">
        <f t="shared" si="116"/>
        <v/>
      </c>
      <c r="O236" s="35" t="str">
        <f t="shared" si="116"/>
        <v/>
      </c>
      <c r="P236" s="35">
        <f t="shared" si="116"/>
        <v>-8.8495575221238937E-3</v>
      </c>
      <c r="Q236" s="63">
        <f t="shared" si="116"/>
        <v>3.8461538461538464E-2</v>
      </c>
      <c r="R236" s="63" t="str">
        <f t="shared" si="116"/>
        <v/>
      </c>
      <c r="S236" s="63">
        <f t="shared" si="116"/>
        <v>1</v>
      </c>
      <c r="T236" s="63" t="str">
        <f t="shared" si="116"/>
        <v/>
      </c>
      <c r="U236" s="63" t="str">
        <f t="shared" si="116"/>
        <v/>
      </c>
      <c r="V236" s="64" t="str">
        <f t="shared" si="116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>
        <f t="shared" ref="F237:V237" si="117">IFERROR(SQRT(2*(F235-F234)^2/(F235+F234)),"")</f>
        <v>0.30860669992418382</v>
      </c>
      <c r="G237" s="65">
        <f t="shared" si="117"/>
        <v>2</v>
      </c>
      <c r="H237" s="65">
        <f t="shared" si="117"/>
        <v>9.4280904158206336E-2</v>
      </c>
      <c r="I237" s="65">
        <f t="shared" si="117"/>
        <v>0.40637127688715785</v>
      </c>
      <c r="J237" s="65" t="str">
        <f t="shared" si="117"/>
        <v/>
      </c>
      <c r="K237" s="65">
        <f t="shared" si="117"/>
        <v>1.4142135623730951</v>
      </c>
      <c r="L237" s="65" t="str">
        <f t="shared" si="117"/>
        <v/>
      </c>
      <c r="M237" s="65">
        <f t="shared" si="117"/>
        <v>1.4142135623730951</v>
      </c>
      <c r="N237" s="74" t="str">
        <f t="shared" si="117"/>
        <v/>
      </c>
      <c r="O237" s="74" t="str">
        <f t="shared" si="117"/>
        <v/>
      </c>
      <c r="P237" s="74">
        <f t="shared" si="117"/>
        <v>9.4280904158206336E-2</v>
      </c>
      <c r="Q237" s="65">
        <f t="shared" si="117"/>
        <v>0.27472112789737807</v>
      </c>
      <c r="R237" s="65" t="str">
        <f t="shared" si="117"/>
        <v/>
      </c>
      <c r="S237" s="65">
        <f t="shared" si="117"/>
        <v>0.81649658092772603</v>
      </c>
      <c r="T237" s="65" t="str">
        <f t="shared" si="117"/>
        <v/>
      </c>
      <c r="U237" s="65" t="str">
        <f t="shared" si="117"/>
        <v/>
      </c>
      <c r="V237" s="66" t="str">
        <f t="shared" si="117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18">IFERROR((F239-F238)/F238,"")</f>
        <v/>
      </c>
      <c r="G240" s="63" t="str">
        <f t="shared" si="118"/>
        <v/>
      </c>
      <c r="H240" s="63" t="str">
        <f t="shared" si="118"/>
        <v/>
      </c>
      <c r="I240" s="63" t="str">
        <f t="shared" si="118"/>
        <v/>
      </c>
      <c r="J240" s="63" t="str">
        <f t="shared" si="118"/>
        <v/>
      </c>
      <c r="K240" s="63" t="str">
        <f t="shared" si="118"/>
        <v/>
      </c>
      <c r="L240" s="63" t="str">
        <f t="shared" si="118"/>
        <v/>
      </c>
      <c r="M240" s="63" t="str">
        <f t="shared" si="118"/>
        <v/>
      </c>
      <c r="N240" s="35" t="str">
        <f t="shared" si="118"/>
        <v/>
      </c>
      <c r="O240" s="35" t="str">
        <f t="shared" si="118"/>
        <v/>
      </c>
      <c r="P240" s="35" t="str">
        <f t="shared" si="118"/>
        <v/>
      </c>
      <c r="Q240" s="63" t="str">
        <f t="shared" si="118"/>
        <v/>
      </c>
      <c r="R240" s="63" t="str">
        <f t="shared" si="118"/>
        <v/>
      </c>
      <c r="S240" s="63" t="str">
        <f t="shared" si="118"/>
        <v/>
      </c>
      <c r="T240" s="63" t="str">
        <f t="shared" si="118"/>
        <v/>
      </c>
      <c r="U240" s="63" t="str">
        <f t="shared" si="118"/>
        <v/>
      </c>
      <c r="V240" s="64" t="str">
        <f t="shared" si="118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19">IFERROR(SQRT(2*(F239-F238)^2/(F239+F238)),"")</f>
        <v/>
      </c>
      <c r="G241" s="65" t="str">
        <f t="shared" si="119"/>
        <v/>
      </c>
      <c r="H241" s="65" t="str">
        <f t="shared" si="119"/>
        <v/>
      </c>
      <c r="I241" s="65" t="str">
        <f t="shared" si="119"/>
        <v/>
      </c>
      <c r="J241" s="65" t="str">
        <f t="shared" si="119"/>
        <v/>
      </c>
      <c r="K241" s="65" t="str">
        <f t="shared" si="119"/>
        <v/>
      </c>
      <c r="L241" s="65" t="str">
        <f t="shared" si="119"/>
        <v/>
      </c>
      <c r="M241" s="65" t="str">
        <f t="shared" si="119"/>
        <v/>
      </c>
      <c r="N241" s="70" t="str">
        <f t="shared" si="119"/>
        <v/>
      </c>
      <c r="O241" s="70" t="str">
        <f t="shared" si="119"/>
        <v/>
      </c>
      <c r="P241" s="70" t="str">
        <f t="shared" si="119"/>
        <v/>
      </c>
      <c r="Q241" s="65" t="str">
        <f t="shared" si="119"/>
        <v/>
      </c>
      <c r="R241" s="65" t="str">
        <f t="shared" si="119"/>
        <v/>
      </c>
      <c r="S241" s="65" t="str">
        <f t="shared" si="119"/>
        <v/>
      </c>
      <c r="T241" s="65" t="str">
        <f t="shared" si="119"/>
        <v/>
      </c>
      <c r="U241" s="65" t="str">
        <f t="shared" si="119"/>
        <v/>
      </c>
      <c r="V241" s="66" t="str">
        <f t="shared" si="119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0">IFERROR((F243-F242)/F242,"")</f>
        <v/>
      </c>
      <c r="G244" s="63" t="str">
        <f t="shared" si="120"/>
        <v/>
      </c>
      <c r="H244" s="63" t="str">
        <f t="shared" si="120"/>
        <v/>
      </c>
      <c r="I244" s="63" t="str">
        <f t="shared" si="120"/>
        <v/>
      </c>
      <c r="J244" s="63" t="str">
        <f t="shared" si="120"/>
        <v/>
      </c>
      <c r="K244" s="63" t="str">
        <f t="shared" si="120"/>
        <v/>
      </c>
      <c r="L244" s="63" t="str">
        <f t="shared" si="120"/>
        <v/>
      </c>
      <c r="M244" s="63" t="str">
        <f t="shared" si="120"/>
        <v/>
      </c>
      <c r="N244" s="35" t="str">
        <f t="shared" si="120"/>
        <v/>
      </c>
      <c r="O244" s="35" t="str">
        <f t="shared" si="120"/>
        <v/>
      </c>
      <c r="P244" s="35" t="str">
        <f t="shared" si="120"/>
        <v/>
      </c>
      <c r="Q244" s="63" t="str">
        <f t="shared" si="120"/>
        <v/>
      </c>
      <c r="R244" s="63" t="str">
        <f t="shared" si="120"/>
        <v/>
      </c>
      <c r="S244" s="63" t="str">
        <f t="shared" si="120"/>
        <v/>
      </c>
      <c r="T244" s="63" t="str">
        <f t="shared" si="120"/>
        <v/>
      </c>
      <c r="U244" s="63" t="str">
        <f t="shared" si="120"/>
        <v/>
      </c>
      <c r="V244" s="64" t="str">
        <f t="shared" si="120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1">IFERROR(SQRT(2*(F243-F242)^2/(F243+F242)),"")</f>
        <v/>
      </c>
      <c r="G245" s="65" t="str">
        <f t="shared" si="121"/>
        <v/>
      </c>
      <c r="H245" s="65" t="str">
        <f t="shared" si="121"/>
        <v/>
      </c>
      <c r="I245" s="65" t="str">
        <f t="shared" si="121"/>
        <v/>
      </c>
      <c r="J245" s="65" t="str">
        <f t="shared" si="121"/>
        <v/>
      </c>
      <c r="K245" s="65" t="str">
        <f t="shared" si="121"/>
        <v/>
      </c>
      <c r="L245" s="65" t="str">
        <f t="shared" si="121"/>
        <v/>
      </c>
      <c r="M245" s="65" t="str">
        <f t="shared" si="121"/>
        <v/>
      </c>
      <c r="N245" s="70" t="str">
        <f t="shared" si="121"/>
        <v/>
      </c>
      <c r="O245" s="70" t="str">
        <f t="shared" si="121"/>
        <v/>
      </c>
      <c r="P245" s="70" t="str">
        <f t="shared" si="121"/>
        <v/>
      </c>
      <c r="Q245" s="65" t="str">
        <f t="shared" si="121"/>
        <v/>
      </c>
      <c r="R245" s="65" t="str">
        <f t="shared" si="121"/>
        <v/>
      </c>
      <c r="S245" s="65" t="str">
        <f t="shared" si="121"/>
        <v/>
      </c>
      <c r="T245" s="65" t="str">
        <f t="shared" si="121"/>
        <v/>
      </c>
      <c r="U245" s="65" t="str">
        <f t="shared" si="121"/>
        <v/>
      </c>
      <c r="V245" s="66" t="str">
        <f t="shared" si="121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2">IFERROR((F247-F246)/F246,"")</f>
        <v/>
      </c>
      <c r="G248" s="63" t="str">
        <f t="shared" si="122"/>
        <v/>
      </c>
      <c r="H248" s="63" t="str">
        <f t="shared" si="122"/>
        <v/>
      </c>
      <c r="I248" s="63" t="str">
        <f t="shared" si="122"/>
        <v/>
      </c>
      <c r="J248" s="63" t="str">
        <f t="shared" si="122"/>
        <v/>
      </c>
      <c r="K248" s="63" t="str">
        <f t="shared" si="122"/>
        <v/>
      </c>
      <c r="L248" s="63" t="str">
        <f t="shared" si="122"/>
        <v/>
      </c>
      <c r="M248" s="63" t="str">
        <f t="shared" si="122"/>
        <v/>
      </c>
      <c r="N248" s="35" t="str">
        <f t="shared" si="122"/>
        <v/>
      </c>
      <c r="O248" s="35" t="str">
        <f t="shared" si="122"/>
        <v/>
      </c>
      <c r="P248" s="35" t="str">
        <f t="shared" si="122"/>
        <v/>
      </c>
      <c r="Q248" s="63" t="str">
        <f t="shared" si="122"/>
        <v/>
      </c>
      <c r="R248" s="63" t="str">
        <f t="shared" si="122"/>
        <v/>
      </c>
      <c r="S248" s="63" t="str">
        <f t="shared" si="122"/>
        <v/>
      </c>
      <c r="T248" s="63" t="str">
        <f t="shared" si="122"/>
        <v/>
      </c>
      <c r="U248" s="63" t="str">
        <f t="shared" si="122"/>
        <v/>
      </c>
      <c r="V248" s="64" t="str">
        <f t="shared" si="122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3">IFERROR(SQRT(2*(F247-F246)^2/(F247+F246)),"")</f>
        <v/>
      </c>
      <c r="G249" s="65" t="str">
        <f t="shared" si="123"/>
        <v/>
      </c>
      <c r="H249" s="65" t="str">
        <f t="shared" si="123"/>
        <v/>
      </c>
      <c r="I249" s="65" t="str">
        <f t="shared" si="123"/>
        <v/>
      </c>
      <c r="J249" s="65" t="str">
        <f t="shared" si="123"/>
        <v/>
      </c>
      <c r="K249" s="65" t="str">
        <f t="shared" si="123"/>
        <v/>
      </c>
      <c r="L249" s="65" t="str">
        <f t="shared" si="123"/>
        <v/>
      </c>
      <c r="M249" s="65" t="str">
        <f t="shared" si="123"/>
        <v/>
      </c>
      <c r="N249" s="74" t="str">
        <f t="shared" si="123"/>
        <v/>
      </c>
      <c r="O249" s="74" t="str">
        <f t="shared" si="123"/>
        <v/>
      </c>
      <c r="P249" s="74" t="str">
        <f t="shared" si="123"/>
        <v/>
      </c>
      <c r="Q249" s="65" t="str">
        <f t="shared" si="123"/>
        <v/>
      </c>
      <c r="R249" s="65" t="str">
        <f t="shared" si="123"/>
        <v/>
      </c>
      <c r="S249" s="65" t="str">
        <f t="shared" si="123"/>
        <v/>
      </c>
      <c r="T249" s="65" t="str">
        <f t="shared" si="123"/>
        <v/>
      </c>
      <c r="U249" s="65" t="str">
        <f t="shared" si="123"/>
        <v/>
      </c>
      <c r="V249" s="66" t="str">
        <f t="shared" si="123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>
        <v>45821</v>
      </c>
      <c r="E250" s="90">
        <v>0.32291666666666669</v>
      </c>
      <c r="F250">
        <v>214</v>
      </c>
      <c r="G250">
        <v>66</v>
      </c>
      <c r="H250">
        <v>60</v>
      </c>
      <c r="I250">
        <v>61</v>
      </c>
      <c r="J250">
        <v>27</v>
      </c>
      <c r="K250">
        <v>4</v>
      </c>
      <c r="L250">
        <v>51</v>
      </c>
      <c r="M250">
        <v>11</v>
      </c>
      <c r="N250">
        <v>10</v>
      </c>
      <c r="O250">
        <v>39</v>
      </c>
      <c r="P250">
        <v>11</v>
      </c>
      <c r="Q250">
        <v>41</v>
      </c>
      <c r="R250">
        <v>4</v>
      </c>
      <c r="S250">
        <v>16</v>
      </c>
      <c r="T250">
        <v>10</v>
      </c>
      <c r="U250">
        <v>7</v>
      </c>
      <c r="V250">
        <v>10</v>
      </c>
    </row>
    <row r="251" spans="1:22" ht="13.95" customHeight="1" x14ac:dyDescent="0.3">
      <c r="A251" s="82"/>
      <c r="B251" s="85"/>
      <c r="C251" s="18" t="s">
        <v>548</v>
      </c>
      <c r="D251" s="88"/>
      <c r="E251" s="88"/>
      <c r="F251">
        <v>193</v>
      </c>
      <c r="G251">
        <v>65</v>
      </c>
      <c r="H251">
        <v>55</v>
      </c>
      <c r="I251">
        <v>54</v>
      </c>
      <c r="J251">
        <v>19</v>
      </c>
      <c r="K251">
        <v>3</v>
      </c>
      <c r="L251">
        <v>51</v>
      </c>
      <c r="M251">
        <v>11</v>
      </c>
      <c r="N251">
        <v>9</v>
      </c>
      <c r="O251">
        <v>36</v>
      </c>
      <c r="P251">
        <v>10</v>
      </c>
      <c r="Q251">
        <v>31</v>
      </c>
      <c r="R251">
        <v>8</v>
      </c>
      <c r="S251">
        <v>15</v>
      </c>
      <c r="T251">
        <v>11</v>
      </c>
      <c r="U251">
        <v>3</v>
      </c>
      <c r="V251">
        <v>5</v>
      </c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>
        <f t="shared" ref="F252:V252" si="124">IFERROR((F251-F250)/F250,"")</f>
        <v>-9.8130841121495324E-2</v>
      </c>
      <c r="G252" s="63">
        <f t="shared" si="124"/>
        <v>-1.5151515151515152E-2</v>
      </c>
      <c r="H252" s="63">
        <f t="shared" si="124"/>
        <v>-8.3333333333333329E-2</v>
      </c>
      <c r="I252" s="63">
        <f t="shared" si="124"/>
        <v>-0.11475409836065574</v>
      </c>
      <c r="J252" s="63">
        <f t="shared" si="124"/>
        <v>-0.29629629629629628</v>
      </c>
      <c r="K252" s="63">
        <f t="shared" si="124"/>
        <v>-0.25</v>
      </c>
      <c r="L252" s="63">
        <f t="shared" si="124"/>
        <v>0</v>
      </c>
      <c r="M252" s="63">
        <f t="shared" si="124"/>
        <v>0</v>
      </c>
      <c r="N252" s="35">
        <f t="shared" si="124"/>
        <v>-0.1</v>
      </c>
      <c r="O252" s="35">
        <f t="shared" si="124"/>
        <v>-7.6923076923076927E-2</v>
      </c>
      <c r="P252" s="35">
        <f t="shared" si="124"/>
        <v>-9.0909090909090912E-2</v>
      </c>
      <c r="Q252" s="63">
        <f t="shared" si="124"/>
        <v>-0.24390243902439024</v>
      </c>
      <c r="R252" s="63">
        <f t="shared" si="124"/>
        <v>1</v>
      </c>
      <c r="S252" s="63">
        <f t="shared" si="124"/>
        <v>-6.25E-2</v>
      </c>
      <c r="T252" s="63">
        <f t="shared" si="124"/>
        <v>0.1</v>
      </c>
      <c r="U252" s="63">
        <f t="shared" si="124"/>
        <v>-0.5714285714285714</v>
      </c>
      <c r="V252" s="64">
        <f t="shared" si="124"/>
        <v>-0.5</v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>
        <f t="shared" ref="F253:V253" si="125">IFERROR(SQRT(2*(F251-F250)^2/(F251+F250)),"")</f>
        <v>1.4720992381888414</v>
      </c>
      <c r="G253" s="65">
        <f t="shared" si="125"/>
        <v>0.1235604126430431</v>
      </c>
      <c r="H253" s="65">
        <f t="shared" si="125"/>
        <v>0.65938047339578698</v>
      </c>
      <c r="I253" s="65">
        <f t="shared" si="125"/>
        <v>0.92313266275410177</v>
      </c>
      <c r="J253" s="65">
        <f t="shared" si="125"/>
        <v>1.6681153124565982</v>
      </c>
      <c r="K253" s="65">
        <f t="shared" si="125"/>
        <v>0.53452248382484879</v>
      </c>
      <c r="L253" s="65">
        <f t="shared" si="125"/>
        <v>0</v>
      </c>
      <c r="M253" s="65">
        <f t="shared" si="125"/>
        <v>0</v>
      </c>
      <c r="N253" s="74">
        <f t="shared" si="125"/>
        <v>0.32444284226152509</v>
      </c>
      <c r="O253" s="74">
        <f t="shared" si="125"/>
        <v>0.4898979485566356</v>
      </c>
      <c r="P253" s="74">
        <f t="shared" si="125"/>
        <v>0.30860669992418382</v>
      </c>
      <c r="Q253" s="65">
        <f t="shared" si="125"/>
        <v>1.6666666666666667</v>
      </c>
      <c r="R253" s="65">
        <f t="shared" si="125"/>
        <v>1.6329931618554521</v>
      </c>
      <c r="S253" s="65">
        <f t="shared" si="125"/>
        <v>0.25400025400038101</v>
      </c>
      <c r="T253" s="65">
        <f t="shared" si="125"/>
        <v>0.30860669992418382</v>
      </c>
      <c r="U253" s="65">
        <f t="shared" si="125"/>
        <v>1.7888543819998317</v>
      </c>
      <c r="V253" s="66">
        <f t="shared" si="125"/>
        <v>1.8257418583505538</v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>
        <v>45749</v>
      </c>
      <c r="E254" s="90">
        <v>0.32291666666666669</v>
      </c>
      <c r="F254">
        <v>174</v>
      </c>
      <c r="G254">
        <v>6</v>
      </c>
      <c r="H254">
        <v>26</v>
      </c>
      <c r="I254">
        <v>68</v>
      </c>
      <c r="J254">
        <v>74</v>
      </c>
      <c r="K254">
        <v>3</v>
      </c>
      <c r="L254">
        <v>1</v>
      </c>
      <c r="M254">
        <v>2</v>
      </c>
      <c r="N254">
        <v>9</v>
      </c>
      <c r="O254">
        <v>11</v>
      </c>
      <c r="P254">
        <v>6</v>
      </c>
      <c r="Q254">
        <v>1</v>
      </c>
      <c r="R254">
        <v>63</v>
      </c>
      <c r="S254">
        <v>4</v>
      </c>
      <c r="T254">
        <v>1</v>
      </c>
      <c r="U254">
        <v>64</v>
      </c>
      <c r="V254">
        <v>9</v>
      </c>
    </row>
    <row r="255" spans="1:22" ht="13.95" customHeight="1" x14ac:dyDescent="0.3">
      <c r="A255" s="82"/>
      <c r="B255" s="85"/>
      <c r="C255" s="18" t="s">
        <v>548</v>
      </c>
      <c r="D255" s="88"/>
      <c r="E255" s="88"/>
      <c r="F255">
        <v>185</v>
      </c>
      <c r="G255">
        <v>6</v>
      </c>
      <c r="H255">
        <v>28</v>
      </c>
      <c r="I255">
        <v>75</v>
      </c>
      <c r="J255">
        <v>76</v>
      </c>
      <c r="K255" s="53">
        <v>3</v>
      </c>
      <c r="L255" s="53">
        <v>1</v>
      </c>
      <c r="M255" s="53">
        <v>2</v>
      </c>
      <c r="N255" s="53">
        <v>11</v>
      </c>
      <c r="O255" s="53">
        <v>12</v>
      </c>
      <c r="P255" s="53">
        <v>5</v>
      </c>
      <c r="Q255" s="53">
        <v>2</v>
      </c>
      <c r="R255" s="53">
        <v>70</v>
      </c>
      <c r="S255" s="53">
        <v>3</v>
      </c>
      <c r="T255" s="53">
        <v>1</v>
      </c>
      <c r="U255" s="53">
        <v>69</v>
      </c>
      <c r="V255" s="53">
        <v>6</v>
      </c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>
        <f t="shared" ref="F256:V256" si="126">IFERROR((F255-F254)/F254,"")</f>
        <v>6.3218390804597707E-2</v>
      </c>
      <c r="G256" s="63">
        <f t="shared" si="126"/>
        <v>0</v>
      </c>
      <c r="H256" s="63">
        <f t="shared" si="126"/>
        <v>7.6923076923076927E-2</v>
      </c>
      <c r="I256" s="63">
        <f t="shared" si="126"/>
        <v>0.10294117647058823</v>
      </c>
      <c r="J256" s="63">
        <f t="shared" si="126"/>
        <v>2.7027027027027029E-2</v>
      </c>
      <c r="K256" s="63">
        <f t="shared" si="126"/>
        <v>0</v>
      </c>
      <c r="L256" s="63">
        <f t="shared" si="126"/>
        <v>0</v>
      </c>
      <c r="M256" s="63">
        <f t="shared" si="126"/>
        <v>0</v>
      </c>
      <c r="N256" s="35">
        <f t="shared" si="126"/>
        <v>0.22222222222222221</v>
      </c>
      <c r="O256" s="35">
        <f t="shared" si="126"/>
        <v>9.0909090909090912E-2</v>
      </c>
      <c r="P256" s="35">
        <f t="shared" si="126"/>
        <v>-0.16666666666666666</v>
      </c>
      <c r="Q256" s="63">
        <f t="shared" si="126"/>
        <v>1</v>
      </c>
      <c r="R256" s="63">
        <f t="shared" si="126"/>
        <v>0.1111111111111111</v>
      </c>
      <c r="S256" s="63">
        <f t="shared" si="126"/>
        <v>-0.25</v>
      </c>
      <c r="T256" s="63">
        <f t="shared" si="126"/>
        <v>0</v>
      </c>
      <c r="U256" s="63">
        <f t="shared" si="126"/>
        <v>7.8125E-2</v>
      </c>
      <c r="V256" s="64">
        <f t="shared" si="126"/>
        <v>-0.33333333333333331</v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>
        <f t="shared" ref="F257:V257" si="127">IFERROR(SQRT(2*(F255-F254)^2/(F255+F254)),"")</f>
        <v>0.82103270794828354</v>
      </c>
      <c r="G257" s="65">
        <f t="shared" si="127"/>
        <v>0</v>
      </c>
      <c r="H257" s="65">
        <f t="shared" si="127"/>
        <v>0.38490017945975052</v>
      </c>
      <c r="I257" s="65">
        <f t="shared" si="127"/>
        <v>0.82783735438471562</v>
      </c>
      <c r="J257" s="65">
        <f t="shared" si="127"/>
        <v>0.23094010767585033</v>
      </c>
      <c r="K257" s="65">
        <f t="shared" si="127"/>
        <v>0</v>
      </c>
      <c r="L257" s="65">
        <f t="shared" si="127"/>
        <v>0</v>
      </c>
      <c r="M257" s="65">
        <f t="shared" si="127"/>
        <v>0</v>
      </c>
      <c r="N257" s="74">
        <f t="shared" si="127"/>
        <v>0.63245553203367588</v>
      </c>
      <c r="O257" s="74">
        <f t="shared" si="127"/>
        <v>0.29488391230979427</v>
      </c>
      <c r="P257" s="74">
        <f t="shared" si="127"/>
        <v>0.42640143271122088</v>
      </c>
      <c r="Q257" s="65">
        <f t="shared" si="127"/>
        <v>0.81649658092772603</v>
      </c>
      <c r="R257" s="65">
        <f t="shared" si="127"/>
        <v>0.85839507527895209</v>
      </c>
      <c r="S257" s="65">
        <f t="shared" si="127"/>
        <v>0.53452248382484879</v>
      </c>
      <c r="T257" s="65">
        <f t="shared" si="127"/>
        <v>0</v>
      </c>
      <c r="U257" s="65">
        <f t="shared" si="127"/>
        <v>0.6131393394849658</v>
      </c>
      <c r="V257" s="66">
        <f t="shared" si="127"/>
        <v>1.0954451150103321</v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>
        <v>45821</v>
      </c>
      <c r="E258" s="90">
        <v>0.625</v>
      </c>
      <c r="F258">
        <v>308</v>
      </c>
      <c r="G258">
        <v>29</v>
      </c>
      <c r="H258">
        <v>33</v>
      </c>
      <c r="I258">
        <v>129</v>
      </c>
      <c r="J258">
        <v>117</v>
      </c>
      <c r="K258">
        <v>23</v>
      </c>
      <c r="L258">
        <v>2</v>
      </c>
      <c r="M258">
        <v>4</v>
      </c>
      <c r="N258">
        <v>8</v>
      </c>
      <c r="O258">
        <v>7</v>
      </c>
      <c r="P258">
        <v>18</v>
      </c>
      <c r="Q258">
        <v>10</v>
      </c>
      <c r="R258">
        <v>102</v>
      </c>
      <c r="S258">
        <v>17</v>
      </c>
      <c r="T258">
        <v>20</v>
      </c>
      <c r="U258">
        <v>66</v>
      </c>
      <c r="V258">
        <v>31</v>
      </c>
    </row>
    <row r="259" spans="1:22" ht="13.95" customHeight="1" x14ac:dyDescent="0.3">
      <c r="A259" s="82"/>
      <c r="B259" s="85"/>
      <c r="C259" s="18" t="s">
        <v>548</v>
      </c>
      <c r="D259" s="88"/>
      <c r="E259" s="88"/>
      <c r="F259">
        <v>354</v>
      </c>
      <c r="G259">
        <v>30</v>
      </c>
      <c r="H259">
        <v>34</v>
      </c>
      <c r="I259">
        <v>166</v>
      </c>
      <c r="J259">
        <v>124</v>
      </c>
      <c r="K259">
        <v>17</v>
      </c>
      <c r="L259">
        <v>9</v>
      </c>
      <c r="M259">
        <v>4</v>
      </c>
      <c r="N259">
        <v>7</v>
      </c>
      <c r="O259">
        <v>10</v>
      </c>
      <c r="P259">
        <v>17</v>
      </c>
      <c r="Q259">
        <v>10</v>
      </c>
      <c r="R259">
        <v>137</v>
      </c>
      <c r="S259">
        <v>19</v>
      </c>
      <c r="T259">
        <v>20</v>
      </c>
      <c r="U259">
        <v>74</v>
      </c>
      <c r="V259">
        <v>30</v>
      </c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>
        <f t="shared" ref="F260:V260" si="128">IFERROR((F259-F258)/F258,"")</f>
        <v>0.14935064935064934</v>
      </c>
      <c r="G260" s="63">
        <f t="shared" si="128"/>
        <v>3.4482758620689655E-2</v>
      </c>
      <c r="H260" s="63">
        <f t="shared" si="128"/>
        <v>3.0303030303030304E-2</v>
      </c>
      <c r="I260" s="63">
        <f t="shared" si="128"/>
        <v>0.2868217054263566</v>
      </c>
      <c r="J260" s="63">
        <f t="shared" si="128"/>
        <v>5.9829059829059832E-2</v>
      </c>
      <c r="K260" s="63">
        <f t="shared" si="128"/>
        <v>-0.2608695652173913</v>
      </c>
      <c r="L260" s="63">
        <f t="shared" si="128"/>
        <v>3.5</v>
      </c>
      <c r="M260" s="63">
        <f t="shared" si="128"/>
        <v>0</v>
      </c>
      <c r="N260" s="35">
        <f t="shared" si="128"/>
        <v>-0.125</v>
      </c>
      <c r="O260" s="35">
        <f t="shared" si="128"/>
        <v>0.42857142857142855</v>
      </c>
      <c r="P260" s="35">
        <f t="shared" si="128"/>
        <v>-5.5555555555555552E-2</v>
      </c>
      <c r="Q260" s="63">
        <f t="shared" si="128"/>
        <v>0</v>
      </c>
      <c r="R260" s="63">
        <f t="shared" si="128"/>
        <v>0.34313725490196079</v>
      </c>
      <c r="S260" s="63">
        <f t="shared" si="128"/>
        <v>0.11764705882352941</v>
      </c>
      <c r="T260" s="63">
        <f t="shared" si="128"/>
        <v>0</v>
      </c>
      <c r="U260" s="63">
        <f t="shared" si="128"/>
        <v>0.12121212121212122</v>
      </c>
      <c r="V260" s="64">
        <f t="shared" si="128"/>
        <v>-3.2258064516129031E-2</v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>
        <f t="shared" ref="F261:V261" si="129">IFERROR(SQRT(2*(F259-F258)^2/(F259+F258)),"")</f>
        <v>2.5283886656748384</v>
      </c>
      <c r="G261" s="65">
        <f t="shared" si="129"/>
        <v>0.18411492357966466</v>
      </c>
      <c r="H261" s="65">
        <f t="shared" si="129"/>
        <v>0.17277368511627203</v>
      </c>
      <c r="I261" s="65">
        <f t="shared" si="129"/>
        <v>3.0465317874926874</v>
      </c>
      <c r="J261" s="65">
        <f t="shared" si="129"/>
        <v>0.63768252614398768</v>
      </c>
      <c r="K261" s="65">
        <f t="shared" si="129"/>
        <v>1.3416407864998738</v>
      </c>
      <c r="L261" s="65">
        <f t="shared" si="129"/>
        <v>2.9848100289785457</v>
      </c>
      <c r="M261" s="65">
        <f t="shared" si="129"/>
        <v>0</v>
      </c>
      <c r="N261" s="74">
        <f t="shared" si="129"/>
        <v>0.36514837167011072</v>
      </c>
      <c r="O261" s="74">
        <f t="shared" si="129"/>
        <v>1.0289915108550531</v>
      </c>
      <c r="P261" s="74">
        <f t="shared" si="129"/>
        <v>0.23904572186687872</v>
      </c>
      <c r="Q261" s="65">
        <f t="shared" si="129"/>
        <v>0</v>
      </c>
      <c r="R261" s="65">
        <f t="shared" si="129"/>
        <v>3.2017254762244378</v>
      </c>
      <c r="S261" s="65">
        <f t="shared" si="129"/>
        <v>0.47140452079103168</v>
      </c>
      <c r="T261" s="65">
        <f t="shared" si="129"/>
        <v>0</v>
      </c>
      <c r="U261" s="65">
        <f t="shared" si="129"/>
        <v>0.9561828874675149</v>
      </c>
      <c r="V261" s="66">
        <f t="shared" si="129"/>
        <v>0.18107149208503706</v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>
        <v>45747</v>
      </c>
      <c r="E262" s="90">
        <v>0.32291666666666669</v>
      </c>
      <c r="F262">
        <v>176</v>
      </c>
      <c r="G262">
        <v>18</v>
      </c>
      <c r="H262">
        <v>12</v>
      </c>
      <c r="I262">
        <v>59</v>
      </c>
      <c r="J262">
        <v>87</v>
      </c>
      <c r="K262">
        <v>3</v>
      </c>
      <c r="L262">
        <v>12</v>
      </c>
      <c r="M262">
        <v>3</v>
      </c>
      <c r="N262">
        <v>2</v>
      </c>
      <c r="O262">
        <v>3</v>
      </c>
      <c r="P262">
        <v>7</v>
      </c>
      <c r="Q262">
        <v>1</v>
      </c>
      <c r="R262">
        <v>58</v>
      </c>
      <c r="S262">
        <v>0</v>
      </c>
      <c r="T262">
        <v>9</v>
      </c>
      <c r="U262">
        <v>73</v>
      </c>
      <c r="V262">
        <v>5</v>
      </c>
    </row>
    <row r="263" spans="1:22" ht="13.95" customHeight="1" x14ac:dyDescent="0.3">
      <c r="A263" s="82"/>
      <c r="B263" s="85"/>
      <c r="C263" s="18" t="s">
        <v>548</v>
      </c>
      <c r="D263" s="88"/>
      <c r="E263" s="88"/>
      <c r="F263">
        <v>290</v>
      </c>
      <c r="G263">
        <v>21</v>
      </c>
      <c r="H263">
        <v>0</v>
      </c>
      <c r="I263">
        <v>0</v>
      </c>
      <c r="J263">
        <v>0</v>
      </c>
      <c r="K263" s="53">
        <v>2</v>
      </c>
      <c r="L263" s="53">
        <v>16</v>
      </c>
      <c r="M263" s="53">
        <v>3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>
        <f t="shared" ref="F264:V264" si="130">IFERROR((F263-F262)/F262,"")</f>
        <v>0.64772727272727271</v>
      </c>
      <c r="G264" s="63">
        <f t="shared" si="130"/>
        <v>0.16666666666666666</v>
      </c>
      <c r="H264" s="63">
        <f t="shared" si="130"/>
        <v>-1</v>
      </c>
      <c r="I264" s="63">
        <f t="shared" si="130"/>
        <v>-1</v>
      </c>
      <c r="J264" s="63">
        <f t="shared" si="130"/>
        <v>-1</v>
      </c>
      <c r="K264" s="63">
        <f t="shared" si="130"/>
        <v>-0.33333333333333331</v>
      </c>
      <c r="L264" s="63">
        <f t="shared" si="130"/>
        <v>0.33333333333333331</v>
      </c>
      <c r="M264" s="63">
        <f t="shared" si="130"/>
        <v>0</v>
      </c>
      <c r="N264" s="35">
        <f t="shared" si="130"/>
        <v>-1</v>
      </c>
      <c r="O264" s="35">
        <f t="shared" si="130"/>
        <v>-1</v>
      </c>
      <c r="P264" s="35">
        <f t="shared" si="130"/>
        <v>-1</v>
      </c>
      <c r="Q264" s="63">
        <f t="shared" si="130"/>
        <v>-1</v>
      </c>
      <c r="R264" s="63">
        <f t="shared" si="130"/>
        <v>-1</v>
      </c>
      <c r="S264" s="63" t="str">
        <f t="shared" si="130"/>
        <v/>
      </c>
      <c r="T264" s="63">
        <f t="shared" si="130"/>
        <v>-1</v>
      </c>
      <c r="U264" s="63">
        <f t="shared" si="130"/>
        <v>-1</v>
      </c>
      <c r="V264" s="64">
        <f t="shared" si="130"/>
        <v>-1</v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>
        <f t="shared" ref="F265:V265" si="131">IFERROR(SQRT(2*(F263-F262)^2/(F263+F262)),"")</f>
        <v>7.4683883157167692</v>
      </c>
      <c r="G265" s="65">
        <f t="shared" si="131"/>
        <v>0.67936622048675743</v>
      </c>
      <c r="H265" s="65">
        <f t="shared" si="131"/>
        <v>4.8989794855663558</v>
      </c>
      <c r="I265" s="65">
        <f t="shared" si="131"/>
        <v>10.862780491200215</v>
      </c>
      <c r="J265" s="65">
        <f t="shared" si="131"/>
        <v>13.19090595827292</v>
      </c>
      <c r="K265" s="65">
        <f t="shared" si="131"/>
        <v>0.63245553203367588</v>
      </c>
      <c r="L265" s="65">
        <f t="shared" si="131"/>
        <v>1.0690449676496976</v>
      </c>
      <c r="M265" s="65">
        <f t="shared" si="131"/>
        <v>0</v>
      </c>
      <c r="N265" s="74">
        <f t="shared" si="131"/>
        <v>2</v>
      </c>
      <c r="O265" s="74">
        <f t="shared" si="131"/>
        <v>2.4494897427831779</v>
      </c>
      <c r="P265" s="74">
        <f t="shared" si="131"/>
        <v>3.7416573867739413</v>
      </c>
      <c r="Q265" s="65">
        <f t="shared" si="131"/>
        <v>1.4142135623730951</v>
      </c>
      <c r="R265" s="65">
        <f t="shared" si="131"/>
        <v>10.770329614269007</v>
      </c>
      <c r="S265" s="65" t="str">
        <f t="shared" si="131"/>
        <v/>
      </c>
      <c r="T265" s="65">
        <f t="shared" si="131"/>
        <v>4.2426406871192848</v>
      </c>
      <c r="U265" s="65">
        <f t="shared" si="131"/>
        <v>12.083045973594572</v>
      </c>
      <c r="V265" s="66">
        <f t="shared" si="131"/>
        <v>3.1622776601683795</v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2">IFERROR((F267-F266)/F266,"")</f>
        <v/>
      </c>
      <c r="G268" s="63" t="str">
        <f t="shared" si="132"/>
        <v/>
      </c>
      <c r="H268" s="63" t="str">
        <f t="shared" si="132"/>
        <v/>
      </c>
      <c r="I268" s="63" t="str">
        <f t="shared" si="132"/>
        <v/>
      </c>
      <c r="J268" s="63" t="str">
        <f t="shared" si="132"/>
        <v/>
      </c>
      <c r="K268" s="63" t="str">
        <f t="shared" si="132"/>
        <v/>
      </c>
      <c r="L268" s="63" t="str">
        <f t="shared" si="132"/>
        <v/>
      </c>
      <c r="M268" s="63" t="str">
        <f t="shared" si="132"/>
        <v/>
      </c>
      <c r="N268" s="35" t="str">
        <f t="shared" si="132"/>
        <v/>
      </c>
      <c r="O268" s="35" t="str">
        <f t="shared" si="132"/>
        <v/>
      </c>
      <c r="P268" s="35" t="str">
        <f t="shared" si="132"/>
        <v/>
      </c>
      <c r="Q268" s="63" t="str">
        <f t="shared" si="132"/>
        <v/>
      </c>
      <c r="R268" s="63" t="str">
        <f t="shared" si="132"/>
        <v/>
      </c>
      <c r="S268" s="63" t="str">
        <f t="shared" si="132"/>
        <v/>
      </c>
      <c r="T268" s="63" t="str">
        <f t="shared" si="132"/>
        <v/>
      </c>
      <c r="U268" s="63" t="str">
        <f t="shared" si="132"/>
        <v/>
      </c>
      <c r="V268" s="64" t="str">
        <f t="shared" si="132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3">IFERROR(SQRT(2*(F267-F266)^2/(F267+F266)),"")</f>
        <v/>
      </c>
      <c r="G269" s="65" t="str">
        <f t="shared" si="133"/>
        <v/>
      </c>
      <c r="H269" s="65" t="str">
        <f t="shared" si="133"/>
        <v/>
      </c>
      <c r="I269" s="65" t="str">
        <f t="shared" si="133"/>
        <v/>
      </c>
      <c r="J269" s="65" t="str">
        <f t="shared" si="133"/>
        <v/>
      </c>
      <c r="K269" s="65" t="str">
        <f t="shared" si="133"/>
        <v/>
      </c>
      <c r="L269" s="65" t="str">
        <f t="shared" si="133"/>
        <v/>
      </c>
      <c r="M269" s="65" t="str">
        <f t="shared" si="133"/>
        <v/>
      </c>
      <c r="N269" s="70" t="str">
        <f t="shared" si="133"/>
        <v/>
      </c>
      <c r="O269" s="70" t="str">
        <f t="shared" si="133"/>
        <v/>
      </c>
      <c r="P269" s="70" t="str">
        <f t="shared" si="133"/>
        <v/>
      </c>
      <c r="Q269" s="65" t="str">
        <f t="shared" si="133"/>
        <v/>
      </c>
      <c r="R269" s="65" t="str">
        <f t="shared" si="133"/>
        <v/>
      </c>
      <c r="S269" s="65" t="str">
        <f t="shared" si="133"/>
        <v/>
      </c>
      <c r="T269" s="65" t="str">
        <f t="shared" si="133"/>
        <v/>
      </c>
      <c r="U269" s="65" t="str">
        <f t="shared" si="133"/>
        <v/>
      </c>
      <c r="V269" s="66" t="str">
        <f t="shared" si="133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4">IFERROR((F271-F270)/F270,"")</f>
        <v/>
      </c>
      <c r="G272" s="63" t="str">
        <f t="shared" si="134"/>
        <v/>
      </c>
      <c r="H272" s="63" t="str">
        <f t="shared" si="134"/>
        <v/>
      </c>
      <c r="I272" s="63" t="str">
        <f t="shared" si="134"/>
        <v/>
      </c>
      <c r="J272" s="63" t="str">
        <f t="shared" si="134"/>
        <v/>
      </c>
      <c r="K272" s="63" t="str">
        <f t="shared" si="134"/>
        <v/>
      </c>
      <c r="L272" s="63" t="str">
        <f t="shared" si="134"/>
        <v/>
      </c>
      <c r="M272" s="63" t="str">
        <f t="shared" si="134"/>
        <v/>
      </c>
      <c r="N272" s="35" t="str">
        <f t="shared" si="134"/>
        <v/>
      </c>
      <c r="O272" s="35" t="str">
        <f t="shared" si="134"/>
        <v/>
      </c>
      <c r="P272" s="35" t="str">
        <f t="shared" si="134"/>
        <v/>
      </c>
      <c r="Q272" s="63" t="str">
        <f t="shared" si="134"/>
        <v/>
      </c>
      <c r="R272" s="63" t="str">
        <f t="shared" si="134"/>
        <v/>
      </c>
      <c r="S272" s="63" t="str">
        <f t="shared" si="134"/>
        <v/>
      </c>
      <c r="T272" s="63" t="str">
        <f t="shared" si="134"/>
        <v/>
      </c>
      <c r="U272" s="63" t="str">
        <f t="shared" si="134"/>
        <v/>
      </c>
      <c r="V272" s="64" t="str">
        <f t="shared" si="134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5">IFERROR(SQRT(2*(F271-F270)^2/(F271+F270)),"")</f>
        <v/>
      </c>
      <c r="G273" s="65" t="str">
        <f t="shared" si="135"/>
        <v/>
      </c>
      <c r="H273" s="65" t="str">
        <f t="shared" si="135"/>
        <v/>
      </c>
      <c r="I273" s="65" t="str">
        <f t="shared" si="135"/>
        <v/>
      </c>
      <c r="J273" s="65" t="str">
        <f t="shared" si="135"/>
        <v/>
      </c>
      <c r="K273" s="65" t="str">
        <f t="shared" si="135"/>
        <v/>
      </c>
      <c r="L273" s="65" t="str">
        <f t="shared" si="135"/>
        <v/>
      </c>
      <c r="M273" s="65" t="str">
        <f t="shared" si="135"/>
        <v/>
      </c>
      <c r="N273" s="70" t="str">
        <f t="shared" si="135"/>
        <v/>
      </c>
      <c r="O273" s="70" t="str">
        <f t="shared" si="135"/>
        <v/>
      </c>
      <c r="P273" s="70" t="str">
        <f t="shared" si="135"/>
        <v/>
      </c>
      <c r="Q273" s="65" t="str">
        <f t="shared" si="135"/>
        <v/>
      </c>
      <c r="R273" s="65" t="str">
        <f t="shared" si="135"/>
        <v/>
      </c>
      <c r="S273" s="65" t="str">
        <f t="shared" si="135"/>
        <v/>
      </c>
      <c r="T273" s="65" t="str">
        <f t="shared" si="135"/>
        <v/>
      </c>
      <c r="U273" s="65" t="str">
        <f t="shared" si="135"/>
        <v/>
      </c>
      <c r="V273" s="66" t="str">
        <f t="shared" si="135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36">IFERROR((F275-F274)/F274,"")</f>
        <v/>
      </c>
      <c r="G276" s="63" t="str">
        <f t="shared" si="136"/>
        <v/>
      </c>
      <c r="H276" s="63" t="str">
        <f t="shared" si="136"/>
        <v/>
      </c>
      <c r="I276" s="63" t="str">
        <f t="shared" si="136"/>
        <v/>
      </c>
      <c r="J276" s="63" t="str">
        <f t="shared" si="136"/>
        <v/>
      </c>
      <c r="K276" s="63" t="str">
        <f t="shared" si="136"/>
        <v/>
      </c>
      <c r="L276" s="63" t="str">
        <f t="shared" si="136"/>
        <v/>
      </c>
      <c r="M276" s="63" t="str">
        <f t="shared" si="136"/>
        <v/>
      </c>
      <c r="N276" s="35" t="str">
        <f t="shared" si="136"/>
        <v/>
      </c>
      <c r="O276" s="35" t="str">
        <f t="shared" si="136"/>
        <v/>
      </c>
      <c r="P276" s="35" t="str">
        <f t="shared" si="136"/>
        <v/>
      </c>
      <c r="Q276" s="63" t="str">
        <f t="shared" si="136"/>
        <v/>
      </c>
      <c r="R276" s="63" t="str">
        <f t="shared" si="136"/>
        <v/>
      </c>
      <c r="S276" s="63" t="str">
        <f t="shared" si="136"/>
        <v/>
      </c>
      <c r="T276" s="63" t="str">
        <f t="shared" si="136"/>
        <v/>
      </c>
      <c r="U276" s="63" t="str">
        <f t="shared" si="136"/>
        <v/>
      </c>
      <c r="V276" s="64" t="str">
        <f t="shared" si="136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37">IFERROR(SQRT(2*(F275-F274)^2/(F275+F274)),"")</f>
        <v/>
      </c>
      <c r="G277" s="65" t="str">
        <f t="shared" si="137"/>
        <v/>
      </c>
      <c r="H277" s="65" t="str">
        <f t="shared" si="137"/>
        <v/>
      </c>
      <c r="I277" s="65" t="str">
        <f t="shared" si="137"/>
        <v/>
      </c>
      <c r="J277" s="65" t="str">
        <f t="shared" si="137"/>
        <v/>
      </c>
      <c r="K277" s="65" t="str">
        <f t="shared" si="137"/>
        <v/>
      </c>
      <c r="L277" s="65" t="str">
        <f t="shared" si="137"/>
        <v/>
      </c>
      <c r="M277" s="65" t="str">
        <f t="shared" si="137"/>
        <v/>
      </c>
      <c r="N277" s="70" t="str">
        <f t="shared" si="137"/>
        <v/>
      </c>
      <c r="O277" s="70" t="str">
        <f t="shared" si="137"/>
        <v/>
      </c>
      <c r="P277" s="70" t="str">
        <f t="shared" si="137"/>
        <v/>
      </c>
      <c r="Q277" s="65" t="str">
        <f t="shared" si="137"/>
        <v/>
      </c>
      <c r="R277" s="65" t="str">
        <f t="shared" si="137"/>
        <v/>
      </c>
      <c r="S277" s="65" t="str">
        <f t="shared" si="137"/>
        <v/>
      </c>
      <c r="T277" s="65" t="str">
        <f t="shared" si="137"/>
        <v/>
      </c>
      <c r="U277" s="65" t="str">
        <f t="shared" si="137"/>
        <v/>
      </c>
      <c r="V277" s="66" t="str">
        <f t="shared" si="137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38">IFERROR((F279-F278)/F278,"")</f>
        <v/>
      </c>
      <c r="G280" s="63" t="str">
        <f t="shared" si="138"/>
        <v/>
      </c>
      <c r="H280" s="63" t="str">
        <f t="shared" si="138"/>
        <v/>
      </c>
      <c r="I280" s="63" t="str">
        <f t="shared" si="138"/>
        <v/>
      </c>
      <c r="J280" s="63" t="str">
        <f t="shared" si="138"/>
        <v/>
      </c>
      <c r="K280" s="63" t="str">
        <f t="shared" si="138"/>
        <v/>
      </c>
      <c r="L280" s="63" t="str">
        <f t="shared" si="138"/>
        <v/>
      </c>
      <c r="M280" s="63" t="str">
        <f t="shared" si="138"/>
        <v/>
      </c>
      <c r="N280" s="35" t="str">
        <f t="shared" si="138"/>
        <v/>
      </c>
      <c r="O280" s="35" t="str">
        <f t="shared" si="138"/>
        <v/>
      </c>
      <c r="P280" s="35" t="str">
        <f t="shared" si="138"/>
        <v/>
      </c>
      <c r="Q280" s="63" t="str">
        <f t="shared" si="138"/>
        <v/>
      </c>
      <c r="R280" s="63" t="str">
        <f t="shared" si="138"/>
        <v/>
      </c>
      <c r="S280" s="63" t="str">
        <f t="shared" si="138"/>
        <v/>
      </c>
      <c r="T280" s="63" t="str">
        <f t="shared" si="138"/>
        <v/>
      </c>
      <c r="U280" s="63" t="str">
        <f t="shared" si="138"/>
        <v/>
      </c>
      <c r="V280" s="64" t="str">
        <f t="shared" si="138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39">IFERROR(SQRT(2*(F279-F278)^2/(F279+F278)),"")</f>
        <v/>
      </c>
      <c r="G281" s="65" t="str">
        <f t="shared" si="139"/>
        <v/>
      </c>
      <c r="H281" s="65" t="str">
        <f t="shared" si="139"/>
        <v/>
      </c>
      <c r="I281" s="65" t="str">
        <f t="shared" si="139"/>
        <v/>
      </c>
      <c r="J281" s="65" t="str">
        <f t="shared" si="139"/>
        <v/>
      </c>
      <c r="K281" s="65" t="str">
        <f t="shared" si="139"/>
        <v/>
      </c>
      <c r="L281" s="65" t="str">
        <f t="shared" si="139"/>
        <v/>
      </c>
      <c r="M281" s="65" t="str">
        <f t="shared" si="139"/>
        <v/>
      </c>
      <c r="N281" s="70" t="str">
        <f t="shared" si="139"/>
        <v/>
      </c>
      <c r="O281" s="70" t="str">
        <f t="shared" si="139"/>
        <v/>
      </c>
      <c r="P281" s="70" t="str">
        <f t="shared" si="139"/>
        <v/>
      </c>
      <c r="Q281" s="65" t="str">
        <f t="shared" si="139"/>
        <v/>
      </c>
      <c r="R281" s="65" t="str">
        <f t="shared" si="139"/>
        <v/>
      </c>
      <c r="S281" s="65" t="str">
        <f t="shared" si="139"/>
        <v/>
      </c>
      <c r="T281" s="65" t="str">
        <f t="shared" si="139"/>
        <v/>
      </c>
      <c r="U281" s="65" t="str">
        <f t="shared" si="139"/>
        <v/>
      </c>
      <c r="V281" s="66" t="str">
        <f t="shared" si="139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0">IFERROR((F283-F282)/F282,"")</f>
        <v/>
      </c>
      <c r="G284" s="63" t="str">
        <f t="shared" si="140"/>
        <v/>
      </c>
      <c r="H284" s="63" t="str">
        <f t="shared" si="140"/>
        <v/>
      </c>
      <c r="I284" s="63" t="str">
        <f t="shared" si="140"/>
        <v/>
      </c>
      <c r="J284" s="63" t="str">
        <f t="shared" si="140"/>
        <v/>
      </c>
      <c r="K284" s="63" t="str">
        <f t="shared" si="140"/>
        <v/>
      </c>
      <c r="L284" s="63" t="str">
        <f t="shared" si="140"/>
        <v/>
      </c>
      <c r="M284" s="63" t="str">
        <f t="shared" si="140"/>
        <v/>
      </c>
      <c r="N284" s="35" t="str">
        <f t="shared" si="140"/>
        <v/>
      </c>
      <c r="O284" s="35" t="str">
        <f t="shared" si="140"/>
        <v/>
      </c>
      <c r="P284" s="35" t="str">
        <f t="shared" si="140"/>
        <v/>
      </c>
      <c r="Q284" s="63" t="str">
        <f t="shared" si="140"/>
        <v/>
      </c>
      <c r="R284" s="63" t="str">
        <f t="shared" si="140"/>
        <v/>
      </c>
      <c r="S284" s="63" t="str">
        <f t="shared" si="140"/>
        <v/>
      </c>
      <c r="T284" s="63" t="str">
        <f t="shared" si="140"/>
        <v/>
      </c>
      <c r="U284" s="63" t="str">
        <f t="shared" si="140"/>
        <v/>
      </c>
      <c r="V284" s="64" t="str">
        <f t="shared" si="140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1">IFERROR(SQRT(2*(F283-F282)^2/(F283+F282)),"")</f>
        <v/>
      </c>
      <c r="G285" s="65" t="str">
        <f t="shared" si="141"/>
        <v/>
      </c>
      <c r="H285" s="65" t="str">
        <f t="shared" si="141"/>
        <v/>
      </c>
      <c r="I285" s="65" t="str">
        <f t="shared" si="141"/>
        <v/>
      </c>
      <c r="J285" s="65" t="str">
        <f t="shared" si="141"/>
        <v/>
      </c>
      <c r="K285" s="65" t="str">
        <f t="shared" si="141"/>
        <v/>
      </c>
      <c r="L285" s="65" t="str">
        <f t="shared" si="141"/>
        <v/>
      </c>
      <c r="M285" s="65" t="str">
        <f t="shared" si="141"/>
        <v/>
      </c>
      <c r="N285" s="70" t="str">
        <f t="shared" si="141"/>
        <v/>
      </c>
      <c r="O285" s="70" t="str">
        <f t="shared" si="141"/>
        <v/>
      </c>
      <c r="P285" s="70" t="str">
        <f t="shared" si="141"/>
        <v/>
      </c>
      <c r="Q285" s="65" t="str">
        <f t="shared" si="141"/>
        <v/>
      </c>
      <c r="R285" s="65" t="str">
        <f t="shared" si="141"/>
        <v/>
      </c>
      <c r="S285" s="65" t="str">
        <f t="shared" si="141"/>
        <v/>
      </c>
      <c r="T285" s="65" t="str">
        <f t="shared" si="141"/>
        <v/>
      </c>
      <c r="U285" s="65" t="str">
        <f t="shared" si="141"/>
        <v/>
      </c>
      <c r="V285" s="66" t="str">
        <f t="shared" si="141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2">IFERROR((F287-F286)/F286,"")</f>
        <v/>
      </c>
      <c r="G288" s="63" t="str">
        <f t="shared" si="142"/>
        <v/>
      </c>
      <c r="H288" s="63" t="str">
        <f t="shared" si="142"/>
        <v/>
      </c>
      <c r="I288" s="63" t="str">
        <f t="shared" si="142"/>
        <v/>
      </c>
      <c r="J288" s="63" t="str">
        <f t="shared" si="142"/>
        <v/>
      </c>
      <c r="K288" s="63" t="str">
        <f t="shared" si="142"/>
        <v/>
      </c>
      <c r="L288" s="63" t="str">
        <f t="shared" si="142"/>
        <v/>
      </c>
      <c r="M288" s="63" t="str">
        <f t="shared" si="142"/>
        <v/>
      </c>
      <c r="N288" s="35" t="str">
        <f t="shared" si="142"/>
        <v/>
      </c>
      <c r="O288" s="35" t="str">
        <f t="shared" si="142"/>
        <v/>
      </c>
      <c r="P288" s="35" t="str">
        <f t="shared" si="142"/>
        <v/>
      </c>
      <c r="Q288" s="63" t="str">
        <f t="shared" si="142"/>
        <v/>
      </c>
      <c r="R288" s="63" t="str">
        <f t="shared" si="142"/>
        <v/>
      </c>
      <c r="S288" s="63" t="str">
        <f t="shared" si="142"/>
        <v/>
      </c>
      <c r="T288" s="63" t="str">
        <f t="shared" si="142"/>
        <v/>
      </c>
      <c r="U288" s="63" t="str">
        <f t="shared" si="142"/>
        <v/>
      </c>
      <c r="V288" s="64" t="str">
        <f t="shared" si="142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3">IFERROR(SQRT(2*(F287-F286)^2/(F287+F286)),"")</f>
        <v/>
      </c>
      <c r="G289" s="65" t="str">
        <f t="shared" si="143"/>
        <v/>
      </c>
      <c r="H289" s="65" t="str">
        <f t="shared" si="143"/>
        <v/>
      </c>
      <c r="I289" s="65" t="str">
        <f t="shared" si="143"/>
        <v/>
      </c>
      <c r="J289" s="65" t="str">
        <f t="shared" si="143"/>
        <v/>
      </c>
      <c r="K289" s="65" t="str">
        <f t="shared" si="143"/>
        <v/>
      </c>
      <c r="L289" s="65" t="str">
        <f t="shared" si="143"/>
        <v/>
      </c>
      <c r="M289" s="65" t="str">
        <f t="shared" si="143"/>
        <v/>
      </c>
      <c r="N289" s="74" t="str">
        <f t="shared" si="143"/>
        <v/>
      </c>
      <c r="O289" s="74" t="str">
        <f t="shared" si="143"/>
        <v/>
      </c>
      <c r="P289" s="74" t="str">
        <f t="shared" si="143"/>
        <v/>
      </c>
      <c r="Q289" s="65" t="str">
        <f t="shared" si="143"/>
        <v/>
      </c>
      <c r="R289" s="65" t="str">
        <f t="shared" si="143"/>
        <v/>
      </c>
      <c r="S289" s="65" t="str">
        <f t="shared" si="143"/>
        <v/>
      </c>
      <c r="T289" s="65" t="str">
        <f t="shared" si="143"/>
        <v/>
      </c>
      <c r="U289" s="65" t="str">
        <f t="shared" si="143"/>
        <v/>
      </c>
      <c r="V289" s="66" t="str">
        <f t="shared" si="143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>
        <v>45824</v>
      </c>
      <c r="E290" s="90">
        <v>0.53125</v>
      </c>
      <c r="F290">
        <v>397</v>
      </c>
      <c r="G290">
        <v>188</v>
      </c>
      <c r="H290">
        <v>66</v>
      </c>
      <c r="I290">
        <v>67</v>
      </c>
      <c r="J290">
        <v>76</v>
      </c>
      <c r="K290">
        <v>93</v>
      </c>
      <c r="L290">
        <v>53</v>
      </c>
      <c r="M290">
        <v>42</v>
      </c>
      <c r="N290">
        <v>9</v>
      </c>
      <c r="O290">
        <v>44</v>
      </c>
      <c r="P290">
        <v>13</v>
      </c>
      <c r="Q290">
        <v>35</v>
      </c>
      <c r="R290">
        <v>21</v>
      </c>
      <c r="S290">
        <v>11</v>
      </c>
      <c r="T290">
        <v>5</v>
      </c>
      <c r="U290">
        <v>16</v>
      </c>
      <c r="V290">
        <v>55</v>
      </c>
    </row>
    <row r="291" spans="1:22" ht="13.95" customHeight="1" x14ac:dyDescent="0.3">
      <c r="A291" s="82"/>
      <c r="B291" s="85"/>
      <c r="C291" s="18" t="s">
        <v>548</v>
      </c>
      <c r="D291" s="88"/>
      <c r="E291" s="88"/>
      <c r="F291">
        <v>391</v>
      </c>
      <c r="G291">
        <v>173</v>
      </c>
      <c r="H291">
        <v>71</v>
      </c>
      <c r="I291">
        <v>64</v>
      </c>
      <c r="J291">
        <v>83</v>
      </c>
      <c r="K291">
        <v>76</v>
      </c>
      <c r="L291">
        <v>53</v>
      </c>
      <c r="M291">
        <v>44</v>
      </c>
      <c r="N291">
        <v>9</v>
      </c>
      <c r="O291">
        <v>49</v>
      </c>
      <c r="P291">
        <v>13</v>
      </c>
      <c r="Q291">
        <v>28</v>
      </c>
      <c r="R291">
        <v>26</v>
      </c>
      <c r="S291">
        <v>10</v>
      </c>
      <c r="T291">
        <v>6</v>
      </c>
      <c r="U291">
        <v>17</v>
      </c>
      <c r="V291">
        <v>60</v>
      </c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>
        <f t="shared" ref="F292:V292" si="144">IFERROR((F291-F290)/F290,"")</f>
        <v>-1.5113350125944584E-2</v>
      </c>
      <c r="G292" s="63">
        <f t="shared" si="144"/>
        <v>-7.9787234042553196E-2</v>
      </c>
      <c r="H292" s="63">
        <f t="shared" si="144"/>
        <v>7.575757575757576E-2</v>
      </c>
      <c r="I292" s="63">
        <f t="shared" si="144"/>
        <v>-4.4776119402985072E-2</v>
      </c>
      <c r="J292" s="63">
        <f t="shared" si="144"/>
        <v>9.2105263157894732E-2</v>
      </c>
      <c r="K292" s="63">
        <f t="shared" si="144"/>
        <v>-0.18279569892473119</v>
      </c>
      <c r="L292" s="63">
        <f t="shared" si="144"/>
        <v>0</v>
      </c>
      <c r="M292" s="63">
        <f t="shared" si="144"/>
        <v>4.7619047619047616E-2</v>
      </c>
      <c r="N292" s="35">
        <f t="shared" si="144"/>
        <v>0</v>
      </c>
      <c r="O292" s="35">
        <f t="shared" si="144"/>
        <v>0.11363636363636363</v>
      </c>
      <c r="P292" s="35">
        <f t="shared" si="144"/>
        <v>0</v>
      </c>
      <c r="Q292" s="63">
        <f t="shared" si="144"/>
        <v>-0.2</v>
      </c>
      <c r="R292" s="63">
        <f t="shared" si="144"/>
        <v>0.23809523809523808</v>
      </c>
      <c r="S292" s="63">
        <f t="shared" si="144"/>
        <v>-9.0909090909090912E-2</v>
      </c>
      <c r="T292" s="63">
        <f t="shared" si="144"/>
        <v>0.2</v>
      </c>
      <c r="U292" s="63">
        <f t="shared" si="144"/>
        <v>6.25E-2</v>
      </c>
      <c r="V292" s="64">
        <f t="shared" si="144"/>
        <v>9.0909090909090912E-2</v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>
        <f t="shared" ref="F293:V293" si="145">IFERROR(SQRT(2*(F291-F290)^2/(F291+F290)),"")</f>
        <v>0.30227563311592703</v>
      </c>
      <c r="G293" s="65">
        <f t="shared" si="145"/>
        <v>1.1164843913471802</v>
      </c>
      <c r="H293" s="65">
        <f t="shared" si="145"/>
        <v>0.60412209333017697</v>
      </c>
      <c r="I293" s="65">
        <f t="shared" si="145"/>
        <v>0.37068123792912927</v>
      </c>
      <c r="J293" s="65">
        <f t="shared" si="145"/>
        <v>0.78508101572886202</v>
      </c>
      <c r="K293" s="65">
        <f t="shared" si="145"/>
        <v>1.8493561969494321</v>
      </c>
      <c r="L293" s="65">
        <f t="shared" si="145"/>
        <v>0</v>
      </c>
      <c r="M293" s="65">
        <f t="shared" si="145"/>
        <v>0.30499714066520933</v>
      </c>
      <c r="N293" s="74">
        <f t="shared" si="145"/>
        <v>0</v>
      </c>
      <c r="O293" s="74">
        <f t="shared" si="145"/>
        <v>0.7332355751067664</v>
      </c>
      <c r="P293" s="74">
        <f t="shared" si="145"/>
        <v>0</v>
      </c>
      <c r="Q293" s="65">
        <f t="shared" si="145"/>
        <v>1.247219128924647</v>
      </c>
      <c r="R293" s="65">
        <f t="shared" si="145"/>
        <v>1.0314212462587935</v>
      </c>
      <c r="S293" s="65">
        <f t="shared" si="145"/>
        <v>0.30860669992418382</v>
      </c>
      <c r="T293" s="65">
        <f t="shared" si="145"/>
        <v>0.42640143271122088</v>
      </c>
      <c r="U293" s="65">
        <f t="shared" si="145"/>
        <v>0.24618298195866548</v>
      </c>
      <c r="V293" s="66">
        <f t="shared" si="145"/>
        <v>0.65938047339578698</v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>
        <v>45826</v>
      </c>
      <c r="E294" s="90">
        <v>0.65625</v>
      </c>
      <c r="F294">
        <v>353</v>
      </c>
      <c r="G294">
        <v>94</v>
      </c>
      <c r="H294">
        <v>149</v>
      </c>
      <c r="I294">
        <v>80</v>
      </c>
      <c r="J294">
        <v>30</v>
      </c>
      <c r="K294">
        <v>5</v>
      </c>
      <c r="L294">
        <v>76</v>
      </c>
      <c r="M294">
        <v>13</v>
      </c>
      <c r="N294">
        <v>43</v>
      </c>
      <c r="O294">
        <v>93</v>
      </c>
      <c r="P294">
        <v>13</v>
      </c>
      <c r="Q294">
        <v>25</v>
      </c>
      <c r="R294">
        <v>2</v>
      </c>
      <c r="S294">
        <v>53</v>
      </c>
      <c r="T294">
        <v>21</v>
      </c>
      <c r="U294">
        <v>3</v>
      </c>
      <c r="V294">
        <v>6</v>
      </c>
    </row>
    <row r="295" spans="1:22" ht="13.95" customHeight="1" x14ac:dyDescent="0.3">
      <c r="A295" s="82"/>
      <c r="B295" s="85"/>
      <c r="C295" s="18" t="s">
        <v>548</v>
      </c>
      <c r="D295" s="88"/>
      <c r="E295" s="88"/>
      <c r="F295">
        <v>343</v>
      </c>
      <c r="G295">
        <v>92</v>
      </c>
      <c r="H295">
        <v>149</v>
      </c>
      <c r="I295">
        <v>74</v>
      </c>
      <c r="J295">
        <v>28</v>
      </c>
      <c r="K295">
        <v>6</v>
      </c>
      <c r="L295">
        <v>73</v>
      </c>
      <c r="M295">
        <v>13</v>
      </c>
      <c r="N295">
        <v>43</v>
      </c>
      <c r="O295">
        <v>93</v>
      </c>
      <c r="P295">
        <v>13</v>
      </c>
      <c r="Q295">
        <v>24</v>
      </c>
      <c r="R295">
        <v>2</v>
      </c>
      <c r="S295">
        <v>48</v>
      </c>
      <c r="T295">
        <v>19</v>
      </c>
      <c r="U295">
        <v>3</v>
      </c>
      <c r="V295">
        <v>6</v>
      </c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>
        <f t="shared" ref="F296:V296" si="146">IFERROR((F295-F294)/F294,"")</f>
        <v>-2.8328611898016998E-2</v>
      </c>
      <c r="G296" s="63">
        <f t="shared" si="146"/>
        <v>-2.1276595744680851E-2</v>
      </c>
      <c r="H296" s="63">
        <f t="shared" si="146"/>
        <v>0</v>
      </c>
      <c r="I296" s="63">
        <f t="shared" si="146"/>
        <v>-7.4999999999999997E-2</v>
      </c>
      <c r="J296" s="63">
        <f t="shared" si="146"/>
        <v>-6.6666666666666666E-2</v>
      </c>
      <c r="K296" s="63">
        <f t="shared" si="146"/>
        <v>0.2</v>
      </c>
      <c r="L296" s="63">
        <f t="shared" si="146"/>
        <v>-3.9473684210526314E-2</v>
      </c>
      <c r="M296" s="63">
        <f t="shared" si="146"/>
        <v>0</v>
      </c>
      <c r="N296" s="35">
        <f t="shared" si="146"/>
        <v>0</v>
      </c>
      <c r="O296" s="35">
        <f t="shared" si="146"/>
        <v>0</v>
      </c>
      <c r="P296" s="35">
        <f t="shared" si="146"/>
        <v>0</v>
      </c>
      <c r="Q296" s="63">
        <f t="shared" si="146"/>
        <v>-0.04</v>
      </c>
      <c r="R296" s="63">
        <f t="shared" si="146"/>
        <v>0</v>
      </c>
      <c r="S296" s="63">
        <f t="shared" si="146"/>
        <v>-9.4339622641509441E-2</v>
      </c>
      <c r="T296" s="63">
        <f t="shared" si="146"/>
        <v>-9.5238095238095233E-2</v>
      </c>
      <c r="U296" s="63">
        <f t="shared" si="146"/>
        <v>0</v>
      </c>
      <c r="V296" s="64">
        <f t="shared" si="146"/>
        <v>0</v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>
        <f t="shared" ref="F297:V297" si="147">IFERROR(SQRT(2*(F295-F294)^2/(F295+F294)),"")</f>
        <v>0.53605626741889745</v>
      </c>
      <c r="G297" s="65">
        <f t="shared" si="147"/>
        <v>0.20739033894608505</v>
      </c>
      <c r="H297" s="65">
        <f t="shared" si="147"/>
        <v>0</v>
      </c>
      <c r="I297" s="65">
        <f t="shared" si="147"/>
        <v>0.68376345875782774</v>
      </c>
      <c r="J297" s="65">
        <f t="shared" si="147"/>
        <v>0.37139067635410372</v>
      </c>
      <c r="K297" s="65">
        <f t="shared" si="147"/>
        <v>0.42640143271122088</v>
      </c>
      <c r="L297" s="65">
        <f t="shared" si="147"/>
        <v>0.34757066781809537</v>
      </c>
      <c r="M297" s="65">
        <f t="shared" si="147"/>
        <v>0</v>
      </c>
      <c r="N297" s="74">
        <f t="shared" si="147"/>
        <v>0</v>
      </c>
      <c r="O297" s="74">
        <f t="shared" si="147"/>
        <v>0</v>
      </c>
      <c r="P297" s="74">
        <f t="shared" si="147"/>
        <v>0</v>
      </c>
      <c r="Q297" s="65">
        <f t="shared" si="147"/>
        <v>0.20203050891044214</v>
      </c>
      <c r="R297" s="65">
        <f t="shared" si="147"/>
        <v>0</v>
      </c>
      <c r="S297" s="65">
        <f t="shared" si="147"/>
        <v>0.7035975447302919</v>
      </c>
      <c r="T297" s="65">
        <f t="shared" si="147"/>
        <v>0.44721359549995793</v>
      </c>
      <c r="U297" s="65">
        <f t="shared" si="147"/>
        <v>0</v>
      </c>
      <c r="V297" s="66">
        <f t="shared" si="147"/>
        <v>0</v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>
        <v>45827</v>
      </c>
      <c r="E298" s="90">
        <v>0.32291666666666669</v>
      </c>
      <c r="F298">
        <v>157</v>
      </c>
      <c r="G298">
        <v>86</v>
      </c>
      <c r="H298">
        <v>65</v>
      </c>
      <c r="I298">
        <v>0</v>
      </c>
      <c r="J298">
        <v>6</v>
      </c>
      <c r="K298">
        <v>20</v>
      </c>
      <c r="L298">
        <v>66</v>
      </c>
      <c r="M298">
        <v>0</v>
      </c>
      <c r="N298">
        <v>0</v>
      </c>
      <c r="O298">
        <v>63</v>
      </c>
      <c r="P298">
        <v>2</v>
      </c>
      <c r="Q298">
        <v>0</v>
      </c>
      <c r="R298">
        <v>0</v>
      </c>
      <c r="S298">
        <v>0</v>
      </c>
      <c r="T298">
        <v>2</v>
      </c>
      <c r="U298">
        <v>0</v>
      </c>
      <c r="V298">
        <v>4</v>
      </c>
    </row>
    <row r="299" spans="1:22" ht="13.95" customHeight="1" x14ac:dyDescent="0.3">
      <c r="A299" s="82"/>
      <c r="B299" s="85"/>
      <c r="C299" s="18" t="s">
        <v>548</v>
      </c>
      <c r="D299" s="88"/>
      <c r="E299" s="88"/>
      <c r="F299">
        <v>159</v>
      </c>
      <c r="G299">
        <v>85</v>
      </c>
      <c r="H299">
        <v>68</v>
      </c>
      <c r="I299">
        <v>0</v>
      </c>
      <c r="J299">
        <v>6</v>
      </c>
      <c r="K299">
        <v>19</v>
      </c>
      <c r="L299">
        <v>65</v>
      </c>
      <c r="M299">
        <v>1</v>
      </c>
      <c r="N299">
        <v>0</v>
      </c>
      <c r="O299">
        <v>66</v>
      </c>
      <c r="P299">
        <v>2</v>
      </c>
      <c r="Q299">
        <v>0</v>
      </c>
      <c r="R299">
        <v>0</v>
      </c>
      <c r="S299">
        <v>0</v>
      </c>
      <c r="T299">
        <v>2</v>
      </c>
      <c r="U299">
        <v>0</v>
      </c>
      <c r="V299">
        <v>4</v>
      </c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>
        <f t="shared" ref="F300:V300" si="148">IFERROR((F299-F298)/F298,"")</f>
        <v>1.2738853503184714E-2</v>
      </c>
      <c r="G300" s="63">
        <f t="shared" si="148"/>
        <v>-1.1627906976744186E-2</v>
      </c>
      <c r="H300" s="63">
        <f t="shared" si="148"/>
        <v>4.6153846153846156E-2</v>
      </c>
      <c r="I300" s="63" t="str">
        <f t="shared" si="148"/>
        <v/>
      </c>
      <c r="J300" s="63">
        <f t="shared" si="148"/>
        <v>0</v>
      </c>
      <c r="K300" s="63">
        <f t="shared" si="148"/>
        <v>-0.05</v>
      </c>
      <c r="L300" s="63">
        <f t="shared" si="148"/>
        <v>-1.5151515151515152E-2</v>
      </c>
      <c r="M300" s="63" t="str">
        <f t="shared" si="148"/>
        <v/>
      </c>
      <c r="N300" s="35" t="str">
        <f t="shared" si="148"/>
        <v/>
      </c>
      <c r="O300" s="35">
        <f t="shared" si="148"/>
        <v>4.7619047619047616E-2</v>
      </c>
      <c r="P300" s="35">
        <f t="shared" si="148"/>
        <v>0</v>
      </c>
      <c r="Q300" s="63" t="str">
        <f t="shared" si="148"/>
        <v/>
      </c>
      <c r="R300" s="63" t="str">
        <f t="shared" si="148"/>
        <v/>
      </c>
      <c r="S300" s="63" t="str">
        <f t="shared" si="148"/>
        <v/>
      </c>
      <c r="T300" s="63">
        <f t="shared" si="148"/>
        <v>0</v>
      </c>
      <c r="U300" s="63" t="str">
        <f t="shared" si="148"/>
        <v/>
      </c>
      <c r="V300" s="64">
        <f t="shared" si="148"/>
        <v>0</v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>
        <f t="shared" ref="F301:V301" si="149">IFERROR(SQRT(2*(F299-F298)^2/(F299+F298)),"")</f>
        <v>0.15911145683514602</v>
      </c>
      <c r="G301" s="65">
        <f t="shared" si="149"/>
        <v>0.10814761408717502</v>
      </c>
      <c r="H301" s="65">
        <f t="shared" si="149"/>
        <v>0.3678836036909795</v>
      </c>
      <c r="I301" s="65" t="str">
        <f t="shared" si="149"/>
        <v/>
      </c>
      <c r="J301" s="65">
        <f t="shared" si="149"/>
        <v>0</v>
      </c>
      <c r="K301" s="65">
        <f t="shared" si="149"/>
        <v>0.22645540682891915</v>
      </c>
      <c r="L301" s="65">
        <f t="shared" si="149"/>
        <v>0.1235604126430431</v>
      </c>
      <c r="M301" s="65">
        <f t="shared" si="149"/>
        <v>1.4142135623730951</v>
      </c>
      <c r="N301" s="74" t="str">
        <f t="shared" si="149"/>
        <v/>
      </c>
      <c r="O301" s="74">
        <f t="shared" si="149"/>
        <v>0.3735436838188142</v>
      </c>
      <c r="P301" s="74">
        <f t="shared" si="149"/>
        <v>0</v>
      </c>
      <c r="Q301" s="65" t="str">
        <f t="shared" si="149"/>
        <v/>
      </c>
      <c r="R301" s="65" t="str">
        <f t="shared" si="149"/>
        <v/>
      </c>
      <c r="S301" s="65" t="str">
        <f t="shared" si="149"/>
        <v/>
      </c>
      <c r="T301" s="65">
        <f t="shared" si="149"/>
        <v>0</v>
      </c>
      <c r="U301" s="65" t="str">
        <f t="shared" si="149"/>
        <v/>
      </c>
      <c r="V301" s="66">
        <f t="shared" si="149"/>
        <v>0</v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>
        <v>45765</v>
      </c>
      <c r="E302" s="90">
        <v>0.32291666666666669</v>
      </c>
      <c r="F302">
        <v>433</v>
      </c>
      <c r="G302">
        <v>63</v>
      </c>
      <c r="H302">
        <v>113</v>
      </c>
      <c r="I302">
        <v>128</v>
      </c>
      <c r="J302">
        <v>129</v>
      </c>
      <c r="K302">
        <v>18</v>
      </c>
      <c r="L302">
        <v>44</v>
      </c>
      <c r="M302">
        <v>1</v>
      </c>
      <c r="N302">
        <v>16</v>
      </c>
      <c r="O302">
        <v>15</v>
      </c>
      <c r="P302">
        <v>82</v>
      </c>
      <c r="Q302">
        <v>5</v>
      </c>
      <c r="R302">
        <v>96</v>
      </c>
      <c r="S302">
        <v>27</v>
      </c>
      <c r="T302">
        <v>74</v>
      </c>
      <c r="U302">
        <v>47</v>
      </c>
      <c r="V302">
        <v>8</v>
      </c>
    </row>
    <row r="303" spans="1:22" ht="13.95" customHeight="1" x14ac:dyDescent="0.3">
      <c r="A303" s="82"/>
      <c r="B303" s="85"/>
      <c r="C303" s="18" t="s">
        <v>548</v>
      </c>
      <c r="D303" s="88"/>
      <c r="E303" s="88"/>
      <c r="F303">
        <v>396</v>
      </c>
      <c r="G303">
        <v>55</v>
      </c>
      <c r="H303">
        <v>129</v>
      </c>
      <c r="I303">
        <v>96</v>
      </c>
      <c r="J303">
        <v>116</v>
      </c>
      <c r="K303" s="53">
        <v>17</v>
      </c>
      <c r="L303" s="53">
        <v>37</v>
      </c>
      <c r="M303" s="53">
        <v>1</v>
      </c>
      <c r="N303" s="53">
        <v>16</v>
      </c>
      <c r="O303" s="53">
        <v>15</v>
      </c>
      <c r="P303" s="53">
        <v>98</v>
      </c>
      <c r="Q303" s="53">
        <v>1</v>
      </c>
      <c r="R303" s="53">
        <v>94</v>
      </c>
      <c r="S303" s="53">
        <v>1</v>
      </c>
      <c r="T303" s="53">
        <v>69</v>
      </c>
      <c r="U303" s="53">
        <v>46</v>
      </c>
      <c r="V303" s="53">
        <v>1</v>
      </c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>
        <f t="shared" ref="F304:V304" si="150">IFERROR((F303-F302)/F302,"")</f>
        <v>-8.5450346420323328E-2</v>
      </c>
      <c r="G304" s="63">
        <f t="shared" si="150"/>
        <v>-0.12698412698412698</v>
      </c>
      <c r="H304" s="63">
        <f t="shared" si="150"/>
        <v>0.1415929203539823</v>
      </c>
      <c r="I304" s="63">
        <f t="shared" si="150"/>
        <v>-0.25</v>
      </c>
      <c r="J304" s="63">
        <f t="shared" si="150"/>
        <v>-0.10077519379844961</v>
      </c>
      <c r="K304" s="63">
        <f t="shared" si="150"/>
        <v>-5.5555555555555552E-2</v>
      </c>
      <c r="L304" s="63">
        <f t="shared" si="150"/>
        <v>-0.15909090909090909</v>
      </c>
      <c r="M304" s="63">
        <f t="shared" si="150"/>
        <v>0</v>
      </c>
      <c r="N304" s="35">
        <f t="shared" si="150"/>
        <v>0</v>
      </c>
      <c r="O304" s="35">
        <f t="shared" si="150"/>
        <v>0</v>
      </c>
      <c r="P304" s="35">
        <f t="shared" si="150"/>
        <v>0.1951219512195122</v>
      </c>
      <c r="Q304" s="63">
        <f t="shared" si="150"/>
        <v>-0.8</v>
      </c>
      <c r="R304" s="63">
        <f t="shared" si="150"/>
        <v>-2.0833333333333332E-2</v>
      </c>
      <c r="S304" s="63">
        <f t="shared" si="150"/>
        <v>-0.96296296296296291</v>
      </c>
      <c r="T304" s="63">
        <f t="shared" si="150"/>
        <v>-6.7567567567567571E-2</v>
      </c>
      <c r="U304" s="63">
        <f t="shared" si="150"/>
        <v>-2.1276595744680851E-2</v>
      </c>
      <c r="V304" s="64">
        <f t="shared" si="150"/>
        <v>-0.875</v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>
        <f t="shared" ref="F305:V305" si="151">IFERROR(SQRT(2*(F303-F302)^2/(F303+F302)),"")</f>
        <v>1.8173536879266257</v>
      </c>
      <c r="G305" s="65">
        <f t="shared" si="151"/>
        <v>1.0415112878465909</v>
      </c>
      <c r="H305" s="65">
        <f t="shared" si="151"/>
        <v>1.4545454545454546</v>
      </c>
      <c r="I305" s="65">
        <f t="shared" si="151"/>
        <v>3.0237157840738176</v>
      </c>
      <c r="J305" s="65">
        <f t="shared" si="151"/>
        <v>1.1745602737768266</v>
      </c>
      <c r="K305" s="65">
        <f t="shared" si="151"/>
        <v>0.23904572186687872</v>
      </c>
      <c r="L305" s="65">
        <f t="shared" si="151"/>
        <v>1.0999438818457405</v>
      </c>
      <c r="M305" s="65">
        <f t="shared" si="151"/>
        <v>0</v>
      </c>
      <c r="N305" s="74">
        <f t="shared" si="151"/>
        <v>0</v>
      </c>
      <c r="O305" s="74">
        <f t="shared" si="151"/>
        <v>0</v>
      </c>
      <c r="P305" s="74">
        <f t="shared" si="151"/>
        <v>1.6865480854231356</v>
      </c>
      <c r="Q305" s="65">
        <f t="shared" si="151"/>
        <v>2.3094010767585029</v>
      </c>
      <c r="R305" s="65">
        <f t="shared" si="151"/>
        <v>0.20519567041703082</v>
      </c>
      <c r="S305" s="65">
        <f t="shared" si="151"/>
        <v>6.9487922897230341</v>
      </c>
      <c r="T305" s="65">
        <f t="shared" si="151"/>
        <v>0.59131239598908258</v>
      </c>
      <c r="U305" s="65">
        <f t="shared" si="151"/>
        <v>0.1466471150213533</v>
      </c>
      <c r="V305" s="66">
        <f t="shared" si="151"/>
        <v>3.2998316455372216</v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2">IFERROR((F307-F306)/F306,"")</f>
        <v/>
      </c>
      <c r="G308" s="63" t="str">
        <f t="shared" si="152"/>
        <v/>
      </c>
      <c r="H308" s="63" t="str">
        <f t="shared" si="152"/>
        <v/>
      </c>
      <c r="I308" s="63" t="str">
        <f t="shared" si="152"/>
        <v/>
      </c>
      <c r="J308" s="63" t="str">
        <f t="shared" si="152"/>
        <v/>
      </c>
      <c r="K308" s="63" t="str">
        <f t="shared" si="152"/>
        <v/>
      </c>
      <c r="L308" s="63" t="str">
        <f t="shared" si="152"/>
        <v/>
      </c>
      <c r="M308" s="63" t="str">
        <f t="shared" si="152"/>
        <v/>
      </c>
      <c r="N308" s="35" t="str">
        <f t="shared" si="152"/>
        <v/>
      </c>
      <c r="O308" s="35" t="str">
        <f t="shared" si="152"/>
        <v/>
      </c>
      <c r="P308" s="35" t="str">
        <f t="shared" si="152"/>
        <v/>
      </c>
      <c r="Q308" s="63" t="str">
        <f t="shared" si="152"/>
        <v/>
      </c>
      <c r="R308" s="63" t="str">
        <f t="shared" si="152"/>
        <v/>
      </c>
      <c r="S308" s="63" t="str">
        <f t="shared" si="152"/>
        <v/>
      </c>
      <c r="T308" s="63" t="str">
        <f t="shared" si="152"/>
        <v/>
      </c>
      <c r="U308" s="63" t="str">
        <f t="shared" si="152"/>
        <v/>
      </c>
      <c r="V308" s="64" t="str">
        <f t="shared" si="152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3">IFERROR(SQRT(2*(F307-F306)^2/(F307+F306)),"")</f>
        <v/>
      </c>
      <c r="G309" s="65" t="str">
        <f t="shared" si="153"/>
        <v/>
      </c>
      <c r="H309" s="65" t="str">
        <f t="shared" si="153"/>
        <v/>
      </c>
      <c r="I309" s="65" t="str">
        <f t="shared" si="153"/>
        <v/>
      </c>
      <c r="J309" s="65" t="str">
        <f t="shared" si="153"/>
        <v/>
      </c>
      <c r="K309" s="65" t="str">
        <f t="shared" si="153"/>
        <v/>
      </c>
      <c r="L309" s="65" t="str">
        <f t="shared" si="153"/>
        <v/>
      </c>
      <c r="M309" s="65" t="str">
        <f t="shared" si="153"/>
        <v/>
      </c>
      <c r="N309" s="70" t="str">
        <f t="shared" si="153"/>
        <v/>
      </c>
      <c r="O309" s="70" t="str">
        <f t="shared" si="153"/>
        <v/>
      </c>
      <c r="P309" s="70" t="str">
        <f t="shared" si="153"/>
        <v/>
      </c>
      <c r="Q309" s="65" t="str">
        <f t="shared" si="153"/>
        <v/>
      </c>
      <c r="R309" s="65" t="str">
        <f t="shared" si="153"/>
        <v/>
      </c>
      <c r="S309" s="65" t="str">
        <f t="shared" si="153"/>
        <v/>
      </c>
      <c r="T309" s="65" t="str">
        <f t="shared" si="153"/>
        <v/>
      </c>
      <c r="U309" s="65" t="str">
        <f t="shared" si="153"/>
        <v/>
      </c>
      <c r="V309" s="66" t="str">
        <f t="shared" si="153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4">IFERROR((F311-F310)/F310,"")</f>
        <v/>
      </c>
      <c r="G312" s="63" t="str">
        <f t="shared" si="154"/>
        <v/>
      </c>
      <c r="H312" s="63" t="str">
        <f t="shared" si="154"/>
        <v/>
      </c>
      <c r="I312" s="63" t="str">
        <f t="shared" si="154"/>
        <v/>
      </c>
      <c r="J312" s="63" t="str">
        <f t="shared" si="154"/>
        <v/>
      </c>
      <c r="K312" s="63" t="str">
        <f t="shared" si="154"/>
        <v/>
      </c>
      <c r="L312" s="63" t="str">
        <f t="shared" si="154"/>
        <v/>
      </c>
      <c r="M312" s="63" t="str">
        <f t="shared" si="154"/>
        <v/>
      </c>
      <c r="N312" s="35" t="str">
        <f t="shared" si="154"/>
        <v/>
      </c>
      <c r="O312" s="35" t="str">
        <f t="shared" si="154"/>
        <v/>
      </c>
      <c r="P312" s="35" t="str">
        <f t="shared" si="154"/>
        <v/>
      </c>
      <c r="Q312" s="63" t="str">
        <f t="shared" si="154"/>
        <v/>
      </c>
      <c r="R312" s="63" t="str">
        <f t="shared" si="154"/>
        <v/>
      </c>
      <c r="S312" s="63" t="str">
        <f t="shared" si="154"/>
        <v/>
      </c>
      <c r="T312" s="63" t="str">
        <f t="shared" si="154"/>
        <v/>
      </c>
      <c r="U312" s="63" t="str">
        <f t="shared" si="154"/>
        <v/>
      </c>
      <c r="V312" s="64" t="str">
        <f t="shared" si="154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5">IFERROR(SQRT(2*(F311-F310)^2/(F311+F310)),"")</f>
        <v/>
      </c>
      <c r="G313" s="65" t="str">
        <f t="shared" si="155"/>
        <v/>
      </c>
      <c r="H313" s="65" t="str">
        <f t="shared" si="155"/>
        <v/>
      </c>
      <c r="I313" s="65" t="str">
        <f t="shared" si="155"/>
        <v/>
      </c>
      <c r="J313" s="65" t="str">
        <f t="shared" si="155"/>
        <v/>
      </c>
      <c r="K313" s="65" t="str">
        <f t="shared" si="155"/>
        <v/>
      </c>
      <c r="L313" s="65" t="str">
        <f t="shared" si="155"/>
        <v/>
      </c>
      <c r="M313" s="65" t="str">
        <f t="shared" si="155"/>
        <v/>
      </c>
      <c r="N313" s="74" t="str">
        <f t="shared" si="155"/>
        <v/>
      </c>
      <c r="O313" s="74" t="str">
        <f t="shared" si="155"/>
        <v/>
      </c>
      <c r="P313" s="74" t="str">
        <f t="shared" si="155"/>
        <v/>
      </c>
      <c r="Q313" s="65" t="str">
        <f t="shared" si="155"/>
        <v/>
      </c>
      <c r="R313" s="65" t="str">
        <f t="shared" si="155"/>
        <v/>
      </c>
      <c r="S313" s="65" t="str">
        <f t="shared" si="155"/>
        <v/>
      </c>
      <c r="T313" s="65" t="str">
        <f t="shared" si="155"/>
        <v/>
      </c>
      <c r="U313" s="65" t="str">
        <f t="shared" si="155"/>
        <v/>
      </c>
      <c r="V313" s="66" t="str">
        <f t="shared" si="155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>
        <v>45827</v>
      </c>
      <c r="E314" s="90">
        <v>0.53125</v>
      </c>
      <c r="F314" s="54">
        <v>369</v>
      </c>
      <c r="G314">
        <v>162</v>
      </c>
      <c r="H314">
        <v>176</v>
      </c>
      <c r="I314">
        <v>0</v>
      </c>
      <c r="J314">
        <v>31</v>
      </c>
      <c r="K314">
        <v>22</v>
      </c>
      <c r="L314">
        <v>140</v>
      </c>
      <c r="M314">
        <v>0</v>
      </c>
      <c r="N314">
        <v>0</v>
      </c>
      <c r="O314">
        <v>168</v>
      </c>
      <c r="P314">
        <v>8</v>
      </c>
      <c r="Q314">
        <v>0</v>
      </c>
      <c r="R314">
        <v>0</v>
      </c>
      <c r="S314">
        <v>0</v>
      </c>
      <c r="T314">
        <v>7</v>
      </c>
      <c r="U314">
        <v>0</v>
      </c>
      <c r="V314">
        <v>24</v>
      </c>
    </row>
    <row r="315" spans="1:22" ht="13.95" customHeight="1" x14ac:dyDescent="0.3">
      <c r="A315" s="82"/>
      <c r="B315" s="85"/>
      <c r="C315" s="18" t="s">
        <v>548</v>
      </c>
      <c r="D315" s="88"/>
      <c r="E315" s="88"/>
      <c r="F315">
        <v>360</v>
      </c>
      <c r="G315">
        <v>158</v>
      </c>
      <c r="H315">
        <v>171</v>
      </c>
      <c r="I315">
        <v>0</v>
      </c>
      <c r="J315">
        <v>31</v>
      </c>
      <c r="K315">
        <v>21</v>
      </c>
      <c r="L315">
        <v>137</v>
      </c>
      <c r="M315">
        <v>0</v>
      </c>
      <c r="N315">
        <v>0</v>
      </c>
      <c r="O315">
        <v>164</v>
      </c>
      <c r="P315">
        <v>7</v>
      </c>
      <c r="Q315">
        <v>0</v>
      </c>
      <c r="R315">
        <v>0</v>
      </c>
      <c r="S315">
        <v>0</v>
      </c>
      <c r="T315">
        <v>7</v>
      </c>
      <c r="U315">
        <v>0</v>
      </c>
      <c r="V315">
        <v>24</v>
      </c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>
        <f t="shared" ref="F316:V316" si="156">IFERROR((F315-F314)/F314,"")</f>
        <v>-2.4390243902439025E-2</v>
      </c>
      <c r="G316" s="63">
        <f t="shared" si="156"/>
        <v>-2.4691358024691357E-2</v>
      </c>
      <c r="H316" s="63">
        <f t="shared" si="156"/>
        <v>-2.8409090909090908E-2</v>
      </c>
      <c r="I316" s="63" t="str">
        <f t="shared" si="156"/>
        <v/>
      </c>
      <c r="J316" s="63">
        <f t="shared" si="156"/>
        <v>0</v>
      </c>
      <c r="K316" s="63">
        <f t="shared" si="156"/>
        <v>-4.5454545454545456E-2</v>
      </c>
      <c r="L316" s="63">
        <f t="shared" si="156"/>
        <v>-2.1428571428571429E-2</v>
      </c>
      <c r="M316" s="63" t="str">
        <f t="shared" si="156"/>
        <v/>
      </c>
      <c r="N316" s="35" t="str">
        <f t="shared" si="156"/>
        <v/>
      </c>
      <c r="O316" s="35">
        <f t="shared" si="156"/>
        <v>-2.3809523809523808E-2</v>
      </c>
      <c r="P316" s="35">
        <f t="shared" si="156"/>
        <v>-0.125</v>
      </c>
      <c r="Q316" s="63" t="str">
        <f t="shared" si="156"/>
        <v/>
      </c>
      <c r="R316" s="63" t="str">
        <f t="shared" si="156"/>
        <v/>
      </c>
      <c r="S316" s="63" t="str">
        <f t="shared" si="156"/>
        <v/>
      </c>
      <c r="T316" s="63">
        <f t="shared" si="156"/>
        <v>0</v>
      </c>
      <c r="U316" s="63" t="str">
        <f t="shared" si="156"/>
        <v/>
      </c>
      <c r="V316" s="64">
        <f t="shared" si="156"/>
        <v>0</v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>
        <f t="shared" ref="F317:V317" si="157">IFERROR(SQRT(2*(F315-F314)^2/(F315+F314)),"")</f>
        <v>0.47140452079103168</v>
      </c>
      <c r="G317" s="65">
        <f t="shared" si="157"/>
        <v>0.31622776601683794</v>
      </c>
      <c r="H317" s="65">
        <f t="shared" si="157"/>
        <v>0.37959480900056169</v>
      </c>
      <c r="I317" s="65" t="str">
        <f t="shared" si="157"/>
        <v/>
      </c>
      <c r="J317" s="65">
        <f t="shared" si="157"/>
        <v>0</v>
      </c>
      <c r="K317" s="65">
        <f t="shared" si="157"/>
        <v>0.21566554640687682</v>
      </c>
      <c r="L317" s="65">
        <f t="shared" si="157"/>
        <v>0.25491557319725239</v>
      </c>
      <c r="M317" s="65" t="str">
        <f t="shared" si="157"/>
        <v/>
      </c>
      <c r="N317" s="74" t="str">
        <f t="shared" si="157"/>
        <v/>
      </c>
      <c r="O317" s="74">
        <f t="shared" si="157"/>
        <v>0.31046021028253318</v>
      </c>
      <c r="P317" s="74">
        <f t="shared" si="157"/>
        <v>0.36514837167011072</v>
      </c>
      <c r="Q317" s="65" t="str">
        <f t="shared" si="157"/>
        <v/>
      </c>
      <c r="R317" s="65" t="str">
        <f t="shared" si="157"/>
        <v/>
      </c>
      <c r="S317" s="65" t="str">
        <f t="shared" si="157"/>
        <v/>
      </c>
      <c r="T317" s="65">
        <f t="shared" si="157"/>
        <v>0</v>
      </c>
      <c r="U317" s="65" t="str">
        <f t="shared" si="157"/>
        <v/>
      </c>
      <c r="V317" s="66">
        <f t="shared" si="157"/>
        <v>0</v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58">IFERROR((F319-F318)/F318,"")</f>
        <v/>
      </c>
      <c r="G320" s="63" t="str">
        <f t="shared" si="158"/>
        <v/>
      </c>
      <c r="H320" s="63" t="str">
        <f t="shared" si="158"/>
        <v/>
      </c>
      <c r="I320" s="63" t="str">
        <f t="shared" si="158"/>
        <v/>
      </c>
      <c r="J320" s="63" t="str">
        <f t="shared" si="158"/>
        <v/>
      </c>
      <c r="K320" s="63" t="str">
        <f t="shared" si="158"/>
        <v/>
      </c>
      <c r="L320" s="63" t="str">
        <f t="shared" si="158"/>
        <v/>
      </c>
      <c r="M320" s="63" t="str">
        <f t="shared" si="158"/>
        <v/>
      </c>
      <c r="N320" s="35" t="str">
        <f t="shared" si="158"/>
        <v/>
      </c>
      <c r="O320" s="35" t="str">
        <f t="shared" si="158"/>
        <v/>
      </c>
      <c r="P320" s="35" t="str">
        <f t="shared" si="158"/>
        <v/>
      </c>
      <c r="Q320" s="63" t="str">
        <f t="shared" si="158"/>
        <v/>
      </c>
      <c r="R320" s="63" t="str">
        <f t="shared" si="158"/>
        <v/>
      </c>
      <c r="S320" s="63" t="str">
        <f t="shared" si="158"/>
        <v/>
      </c>
      <c r="T320" s="63" t="str">
        <f t="shared" si="158"/>
        <v/>
      </c>
      <c r="U320" s="63" t="str">
        <f t="shared" si="158"/>
        <v/>
      </c>
      <c r="V320" s="64" t="str">
        <f t="shared" si="158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59">IFERROR(SQRT(2*(F319-F318)^2/(F319+F318)),"")</f>
        <v/>
      </c>
      <c r="G321" s="65" t="str">
        <f t="shared" si="159"/>
        <v/>
      </c>
      <c r="H321" s="65" t="str">
        <f t="shared" si="159"/>
        <v/>
      </c>
      <c r="I321" s="65" t="str">
        <f t="shared" si="159"/>
        <v/>
      </c>
      <c r="J321" s="65" t="str">
        <f t="shared" si="159"/>
        <v/>
      </c>
      <c r="K321" s="65" t="str">
        <f t="shared" si="159"/>
        <v/>
      </c>
      <c r="L321" s="65" t="str">
        <f t="shared" si="159"/>
        <v/>
      </c>
      <c r="M321" s="65" t="str">
        <f t="shared" si="159"/>
        <v/>
      </c>
      <c r="N321" s="70" t="str">
        <f t="shared" si="159"/>
        <v/>
      </c>
      <c r="O321" s="70" t="str">
        <f t="shared" si="159"/>
        <v/>
      </c>
      <c r="P321" s="70" t="str">
        <f t="shared" si="159"/>
        <v/>
      </c>
      <c r="Q321" s="65" t="str">
        <f t="shared" si="159"/>
        <v/>
      </c>
      <c r="R321" s="65" t="str">
        <f t="shared" si="159"/>
        <v/>
      </c>
      <c r="S321" s="65" t="str">
        <f t="shared" si="159"/>
        <v/>
      </c>
      <c r="T321" s="65" t="str">
        <f t="shared" si="159"/>
        <v/>
      </c>
      <c r="U321" s="65" t="str">
        <f t="shared" si="159"/>
        <v/>
      </c>
      <c r="V321" s="66" t="str">
        <f t="shared" si="159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0">IFERROR((F323-F322)/F322,"")</f>
        <v/>
      </c>
      <c r="G324" s="63" t="str">
        <f t="shared" si="160"/>
        <v/>
      </c>
      <c r="H324" s="63" t="str">
        <f t="shared" si="160"/>
        <v/>
      </c>
      <c r="I324" s="63" t="str">
        <f t="shared" si="160"/>
        <v/>
      </c>
      <c r="J324" s="63" t="str">
        <f t="shared" si="160"/>
        <v/>
      </c>
      <c r="K324" s="63" t="str">
        <f t="shared" si="160"/>
        <v/>
      </c>
      <c r="L324" s="63" t="str">
        <f t="shared" si="160"/>
        <v/>
      </c>
      <c r="M324" s="63" t="str">
        <f t="shared" si="160"/>
        <v/>
      </c>
      <c r="N324" s="35" t="str">
        <f t="shared" si="160"/>
        <v/>
      </c>
      <c r="O324" s="35" t="str">
        <f t="shared" si="160"/>
        <v/>
      </c>
      <c r="P324" s="35" t="str">
        <f t="shared" si="160"/>
        <v/>
      </c>
      <c r="Q324" s="63" t="str">
        <f t="shared" si="160"/>
        <v/>
      </c>
      <c r="R324" s="63" t="str">
        <f t="shared" si="160"/>
        <v/>
      </c>
      <c r="S324" s="63" t="str">
        <f t="shared" si="160"/>
        <v/>
      </c>
      <c r="T324" s="63" t="str">
        <f t="shared" si="160"/>
        <v/>
      </c>
      <c r="U324" s="63" t="str">
        <f t="shared" si="160"/>
        <v/>
      </c>
      <c r="V324" s="64" t="str">
        <f t="shared" si="160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1">IFERROR(SQRT(2*(F323-F322)^2/(F323+F322)),"")</f>
        <v/>
      </c>
      <c r="G325" s="65" t="str">
        <f t="shared" si="161"/>
        <v/>
      </c>
      <c r="H325" s="65" t="str">
        <f t="shared" si="161"/>
        <v/>
      </c>
      <c r="I325" s="65" t="str">
        <f t="shared" si="161"/>
        <v/>
      </c>
      <c r="J325" s="65" t="str">
        <f t="shared" si="161"/>
        <v/>
      </c>
      <c r="K325" s="65" t="str">
        <f t="shared" si="161"/>
        <v/>
      </c>
      <c r="L325" s="65" t="str">
        <f t="shared" si="161"/>
        <v/>
      </c>
      <c r="M325" s="65" t="str">
        <f t="shared" si="161"/>
        <v/>
      </c>
      <c r="N325" s="70" t="str">
        <f t="shared" si="161"/>
        <v/>
      </c>
      <c r="O325" s="70" t="str">
        <f t="shared" si="161"/>
        <v/>
      </c>
      <c r="P325" s="70" t="str">
        <f t="shared" si="161"/>
        <v/>
      </c>
      <c r="Q325" s="65" t="str">
        <f t="shared" si="161"/>
        <v/>
      </c>
      <c r="R325" s="65" t="str">
        <f t="shared" si="161"/>
        <v/>
      </c>
      <c r="S325" s="65" t="str">
        <f t="shared" si="161"/>
        <v/>
      </c>
      <c r="T325" s="65" t="str">
        <f t="shared" si="161"/>
        <v/>
      </c>
      <c r="U325" s="65" t="str">
        <f t="shared" si="161"/>
        <v/>
      </c>
      <c r="V325" s="66" t="str">
        <f t="shared" si="161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2">IFERROR((F327-F326)/F326,"")</f>
        <v/>
      </c>
      <c r="G328" s="63" t="str">
        <f t="shared" si="162"/>
        <v/>
      </c>
      <c r="H328" s="63" t="str">
        <f t="shared" si="162"/>
        <v/>
      </c>
      <c r="I328" s="63" t="str">
        <f t="shared" si="162"/>
        <v/>
      </c>
      <c r="J328" s="63" t="str">
        <f t="shared" si="162"/>
        <v/>
      </c>
      <c r="K328" s="63" t="str">
        <f t="shared" si="162"/>
        <v/>
      </c>
      <c r="L328" s="63" t="str">
        <f t="shared" si="162"/>
        <v/>
      </c>
      <c r="M328" s="63" t="str">
        <f t="shared" si="162"/>
        <v/>
      </c>
      <c r="N328" s="35" t="str">
        <f t="shared" si="162"/>
        <v/>
      </c>
      <c r="O328" s="35" t="str">
        <f t="shared" si="162"/>
        <v/>
      </c>
      <c r="P328" s="35" t="str">
        <f t="shared" si="162"/>
        <v/>
      </c>
      <c r="Q328" s="63" t="str">
        <f t="shared" si="162"/>
        <v/>
      </c>
      <c r="R328" s="63" t="str">
        <f t="shared" si="162"/>
        <v/>
      </c>
      <c r="S328" s="63" t="str">
        <f t="shared" si="162"/>
        <v/>
      </c>
      <c r="T328" s="63" t="str">
        <f t="shared" si="162"/>
        <v/>
      </c>
      <c r="U328" s="63" t="str">
        <f t="shared" si="162"/>
        <v/>
      </c>
      <c r="V328" s="64" t="str">
        <f t="shared" si="162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3">IFERROR(SQRT(2*(F327-F326)^2/(F327+F326)),"")</f>
        <v/>
      </c>
      <c r="G329" s="65" t="str">
        <f t="shared" si="163"/>
        <v/>
      </c>
      <c r="H329" s="65" t="str">
        <f t="shared" si="163"/>
        <v/>
      </c>
      <c r="I329" s="65" t="str">
        <f t="shared" si="163"/>
        <v/>
      </c>
      <c r="J329" s="65" t="str">
        <f t="shared" si="163"/>
        <v/>
      </c>
      <c r="K329" s="65" t="str">
        <f t="shared" si="163"/>
        <v/>
      </c>
      <c r="L329" s="65" t="str">
        <f t="shared" si="163"/>
        <v/>
      </c>
      <c r="M329" s="65" t="str">
        <f t="shared" si="163"/>
        <v/>
      </c>
      <c r="N329" s="74" t="str">
        <f t="shared" si="163"/>
        <v/>
      </c>
      <c r="O329" s="74" t="str">
        <f t="shared" si="163"/>
        <v/>
      </c>
      <c r="P329" s="74" t="str">
        <f t="shared" si="163"/>
        <v/>
      </c>
      <c r="Q329" s="65" t="str">
        <f t="shared" si="163"/>
        <v/>
      </c>
      <c r="R329" s="65" t="str">
        <f t="shared" si="163"/>
        <v/>
      </c>
      <c r="S329" s="65" t="str">
        <f t="shared" si="163"/>
        <v/>
      </c>
      <c r="T329" s="65" t="str">
        <f t="shared" si="163"/>
        <v/>
      </c>
      <c r="U329" s="65" t="str">
        <f t="shared" si="163"/>
        <v/>
      </c>
      <c r="V329" s="66" t="str">
        <f t="shared" si="163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>
        <v>414613</v>
      </c>
      <c r="E330" s="90">
        <v>0.38541666666666669</v>
      </c>
      <c r="F330">
        <v>476</v>
      </c>
      <c r="G330">
        <v>25</v>
      </c>
      <c r="H330">
        <v>44</v>
      </c>
      <c r="I330">
        <v>195</v>
      </c>
      <c r="J330">
        <v>212</v>
      </c>
      <c r="K330">
        <v>16</v>
      </c>
      <c r="L330">
        <v>2</v>
      </c>
      <c r="M330">
        <v>7</v>
      </c>
      <c r="N330">
        <v>9</v>
      </c>
      <c r="O330">
        <v>3</v>
      </c>
      <c r="P330">
        <v>32</v>
      </c>
      <c r="Q330">
        <v>8</v>
      </c>
      <c r="R330">
        <v>174</v>
      </c>
      <c r="S330">
        <v>13</v>
      </c>
      <c r="T330">
        <v>21</v>
      </c>
      <c r="U330">
        <v>174</v>
      </c>
      <c r="V330">
        <v>17</v>
      </c>
    </row>
    <row r="331" spans="1:22" ht="13.95" customHeight="1" x14ac:dyDescent="0.3">
      <c r="A331" s="82"/>
      <c r="B331" s="85"/>
      <c r="C331" s="18" t="s">
        <v>548</v>
      </c>
      <c r="D331" s="88"/>
      <c r="E331" s="88"/>
      <c r="F331">
        <v>408</v>
      </c>
      <c r="G331">
        <v>24</v>
      </c>
      <c r="H331">
        <v>12</v>
      </c>
      <c r="I331">
        <v>177</v>
      </c>
      <c r="J331">
        <v>195</v>
      </c>
      <c r="K331">
        <v>17</v>
      </c>
      <c r="L331">
        <v>0</v>
      </c>
      <c r="M331">
        <v>7</v>
      </c>
      <c r="N331">
        <v>9</v>
      </c>
      <c r="O331">
        <v>3</v>
      </c>
      <c r="P331">
        <v>0</v>
      </c>
      <c r="Q331">
        <v>8</v>
      </c>
      <c r="R331">
        <v>160</v>
      </c>
      <c r="S331">
        <v>9</v>
      </c>
      <c r="T331">
        <v>21</v>
      </c>
      <c r="U331">
        <v>164</v>
      </c>
      <c r="V331">
        <v>10</v>
      </c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>
        <f t="shared" ref="F332:V332" si="164">IFERROR((F331-F330)/F330,"")</f>
        <v>-0.14285714285714285</v>
      </c>
      <c r="G332" s="63">
        <f t="shared" si="164"/>
        <v>-0.04</v>
      </c>
      <c r="H332" s="63">
        <f t="shared" si="164"/>
        <v>-0.72727272727272729</v>
      </c>
      <c r="I332" s="63">
        <f t="shared" si="164"/>
        <v>-9.2307692307692313E-2</v>
      </c>
      <c r="J332" s="63">
        <f t="shared" si="164"/>
        <v>-8.0188679245283015E-2</v>
      </c>
      <c r="K332" s="63">
        <f t="shared" si="164"/>
        <v>6.25E-2</v>
      </c>
      <c r="L332" s="63">
        <f t="shared" si="164"/>
        <v>-1</v>
      </c>
      <c r="M332" s="63">
        <f t="shared" si="164"/>
        <v>0</v>
      </c>
      <c r="N332" s="35">
        <f t="shared" si="164"/>
        <v>0</v>
      </c>
      <c r="O332" s="35">
        <f t="shared" si="164"/>
        <v>0</v>
      </c>
      <c r="P332" s="35">
        <f t="shared" si="164"/>
        <v>-1</v>
      </c>
      <c r="Q332" s="63">
        <f t="shared" si="164"/>
        <v>0</v>
      </c>
      <c r="R332" s="63">
        <f t="shared" si="164"/>
        <v>-8.0459770114942528E-2</v>
      </c>
      <c r="S332" s="63">
        <f t="shared" si="164"/>
        <v>-0.30769230769230771</v>
      </c>
      <c r="T332" s="63">
        <f t="shared" si="164"/>
        <v>0</v>
      </c>
      <c r="U332" s="63">
        <f t="shared" si="164"/>
        <v>-5.7471264367816091E-2</v>
      </c>
      <c r="V332" s="64">
        <f t="shared" si="164"/>
        <v>-0.41176470588235292</v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>
        <f t="shared" ref="F333:V333" si="165">IFERROR(SQRT(2*(F331-F330)^2/(F331+F330)),"")</f>
        <v>3.2344301602505596</v>
      </c>
      <c r="G333" s="65">
        <f t="shared" si="165"/>
        <v>0.20203050891044214</v>
      </c>
      <c r="H333" s="65">
        <f t="shared" si="165"/>
        <v>6.0474315681476352</v>
      </c>
      <c r="I333" s="65">
        <f t="shared" si="165"/>
        <v>1.3198240351921795</v>
      </c>
      <c r="J333" s="65">
        <f t="shared" si="165"/>
        <v>1.1916993832957288</v>
      </c>
      <c r="K333" s="65">
        <f t="shared" si="165"/>
        <v>0.24618298195866548</v>
      </c>
      <c r="L333" s="65">
        <f t="shared" si="165"/>
        <v>2</v>
      </c>
      <c r="M333" s="65">
        <f t="shared" si="165"/>
        <v>0</v>
      </c>
      <c r="N333" s="74">
        <f t="shared" si="165"/>
        <v>0</v>
      </c>
      <c r="O333" s="74">
        <f t="shared" si="165"/>
        <v>0</v>
      </c>
      <c r="P333" s="74">
        <f t="shared" si="165"/>
        <v>8</v>
      </c>
      <c r="Q333" s="65">
        <f t="shared" si="165"/>
        <v>0</v>
      </c>
      <c r="R333" s="65">
        <f t="shared" si="165"/>
        <v>1.0833525255477916</v>
      </c>
      <c r="S333" s="65">
        <f t="shared" si="165"/>
        <v>1.2060453783110545</v>
      </c>
      <c r="T333" s="65">
        <f t="shared" si="165"/>
        <v>0</v>
      </c>
      <c r="U333" s="65">
        <f t="shared" si="165"/>
        <v>0.76923076923076927</v>
      </c>
      <c r="V333" s="66">
        <f t="shared" si="165"/>
        <v>1.9051586888313607</v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66">IFERROR((F335-F334)/F334,"")</f>
        <v/>
      </c>
      <c r="G336" s="63" t="str">
        <f t="shared" si="166"/>
        <v/>
      </c>
      <c r="H336" s="63" t="str">
        <f t="shared" si="166"/>
        <v/>
      </c>
      <c r="I336" s="63" t="str">
        <f t="shared" si="166"/>
        <v/>
      </c>
      <c r="J336" s="63" t="str">
        <f t="shared" si="166"/>
        <v/>
      </c>
      <c r="K336" s="63" t="str">
        <f t="shared" si="166"/>
        <v/>
      </c>
      <c r="L336" s="63" t="str">
        <f t="shared" si="166"/>
        <v/>
      </c>
      <c r="M336" s="63" t="str">
        <f t="shared" si="166"/>
        <v/>
      </c>
      <c r="N336" s="35" t="str">
        <f t="shared" si="166"/>
        <v/>
      </c>
      <c r="O336" s="35" t="str">
        <f t="shared" si="166"/>
        <v/>
      </c>
      <c r="P336" s="35" t="str">
        <f t="shared" si="166"/>
        <v/>
      </c>
      <c r="Q336" s="63" t="str">
        <f t="shared" si="166"/>
        <v/>
      </c>
      <c r="R336" s="63" t="str">
        <f t="shared" si="166"/>
        <v/>
      </c>
      <c r="S336" s="63" t="str">
        <f t="shared" si="166"/>
        <v/>
      </c>
      <c r="T336" s="63" t="str">
        <f t="shared" si="166"/>
        <v/>
      </c>
      <c r="U336" s="63" t="str">
        <f t="shared" si="166"/>
        <v/>
      </c>
      <c r="V336" s="64" t="str">
        <f t="shared" si="166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67">IFERROR(SQRT(2*(F335-F334)^2/(F335+F334)),"")</f>
        <v/>
      </c>
      <c r="G337" s="65" t="str">
        <f t="shared" si="167"/>
        <v/>
      </c>
      <c r="H337" s="65" t="str">
        <f t="shared" si="167"/>
        <v/>
      </c>
      <c r="I337" s="65" t="str">
        <f t="shared" si="167"/>
        <v/>
      </c>
      <c r="J337" s="65" t="str">
        <f t="shared" si="167"/>
        <v/>
      </c>
      <c r="K337" s="65" t="str">
        <f t="shared" si="167"/>
        <v/>
      </c>
      <c r="L337" s="65" t="str">
        <f t="shared" si="167"/>
        <v/>
      </c>
      <c r="M337" s="65" t="str">
        <f t="shared" si="167"/>
        <v/>
      </c>
      <c r="N337" s="70" t="str">
        <f t="shared" si="167"/>
        <v/>
      </c>
      <c r="O337" s="70" t="str">
        <f t="shared" si="167"/>
        <v/>
      </c>
      <c r="P337" s="70" t="str">
        <f t="shared" si="167"/>
        <v/>
      </c>
      <c r="Q337" s="65" t="str">
        <f t="shared" si="167"/>
        <v/>
      </c>
      <c r="R337" s="65" t="str">
        <f t="shared" si="167"/>
        <v/>
      </c>
      <c r="S337" s="65" t="str">
        <f t="shared" si="167"/>
        <v/>
      </c>
      <c r="T337" s="65" t="str">
        <f t="shared" si="167"/>
        <v/>
      </c>
      <c r="U337" s="65" t="str">
        <f t="shared" si="167"/>
        <v/>
      </c>
      <c r="V337" s="66" t="str">
        <f t="shared" si="167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68">IFERROR((F339-F338)/F338,"")</f>
        <v/>
      </c>
      <c r="G340" s="63" t="str">
        <f t="shared" si="168"/>
        <v/>
      </c>
      <c r="H340" s="63" t="str">
        <f t="shared" si="168"/>
        <v/>
      </c>
      <c r="I340" s="63" t="str">
        <f t="shared" si="168"/>
        <v/>
      </c>
      <c r="J340" s="63" t="str">
        <f t="shared" si="168"/>
        <v/>
      </c>
      <c r="K340" s="63" t="str">
        <f t="shared" si="168"/>
        <v/>
      </c>
      <c r="L340" s="63" t="str">
        <f t="shared" si="168"/>
        <v/>
      </c>
      <c r="M340" s="63" t="str">
        <f t="shared" si="168"/>
        <v/>
      </c>
      <c r="N340" s="35" t="str">
        <f t="shared" si="168"/>
        <v/>
      </c>
      <c r="O340" s="35" t="str">
        <f t="shared" si="168"/>
        <v/>
      </c>
      <c r="P340" s="35" t="str">
        <f t="shared" si="168"/>
        <v/>
      </c>
      <c r="Q340" s="63" t="str">
        <f t="shared" si="168"/>
        <v/>
      </c>
      <c r="R340" s="63" t="str">
        <f t="shared" si="168"/>
        <v/>
      </c>
      <c r="S340" s="63" t="str">
        <f t="shared" si="168"/>
        <v/>
      </c>
      <c r="T340" s="63" t="str">
        <f t="shared" si="168"/>
        <v/>
      </c>
      <c r="U340" s="63" t="str">
        <f t="shared" si="168"/>
        <v/>
      </c>
      <c r="V340" s="64" t="str">
        <f t="shared" si="168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69">IFERROR(SQRT(2*(F339-F338)^2/(F339+F338)),"")</f>
        <v/>
      </c>
      <c r="G341" s="65" t="str">
        <f t="shared" si="169"/>
        <v/>
      </c>
      <c r="H341" s="65" t="str">
        <f t="shared" si="169"/>
        <v/>
      </c>
      <c r="I341" s="65" t="str">
        <f t="shared" si="169"/>
        <v/>
      </c>
      <c r="J341" s="65" t="str">
        <f t="shared" si="169"/>
        <v/>
      </c>
      <c r="K341" s="65" t="str">
        <f t="shared" si="169"/>
        <v/>
      </c>
      <c r="L341" s="65" t="str">
        <f t="shared" si="169"/>
        <v/>
      </c>
      <c r="M341" s="65" t="str">
        <f t="shared" si="169"/>
        <v/>
      </c>
      <c r="N341" s="70" t="str">
        <f t="shared" si="169"/>
        <v/>
      </c>
      <c r="O341" s="70" t="str">
        <f t="shared" si="169"/>
        <v/>
      </c>
      <c r="P341" s="70" t="str">
        <f t="shared" si="169"/>
        <v/>
      </c>
      <c r="Q341" s="65" t="str">
        <f t="shared" si="169"/>
        <v/>
      </c>
      <c r="R341" s="65" t="str">
        <f t="shared" si="169"/>
        <v/>
      </c>
      <c r="S341" s="65" t="str">
        <f t="shared" si="169"/>
        <v/>
      </c>
      <c r="T341" s="65" t="str">
        <f t="shared" si="169"/>
        <v/>
      </c>
      <c r="U341" s="65" t="str">
        <f t="shared" si="169"/>
        <v/>
      </c>
      <c r="V341" s="66" t="str">
        <f t="shared" si="169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0">IFERROR((F343-F342)/F342,"")</f>
        <v/>
      </c>
      <c r="G344" s="63" t="str">
        <f t="shared" si="170"/>
        <v/>
      </c>
      <c r="H344" s="63" t="str">
        <f t="shared" si="170"/>
        <v/>
      </c>
      <c r="I344" s="63" t="str">
        <f t="shared" si="170"/>
        <v/>
      </c>
      <c r="J344" s="63" t="str">
        <f t="shared" si="170"/>
        <v/>
      </c>
      <c r="K344" s="63" t="str">
        <f t="shared" si="170"/>
        <v/>
      </c>
      <c r="L344" s="63" t="str">
        <f t="shared" si="170"/>
        <v/>
      </c>
      <c r="M344" s="63" t="str">
        <f t="shared" si="170"/>
        <v/>
      </c>
      <c r="N344" s="35" t="str">
        <f t="shared" si="170"/>
        <v/>
      </c>
      <c r="O344" s="35" t="str">
        <f t="shared" si="170"/>
        <v/>
      </c>
      <c r="P344" s="35" t="str">
        <f t="shared" si="170"/>
        <v/>
      </c>
      <c r="Q344" s="63" t="str">
        <f t="shared" si="170"/>
        <v/>
      </c>
      <c r="R344" s="63" t="str">
        <f t="shared" si="170"/>
        <v/>
      </c>
      <c r="S344" s="63" t="str">
        <f t="shared" si="170"/>
        <v/>
      </c>
      <c r="T344" s="63" t="str">
        <f t="shared" si="170"/>
        <v/>
      </c>
      <c r="U344" s="63" t="str">
        <f t="shared" si="170"/>
        <v/>
      </c>
      <c r="V344" s="64" t="str">
        <f t="shared" si="170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1">IFERROR(SQRT(2*(F343-F342)^2/(F343+F342)),"")</f>
        <v/>
      </c>
      <c r="G345" s="65" t="str">
        <f t="shared" si="171"/>
        <v/>
      </c>
      <c r="H345" s="65" t="str">
        <f t="shared" si="171"/>
        <v/>
      </c>
      <c r="I345" s="65" t="str">
        <f t="shared" si="171"/>
        <v/>
      </c>
      <c r="J345" s="65" t="str">
        <f t="shared" si="171"/>
        <v/>
      </c>
      <c r="K345" s="65" t="str">
        <f t="shared" si="171"/>
        <v/>
      </c>
      <c r="L345" s="65" t="str">
        <f t="shared" si="171"/>
        <v/>
      </c>
      <c r="M345" s="65" t="str">
        <f t="shared" si="171"/>
        <v/>
      </c>
      <c r="N345" s="74" t="str">
        <f t="shared" si="171"/>
        <v/>
      </c>
      <c r="O345" s="74" t="str">
        <f t="shared" si="171"/>
        <v/>
      </c>
      <c r="P345" s="74" t="str">
        <f t="shared" si="171"/>
        <v/>
      </c>
      <c r="Q345" s="65" t="str">
        <f t="shared" si="171"/>
        <v/>
      </c>
      <c r="R345" s="65" t="str">
        <f t="shared" si="171"/>
        <v/>
      </c>
      <c r="S345" s="65" t="str">
        <f t="shared" si="171"/>
        <v/>
      </c>
      <c r="T345" s="65" t="str">
        <f t="shared" si="171"/>
        <v/>
      </c>
      <c r="U345" s="65" t="str">
        <f t="shared" si="171"/>
        <v/>
      </c>
      <c r="V345" s="66" t="str">
        <f t="shared" si="171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>
        <v>45723</v>
      </c>
      <c r="E346" s="90">
        <v>0.35416666666666669</v>
      </c>
      <c r="F346">
        <v>242</v>
      </c>
      <c r="G346">
        <v>98</v>
      </c>
      <c r="H346">
        <v>100</v>
      </c>
      <c r="I346">
        <v>16</v>
      </c>
      <c r="J346">
        <v>28</v>
      </c>
      <c r="K346">
        <v>7</v>
      </c>
      <c r="L346">
        <v>76</v>
      </c>
      <c r="M346">
        <v>15</v>
      </c>
      <c r="N346">
        <v>6</v>
      </c>
      <c r="O346">
        <v>65</v>
      </c>
      <c r="P346">
        <v>29</v>
      </c>
      <c r="Q346">
        <v>7</v>
      </c>
      <c r="R346">
        <v>6</v>
      </c>
      <c r="S346">
        <v>3</v>
      </c>
      <c r="T346">
        <v>19</v>
      </c>
      <c r="U346">
        <v>6</v>
      </c>
      <c r="V346">
        <v>3</v>
      </c>
    </row>
    <row r="347" spans="1:22" ht="13.95" customHeight="1" x14ac:dyDescent="0.3">
      <c r="A347" s="82"/>
      <c r="B347" s="85"/>
      <c r="C347" s="18" t="s">
        <v>548</v>
      </c>
      <c r="D347" s="88"/>
      <c r="E347" s="88"/>
      <c r="F347">
        <v>233</v>
      </c>
      <c r="G347">
        <v>86</v>
      </c>
      <c r="H347">
        <v>101</v>
      </c>
      <c r="I347">
        <v>19</v>
      </c>
      <c r="J347">
        <v>27</v>
      </c>
      <c r="K347">
        <v>8</v>
      </c>
      <c r="L347">
        <v>67</v>
      </c>
      <c r="M347">
        <v>11</v>
      </c>
      <c r="N347">
        <v>8</v>
      </c>
      <c r="O347">
        <v>64</v>
      </c>
      <c r="P347">
        <v>29</v>
      </c>
      <c r="Q347">
        <v>6</v>
      </c>
      <c r="R347">
        <v>9</v>
      </c>
      <c r="S347">
        <v>4</v>
      </c>
      <c r="T347">
        <v>17</v>
      </c>
      <c r="U347">
        <v>6</v>
      </c>
      <c r="V347">
        <v>4</v>
      </c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>
        <f t="shared" ref="F348:V348" si="172">IFERROR((F347-F346)/F346,"")</f>
        <v>-3.71900826446281E-2</v>
      </c>
      <c r="G348" s="63">
        <f t="shared" si="172"/>
        <v>-0.12244897959183673</v>
      </c>
      <c r="H348" s="63">
        <f t="shared" si="172"/>
        <v>0.01</v>
      </c>
      <c r="I348" s="63">
        <f t="shared" si="172"/>
        <v>0.1875</v>
      </c>
      <c r="J348" s="63">
        <f t="shared" si="172"/>
        <v>-3.5714285714285712E-2</v>
      </c>
      <c r="K348" s="63">
        <f t="shared" si="172"/>
        <v>0.14285714285714285</v>
      </c>
      <c r="L348" s="63">
        <f t="shared" si="172"/>
        <v>-0.11842105263157894</v>
      </c>
      <c r="M348" s="63">
        <f t="shared" si="172"/>
        <v>-0.26666666666666666</v>
      </c>
      <c r="N348" s="35">
        <f t="shared" si="172"/>
        <v>0.33333333333333331</v>
      </c>
      <c r="O348" s="35">
        <f t="shared" si="172"/>
        <v>-1.5384615384615385E-2</v>
      </c>
      <c r="P348" s="35">
        <f t="shared" si="172"/>
        <v>0</v>
      </c>
      <c r="Q348" s="63">
        <f t="shared" si="172"/>
        <v>-0.14285714285714285</v>
      </c>
      <c r="R348" s="63">
        <f t="shared" si="172"/>
        <v>0.5</v>
      </c>
      <c r="S348" s="63">
        <f t="shared" si="172"/>
        <v>0.33333333333333331</v>
      </c>
      <c r="T348" s="63">
        <f t="shared" si="172"/>
        <v>-0.10526315789473684</v>
      </c>
      <c r="U348" s="63">
        <f t="shared" si="172"/>
        <v>0</v>
      </c>
      <c r="V348" s="64">
        <f t="shared" si="172"/>
        <v>0.33333333333333331</v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>
        <f t="shared" ref="F349:V349" si="173">IFERROR(SQRT(2*(F347-F346)^2/(F347+F346)),"")</f>
        <v>0.58399711607074511</v>
      </c>
      <c r="G349" s="65">
        <f t="shared" si="173"/>
        <v>1.2510864843424485</v>
      </c>
      <c r="H349" s="65">
        <f t="shared" si="173"/>
        <v>9.9750933610763287E-2</v>
      </c>
      <c r="I349" s="65">
        <f t="shared" si="173"/>
        <v>0.71713716560063612</v>
      </c>
      <c r="J349" s="65">
        <f t="shared" si="173"/>
        <v>0.19069251784911845</v>
      </c>
      <c r="K349" s="65">
        <f t="shared" si="173"/>
        <v>0.36514837167011072</v>
      </c>
      <c r="L349" s="65">
        <f t="shared" si="173"/>
        <v>1.0643623127803488</v>
      </c>
      <c r="M349" s="65">
        <f t="shared" si="173"/>
        <v>1.1094003924504583</v>
      </c>
      <c r="N349" s="74">
        <f t="shared" si="173"/>
        <v>0.7559289460184544</v>
      </c>
      <c r="O349" s="74">
        <f t="shared" si="173"/>
        <v>0.12451456127293807</v>
      </c>
      <c r="P349" s="74">
        <f t="shared" si="173"/>
        <v>0</v>
      </c>
      <c r="Q349" s="65">
        <f t="shared" si="173"/>
        <v>0.39223227027636809</v>
      </c>
      <c r="R349" s="65">
        <f t="shared" si="173"/>
        <v>1.0954451150103321</v>
      </c>
      <c r="S349" s="65">
        <f t="shared" si="173"/>
        <v>0.53452248382484879</v>
      </c>
      <c r="T349" s="65">
        <f t="shared" si="173"/>
        <v>0.47140452079103168</v>
      </c>
      <c r="U349" s="65">
        <f t="shared" si="173"/>
        <v>0</v>
      </c>
      <c r="V349" s="66">
        <f t="shared" si="173"/>
        <v>0.53452248382484879</v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4">IFERROR((F351-F350)/F350,"")</f>
        <v/>
      </c>
      <c r="G352" s="63" t="str">
        <f t="shared" si="174"/>
        <v/>
      </c>
      <c r="H352" s="63" t="str">
        <f t="shared" si="174"/>
        <v/>
      </c>
      <c r="I352" s="63" t="str">
        <f t="shared" si="174"/>
        <v/>
      </c>
      <c r="J352" s="63" t="str">
        <f t="shared" si="174"/>
        <v/>
      </c>
      <c r="K352" s="63" t="str">
        <f t="shared" si="174"/>
        <v/>
      </c>
      <c r="L352" s="63" t="str">
        <f t="shared" si="174"/>
        <v/>
      </c>
      <c r="M352" s="63" t="str">
        <f t="shared" si="174"/>
        <v/>
      </c>
      <c r="N352" s="35" t="str">
        <f t="shared" si="174"/>
        <v/>
      </c>
      <c r="O352" s="35" t="str">
        <f t="shared" si="174"/>
        <v/>
      </c>
      <c r="P352" s="35" t="str">
        <f t="shared" si="174"/>
        <v/>
      </c>
      <c r="Q352" s="63" t="str">
        <f t="shared" si="174"/>
        <v/>
      </c>
      <c r="R352" s="63" t="str">
        <f t="shared" si="174"/>
        <v/>
      </c>
      <c r="S352" s="63" t="str">
        <f t="shared" si="174"/>
        <v/>
      </c>
      <c r="T352" s="63" t="str">
        <f t="shared" si="174"/>
        <v/>
      </c>
      <c r="U352" s="63" t="str">
        <f t="shared" si="174"/>
        <v/>
      </c>
      <c r="V352" s="64" t="str">
        <f t="shared" si="174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5">IFERROR(SQRT(2*(F351-F350)^2/(F351+F350)),"")</f>
        <v/>
      </c>
      <c r="G353" s="65" t="str">
        <f t="shared" si="175"/>
        <v/>
      </c>
      <c r="H353" s="65" t="str">
        <f t="shared" si="175"/>
        <v/>
      </c>
      <c r="I353" s="65" t="str">
        <f t="shared" si="175"/>
        <v/>
      </c>
      <c r="J353" s="65" t="str">
        <f t="shared" si="175"/>
        <v/>
      </c>
      <c r="K353" s="65" t="str">
        <f t="shared" si="175"/>
        <v/>
      </c>
      <c r="L353" s="65" t="str">
        <f t="shared" si="175"/>
        <v/>
      </c>
      <c r="M353" s="65" t="str">
        <f t="shared" si="175"/>
        <v/>
      </c>
      <c r="N353" s="70" t="str">
        <f t="shared" si="175"/>
        <v/>
      </c>
      <c r="O353" s="70" t="str">
        <f t="shared" si="175"/>
        <v/>
      </c>
      <c r="P353" s="70" t="str">
        <f t="shared" si="175"/>
        <v/>
      </c>
      <c r="Q353" s="65" t="str">
        <f t="shared" si="175"/>
        <v/>
      </c>
      <c r="R353" s="65" t="str">
        <f t="shared" si="175"/>
        <v/>
      </c>
      <c r="S353" s="65" t="str">
        <f t="shared" si="175"/>
        <v/>
      </c>
      <c r="T353" s="65" t="str">
        <f t="shared" si="175"/>
        <v/>
      </c>
      <c r="U353" s="65" t="str">
        <f t="shared" si="175"/>
        <v/>
      </c>
      <c r="V353" s="66" t="str">
        <f t="shared" si="175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76">IFERROR((F355-F354)/F354,"")</f>
        <v/>
      </c>
      <c r="G356" s="63" t="str">
        <f t="shared" si="176"/>
        <v/>
      </c>
      <c r="H356" s="63" t="str">
        <f t="shared" si="176"/>
        <v/>
      </c>
      <c r="I356" s="63" t="str">
        <f t="shared" si="176"/>
        <v/>
      </c>
      <c r="J356" s="63" t="str">
        <f t="shared" si="176"/>
        <v/>
      </c>
      <c r="K356" s="63" t="str">
        <f t="shared" si="176"/>
        <v/>
      </c>
      <c r="L356" s="63" t="str">
        <f t="shared" si="176"/>
        <v/>
      </c>
      <c r="M356" s="63" t="str">
        <f t="shared" si="176"/>
        <v/>
      </c>
      <c r="N356" s="35" t="str">
        <f t="shared" si="176"/>
        <v/>
      </c>
      <c r="O356" s="35" t="str">
        <f t="shared" si="176"/>
        <v/>
      </c>
      <c r="P356" s="35" t="str">
        <f t="shared" si="176"/>
        <v/>
      </c>
      <c r="Q356" s="63" t="str">
        <f t="shared" si="176"/>
        <v/>
      </c>
      <c r="R356" s="63" t="str">
        <f t="shared" si="176"/>
        <v/>
      </c>
      <c r="S356" s="63" t="str">
        <f t="shared" si="176"/>
        <v/>
      </c>
      <c r="T356" s="63" t="str">
        <f t="shared" si="176"/>
        <v/>
      </c>
      <c r="U356" s="63" t="str">
        <f t="shared" si="176"/>
        <v/>
      </c>
      <c r="V356" s="64" t="str">
        <f t="shared" si="176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77">IFERROR(SQRT(2*(F355-F354)^2/(F355+F354)),"")</f>
        <v/>
      </c>
      <c r="G357" s="65" t="str">
        <f t="shared" si="177"/>
        <v/>
      </c>
      <c r="H357" s="65" t="str">
        <f t="shared" si="177"/>
        <v/>
      </c>
      <c r="I357" s="65" t="str">
        <f t="shared" si="177"/>
        <v/>
      </c>
      <c r="J357" s="65" t="str">
        <f t="shared" si="177"/>
        <v/>
      </c>
      <c r="K357" s="65" t="str">
        <f t="shared" si="177"/>
        <v/>
      </c>
      <c r="L357" s="65" t="str">
        <f t="shared" si="177"/>
        <v/>
      </c>
      <c r="M357" s="65" t="str">
        <f t="shared" si="177"/>
        <v/>
      </c>
      <c r="N357" s="70" t="str">
        <f t="shared" si="177"/>
        <v/>
      </c>
      <c r="O357" s="70" t="str">
        <f t="shared" si="177"/>
        <v/>
      </c>
      <c r="P357" s="70" t="str">
        <f t="shared" si="177"/>
        <v/>
      </c>
      <c r="Q357" s="65" t="str">
        <f t="shared" si="177"/>
        <v/>
      </c>
      <c r="R357" s="65" t="str">
        <f t="shared" si="177"/>
        <v/>
      </c>
      <c r="S357" s="65" t="str">
        <f t="shared" si="177"/>
        <v/>
      </c>
      <c r="T357" s="65" t="str">
        <f t="shared" si="177"/>
        <v/>
      </c>
      <c r="U357" s="65" t="str">
        <f t="shared" si="177"/>
        <v/>
      </c>
      <c r="V357" s="66" t="str">
        <f t="shared" si="177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78">IFERROR((F359-F358)/F358,"")</f>
        <v/>
      </c>
      <c r="G360" s="63" t="str">
        <f t="shared" si="178"/>
        <v/>
      </c>
      <c r="H360" s="63" t="str">
        <f t="shared" si="178"/>
        <v/>
      </c>
      <c r="I360" s="63" t="str">
        <f t="shared" si="178"/>
        <v/>
      </c>
      <c r="J360" s="63" t="str">
        <f t="shared" si="178"/>
        <v/>
      </c>
      <c r="K360" s="63" t="str">
        <f t="shared" si="178"/>
        <v/>
      </c>
      <c r="L360" s="63" t="str">
        <f t="shared" si="178"/>
        <v/>
      </c>
      <c r="M360" s="63" t="str">
        <f t="shared" si="178"/>
        <v/>
      </c>
      <c r="N360" s="35" t="str">
        <f t="shared" si="178"/>
        <v/>
      </c>
      <c r="O360" s="35" t="str">
        <f t="shared" si="178"/>
        <v/>
      </c>
      <c r="P360" s="35" t="str">
        <f t="shared" si="178"/>
        <v/>
      </c>
      <c r="Q360" s="63" t="str">
        <f t="shared" si="178"/>
        <v/>
      </c>
      <c r="R360" s="63" t="str">
        <f t="shared" si="178"/>
        <v/>
      </c>
      <c r="S360" s="63" t="str">
        <f t="shared" si="178"/>
        <v/>
      </c>
      <c r="T360" s="63" t="str">
        <f t="shared" si="178"/>
        <v/>
      </c>
      <c r="U360" s="63" t="str">
        <f t="shared" si="178"/>
        <v/>
      </c>
      <c r="V360" s="64" t="str">
        <f t="shared" si="178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79">IFERROR(SQRT(2*(F359-F358)^2/(F359+F358)),"")</f>
        <v/>
      </c>
      <c r="G361" s="65" t="str">
        <f t="shared" si="179"/>
        <v/>
      </c>
      <c r="H361" s="65" t="str">
        <f t="shared" si="179"/>
        <v/>
      </c>
      <c r="I361" s="65" t="str">
        <f t="shared" si="179"/>
        <v/>
      </c>
      <c r="J361" s="65" t="str">
        <f t="shared" si="179"/>
        <v/>
      </c>
      <c r="K361" s="65" t="str">
        <f t="shared" si="179"/>
        <v/>
      </c>
      <c r="L361" s="65" t="str">
        <f t="shared" si="179"/>
        <v/>
      </c>
      <c r="M361" s="65" t="str">
        <f t="shared" si="179"/>
        <v/>
      </c>
      <c r="N361" s="70" t="str">
        <f t="shared" si="179"/>
        <v/>
      </c>
      <c r="O361" s="70" t="str">
        <f t="shared" si="179"/>
        <v/>
      </c>
      <c r="P361" s="70" t="str">
        <f t="shared" si="179"/>
        <v/>
      </c>
      <c r="Q361" s="65" t="str">
        <f t="shared" si="179"/>
        <v/>
      </c>
      <c r="R361" s="65" t="str">
        <f t="shared" si="179"/>
        <v/>
      </c>
      <c r="S361" s="65" t="str">
        <f t="shared" si="179"/>
        <v/>
      </c>
      <c r="T361" s="65" t="str">
        <f t="shared" si="179"/>
        <v/>
      </c>
      <c r="U361" s="65" t="str">
        <f t="shared" si="179"/>
        <v/>
      </c>
      <c r="V361" s="66" t="str">
        <f t="shared" si="179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0">IFERROR((F363-F362)/F362,"")</f>
        <v/>
      </c>
      <c r="G364" s="63" t="str">
        <f t="shared" si="180"/>
        <v/>
      </c>
      <c r="H364" s="63" t="str">
        <f t="shared" si="180"/>
        <v/>
      </c>
      <c r="I364" s="63" t="str">
        <f t="shared" si="180"/>
        <v/>
      </c>
      <c r="J364" s="63" t="str">
        <f t="shared" si="180"/>
        <v/>
      </c>
      <c r="K364" s="63" t="str">
        <f t="shared" si="180"/>
        <v/>
      </c>
      <c r="L364" s="63" t="str">
        <f t="shared" si="180"/>
        <v/>
      </c>
      <c r="M364" s="63" t="str">
        <f t="shared" si="180"/>
        <v/>
      </c>
      <c r="N364" s="35" t="str">
        <f t="shared" si="180"/>
        <v/>
      </c>
      <c r="O364" s="35" t="str">
        <f t="shared" si="180"/>
        <v/>
      </c>
      <c r="P364" s="35" t="str">
        <f t="shared" si="180"/>
        <v/>
      </c>
      <c r="Q364" s="63" t="str">
        <f t="shared" si="180"/>
        <v/>
      </c>
      <c r="R364" s="63" t="str">
        <f t="shared" si="180"/>
        <v/>
      </c>
      <c r="S364" s="63" t="str">
        <f t="shared" si="180"/>
        <v/>
      </c>
      <c r="T364" s="63" t="str">
        <f t="shared" si="180"/>
        <v/>
      </c>
      <c r="U364" s="63" t="str">
        <f t="shared" si="180"/>
        <v/>
      </c>
      <c r="V364" s="64" t="str">
        <f t="shared" si="180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1">IFERROR(SQRT(2*(F363-F362)^2/(F363+F362)),"")</f>
        <v/>
      </c>
      <c r="G365" s="65" t="str">
        <f t="shared" si="181"/>
        <v/>
      </c>
      <c r="H365" s="65" t="str">
        <f t="shared" si="181"/>
        <v/>
      </c>
      <c r="I365" s="65" t="str">
        <f t="shared" si="181"/>
        <v/>
      </c>
      <c r="J365" s="65" t="str">
        <f t="shared" si="181"/>
        <v/>
      </c>
      <c r="K365" s="65" t="str">
        <f t="shared" si="181"/>
        <v/>
      </c>
      <c r="L365" s="65" t="str">
        <f t="shared" si="181"/>
        <v/>
      </c>
      <c r="M365" s="65" t="str">
        <f t="shared" si="181"/>
        <v/>
      </c>
      <c r="N365" s="74" t="str">
        <f t="shared" si="181"/>
        <v/>
      </c>
      <c r="O365" s="74" t="str">
        <f t="shared" si="181"/>
        <v/>
      </c>
      <c r="P365" s="74" t="str">
        <f t="shared" si="181"/>
        <v/>
      </c>
      <c r="Q365" s="65" t="str">
        <f t="shared" si="181"/>
        <v/>
      </c>
      <c r="R365" s="65" t="str">
        <f t="shared" si="181"/>
        <v/>
      </c>
      <c r="S365" s="65" t="str">
        <f t="shared" si="181"/>
        <v/>
      </c>
      <c r="T365" s="65" t="str">
        <f t="shared" si="181"/>
        <v/>
      </c>
      <c r="U365" s="65" t="str">
        <f t="shared" si="181"/>
        <v/>
      </c>
      <c r="V365" s="66" t="str">
        <f t="shared" si="181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>
        <v>45754</v>
      </c>
      <c r="E366" s="90">
        <v>0.53125</v>
      </c>
      <c r="F366">
        <v>81</v>
      </c>
      <c r="G366">
        <v>3</v>
      </c>
      <c r="H366">
        <v>9</v>
      </c>
      <c r="I366">
        <v>29</v>
      </c>
      <c r="J366">
        <v>40</v>
      </c>
      <c r="K366">
        <v>0</v>
      </c>
      <c r="L366">
        <v>0</v>
      </c>
      <c r="M366">
        <v>3</v>
      </c>
      <c r="N366">
        <v>2</v>
      </c>
      <c r="O366">
        <v>0</v>
      </c>
      <c r="P366">
        <v>7</v>
      </c>
      <c r="Q366">
        <v>3</v>
      </c>
      <c r="R366">
        <v>23</v>
      </c>
      <c r="S366">
        <v>3</v>
      </c>
      <c r="T366">
        <v>6</v>
      </c>
      <c r="U366">
        <v>34</v>
      </c>
      <c r="V366">
        <v>0</v>
      </c>
    </row>
    <row r="367" spans="1:22" ht="13.95" customHeight="1" x14ac:dyDescent="0.3">
      <c r="A367" s="82"/>
      <c r="B367" s="85"/>
      <c r="C367" s="18" t="s">
        <v>548</v>
      </c>
      <c r="D367" s="88"/>
      <c r="E367" s="88"/>
      <c r="F367">
        <v>74</v>
      </c>
      <c r="G367">
        <v>2</v>
      </c>
      <c r="H367">
        <v>6</v>
      </c>
      <c r="I367">
        <v>23</v>
      </c>
      <c r="J367">
        <v>41</v>
      </c>
      <c r="K367">
        <v>0</v>
      </c>
      <c r="L367">
        <v>0</v>
      </c>
      <c r="M367">
        <v>2</v>
      </c>
      <c r="N367">
        <v>2</v>
      </c>
      <c r="O367">
        <v>0</v>
      </c>
      <c r="P367">
        <v>4</v>
      </c>
      <c r="Q367">
        <v>3</v>
      </c>
      <c r="R367">
        <v>19</v>
      </c>
      <c r="S367">
        <v>1</v>
      </c>
      <c r="T367">
        <v>6</v>
      </c>
      <c r="U367">
        <v>35</v>
      </c>
      <c r="V367">
        <v>0</v>
      </c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>
        <f t="shared" ref="F368:V368" si="182">IFERROR((F367-F366)/F366,"")</f>
        <v>-8.6419753086419748E-2</v>
      </c>
      <c r="G368" s="63">
        <f t="shared" si="182"/>
        <v>-0.33333333333333331</v>
      </c>
      <c r="H368" s="63">
        <f t="shared" si="182"/>
        <v>-0.33333333333333331</v>
      </c>
      <c r="I368" s="63">
        <f t="shared" si="182"/>
        <v>-0.20689655172413793</v>
      </c>
      <c r="J368" s="63">
        <f t="shared" si="182"/>
        <v>2.5000000000000001E-2</v>
      </c>
      <c r="K368" s="63" t="str">
        <f t="shared" si="182"/>
        <v/>
      </c>
      <c r="L368" s="63" t="str">
        <f t="shared" si="182"/>
        <v/>
      </c>
      <c r="M368" s="63">
        <f t="shared" si="182"/>
        <v>-0.33333333333333331</v>
      </c>
      <c r="N368" s="35">
        <f t="shared" si="182"/>
        <v>0</v>
      </c>
      <c r="O368" s="35" t="str">
        <f t="shared" si="182"/>
        <v/>
      </c>
      <c r="P368" s="35">
        <f t="shared" si="182"/>
        <v>-0.42857142857142855</v>
      </c>
      <c r="Q368" s="63">
        <f t="shared" si="182"/>
        <v>0</v>
      </c>
      <c r="R368" s="63">
        <f t="shared" si="182"/>
        <v>-0.17391304347826086</v>
      </c>
      <c r="S368" s="63">
        <f t="shared" si="182"/>
        <v>-0.66666666666666663</v>
      </c>
      <c r="T368" s="63">
        <f t="shared" si="182"/>
        <v>0</v>
      </c>
      <c r="U368" s="63">
        <f t="shared" si="182"/>
        <v>2.9411764705882353E-2</v>
      </c>
      <c r="V368" s="64" t="str">
        <f t="shared" si="182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>
        <f t="shared" ref="F369:V369" si="183">IFERROR(SQRT(2*(F367-F366)^2/(F367+F366)),"")</f>
        <v>0.79514656794589067</v>
      </c>
      <c r="G369" s="65">
        <f t="shared" si="183"/>
        <v>0.63245553203367588</v>
      </c>
      <c r="H369" s="65">
        <f t="shared" si="183"/>
        <v>1.0954451150103321</v>
      </c>
      <c r="I369" s="65">
        <f t="shared" si="183"/>
        <v>1.1766968108291043</v>
      </c>
      <c r="J369" s="65">
        <f t="shared" si="183"/>
        <v>0.15713484026367722</v>
      </c>
      <c r="K369" s="65" t="str">
        <f t="shared" si="183"/>
        <v/>
      </c>
      <c r="L369" s="65" t="str">
        <f t="shared" si="183"/>
        <v/>
      </c>
      <c r="M369" s="65">
        <f t="shared" si="183"/>
        <v>0.63245553203367588</v>
      </c>
      <c r="N369" s="74">
        <f t="shared" si="183"/>
        <v>0</v>
      </c>
      <c r="O369" s="74" t="str">
        <f t="shared" si="183"/>
        <v/>
      </c>
      <c r="P369" s="74">
        <f t="shared" si="183"/>
        <v>1.2792042981336627</v>
      </c>
      <c r="Q369" s="65">
        <f t="shared" si="183"/>
        <v>0</v>
      </c>
      <c r="R369" s="65">
        <f t="shared" si="183"/>
        <v>0.87287156094396945</v>
      </c>
      <c r="S369" s="65">
        <f t="shared" si="183"/>
        <v>1.4142135623730951</v>
      </c>
      <c r="T369" s="65">
        <f t="shared" si="183"/>
        <v>0</v>
      </c>
      <c r="U369" s="65">
        <f t="shared" si="183"/>
        <v>0.17025130615174972</v>
      </c>
      <c r="V369" s="66" t="str">
        <f t="shared" si="183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4">IFERROR((F371-F370)/F370,"")</f>
        <v/>
      </c>
      <c r="G372" s="63" t="str">
        <f t="shared" si="184"/>
        <v/>
      </c>
      <c r="H372" s="63" t="str">
        <f t="shared" si="184"/>
        <v/>
      </c>
      <c r="I372" s="63" t="str">
        <f t="shared" si="184"/>
        <v/>
      </c>
      <c r="J372" s="63" t="str">
        <f t="shared" si="184"/>
        <v/>
      </c>
      <c r="K372" s="63" t="str">
        <f t="shared" si="184"/>
        <v/>
      </c>
      <c r="L372" s="63" t="str">
        <f t="shared" si="184"/>
        <v/>
      </c>
      <c r="M372" s="63" t="str">
        <f t="shared" si="184"/>
        <v/>
      </c>
      <c r="N372" s="35" t="str">
        <f t="shared" si="184"/>
        <v/>
      </c>
      <c r="O372" s="35" t="str">
        <f t="shared" si="184"/>
        <v/>
      </c>
      <c r="P372" s="35" t="str">
        <f t="shared" si="184"/>
        <v/>
      </c>
      <c r="Q372" s="63" t="str">
        <f t="shared" si="184"/>
        <v/>
      </c>
      <c r="R372" s="63" t="str">
        <f t="shared" si="184"/>
        <v/>
      </c>
      <c r="S372" s="63" t="str">
        <f t="shared" si="184"/>
        <v/>
      </c>
      <c r="T372" s="63" t="str">
        <f t="shared" si="184"/>
        <v/>
      </c>
      <c r="U372" s="63" t="str">
        <f t="shared" si="184"/>
        <v/>
      </c>
      <c r="V372" s="64" t="str">
        <f t="shared" si="184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5">IFERROR(SQRT(2*(F371-F370)^2/(F371+F370)),"")</f>
        <v/>
      </c>
      <c r="G373" s="65" t="str">
        <f t="shared" si="185"/>
        <v/>
      </c>
      <c r="H373" s="65" t="str">
        <f t="shared" si="185"/>
        <v/>
      </c>
      <c r="I373" s="65" t="str">
        <f t="shared" si="185"/>
        <v/>
      </c>
      <c r="J373" s="65" t="str">
        <f t="shared" si="185"/>
        <v/>
      </c>
      <c r="K373" s="65" t="str">
        <f t="shared" si="185"/>
        <v/>
      </c>
      <c r="L373" s="65" t="str">
        <f t="shared" si="185"/>
        <v/>
      </c>
      <c r="M373" s="65" t="str">
        <f t="shared" si="185"/>
        <v/>
      </c>
      <c r="N373" s="70" t="str">
        <f t="shared" si="185"/>
        <v/>
      </c>
      <c r="O373" s="70" t="str">
        <f t="shared" si="185"/>
        <v/>
      </c>
      <c r="P373" s="70" t="str">
        <f t="shared" si="185"/>
        <v/>
      </c>
      <c r="Q373" s="65" t="str">
        <f t="shared" si="185"/>
        <v/>
      </c>
      <c r="R373" s="65" t="str">
        <f t="shared" si="185"/>
        <v/>
      </c>
      <c r="S373" s="65" t="str">
        <f t="shared" si="185"/>
        <v/>
      </c>
      <c r="T373" s="65" t="str">
        <f t="shared" si="185"/>
        <v/>
      </c>
      <c r="U373" s="65" t="str">
        <f t="shared" si="185"/>
        <v/>
      </c>
      <c r="V373" s="66" t="str">
        <f t="shared" si="185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86">IFERROR((F375-F374)/F374,"")</f>
        <v/>
      </c>
      <c r="G376" s="63" t="str">
        <f t="shared" si="186"/>
        <v/>
      </c>
      <c r="H376" s="63" t="str">
        <f t="shared" si="186"/>
        <v/>
      </c>
      <c r="I376" s="63" t="str">
        <f t="shared" si="186"/>
        <v/>
      </c>
      <c r="J376" s="63" t="str">
        <f t="shared" si="186"/>
        <v/>
      </c>
      <c r="K376" s="63" t="str">
        <f t="shared" si="186"/>
        <v/>
      </c>
      <c r="L376" s="63" t="str">
        <f t="shared" si="186"/>
        <v/>
      </c>
      <c r="M376" s="63" t="str">
        <f t="shared" si="186"/>
        <v/>
      </c>
      <c r="N376" s="35" t="str">
        <f t="shared" si="186"/>
        <v/>
      </c>
      <c r="O376" s="35" t="str">
        <f t="shared" si="186"/>
        <v/>
      </c>
      <c r="P376" s="35" t="str">
        <f t="shared" si="186"/>
        <v/>
      </c>
      <c r="Q376" s="63" t="str">
        <f t="shared" si="186"/>
        <v/>
      </c>
      <c r="R376" s="63" t="str">
        <f t="shared" si="186"/>
        <v/>
      </c>
      <c r="S376" s="63" t="str">
        <f t="shared" si="186"/>
        <v/>
      </c>
      <c r="T376" s="63" t="str">
        <f t="shared" si="186"/>
        <v/>
      </c>
      <c r="U376" s="63" t="str">
        <f t="shared" si="186"/>
        <v/>
      </c>
      <c r="V376" s="64" t="str">
        <f t="shared" si="186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87">IFERROR(SQRT(2*(F375-F374)^2/(F375+F374)),"")</f>
        <v/>
      </c>
      <c r="G377" s="65" t="str">
        <f t="shared" si="187"/>
        <v/>
      </c>
      <c r="H377" s="65" t="str">
        <f t="shared" si="187"/>
        <v/>
      </c>
      <c r="I377" s="65" t="str">
        <f t="shared" si="187"/>
        <v/>
      </c>
      <c r="J377" s="65" t="str">
        <f t="shared" si="187"/>
        <v/>
      </c>
      <c r="K377" s="65" t="str">
        <f t="shared" si="187"/>
        <v/>
      </c>
      <c r="L377" s="65" t="str">
        <f t="shared" si="187"/>
        <v/>
      </c>
      <c r="M377" s="65" t="str">
        <f t="shared" si="187"/>
        <v/>
      </c>
      <c r="N377" s="70" t="str">
        <f t="shared" si="187"/>
        <v/>
      </c>
      <c r="O377" s="70" t="str">
        <f t="shared" si="187"/>
        <v/>
      </c>
      <c r="P377" s="70" t="str">
        <f t="shared" si="187"/>
        <v/>
      </c>
      <c r="Q377" s="65" t="str">
        <f t="shared" si="187"/>
        <v/>
      </c>
      <c r="R377" s="65" t="str">
        <f t="shared" si="187"/>
        <v/>
      </c>
      <c r="S377" s="65" t="str">
        <f t="shared" si="187"/>
        <v/>
      </c>
      <c r="T377" s="65" t="str">
        <f t="shared" si="187"/>
        <v/>
      </c>
      <c r="U377" s="65" t="str">
        <f t="shared" si="187"/>
        <v/>
      </c>
      <c r="V377" s="66" t="str">
        <f t="shared" si="187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88">IFERROR((F379-F378)/F378,"")</f>
        <v/>
      </c>
      <c r="G380" s="63" t="str">
        <f t="shared" si="188"/>
        <v/>
      </c>
      <c r="H380" s="63" t="str">
        <f t="shared" si="188"/>
        <v/>
      </c>
      <c r="I380" s="63" t="str">
        <f t="shared" si="188"/>
        <v/>
      </c>
      <c r="J380" s="63" t="str">
        <f t="shared" si="188"/>
        <v/>
      </c>
      <c r="K380" s="63" t="str">
        <f t="shared" si="188"/>
        <v/>
      </c>
      <c r="L380" s="63" t="str">
        <f t="shared" si="188"/>
        <v/>
      </c>
      <c r="M380" s="63" t="str">
        <f t="shared" si="188"/>
        <v/>
      </c>
      <c r="N380" s="35" t="str">
        <f t="shared" si="188"/>
        <v/>
      </c>
      <c r="O380" s="35" t="str">
        <f t="shared" si="188"/>
        <v/>
      </c>
      <c r="P380" s="35" t="str">
        <f t="shared" si="188"/>
        <v/>
      </c>
      <c r="Q380" s="63" t="str">
        <f t="shared" si="188"/>
        <v/>
      </c>
      <c r="R380" s="63" t="str">
        <f t="shared" si="188"/>
        <v/>
      </c>
      <c r="S380" s="63" t="str">
        <f t="shared" si="188"/>
        <v/>
      </c>
      <c r="T380" s="63" t="str">
        <f t="shared" si="188"/>
        <v/>
      </c>
      <c r="U380" s="63" t="str">
        <f t="shared" si="188"/>
        <v/>
      </c>
      <c r="V380" s="64" t="str">
        <f t="shared" si="188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89">IFERROR(SQRT(2*(F379-F378)^2/(F379+F378)),"")</f>
        <v/>
      </c>
      <c r="G381" s="65" t="str">
        <f t="shared" si="189"/>
        <v/>
      </c>
      <c r="H381" s="65" t="str">
        <f t="shared" si="189"/>
        <v/>
      </c>
      <c r="I381" s="65" t="str">
        <f t="shared" si="189"/>
        <v/>
      </c>
      <c r="J381" s="65" t="str">
        <f t="shared" si="189"/>
        <v/>
      </c>
      <c r="K381" s="65" t="str">
        <f t="shared" si="189"/>
        <v/>
      </c>
      <c r="L381" s="65" t="str">
        <f t="shared" si="189"/>
        <v/>
      </c>
      <c r="M381" s="65" t="str">
        <f t="shared" si="189"/>
        <v/>
      </c>
      <c r="N381" s="70" t="str">
        <f t="shared" si="189"/>
        <v/>
      </c>
      <c r="O381" s="70" t="str">
        <f t="shared" si="189"/>
        <v/>
      </c>
      <c r="P381" s="70" t="str">
        <f t="shared" si="189"/>
        <v/>
      </c>
      <c r="Q381" s="65" t="str">
        <f t="shared" si="189"/>
        <v/>
      </c>
      <c r="R381" s="65" t="str">
        <f t="shared" si="189"/>
        <v/>
      </c>
      <c r="S381" s="65" t="str">
        <f t="shared" si="189"/>
        <v/>
      </c>
      <c r="T381" s="65" t="str">
        <f t="shared" si="189"/>
        <v/>
      </c>
      <c r="U381" s="65" t="str">
        <f t="shared" si="189"/>
        <v/>
      </c>
      <c r="V381" s="66" t="str">
        <f t="shared" si="189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0">IFERROR((F383-F382)/F382,"")</f>
        <v/>
      </c>
      <c r="G384" s="63" t="str">
        <f t="shared" si="190"/>
        <v/>
      </c>
      <c r="H384" s="63" t="str">
        <f t="shared" si="190"/>
        <v/>
      </c>
      <c r="I384" s="63" t="str">
        <f t="shared" si="190"/>
        <v/>
      </c>
      <c r="J384" s="63" t="str">
        <f t="shared" si="190"/>
        <v/>
      </c>
      <c r="K384" s="63" t="str">
        <f t="shared" si="190"/>
        <v/>
      </c>
      <c r="L384" s="63" t="str">
        <f t="shared" si="190"/>
        <v/>
      </c>
      <c r="M384" s="63" t="str">
        <f t="shared" si="190"/>
        <v/>
      </c>
      <c r="N384" s="35" t="str">
        <f t="shared" si="190"/>
        <v/>
      </c>
      <c r="O384" s="35" t="str">
        <f t="shared" si="190"/>
        <v/>
      </c>
      <c r="P384" s="35" t="str">
        <f t="shared" si="190"/>
        <v/>
      </c>
      <c r="Q384" s="63" t="str">
        <f t="shared" si="190"/>
        <v/>
      </c>
      <c r="R384" s="63" t="str">
        <f t="shared" si="190"/>
        <v/>
      </c>
      <c r="S384" s="63" t="str">
        <f t="shared" si="190"/>
        <v/>
      </c>
      <c r="T384" s="63" t="str">
        <f t="shared" si="190"/>
        <v/>
      </c>
      <c r="U384" s="63" t="str">
        <f t="shared" si="190"/>
        <v/>
      </c>
      <c r="V384" s="64" t="str">
        <f t="shared" si="190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1">IFERROR(SQRT(2*(F383-F382)^2/(F383+F382)),"")</f>
        <v/>
      </c>
      <c r="G385" s="65" t="str">
        <f t="shared" si="191"/>
        <v/>
      </c>
      <c r="H385" s="65" t="str">
        <f t="shared" si="191"/>
        <v/>
      </c>
      <c r="I385" s="65" t="str">
        <f t="shared" si="191"/>
        <v/>
      </c>
      <c r="J385" s="65" t="str">
        <f t="shared" si="191"/>
        <v/>
      </c>
      <c r="K385" s="65" t="str">
        <f t="shared" si="191"/>
        <v/>
      </c>
      <c r="L385" s="65" t="str">
        <f t="shared" si="191"/>
        <v/>
      </c>
      <c r="M385" s="65" t="str">
        <f t="shared" si="191"/>
        <v/>
      </c>
      <c r="N385" s="70" t="str">
        <f t="shared" si="191"/>
        <v/>
      </c>
      <c r="O385" s="70" t="str">
        <f t="shared" si="191"/>
        <v/>
      </c>
      <c r="P385" s="70" t="str">
        <f t="shared" si="191"/>
        <v/>
      </c>
      <c r="Q385" s="65" t="str">
        <f t="shared" si="191"/>
        <v/>
      </c>
      <c r="R385" s="65" t="str">
        <f t="shared" si="191"/>
        <v/>
      </c>
      <c r="S385" s="65" t="str">
        <f t="shared" si="191"/>
        <v/>
      </c>
      <c r="T385" s="65" t="str">
        <f t="shared" si="191"/>
        <v/>
      </c>
      <c r="U385" s="65" t="str">
        <f t="shared" si="191"/>
        <v/>
      </c>
      <c r="V385" s="66" t="str">
        <f t="shared" si="191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2">IFERROR((F387-F386)/F386,"")</f>
        <v/>
      </c>
      <c r="G388" s="63" t="str">
        <f t="shared" si="192"/>
        <v/>
      </c>
      <c r="H388" s="63" t="str">
        <f t="shared" si="192"/>
        <v/>
      </c>
      <c r="I388" s="63" t="str">
        <f t="shared" si="192"/>
        <v/>
      </c>
      <c r="J388" s="63" t="str">
        <f t="shared" si="192"/>
        <v/>
      </c>
      <c r="K388" s="63" t="str">
        <f t="shared" si="192"/>
        <v/>
      </c>
      <c r="L388" s="63" t="str">
        <f t="shared" si="192"/>
        <v/>
      </c>
      <c r="M388" s="63" t="str">
        <f t="shared" si="192"/>
        <v/>
      </c>
      <c r="N388" s="35" t="str">
        <f t="shared" si="192"/>
        <v/>
      </c>
      <c r="O388" s="35" t="str">
        <f t="shared" si="192"/>
        <v/>
      </c>
      <c r="P388" s="35" t="str">
        <f t="shared" si="192"/>
        <v/>
      </c>
      <c r="Q388" s="63" t="str">
        <f t="shared" si="192"/>
        <v/>
      </c>
      <c r="R388" s="63" t="str">
        <f t="shared" si="192"/>
        <v/>
      </c>
      <c r="S388" s="63" t="str">
        <f t="shared" si="192"/>
        <v/>
      </c>
      <c r="T388" s="63" t="str">
        <f t="shared" si="192"/>
        <v/>
      </c>
      <c r="U388" s="63" t="str">
        <f t="shared" si="192"/>
        <v/>
      </c>
      <c r="V388" s="64" t="str">
        <f t="shared" si="192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3">IFERROR(SQRT(2*(F387-F386)^2/(F387+F386)),"")</f>
        <v/>
      </c>
      <c r="G389" s="65" t="str">
        <f t="shared" si="193"/>
        <v/>
      </c>
      <c r="H389" s="65" t="str">
        <f t="shared" si="193"/>
        <v/>
      </c>
      <c r="I389" s="65" t="str">
        <f t="shared" si="193"/>
        <v/>
      </c>
      <c r="J389" s="65" t="str">
        <f t="shared" si="193"/>
        <v/>
      </c>
      <c r="K389" s="65" t="str">
        <f t="shared" si="193"/>
        <v/>
      </c>
      <c r="L389" s="65" t="str">
        <f t="shared" si="193"/>
        <v/>
      </c>
      <c r="M389" s="65" t="str">
        <f t="shared" si="193"/>
        <v/>
      </c>
      <c r="N389" s="70" t="str">
        <f t="shared" si="193"/>
        <v/>
      </c>
      <c r="O389" s="70" t="str">
        <f t="shared" si="193"/>
        <v/>
      </c>
      <c r="P389" s="70" t="str">
        <f t="shared" si="193"/>
        <v/>
      </c>
      <c r="Q389" s="65" t="str">
        <f t="shared" si="193"/>
        <v/>
      </c>
      <c r="R389" s="65" t="str">
        <f t="shared" si="193"/>
        <v/>
      </c>
      <c r="S389" s="65" t="str">
        <f t="shared" si="193"/>
        <v/>
      </c>
      <c r="T389" s="65" t="str">
        <f t="shared" si="193"/>
        <v/>
      </c>
      <c r="U389" s="65" t="str">
        <f t="shared" si="193"/>
        <v/>
      </c>
      <c r="V389" s="66" t="str">
        <f t="shared" si="193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4">IFERROR((F391-F390)/F390,"")</f>
        <v/>
      </c>
      <c r="G392" s="63" t="str">
        <f t="shared" si="194"/>
        <v/>
      </c>
      <c r="H392" s="63" t="str">
        <f t="shared" si="194"/>
        <v/>
      </c>
      <c r="I392" s="63" t="str">
        <f t="shared" si="194"/>
        <v/>
      </c>
      <c r="J392" s="63" t="str">
        <f t="shared" si="194"/>
        <v/>
      </c>
      <c r="K392" s="63" t="str">
        <f t="shared" si="194"/>
        <v/>
      </c>
      <c r="L392" s="63" t="str">
        <f t="shared" si="194"/>
        <v/>
      </c>
      <c r="M392" s="63" t="str">
        <f t="shared" si="194"/>
        <v/>
      </c>
      <c r="N392" s="35" t="str">
        <f t="shared" si="194"/>
        <v/>
      </c>
      <c r="O392" s="35" t="str">
        <f t="shared" si="194"/>
        <v/>
      </c>
      <c r="P392" s="35" t="str">
        <f t="shared" si="194"/>
        <v/>
      </c>
      <c r="Q392" s="63" t="str">
        <f t="shared" si="194"/>
        <v/>
      </c>
      <c r="R392" s="63" t="str">
        <f t="shared" si="194"/>
        <v/>
      </c>
      <c r="S392" s="63" t="str">
        <f t="shared" si="194"/>
        <v/>
      </c>
      <c r="T392" s="63" t="str">
        <f t="shared" si="194"/>
        <v/>
      </c>
      <c r="U392" s="63" t="str">
        <f t="shared" si="194"/>
        <v/>
      </c>
      <c r="V392" s="64" t="str">
        <f t="shared" si="194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5">IFERROR(SQRT(2*(F391-F390)^2/(F391+F390)),"")</f>
        <v/>
      </c>
      <c r="G393" s="65" t="str">
        <f t="shared" si="195"/>
        <v/>
      </c>
      <c r="H393" s="65" t="str">
        <f t="shared" si="195"/>
        <v/>
      </c>
      <c r="I393" s="65" t="str">
        <f t="shared" si="195"/>
        <v/>
      </c>
      <c r="J393" s="65" t="str">
        <f t="shared" si="195"/>
        <v/>
      </c>
      <c r="K393" s="65" t="str">
        <f t="shared" si="195"/>
        <v/>
      </c>
      <c r="L393" s="65" t="str">
        <f t="shared" si="195"/>
        <v/>
      </c>
      <c r="M393" s="65" t="str">
        <f t="shared" si="195"/>
        <v/>
      </c>
      <c r="N393" s="70" t="str">
        <f t="shared" si="195"/>
        <v/>
      </c>
      <c r="O393" s="70" t="str">
        <f t="shared" si="195"/>
        <v/>
      </c>
      <c r="P393" s="70" t="str">
        <f t="shared" si="195"/>
        <v/>
      </c>
      <c r="Q393" s="65" t="str">
        <f t="shared" si="195"/>
        <v/>
      </c>
      <c r="R393" s="65" t="str">
        <f t="shared" si="195"/>
        <v/>
      </c>
      <c r="S393" s="65" t="str">
        <f t="shared" si="195"/>
        <v/>
      </c>
      <c r="T393" s="65" t="str">
        <f t="shared" si="195"/>
        <v/>
      </c>
      <c r="U393" s="65" t="str">
        <f t="shared" si="195"/>
        <v/>
      </c>
      <c r="V393" s="66" t="str">
        <f t="shared" si="195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196">IFERROR((F395-F394)/F394,"")</f>
        <v/>
      </c>
      <c r="G396" s="63" t="str">
        <f t="shared" si="196"/>
        <v/>
      </c>
      <c r="H396" s="63" t="str">
        <f t="shared" si="196"/>
        <v/>
      </c>
      <c r="I396" s="63" t="str">
        <f t="shared" si="196"/>
        <v/>
      </c>
      <c r="J396" s="63" t="str">
        <f t="shared" si="196"/>
        <v/>
      </c>
      <c r="K396" s="63" t="str">
        <f t="shared" si="196"/>
        <v/>
      </c>
      <c r="L396" s="63" t="str">
        <f t="shared" si="196"/>
        <v/>
      </c>
      <c r="M396" s="63" t="str">
        <f t="shared" si="196"/>
        <v/>
      </c>
      <c r="N396" s="35" t="str">
        <f t="shared" si="196"/>
        <v/>
      </c>
      <c r="O396" s="35" t="str">
        <f t="shared" si="196"/>
        <v/>
      </c>
      <c r="P396" s="35" t="str">
        <f t="shared" si="196"/>
        <v/>
      </c>
      <c r="Q396" s="63" t="str">
        <f t="shared" si="196"/>
        <v/>
      </c>
      <c r="R396" s="63" t="str">
        <f t="shared" si="196"/>
        <v/>
      </c>
      <c r="S396" s="63" t="str">
        <f t="shared" si="196"/>
        <v/>
      </c>
      <c r="T396" s="63" t="str">
        <f t="shared" si="196"/>
        <v/>
      </c>
      <c r="U396" s="63" t="str">
        <f t="shared" si="196"/>
        <v/>
      </c>
      <c r="V396" s="64" t="str">
        <f t="shared" si="196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197">IFERROR(SQRT(2*(F395-F394)^2/(F395+F394)),"")</f>
        <v/>
      </c>
      <c r="G397" s="65" t="str">
        <f t="shared" si="197"/>
        <v/>
      </c>
      <c r="H397" s="65" t="str">
        <f t="shared" si="197"/>
        <v/>
      </c>
      <c r="I397" s="65" t="str">
        <f t="shared" si="197"/>
        <v/>
      </c>
      <c r="J397" s="65" t="str">
        <f t="shared" si="197"/>
        <v/>
      </c>
      <c r="K397" s="65" t="str">
        <f t="shared" si="197"/>
        <v/>
      </c>
      <c r="L397" s="65" t="str">
        <f t="shared" si="197"/>
        <v/>
      </c>
      <c r="M397" s="65" t="str">
        <f t="shared" si="197"/>
        <v/>
      </c>
      <c r="N397" s="70" t="str">
        <f t="shared" si="197"/>
        <v/>
      </c>
      <c r="O397" s="70" t="str">
        <f t="shared" si="197"/>
        <v/>
      </c>
      <c r="P397" s="70" t="str">
        <f t="shared" si="197"/>
        <v/>
      </c>
      <c r="Q397" s="65" t="str">
        <f t="shared" si="197"/>
        <v/>
      </c>
      <c r="R397" s="65" t="str">
        <f t="shared" si="197"/>
        <v/>
      </c>
      <c r="S397" s="65" t="str">
        <f t="shared" si="197"/>
        <v/>
      </c>
      <c r="T397" s="65" t="str">
        <f t="shared" si="197"/>
        <v/>
      </c>
      <c r="U397" s="65" t="str">
        <f t="shared" si="197"/>
        <v/>
      </c>
      <c r="V397" s="66" t="str">
        <f t="shared" si="197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198">IFERROR((F399-F398)/F398,"")</f>
        <v/>
      </c>
      <c r="G400" s="63" t="str">
        <f t="shared" si="198"/>
        <v/>
      </c>
      <c r="H400" s="63" t="str">
        <f t="shared" si="198"/>
        <v/>
      </c>
      <c r="I400" s="63" t="str">
        <f t="shared" si="198"/>
        <v/>
      </c>
      <c r="J400" s="63" t="str">
        <f t="shared" si="198"/>
        <v/>
      </c>
      <c r="K400" s="63" t="str">
        <f t="shared" si="198"/>
        <v/>
      </c>
      <c r="L400" s="63" t="str">
        <f t="shared" si="198"/>
        <v/>
      </c>
      <c r="M400" s="63" t="str">
        <f t="shared" si="198"/>
        <v/>
      </c>
      <c r="N400" s="35" t="str">
        <f t="shared" si="198"/>
        <v/>
      </c>
      <c r="O400" s="35" t="str">
        <f t="shared" si="198"/>
        <v/>
      </c>
      <c r="P400" s="35" t="str">
        <f t="shared" si="198"/>
        <v/>
      </c>
      <c r="Q400" s="63" t="str">
        <f t="shared" si="198"/>
        <v/>
      </c>
      <c r="R400" s="63" t="str">
        <f t="shared" si="198"/>
        <v/>
      </c>
      <c r="S400" s="63" t="str">
        <f t="shared" si="198"/>
        <v/>
      </c>
      <c r="T400" s="63" t="str">
        <f t="shared" si="198"/>
        <v/>
      </c>
      <c r="U400" s="63" t="str">
        <f t="shared" si="198"/>
        <v/>
      </c>
      <c r="V400" s="64" t="str">
        <f t="shared" si="198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199">IFERROR(SQRT(2*(F399-F398)^2/(F399+F398)),"")</f>
        <v/>
      </c>
      <c r="G401" s="65" t="str">
        <f t="shared" si="199"/>
        <v/>
      </c>
      <c r="H401" s="65" t="str">
        <f t="shared" si="199"/>
        <v/>
      </c>
      <c r="I401" s="65" t="str">
        <f t="shared" si="199"/>
        <v/>
      </c>
      <c r="J401" s="65" t="str">
        <f t="shared" si="199"/>
        <v/>
      </c>
      <c r="K401" s="65" t="str">
        <f t="shared" si="199"/>
        <v/>
      </c>
      <c r="L401" s="65" t="str">
        <f t="shared" si="199"/>
        <v/>
      </c>
      <c r="M401" s="65" t="str">
        <f t="shared" si="199"/>
        <v/>
      </c>
      <c r="N401" s="70" t="str">
        <f t="shared" si="199"/>
        <v/>
      </c>
      <c r="O401" s="70" t="str">
        <f t="shared" si="199"/>
        <v/>
      </c>
      <c r="P401" s="70" t="str">
        <f t="shared" si="199"/>
        <v/>
      </c>
      <c r="Q401" s="65" t="str">
        <f t="shared" si="199"/>
        <v/>
      </c>
      <c r="R401" s="65" t="str">
        <f t="shared" si="199"/>
        <v/>
      </c>
      <c r="S401" s="65" t="str">
        <f t="shared" si="199"/>
        <v/>
      </c>
      <c r="T401" s="65" t="str">
        <f t="shared" si="199"/>
        <v/>
      </c>
      <c r="U401" s="65" t="str">
        <f t="shared" si="199"/>
        <v/>
      </c>
      <c r="V401" s="66" t="str">
        <f t="shared" si="199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0">IFERROR((F403-F402)/F402,"")</f>
        <v/>
      </c>
      <c r="G404" s="63" t="str">
        <f t="shared" si="200"/>
        <v/>
      </c>
      <c r="H404" s="63" t="str">
        <f t="shared" si="200"/>
        <v/>
      </c>
      <c r="I404" s="63" t="str">
        <f t="shared" si="200"/>
        <v/>
      </c>
      <c r="J404" s="63" t="str">
        <f t="shared" si="200"/>
        <v/>
      </c>
      <c r="K404" s="63" t="str">
        <f t="shared" si="200"/>
        <v/>
      </c>
      <c r="L404" s="63" t="str">
        <f t="shared" si="200"/>
        <v/>
      </c>
      <c r="M404" s="63" t="str">
        <f t="shared" si="200"/>
        <v/>
      </c>
      <c r="N404" s="35" t="str">
        <f t="shared" si="200"/>
        <v/>
      </c>
      <c r="O404" s="35" t="str">
        <f t="shared" si="200"/>
        <v/>
      </c>
      <c r="P404" s="35" t="str">
        <f t="shared" si="200"/>
        <v/>
      </c>
      <c r="Q404" s="63" t="str">
        <f t="shared" si="200"/>
        <v/>
      </c>
      <c r="R404" s="63" t="str">
        <f t="shared" si="200"/>
        <v/>
      </c>
      <c r="S404" s="63" t="str">
        <f t="shared" si="200"/>
        <v/>
      </c>
      <c r="T404" s="63" t="str">
        <f t="shared" si="200"/>
        <v/>
      </c>
      <c r="U404" s="63" t="str">
        <f t="shared" si="200"/>
        <v/>
      </c>
      <c r="V404" s="64" t="str">
        <f t="shared" si="200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1">IFERROR(SQRT(2*(F403-F402)^2/(F403+F402)),"")</f>
        <v/>
      </c>
      <c r="G405" s="65" t="str">
        <f t="shared" si="201"/>
        <v/>
      </c>
      <c r="H405" s="65" t="str">
        <f t="shared" si="201"/>
        <v/>
      </c>
      <c r="I405" s="65" t="str">
        <f t="shared" si="201"/>
        <v/>
      </c>
      <c r="J405" s="65" t="str">
        <f t="shared" si="201"/>
        <v/>
      </c>
      <c r="K405" s="65" t="str">
        <f t="shared" si="201"/>
        <v/>
      </c>
      <c r="L405" s="65" t="str">
        <f t="shared" si="201"/>
        <v/>
      </c>
      <c r="M405" s="65" t="str">
        <f t="shared" si="201"/>
        <v/>
      </c>
      <c r="N405" s="70" t="str">
        <f t="shared" si="201"/>
        <v/>
      </c>
      <c r="O405" s="70" t="str">
        <f t="shared" si="201"/>
        <v/>
      </c>
      <c r="P405" s="70" t="str">
        <f t="shared" si="201"/>
        <v/>
      </c>
      <c r="Q405" s="65" t="str">
        <f t="shared" si="201"/>
        <v/>
      </c>
      <c r="R405" s="65" t="str">
        <f t="shared" si="201"/>
        <v/>
      </c>
      <c r="S405" s="65" t="str">
        <f t="shared" si="201"/>
        <v/>
      </c>
      <c r="T405" s="65" t="str">
        <f t="shared" si="201"/>
        <v/>
      </c>
      <c r="U405" s="65" t="str">
        <f t="shared" si="201"/>
        <v/>
      </c>
      <c r="V405" s="66" t="str">
        <f t="shared" si="201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87">
        <v>46115</v>
      </c>
      <c r="E406" s="104">
        <v>0.32291666666666669</v>
      </c>
      <c r="F406" s="58">
        <v>647</v>
      </c>
      <c r="G406" s="58">
        <v>33</v>
      </c>
      <c r="H406" s="58">
        <v>252</v>
      </c>
      <c r="I406" s="58">
        <v>202</v>
      </c>
      <c r="J406" s="58">
        <v>160</v>
      </c>
      <c r="K406" s="18">
        <v>11</v>
      </c>
      <c r="L406" s="18">
        <f t="shared" ref="L406:V407" si="202">SUM(L402:L405)</f>
        <v>0</v>
      </c>
      <c r="M406" s="18">
        <v>22</v>
      </c>
      <c r="N406" s="18">
        <v>66</v>
      </c>
      <c r="O406" s="18">
        <v>31</v>
      </c>
      <c r="P406" s="18">
        <v>155</v>
      </c>
      <c r="Q406" s="18">
        <v>35</v>
      </c>
      <c r="R406" s="18">
        <v>167</v>
      </c>
      <c r="S406" s="18">
        <v>0</v>
      </c>
      <c r="T406" s="18">
        <f t="shared" si="202"/>
        <v>0</v>
      </c>
      <c r="U406" s="18">
        <v>136</v>
      </c>
      <c r="V406" s="18">
        <v>24</v>
      </c>
    </row>
    <row r="407" spans="1:22" ht="13.95" customHeight="1" x14ac:dyDescent="0.3">
      <c r="A407" s="82"/>
      <c r="B407" s="85"/>
      <c r="C407" s="18" t="s">
        <v>548</v>
      </c>
      <c r="D407" s="88"/>
      <c r="E407" s="88"/>
      <c r="F407" s="18">
        <v>594</v>
      </c>
      <c r="G407" s="18">
        <v>14</v>
      </c>
      <c r="H407" s="18">
        <v>234</v>
      </c>
      <c r="I407" s="18">
        <v>201</v>
      </c>
      <c r="J407" s="18">
        <v>145</v>
      </c>
      <c r="K407" s="18">
        <v>11</v>
      </c>
      <c r="L407" s="18">
        <f t="shared" si="202"/>
        <v>0</v>
      </c>
      <c r="M407" s="18">
        <v>3</v>
      </c>
      <c r="N407" s="18">
        <v>58</v>
      </c>
      <c r="O407" s="18">
        <v>33</v>
      </c>
      <c r="P407" s="18">
        <v>143</v>
      </c>
      <c r="Q407" s="18">
        <v>37</v>
      </c>
      <c r="R407" s="18">
        <v>164</v>
      </c>
      <c r="S407" s="18">
        <f t="shared" si="202"/>
        <v>0</v>
      </c>
      <c r="T407" s="18">
        <f t="shared" si="202"/>
        <v>0</v>
      </c>
      <c r="U407" s="18">
        <v>145</v>
      </c>
      <c r="V407" s="18">
        <f t="shared" si="202"/>
        <v>24</v>
      </c>
    </row>
    <row r="408" spans="1:22" ht="13.95" customHeight="1" x14ac:dyDescent="0.3">
      <c r="A408" s="82"/>
      <c r="B408" s="85"/>
      <c r="C408" s="18" t="s">
        <v>549</v>
      </c>
      <c r="D408" s="88"/>
      <c r="E408" s="88"/>
      <c r="F408" s="63">
        <f t="shared" ref="F408:V408" si="203">IFERROR((F407-F406)/F406,"")</f>
        <v>-8.1916537867078823E-2</v>
      </c>
      <c r="G408" s="63">
        <f t="shared" si="203"/>
        <v>-0.5757575757575758</v>
      </c>
      <c r="H408" s="63">
        <f t="shared" si="203"/>
        <v>-7.1428571428571425E-2</v>
      </c>
      <c r="I408" s="63">
        <f t="shared" si="203"/>
        <v>-4.9504950495049506E-3</v>
      </c>
      <c r="J408" s="63">
        <f t="shared" si="203"/>
        <v>-9.375E-2</v>
      </c>
      <c r="K408" s="63">
        <f t="shared" si="203"/>
        <v>0</v>
      </c>
      <c r="L408" s="63" t="str">
        <f t="shared" si="203"/>
        <v/>
      </c>
      <c r="M408" s="63">
        <f t="shared" si="203"/>
        <v>-0.86363636363636365</v>
      </c>
      <c r="N408" s="35">
        <f t="shared" si="203"/>
        <v>-0.12121212121212122</v>
      </c>
      <c r="O408" s="35">
        <f t="shared" si="203"/>
        <v>6.4516129032258063E-2</v>
      </c>
      <c r="P408" s="35">
        <f t="shared" si="203"/>
        <v>-7.7419354838709681E-2</v>
      </c>
      <c r="Q408" s="63">
        <f t="shared" si="203"/>
        <v>5.7142857142857141E-2</v>
      </c>
      <c r="R408" s="63">
        <f t="shared" si="203"/>
        <v>-1.7964071856287425E-2</v>
      </c>
      <c r="S408" s="63" t="str">
        <f t="shared" si="203"/>
        <v/>
      </c>
      <c r="T408" s="63" t="str">
        <f t="shared" si="203"/>
        <v/>
      </c>
      <c r="U408" s="63">
        <f t="shared" si="203"/>
        <v>6.6176470588235295E-2</v>
      </c>
      <c r="V408" s="64">
        <f t="shared" si="203"/>
        <v>0</v>
      </c>
    </row>
    <row r="409" spans="1:22" ht="13.95" customHeight="1" thickBot="1" x14ac:dyDescent="0.35">
      <c r="A409" s="83"/>
      <c r="B409" s="86"/>
      <c r="C409" s="61" t="s">
        <v>550</v>
      </c>
      <c r="D409" s="89"/>
      <c r="E409" s="89"/>
      <c r="F409" s="65">
        <f t="shared" ref="F409:V409" si="204">IFERROR(SQRT(2*(F407-F406)^2/(F407+F406)),"")</f>
        <v>2.1276734616448056</v>
      </c>
      <c r="G409" s="65">
        <f t="shared" si="204"/>
        <v>3.9194007357834151</v>
      </c>
      <c r="H409" s="65">
        <f t="shared" si="204"/>
        <v>1.1547005383792515</v>
      </c>
      <c r="I409" s="65">
        <f t="shared" si="204"/>
        <v>7.0446995367634685E-2</v>
      </c>
      <c r="J409" s="65">
        <f t="shared" si="204"/>
        <v>1.2146644952683741</v>
      </c>
      <c r="K409" s="65">
        <f t="shared" si="204"/>
        <v>0</v>
      </c>
      <c r="L409" s="65" t="str">
        <f t="shared" si="204"/>
        <v/>
      </c>
      <c r="M409" s="65">
        <f t="shared" si="204"/>
        <v>5.3740115370177612</v>
      </c>
      <c r="N409" s="74">
        <f t="shared" si="204"/>
        <v>1.016001016001524</v>
      </c>
      <c r="O409" s="74">
        <f t="shared" si="204"/>
        <v>0.35355339059327379</v>
      </c>
      <c r="P409" s="74">
        <f t="shared" si="204"/>
        <v>0.98307830462284862</v>
      </c>
      <c r="Q409" s="65">
        <f t="shared" si="204"/>
        <v>0.33333333333333331</v>
      </c>
      <c r="R409" s="65">
        <f t="shared" si="204"/>
        <v>0.23319662230094151</v>
      </c>
      <c r="S409" s="65" t="str">
        <f t="shared" si="204"/>
        <v/>
      </c>
      <c r="T409" s="65" t="str">
        <f t="shared" si="204"/>
        <v/>
      </c>
      <c r="U409" s="65">
        <f t="shared" si="204"/>
        <v>0.75928417309727603</v>
      </c>
      <c r="V409" s="66">
        <f t="shared" si="204"/>
        <v>0</v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>
        <v>45827</v>
      </c>
      <c r="E410" s="90">
        <v>0.65625</v>
      </c>
      <c r="F410">
        <v>368</v>
      </c>
      <c r="G410">
        <v>60</v>
      </c>
      <c r="H410">
        <v>0</v>
      </c>
      <c r="I410">
        <v>169</v>
      </c>
      <c r="J410">
        <v>139</v>
      </c>
      <c r="K410">
        <v>37</v>
      </c>
      <c r="L410">
        <v>0</v>
      </c>
      <c r="M410">
        <v>23</v>
      </c>
      <c r="N410">
        <v>0</v>
      </c>
      <c r="O410">
        <v>0</v>
      </c>
      <c r="P410">
        <v>0</v>
      </c>
      <c r="Q410">
        <v>33</v>
      </c>
      <c r="R410">
        <v>136</v>
      </c>
      <c r="S410">
        <v>0</v>
      </c>
      <c r="T410">
        <v>98</v>
      </c>
      <c r="U410">
        <v>0</v>
      </c>
      <c r="V410">
        <v>41</v>
      </c>
    </row>
    <row r="411" spans="1:22" ht="13.95" customHeight="1" x14ac:dyDescent="0.3">
      <c r="A411" s="82"/>
      <c r="B411" s="85"/>
      <c r="C411" s="18" t="s">
        <v>548</v>
      </c>
      <c r="D411" s="88"/>
      <c r="E411" s="88"/>
      <c r="F411">
        <v>319</v>
      </c>
      <c r="G411">
        <v>69</v>
      </c>
      <c r="H411">
        <v>0</v>
      </c>
      <c r="I411">
        <v>109</v>
      </c>
      <c r="J411">
        <v>141</v>
      </c>
      <c r="K411">
        <v>37</v>
      </c>
      <c r="L411">
        <v>0</v>
      </c>
      <c r="M411">
        <v>32</v>
      </c>
      <c r="N411">
        <v>0</v>
      </c>
      <c r="O411">
        <v>0</v>
      </c>
      <c r="P411">
        <v>0</v>
      </c>
      <c r="Q411">
        <v>32</v>
      </c>
      <c r="R411">
        <v>2</v>
      </c>
      <c r="S411">
        <v>75</v>
      </c>
      <c r="T411">
        <v>98</v>
      </c>
      <c r="U411">
        <v>0</v>
      </c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>
        <f t="shared" ref="F412:V412" si="205">IFERROR((F411-F410)/F410,"")</f>
        <v>-0.13315217391304349</v>
      </c>
      <c r="G412" s="63">
        <f t="shared" si="205"/>
        <v>0.15</v>
      </c>
      <c r="H412" s="63" t="str">
        <f t="shared" si="205"/>
        <v/>
      </c>
      <c r="I412" s="63">
        <f t="shared" si="205"/>
        <v>-0.35502958579881655</v>
      </c>
      <c r="J412" s="63">
        <f t="shared" si="205"/>
        <v>1.4388489208633094E-2</v>
      </c>
      <c r="K412" s="63">
        <f t="shared" si="205"/>
        <v>0</v>
      </c>
      <c r="L412" s="63" t="str">
        <f t="shared" si="205"/>
        <v/>
      </c>
      <c r="M412" s="63">
        <f t="shared" si="205"/>
        <v>0.39130434782608697</v>
      </c>
      <c r="N412" s="35" t="str">
        <f t="shared" si="205"/>
        <v/>
      </c>
      <c r="O412" s="35" t="str">
        <f t="shared" si="205"/>
        <v/>
      </c>
      <c r="P412" s="35" t="str">
        <f t="shared" si="205"/>
        <v/>
      </c>
      <c r="Q412" s="63">
        <f t="shared" si="205"/>
        <v>-3.0303030303030304E-2</v>
      </c>
      <c r="R412" s="63">
        <f t="shared" si="205"/>
        <v>-0.98529411764705888</v>
      </c>
      <c r="S412" s="63" t="str">
        <f t="shared" si="205"/>
        <v/>
      </c>
      <c r="T412" s="63">
        <f t="shared" si="205"/>
        <v>0</v>
      </c>
      <c r="U412" s="63" t="str">
        <f t="shared" si="205"/>
        <v/>
      </c>
      <c r="V412" s="64">
        <f t="shared" si="205"/>
        <v>-1</v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>
        <f t="shared" ref="F413:V413" si="206">IFERROR(SQRT(2*(F411-F410)^2/(F411+F410)),"")</f>
        <v>2.6438250266366268</v>
      </c>
      <c r="G413" s="65">
        <f t="shared" si="206"/>
        <v>1.1206310514564426</v>
      </c>
      <c r="H413" s="65" t="str">
        <f t="shared" si="206"/>
        <v/>
      </c>
      <c r="I413" s="65">
        <f t="shared" si="206"/>
        <v>5.0891335780798252</v>
      </c>
      <c r="J413" s="65">
        <f t="shared" si="206"/>
        <v>0.1690308509457033</v>
      </c>
      <c r="K413" s="65">
        <f t="shared" si="206"/>
        <v>0</v>
      </c>
      <c r="L413" s="65" t="str">
        <f t="shared" si="206"/>
        <v/>
      </c>
      <c r="M413" s="65">
        <f t="shared" si="206"/>
        <v>1.7162326606420661</v>
      </c>
      <c r="N413" s="74" t="str">
        <f t="shared" si="206"/>
        <v/>
      </c>
      <c r="O413" s="74" t="str">
        <f t="shared" si="206"/>
        <v/>
      </c>
      <c r="P413" s="74" t="str">
        <f t="shared" si="206"/>
        <v/>
      </c>
      <c r="Q413" s="65">
        <f t="shared" si="206"/>
        <v>0.17541160386140583</v>
      </c>
      <c r="R413" s="65">
        <f t="shared" si="206"/>
        <v>16.131704313493074</v>
      </c>
      <c r="S413" s="65">
        <f t="shared" si="206"/>
        <v>12.24744871391589</v>
      </c>
      <c r="T413" s="65">
        <f t="shared" si="206"/>
        <v>0</v>
      </c>
      <c r="U413" s="65" t="str">
        <f t="shared" si="206"/>
        <v/>
      </c>
      <c r="V413" s="66">
        <f t="shared" si="206"/>
        <v>9.0553851381374173</v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>
        <v>45828</v>
      </c>
      <c r="E414" s="90">
        <v>0.625</v>
      </c>
      <c r="F414">
        <v>255</v>
      </c>
      <c r="G414">
        <v>45</v>
      </c>
      <c r="H414">
        <v>36</v>
      </c>
      <c r="I414">
        <v>67</v>
      </c>
      <c r="J414">
        <v>107</v>
      </c>
      <c r="K414">
        <v>36</v>
      </c>
      <c r="L414">
        <v>7</v>
      </c>
      <c r="M414">
        <v>2</v>
      </c>
      <c r="N414">
        <v>9</v>
      </c>
      <c r="O414">
        <v>12</v>
      </c>
      <c r="P414">
        <v>15</v>
      </c>
      <c r="Q414">
        <v>0</v>
      </c>
      <c r="R414">
        <v>63</v>
      </c>
      <c r="S414">
        <v>4</v>
      </c>
      <c r="T414">
        <v>16</v>
      </c>
      <c r="U414">
        <v>61</v>
      </c>
      <c r="V414">
        <v>30</v>
      </c>
    </row>
    <row r="415" spans="1:22" ht="13.95" customHeight="1" x14ac:dyDescent="0.3">
      <c r="A415" s="82"/>
      <c r="B415" s="85"/>
      <c r="C415" s="18" t="s">
        <v>548</v>
      </c>
      <c r="D415" s="88"/>
      <c r="E415" s="88"/>
      <c r="F415">
        <v>250</v>
      </c>
      <c r="G415">
        <v>43</v>
      </c>
      <c r="H415">
        <v>35</v>
      </c>
      <c r="I415">
        <v>64</v>
      </c>
      <c r="J415">
        <v>108</v>
      </c>
      <c r="K415">
        <v>35</v>
      </c>
      <c r="L415">
        <v>6</v>
      </c>
      <c r="M415">
        <v>2</v>
      </c>
      <c r="N415">
        <v>8</v>
      </c>
      <c r="O415">
        <v>10</v>
      </c>
      <c r="P415">
        <v>17</v>
      </c>
      <c r="Q415">
        <v>0</v>
      </c>
      <c r="R415">
        <v>60</v>
      </c>
      <c r="S415">
        <v>4</v>
      </c>
      <c r="T415">
        <v>16</v>
      </c>
      <c r="U415">
        <v>62</v>
      </c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>
        <f t="shared" ref="F416:V416" si="207">IFERROR((F415-F414)/F414,"")</f>
        <v>-1.9607843137254902E-2</v>
      </c>
      <c r="G416" s="63">
        <f t="shared" si="207"/>
        <v>-4.4444444444444446E-2</v>
      </c>
      <c r="H416" s="63">
        <f t="shared" si="207"/>
        <v>-2.7777777777777776E-2</v>
      </c>
      <c r="I416" s="63">
        <f t="shared" si="207"/>
        <v>-4.4776119402985072E-2</v>
      </c>
      <c r="J416" s="63">
        <f t="shared" si="207"/>
        <v>9.3457943925233638E-3</v>
      </c>
      <c r="K416" s="63">
        <f t="shared" si="207"/>
        <v>-2.7777777777777776E-2</v>
      </c>
      <c r="L416" s="63">
        <f t="shared" si="207"/>
        <v>-0.14285714285714285</v>
      </c>
      <c r="M416" s="63">
        <f t="shared" si="207"/>
        <v>0</v>
      </c>
      <c r="N416" s="35">
        <f t="shared" si="207"/>
        <v>-0.1111111111111111</v>
      </c>
      <c r="O416" s="35">
        <f t="shared" si="207"/>
        <v>-0.16666666666666666</v>
      </c>
      <c r="P416" s="35">
        <f t="shared" si="207"/>
        <v>0.13333333333333333</v>
      </c>
      <c r="Q416" s="63" t="str">
        <f t="shared" si="207"/>
        <v/>
      </c>
      <c r="R416" s="63">
        <f t="shared" si="207"/>
        <v>-4.7619047619047616E-2</v>
      </c>
      <c r="S416" s="63">
        <f t="shared" si="207"/>
        <v>0</v>
      </c>
      <c r="T416" s="63">
        <f t="shared" si="207"/>
        <v>0</v>
      </c>
      <c r="U416" s="63">
        <f t="shared" si="207"/>
        <v>1.6393442622950821E-2</v>
      </c>
      <c r="V416" s="64">
        <f t="shared" si="207"/>
        <v>-1</v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>
        <f t="shared" ref="F417:V417" si="208">IFERROR(SQRT(2*(F415-F414)^2/(F415+F414)),"")</f>
        <v>0.3146583877637763</v>
      </c>
      <c r="G417" s="65">
        <f t="shared" si="208"/>
        <v>0.30151134457776363</v>
      </c>
      <c r="H417" s="65">
        <f t="shared" si="208"/>
        <v>0.16783627165933782</v>
      </c>
      <c r="I417" s="65">
        <f t="shared" si="208"/>
        <v>0.37068123792912927</v>
      </c>
      <c r="J417" s="65">
        <f t="shared" si="208"/>
        <v>9.6448564434082423E-2</v>
      </c>
      <c r="K417" s="65">
        <f t="shared" si="208"/>
        <v>0.16783627165933782</v>
      </c>
      <c r="L417" s="65">
        <f t="shared" si="208"/>
        <v>0.39223227027636809</v>
      </c>
      <c r="M417" s="65">
        <f t="shared" si="208"/>
        <v>0</v>
      </c>
      <c r="N417" s="74">
        <f t="shared" si="208"/>
        <v>0.34299717028501769</v>
      </c>
      <c r="O417" s="74">
        <f t="shared" si="208"/>
        <v>0.60302268915552726</v>
      </c>
      <c r="P417" s="74">
        <f t="shared" si="208"/>
        <v>0.5</v>
      </c>
      <c r="Q417" s="65" t="str">
        <f t="shared" si="208"/>
        <v/>
      </c>
      <c r="R417" s="65">
        <f t="shared" si="208"/>
        <v>0.38254602783800296</v>
      </c>
      <c r="S417" s="65">
        <f t="shared" si="208"/>
        <v>0</v>
      </c>
      <c r="T417" s="65">
        <f t="shared" si="208"/>
        <v>0</v>
      </c>
      <c r="U417" s="65">
        <f t="shared" si="208"/>
        <v>0.12751534261266767</v>
      </c>
      <c r="V417" s="66">
        <f t="shared" si="208"/>
        <v>7.745966692414834</v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09">IFERROR((F419-F418)/F418,"")</f>
        <v/>
      </c>
      <c r="G420" s="63" t="str">
        <f t="shared" si="209"/>
        <v/>
      </c>
      <c r="H420" s="63" t="str">
        <f t="shared" si="209"/>
        <v/>
      </c>
      <c r="I420" s="63" t="str">
        <f t="shared" si="209"/>
        <v/>
      </c>
      <c r="J420" s="63" t="str">
        <f t="shared" si="209"/>
        <v/>
      </c>
      <c r="K420" s="63" t="str">
        <f t="shared" si="209"/>
        <v/>
      </c>
      <c r="L420" s="63" t="str">
        <f t="shared" si="209"/>
        <v/>
      </c>
      <c r="M420" s="63" t="str">
        <f t="shared" si="209"/>
        <v/>
      </c>
      <c r="N420" s="35" t="str">
        <f t="shared" si="209"/>
        <v/>
      </c>
      <c r="O420" s="35" t="str">
        <f t="shared" si="209"/>
        <v/>
      </c>
      <c r="P420" s="35" t="str">
        <f t="shared" si="209"/>
        <v/>
      </c>
      <c r="Q420" s="63" t="str">
        <f t="shared" si="209"/>
        <v/>
      </c>
      <c r="R420" s="63" t="str">
        <f t="shared" si="209"/>
        <v/>
      </c>
      <c r="S420" s="63" t="str">
        <f t="shared" si="209"/>
        <v/>
      </c>
      <c r="T420" s="63" t="str">
        <f t="shared" si="209"/>
        <v/>
      </c>
      <c r="U420" s="63" t="str">
        <f t="shared" si="209"/>
        <v/>
      </c>
      <c r="V420" s="64" t="str">
        <f t="shared" si="209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10">IFERROR(SQRT(2*(F419-F418)^2/(F419+F418)),"")</f>
        <v/>
      </c>
      <c r="G421" s="65" t="str">
        <f t="shared" si="210"/>
        <v/>
      </c>
      <c r="H421" s="65" t="str">
        <f t="shared" si="210"/>
        <v/>
      </c>
      <c r="I421" s="65" t="str">
        <f t="shared" si="210"/>
        <v/>
      </c>
      <c r="J421" s="65" t="str">
        <f t="shared" si="210"/>
        <v/>
      </c>
      <c r="K421" s="65" t="str">
        <f t="shared" si="210"/>
        <v/>
      </c>
      <c r="L421" s="65" t="str">
        <f t="shared" si="210"/>
        <v/>
      </c>
      <c r="M421" s="65" t="str">
        <f t="shared" si="210"/>
        <v/>
      </c>
      <c r="N421" s="70" t="str">
        <f t="shared" si="210"/>
        <v/>
      </c>
      <c r="O421" s="70" t="str">
        <f t="shared" si="210"/>
        <v/>
      </c>
      <c r="P421" s="70" t="str">
        <f t="shared" si="210"/>
        <v/>
      </c>
      <c r="Q421" s="65" t="str">
        <f t="shared" si="210"/>
        <v/>
      </c>
      <c r="R421" s="65" t="str">
        <f t="shared" si="210"/>
        <v/>
      </c>
      <c r="S421" s="65" t="str">
        <f t="shared" si="210"/>
        <v/>
      </c>
      <c r="T421" s="65" t="str">
        <f t="shared" si="210"/>
        <v/>
      </c>
      <c r="U421" s="65" t="str">
        <f t="shared" si="210"/>
        <v/>
      </c>
      <c r="V421" s="66" t="str">
        <f t="shared" si="210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1">IFERROR((F423-F422)/F422,"")</f>
        <v/>
      </c>
      <c r="G424" s="63" t="str">
        <f t="shared" si="211"/>
        <v/>
      </c>
      <c r="H424" s="63" t="str">
        <f t="shared" si="211"/>
        <v/>
      </c>
      <c r="I424" s="63" t="str">
        <f t="shared" si="211"/>
        <v/>
      </c>
      <c r="J424" s="63" t="str">
        <f t="shared" si="211"/>
        <v/>
      </c>
      <c r="K424" s="63" t="str">
        <f t="shared" si="211"/>
        <v/>
      </c>
      <c r="L424" s="63" t="str">
        <f t="shared" si="211"/>
        <v/>
      </c>
      <c r="M424" s="63" t="str">
        <f t="shared" si="211"/>
        <v/>
      </c>
      <c r="N424" s="35" t="str">
        <f t="shared" si="211"/>
        <v/>
      </c>
      <c r="O424" s="35" t="str">
        <f t="shared" si="211"/>
        <v/>
      </c>
      <c r="P424" s="35" t="str">
        <f t="shared" si="211"/>
        <v/>
      </c>
      <c r="Q424" s="63" t="str">
        <f t="shared" si="211"/>
        <v/>
      </c>
      <c r="R424" s="63" t="str">
        <f t="shared" si="211"/>
        <v/>
      </c>
      <c r="S424" s="63" t="str">
        <f t="shared" si="211"/>
        <v/>
      </c>
      <c r="T424" s="63" t="str">
        <f t="shared" si="211"/>
        <v/>
      </c>
      <c r="U424" s="63" t="str">
        <f t="shared" si="211"/>
        <v/>
      </c>
      <c r="V424" s="64" t="str">
        <f t="shared" si="211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2">IFERROR(SQRT(2*(F423-F422)^2/(F423+F422)),"")</f>
        <v/>
      </c>
      <c r="G425" s="65" t="str">
        <f t="shared" si="212"/>
        <v/>
      </c>
      <c r="H425" s="65" t="str">
        <f t="shared" si="212"/>
        <v/>
      </c>
      <c r="I425" s="65" t="str">
        <f t="shared" si="212"/>
        <v/>
      </c>
      <c r="J425" s="65" t="str">
        <f t="shared" si="212"/>
        <v/>
      </c>
      <c r="K425" s="65" t="str">
        <f t="shared" si="212"/>
        <v/>
      </c>
      <c r="L425" s="65" t="str">
        <f t="shared" si="212"/>
        <v/>
      </c>
      <c r="M425" s="65" t="str">
        <f t="shared" si="212"/>
        <v/>
      </c>
      <c r="N425" s="74" t="str">
        <f t="shared" si="212"/>
        <v/>
      </c>
      <c r="O425" s="74" t="str">
        <f t="shared" si="212"/>
        <v/>
      </c>
      <c r="P425" s="74" t="str">
        <f t="shared" si="212"/>
        <v/>
      </c>
      <c r="Q425" s="65" t="str">
        <f t="shared" si="212"/>
        <v/>
      </c>
      <c r="R425" s="65" t="str">
        <f t="shared" si="212"/>
        <v/>
      </c>
      <c r="S425" s="65" t="str">
        <f t="shared" si="212"/>
        <v/>
      </c>
      <c r="T425" s="65" t="str">
        <f t="shared" si="212"/>
        <v/>
      </c>
      <c r="U425" s="65" t="str">
        <f t="shared" si="212"/>
        <v/>
      </c>
      <c r="V425" s="66" t="str">
        <f t="shared" si="212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>
        <v>45831</v>
      </c>
      <c r="E426" s="90">
        <v>0.32291666666666669</v>
      </c>
      <c r="F426">
        <v>429</v>
      </c>
      <c r="G426">
        <v>159</v>
      </c>
      <c r="H426">
        <v>266</v>
      </c>
      <c r="I426">
        <v>4</v>
      </c>
      <c r="J426">
        <v>0</v>
      </c>
      <c r="K426">
        <v>0</v>
      </c>
      <c r="L426">
        <v>150</v>
      </c>
      <c r="M426">
        <v>9</v>
      </c>
      <c r="N426">
        <v>5</v>
      </c>
      <c r="O426">
        <v>261</v>
      </c>
      <c r="P426">
        <v>0</v>
      </c>
      <c r="Q426">
        <v>3</v>
      </c>
      <c r="R426">
        <v>0</v>
      </c>
      <c r="S426">
        <v>1</v>
      </c>
      <c r="T426">
        <v>0</v>
      </c>
      <c r="U426">
        <v>0</v>
      </c>
      <c r="V426">
        <v>0</v>
      </c>
    </row>
    <row r="427" spans="1:22" ht="13.95" customHeight="1" x14ac:dyDescent="0.3">
      <c r="A427" s="82"/>
      <c r="B427" s="85"/>
      <c r="C427" s="18" t="s">
        <v>548</v>
      </c>
      <c r="D427" s="88"/>
      <c r="E427" s="88"/>
      <c r="F427">
        <v>420</v>
      </c>
      <c r="G427">
        <v>156</v>
      </c>
      <c r="H427">
        <v>262</v>
      </c>
      <c r="I427">
        <v>2</v>
      </c>
      <c r="J427">
        <v>0</v>
      </c>
      <c r="K427">
        <v>0</v>
      </c>
      <c r="L427">
        <v>147</v>
      </c>
      <c r="M427">
        <v>9</v>
      </c>
      <c r="N427">
        <v>6</v>
      </c>
      <c r="O427">
        <v>256</v>
      </c>
      <c r="P427">
        <v>0</v>
      </c>
      <c r="Q427">
        <v>1</v>
      </c>
      <c r="R427">
        <v>1</v>
      </c>
      <c r="S427">
        <v>0</v>
      </c>
      <c r="T427">
        <v>0</v>
      </c>
      <c r="U427">
        <v>0</v>
      </c>
      <c r="V427">
        <v>0</v>
      </c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>
        <f t="shared" ref="F428:V428" si="213">IFERROR((F427-F426)/F426,"")</f>
        <v>-2.097902097902098E-2</v>
      </c>
      <c r="G428" s="63">
        <f t="shared" si="213"/>
        <v>-1.8867924528301886E-2</v>
      </c>
      <c r="H428" s="63">
        <f t="shared" si="213"/>
        <v>-1.5037593984962405E-2</v>
      </c>
      <c r="I428" s="63">
        <f t="shared" si="213"/>
        <v>-0.5</v>
      </c>
      <c r="J428" s="63" t="str">
        <f t="shared" si="213"/>
        <v/>
      </c>
      <c r="K428" s="63" t="str">
        <f t="shared" si="213"/>
        <v/>
      </c>
      <c r="L428" s="63">
        <f t="shared" si="213"/>
        <v>-0.02</v>
      </c>
      <c r="M428" s="63">
        <f t="shared" si="213"/>
        <v>0</v>
      </c>
      <c r="N428" s="35">
        <f t="shared" si="213"/>
        <v>0.2</v>
      </c>
      <c r="O428" s="35">
        <f t="shared" si="213"/>
        <v>-1.9157088122605363E-2</v>
      </c>
      <c r="P428" s="35" t="str">
        <f t="shared" si="213"/>
        <v/>
      </c>
      <c r="Q428" s="63">
        <f t="shared" si="213"/>
        <v>-0.66666666666666663</v>
      </c>
      <c r="R428" s="63" t="str">
        <f t="shared" si="213"/>
        <v/>
      </c>
      <c r="S428" s="63">
        <f t="shared" si="213"/>
        <v>-1</v>
      </c>
      <c r="T428" s="63" t="str">
        <f t="shared" si="213"/>
        <v/>
      </c>
      <c r="U428" s="63" t="str">
        <f t="shared" si="213"/>
        <v/>
      </c>
      <c r="V428" s="64" t="str">
        <f t="shared" si="213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>
        <f t="shared" ref="F429:V429" si="214">IFERROR(SQRT(2*(F427-F426)^2/(F427+F426)),"")</f>
        <v>0.43682115430466106</v>
      </c>
      <c r="G429" s="65">
        <f t="shared" si="214"/>
        <v>0.23904572186687872</v>
      </c>
      <c r="H429" s="65">
        <f t="shared" si="214"/>
        <v>0.24618298195866548</v>
      </c>
      <c r="I429" s="65">
        <f t="shared" si="214"/>
        <v>1.1547005383792515</v>
      </c>
      <c r="J429" s="65" t="str">
        <f t="shared" si="214"/>
        <v/>
      </c>
      <c r="K429" s="65" t="str">
        <f t="shared" si="214"/>
        <v/>
      </c>
      <c r="L429" s="65">
        <f t="shared" si="214"/>
        <v>0.24618298195866548</v>
      </c>
      <c r="M429" s="65">
        <f t="shared" si="214"/>
        <v>0</v>
      </c>
      <c r="N429" s="74">
        <f t="shared" si="214"/>
        <v>0.42640143271122088</v>
      </c>
      <c r="O429" s="74">
        <f t="shared" si="214"/>
        <v>0.31098520678556146</v>
      </c>
      <c r="P429" s="74" t="str">
        <f t="shared" si="214"/>
        <v/>
      </c>
      <c r="Q429" s="65">
        <f t="shared" si="214"/>
        <v>1.4142135623730951</v>
      </c>
      <c r="R429" s="65">
        <f t="shared" si="214"/>
        <v>1.4142135623730951</v>
      </c>
      <c r="S429" s="65">
        <f t="shared" si="214"/>
        <v>1.4142135623730951</v>
      </c>
      <c r="T429" s="65" t="str">
        <f t="shared" si="214"/>
        <v/>
      </c>
      <c r="U429" s="65" t="str">
        <f t="shared" si="214"/>
        <v/>
      </c>
      <c r="V429" s="66" t="str">
        <f t="shared" si="214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>
        <v>45831</v>
      </c>
      <c r="E430" s="90">
        <v>0.65625</v>
      </c>
      <c r="F430">
        <v>308</v>
      </c>
      <c r="G430">
        <v>100</v>
      </c>
      <c r="H430">
        <v>100</v>
      </c>
      <c r="I430">
        <v>61</v>
      </c>
      <c r="J430">
        <v>47</v>
      </c>
      <c r="K430">
        <v>4</v>
      </c>
      <c r="L430">
        <v>80</v>
      </c>
      <c r="M430">
        <v>16</v>
      </c>
      <c r="N430">
        <v>12</v>
      </c>
      <c r="O430">
        <v>80</v>
      </c>
      <c r="P430">
        <v>8</v>
      </c>
      <c r="Q430">
        <v>17</v>
      </c>
      <c r="R430">
        <v>35</v>
      </c>
      <c r="S430">
        <v>9</v>
      </c>
      <c r="T430">
        <v>8</v>
      </c>
      <c r="U430">
        <v>36</v>
      </c>
      <c r="V430">
        <v>3</v>
      </c>
    </row>
    <row r="431" spans="1:22" ht="13.95" customHeight="1" x14ac:dyDescent="0.3">
      <c r="A431" s="82"/>
      <c r="B431" s="85"/>
      <c r="C431" s="18" t="s">
        <v>548</v>
      </c>
      <c r="D431" s="88"/>
      <c r="E431" s="88"/>
      <c r="F431">
        <v>296</v>
      </c>
      <c r="G431">
        <v>102</v>
      </c>
      <c r="H431">
        <v>105</v>
      </c>
      <c r="I431">
        <v>60</v>
      </c>
      <c r="J431">
        <v>29</v>
      </c>
      <c r="K431">
        <v>4</v>
      </c>
      <c r="L431">
        <v>82</v>
      </c>
      <c r="M431">
        <v>16</v>
      </c>
      <c r="N431">
        <v>11</v>
      </c>
      <c r="O431">
        <v>86</v>
      </c>
      <c r="P431">
        <v>8</v>
      </c>
      <c r="Q431">
        <v>16</v>
      </c>
      <c r="R431">
        <v>34</v>
      </c>
      <c r="S431">
        <v>10</v>
      </c>
      <c r="T431">
        <v>8</v>
      </c>
      <c r="U431">
        <v>20</v>
      </c>
      <c r="V431">
        <v>1</v>
      </c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>
        <f t="shared" ref="F432:V432" si="215">IFERROR((F431-F430)/F430,"")</f>
        <v>-3.896103896103896E-2</v>
      </c>
      <c r="G432" s="63">
        <f t="shared" si="215"/>
        <v>0.02</v>
      </c>
      <c r="H432" s="63">
        <f t="shared" si="215"/>
        <v>0.05</v>
      </c>
      <c r="I432" s="63">
        <f t="shared" si="215"/>
        <v>-1.6393442622950821E-2</v>
      </c>
      <c r="J432" s="63">
        <f t="shared" si="215"/>
        <v>-0.38297872340425532</v>
      </c>
      <c r="K432" s="63">
        <f t="shared" si="215"/>
        <v>0</v>
      </c>
      <c r="L432" s="63">
        <f t="shared" si="215"/>
        <v>2.5000000000000001E-2</v>
      </c>
      <c r="M432" s="63">
        <f t="shared" si="215"/>
        <v>0</v>
      </c>
      <c r="N432" s="35">
        <f t="shared" si="215"/>
        <v>-8.3333333333333329E-2</v>
      </c>
      <c r="O432" s="35">
        <f t="shared" si="215"/>
        <v>7.4999999999999997E-2</v>
      </c>
      <c r="P432" s="35">
        <f t="shared" si="215"/>
        <v>0</v>
      </c>
      <c r="Q432" s="63">
        <f t="shared" si="215"/>
        <v>-5.8823529411764705E-2</v>
      </c>
      <c r="R432" s="63">
        <f t="shared" si="215"/>
        <v>-2.8571428571428571E-2</v>
      </c>
      <c r="S432" s="63">
        <f t="shared" si="215"/>
        <v>0.1111111111111111</v>
      </c>
      <c r="T432" s="63">
        <f t="shared" si="215"/>
        <v>0</v>
      </c>
      <c r="U432" s="63">
        <f t="shared" si="215"/>
        <v>-0.44444444444444442</v>
      </c>
      <c r="V432" s="64">
        <f t="shared" si="215"/>
        <v>-0.66666666666666663</v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>
        <f t="shared" ref="F433:V433" si="216">IFERROR(SQRT(2*(F431-F430)^2/(F431+F430)),"")</f>
        <v>0.69052240517812313</v>
      </c>
      <c r="G433" s="65">
        <f t="shared" si="216"/>
        <v>0.19900743804199783</v>
      </c>
      <c r="H433" s="65">
        <f t="shared" si="216"/>
        <v>0.4938647983247948</v>
      </c>
      <c r="I433" s="65">
        <f t="shared" si="216"/>
        <v>0.12856486930664501</v>
      </c>
      <c r="J433" s="65">
        <f t="shared" si="216"/>
        <v>2.919985580353726</v>
      </c>
      <c r="K433" s="65">
        <f t="shared" si="216"/>
        <v>0</v>
      </c>
      <c r="L433" s="65">
        <f t="shared" si="216"/>
        <v>0.22222222222222221</v>
      </c>
      <c r="M433" s="65">
        <f t="shared" si="216"/>
        <v>0</v>
      </c>
      <c r="N433" s="74">
        <f t="shared" si="216"/>
        <v>0.29488391230979427</v>
      </c>
      <c r="O433" s="74">
        <f t="shared" si="216"/>
        <v>0.65858555993814205</v>
      </c>
      <c r="P433" s="74">
        <f t="shared" si="216"/>
        <v>0</v>
      </c>
      <c r="Q433" s="65">
        <f t="shared" si="216"/>
        <v>0.24618298195866548</v>
      </c>
      <c r="R433" s="65">
        <f t="shared" si="216"/>
        <v>0.17025130615174972</v>
      </c>
      <c r="S433" s="65">
        <f t="shared" si="216"/>
        <v>0.32444284226152509</v>
      </c>
      <c r="T433" s="65">
        <f t="shared" si="216"/>
        <v>0</v>
      </c>
      <c r="U433" s="65">
        <f t="shared" si="216"/>
        <v>3.0237157840738176</v>
      </c>
      <c r="V433" s="66">
        <f t="shared" si="216"/>
        <v>1.4142135623730951</v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>
        <v>45751</v>
      </c>
      <c r="E434" s="90">
        <v>0.82291666666666663</v>
      </c>
      <c r="F434">
        <v>284</v>
      </c>
      <c r="G434">
        <v>43</v>
      </c>
      <c r="H434">
        <v>9</v>
      </c>
      <c r="I434">
        <v>210</v>
      </c>
      <c r="J434">
        <v>22</v>
      </c>
      <c r="K434">
        <v>33</v>
      </c>
      <c r="L434">
        <v>10</v>
      </c>
      <c r="M434">
        <v>0</v>
      </c>
      <c r="N434">
        <v>3</v>
      </c>
      <c r="O434">
        <v>4</v>
      </c>
      <c r="P434">
        <v>2</v>
      </c>
      <c r="Q434">
        <v>65</v>
      </c>
      <c r="R434">
        <v>145</v>
      </c>
      <c r="S434">
        <v>0</v>
      </c>
      <c r="T434">
        <v>1</v>
      </c>
      <c r="U434">
        <v>21</v>
      </c>
      <c r="V434">
        <v>0</v>
      </c>
    </row>
    <row r="435" spans="1:22" ht="13.95" customHeight="1" x14ac:dyDescent="0.3">
      <c r="A435" s="82"/>
      <c r="B435" s="85"/>
      <c r="C435" s="18" t="s">
        <v>548</v>
      </c>
      <c r="D435" s="88"/>
      <c r="E435" s="88"/>
      <c r="F435">
        <v>318</v>
      </c>
      <c r="G435">
        <v>53</v>
      </c>
      <c r="H435">
        <v>11</v>
      </c>
      <c r="I435">
        <v>209</v>
      </c>
      <c r="J435">
        <v>45</v>
      </c>
      <c r="K435" s="53">
        <v>21</v>
      </c>
      <c r="L435" s="53">
        <v>32</v>
      </c>
      <c r="M435" s="53">
        <v>0</v>
      </c>
      <c r="N435" s="53">
        <v>3</v>
      </c>
      <c r="O435" s="53">
        <v>4</v>
      </c>
      <c r="P435" s="53">
        <v>4</v>
      </c>
      <c r="Q435" s="53">
        <v>63</v>
      </c>
      <c r="R435" s="53">
        <v>146</v>
      </c>
      <c r="S435" s="53">
        <v>0</v>
      </c>
      <c r="T435" s="53">
        <v>1</v>
      </c>
      <c r="U435" s="53">
        <v>26</v>
      </c>
      <c r="V435" s="53">
        <v>18</v>
      </c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>
        <f t="shared" ref="F436:V436" si="217">IFERROR((F435-F434)/F434,"")</f>
        <v>0.11971830985915492</v>
      </c>
      <c r="G436" s="63">
        <f t="shared" si="217"/>
        <v>0.23255813953488372</v>
      </c>
      <c r="H436" s="63">
        <f t="shared" si="217"/>
        <v>0.22222222222222221</v>
      </c>
      <c r="I436" s="63">
        <f t="shared" si="217"/>
        <v>-4.7619047619047623E-3</v>
      </c>
      <c r="J436" s="63">
        <f t="shared" si="217"/>
        <v>1.0454545454545454</v>
      </c>
      <c r="K436" s="63">
        <f t="shared" si="217"/>
        <v>-0.36363636363636365</v>
      </c>
      <c r="L436" s="63">
        <f t="shared" si="217"/>
        <v>2.2000000000000002</v>
      </c>
      <c r="M436" s="63" t="str">
        <f t="shared" si="217"/>
        <v/>
      </c>
      <c r="N436" s="35">
        <f t="shared" si="217"/>
        <v>0</v>
      </c>
      <c r="O436" s="35">
        <f t="shared" si="217"/>
        <v>0</v>
      </c>
      <c r="P436" s="35">
        <f t="shared" si="217"/>
        <v>1</v>
      </c>
      <c r="Q436" s="63">
        <f t="shared" si="217"/>
        <v>-3.0769230769230771E-2</v>
      </c>
      <c r="R436" s="63">
        <f t="shared" si="217"/>
        <v>6.8965517241379309E-3</v>
      </c>
      <c r="S436" s="63" t="str">
        <f t="shared" si="217"/>
        <v/>
      </c>
      <c r="T436" s="63">
        <f t="shared" si="217"/>
        <v>0</v>
      </c>
      <c r="U436" s="63">
        <f t="shared" si="217"/>
        <v>0.23809523809523808</v>
      </c>
      <c r="V436" s="64" t="str">
        <f t="shared" si="217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>
        <f t="shared" ref="F437:V437" si="218">IFERROR(SQRT(2*(F435-F434)^2/(F435+F434)),"")</f>
        <v>1.9597274201943988</v>
      </c>
      <c r="G437" s="65">
        <f t="shared" si="218"/>
        <v>1.4433756729740645</v>
      </c>
      <c r="H437" s="65">
        <f t="shared" si="218"/>
        <v>0.63245553203367588</v>
      </c>
      <c r="I437" s="65">
        <f t="shared" si="218"/>
        <v>6.908885358534668E-2</v>
      </c>
      <c r="J437" s="65">
        <f t="shared" si="218"/>
        <v>3.9737947576742565</v>
      </c>
      <c r="K437" s="65">
        <f t="shared" si="218"/>
        <v>2.3094010767585029</v>
      </c>
      <c r="L437" s="65">
        <f t="shared" si="218"/>
        <v>4.8007935851918324</v>
      </c>
      <c r="M437" s="65" t="str">
        <f t="shared" si="218"/>
        <v/>
      </c>
      <c r="N437" s="74">
        <f t="shared" si="218"/>
        <v>0</v>
      </c>
      <c r="O437" s="74">
        <f t="shared" si="218"/>
        <v>0</v>
      </c>
      <c r="P437" s="74">
        <f t="shared" si="218"/>
        <v>1.1547005383792515</v>
      </c>
      <c r="Q437" s="65">
        <f t="shared" si="218"/>
        <v>0.25</v>
      </c>
      <c r="R437" s="65">
        <f t="shared" si="218"/>
        <v>8.290266722896783E-2</v>
      </c>
      <c r="S437" s="65" t="str">
        <f t="shared" si="218"/>
        <v/>
      </c>
      <c r="T437" s="65">
        <f t="shared" si="218"/>
        <v>0</v>
      </c>
      <c r="U437" s="65">
        <f t="shared" si="218"/>
        <v>1.0314212462587935</v>
      </c>
      <c r="V437" s="66">
        <f t="shared" si="218"/>
        <v>6</v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19">IFERROR((F439-F438)/F438,"")</f>
        <v/>
      </c>
      <c r="G440" s="63" t="str">
        <f t="shared" si="219"/>
        <v/>
      </c>
      <c r="H440" s="63" t="str">
        <f t="shared" si="219"/>
        <v/>
      </c>
      <c r="I440" s="63" t="str">
        <f t="shared" si="219"/>
        <v/>
      </c>
      <c r="J440" s="63" t="str">
        <f t="shared" si="219"/>
        <v/>
      </c>
      <c r="K440" s="63" t="str">
        <f t="shared" si="219"/>
        <v/>
      </c>
      <c r="L440" s="63" t="str">
        <f t="shared" si="219"/>
        <v/>
      </c>
      <c r="M440" s="63" t="str">
        <f t="shared" si="219"/>
        <v/>
      </c>
      <c r="N440" s="35" t="str">
        <f t="shared" si="219"/>
        <v/>
      </c>
      <c r="O440" s="35" t="str">
        <f t="shared" si="219"/>
        <v/>
      </c>
      <c r="P440" s="35" t="str">
        <f t="shared" si="219"/>
        <v/>
      </c>
      <c r="Q440" s="63" t="str">
        <f t="shared" si="219"/>
        <v/>
      </c>
      <c r="R440" s="63" t="str">
        <f t="shared" si="219"/>
        <v/>
      </c>
      <c r="S440" s="63" t="str">
        <f t="shared" si="219"/>
        <v/>
      </c>
      <c r="T440" s="63" t="str">
        <f t="shared" si="219"/>
        <v/>
      </c>
      <c r="U440" s="63" t="str">
        <f t="shared" si="219"/>
        <v/>
      </c>
      <c r="V440" s="64" t="str">
        <f t="shared" si="219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20">IFERROR(SQRT(2*(F439-F438)^2/(F439+F438)),"")</f>
        <v/>
      </c>
      <c r="G441" s="65" t="str">
        <f t="shared" si="220"/>
        <v/>
      </c>
      <c r="H441" s="65" t="str">
        <f t="shared" si="220"/>
        <v/>
      </c>
      <c r="I441" s="65" t="str">
        <f t="shared" si="220"/>
        <v/>
      </c>
      <c r="J441" s="65" t="str">
        <f t="shared" si="220"/>
        <v/>
      </c>
      <c r="K441" s="65" t="str">
        <f t="shared" si="220"/>
        <v/>
      </c>
      <c r="L441" s="65" t="str">
        <f t="shared" si="220"/>
        <v/>
      </c>
      <c r="M441" s="65" t="str">
        <f t="shared" si="220"/>
        <v/>
      </c>
      <c r="N441" s="74" t="str">
        <f t="shared" si="220"/>
        <v/>
      </c>
      <c r="O441" s="74" t="str">
        <f t="shared" si="220"/>
        <v/>
      </c>
      <c r="P441" s="74" t="str">
        <f t="shared" si="220"/>
        <v/>
      </c>
      <c r="Q441" s="65" t="str">
        <f t="shared" si="220"/>
        <v/>
      </c>
      <c r="R441" s="65" t="str">
        <f t="shared" si="220"/>
        <v/>
      </c>
      <c r="S441" s="65" t="str">
        <f t="shared" si="220"/>
        <v/>
      </c>
      <c r="T441" s="65" t="str">
        <f t="shared" si="220"/>
        <v/>
      </c>
      <c r="U441" s="65" t="str">
        <f t="shared" si="220"/>
        <v/>
      </c>
      <c r="V441" s="66" t="str">
        <f t="shared" si="220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>
        <v>45832</v>
      </c>
      <c r="E442" s="90">
        <v>0.33333333333333331</v>
      </c>
      <c r="F442">
        <v>356</v>
      </c>
      <c r="G442">
        <v>0</v>
      </c>
      <c r="H442">
        <v>49</v>
      </c>
      <c r="I442">
        <v>117</v>
      </c>
      <c r="J442">
        <v>190</v>
      </c>
      <c r="K442">
        <v>0</v>
      </c>
      <c r="L442">
        <v>0</v>
      </c>
      <c r="M442">
        <v>0</v>
      </c>
      <c r="N442">
        <v>2</v>
      </c>
      <c r="O442">
        <v>0</v>
      </c>
      <c r="P442">
        <v>47</v>
      </c>
      <c r="Q442">
        <v>0</v>
      </c>
      <c r="R442">
        <v>111</v>
      </c>
      <c r="S442">
        <v>6</v>
      </c>
      <c r="T442">
        <v>101</v>
      </c>
      <c r="U442">
        <v>89</v>
      </c>
      <c r="V442">
        <v>0</v>
      </c>
    </row>
    <row r="443" spans="1:22" ht="13.95" customHeight="1" x14ac:dyDescent="0.3">
      <c r="A443" s="82"/>
      <c r="B443" s="85"/>
      <c r="C443" s="18" t="s">
        <v>548</v>
      </c>
      <c r="D443" s="88"/>
      <c r="E443" s="88"/>
      <c r="F443">
        <v>312</v>
      </c>
      <c r="G443">
        <v>0</v>
      </c>
      <c r="H443">
        <v>5</v>
      </c>
      <c r="I443">
        <v>123</v>
      </c>
      <c r="J443">
        <v>184</v>
      </c>
      <c r="K443">
        <v>0</v>
      </c>
      <c r="L443">
        <v>0</v>
      </c>
      <c r="M443">
        <v>0</v>
      </c>
      <c r="N443">
        <v>2</v>
      </c>
      <c r="O443">
        <v>0</v>
      </c>
      <c r="P443">
        <v>3</v>
      </c>
      <c r="Q443">
        <v>0</v>
      </c>
      <c r="R443">
        <v>118</v>
      </c>
      <c r="S443">
        <v>5</v>
      </c>
      <c r="T443">
        <v>59</v>
      </c>
      <c r="U443">
        <v>125</v>
      </c>
      <c r="V443">
        <v>0</v>
      </c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>
        <f t="shared" ref="F444:V444" si="221">IFERROR((F443-F442)/F442,"")</f>
        <v>-0.12359550561797752</v>
      </c>
      <c r="G444" s="63" t="str">
        <f t="shared" si="221"/>
        <v/>
      </c>
      <c r="H444" s="63">
        <f t="shared" si="221"/>
        <v>-0.89795918367346939</v>
      </c>
      <c r="I444" s="63">
        <f t="shared" si="221"/>
        <v>5.128205128205128E-2</v>
      </c>
      <c r="J444" s="63">
        <f t="shared" si="221"/>
        <v>-3.1578947368421054E-2</v>
      </c>
      <c r="K444" s="63" t="str">
        <f t="shared" si="221"/>
        <v/>
      </c>
      <c r="L444" s="63" t="str">
        <f t="shared" si="221"/>
        <v/>
      </c>
      <c r="M444" s="63" t="str">
        <f t="shared" si="221"/>
        <v/>
      </c>
      <c r="N444" s="35">
        <f t="shared" si="221"/>
        <v>0</v>
      </c>
      <c r="O444" s="35" t="str">
        <f t="shared" si="221"/>
        <v/>
      </c>
      <c r="P444" s="35">
        <f t="shared" si="221"/>
        <v>-0.93617021276595747</v>
      </c>
      <c r="Q444" s="63" t="str">
        <f t="shared" si="221"/>
        <v/>
      </c>
      <c r="R444" s="63">
        <f t="shared" si="221"/>
        <v>6.3063063063063057E-2</v>
      </c>
      <c r="S444" s="63">
        <f t="shared" si="221"/>
        <v>-0.16666666666666666</v>
      </c>
      <c r="T444" s="63">
        <f t="shared" si="221"/>
        <v>-0.41584158415841582</v>
      </c>
      <c r="U444" s="63">
        <f t="shared" si="221"/>
        <v>0.4044943820224719</v>
      </c>
      <c r="V444" s="64" t="str">
        <f t="shared" si="221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>
        <f t="shared" ref="F445:V445" si="222">IFERROR(SQRT(2*(F443-F442)^2/(F443+F442)),"")</f>
        <v>2.4075728827241645</v>
      </c>
      <c r="G445" s="65" t="str">
        <f t="shared" si="222"/>
        <v/>
      </c>
      <c r="H445" s="65">
        <f t="shared" si="222"/>
        <v>8.4678039481145113</v>
      </c>
      <c r="I445" s="65">
        <f t="shared" si="222"/>
        <v>0.54772255750516607</v>
      </c>
      <c r="J445" s="65">
        <f t="shared" si="222"/>
        <v>0.4387634544762784</v>
      </c>
      <c r="K445" s="65" t="str">
        <f t="shared" si="222"/>
        <v/>
      </c>
      <c r="L445" s="65" t="str">
        <f t="shared" si="222"/>
        <v/>
      </c>
      <c r="M445" s="65" t="str">
        <f t="shared" si="222"/>
        <v/>
      </c>
      <c r="N445" s="74">
        <f t="shared" si="222"/>
        <v>0</v>
      </c>
      <c r="O445" s="74" t="str">
        <f t="shared" si="222"/>
        <v/>
      </c>
      <c r="P445" s="74">
        <f t="shared" si="222"/>
        <v>8.8000000000000007</v>
      </c>
      <c r="Q445" s="65" t="str">
        <f t="shared" si="222"/>
        <v/>
      </c>
      <c r="R445" s="65">
        <f t="shared" si="222"/>
        <v>0.65417703892239687</v>
      </c>
      <c r="S445" s="65">
        <f t="shared" si="222"/>
        <v>0.42640143271122088</v>
      </c>
      <c r="T445" s="65">
        <f t="shared" si="222"/>
        <v>4.6957427527495588</v>
      </c>
      <c r="U445" s="65">
        <f t="shared" si="222"/>
        <v>3.480251360564389</v>
      </c>
      <c r="V445" s="66" t="str">
        <f t="shared" si="222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3">IFERROR((F447-F446)/F446,"")</f>
        <v/>
      </c>
      <c r="G448" s="63" t="str">
        <f t="shared" si="223"/>
        <v/>
      </c>
      <c r="H448" s="63" t="str">
        <f t="shared" si="223"/>
        <v/>
      </c>
      <c r="I448" s="63" t="str">
        <f t="shared" si="223"/>
        <v/>
      </c>
      <c r="J448" s="63" t="str">
        <f t="shared" si="223"/>
        <v/>
      </c>
      <c r="K448" s="63" t="str">
        <f t="shared" si="223"/>
        <v/>
      </c>
      <c r="L448" s="63" t="str">
        <f t="shared" si="223"/>
        <v/>
      </c>
      <c r="M448" s="63" t="str">
        <f t="shared" si="223"/>
        <v/>
      </c>
      <c r="N448" s="35" t="str">
        <f t="shared" si="223"/>
        <v/>
      </c>
      <c r="O448" s="35" t="str">
        <f t="shared" si="223"/>
        <v/>
      </c>
      <c r="P448" s="35" t="str">
        <f t="shared" si="223"/>
        <v/>
      </c>
      <c r="Q448" s="63" t="str">
        <f t="shared" si="223"/>
        <v/>
      </c>
      <c r="R448" s="63" t="str">
        <f t="shared" si="223"/>
        <v/>
      </c>
      <c r="S448" s="63" t="str">
        <f t="shared" si="223"/>
        <v/>
      </c>
      <c r="T448" s="63" t="str">
        <f t="shared" si="223"/>
        <v/>
      </c>
      <c r="U448" s="63" t="str">
        <f t="shared" si="223"/>
        <v/>
      </c>
      <c r="V448" s="64" t="str">
        <f t="shared" si="223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4">IFERROR(SQRT(2*(F447-F446)^2/(F447+F446)),"")</f>
        <v/>
      </c>
      <c r="G449" s="65" t="str">
        <f t="shared" si="224"/>
        <v/>
      </c>
      <c r="H449" s="65" t="str">
        <f t="shared" si="224"/>
        <v/>
      </c>
      <c r="I449" s="65" t="str">
        <f t="shared" si="224"/>
        <v/>
      </c>
      <c r="J449" s="65" t="str">
        <f t="shared" si="224"/>
        <v/>
      </c>
      <c r="K449" s="65" t="str">
        <f t="shared" si="224"/>
        <v/>
      </c>
      <c r="L449" s="65" t="str">
        <f t="shared" si="224"/>
        <v/>
      </c>
      <c r="M449" s="65" t="str">
        <f t="shared" si="224"/>
        <v/>
      </c>
      <c r="N449" s="70" t="str">
        <f t="shared" si="224"/>
        <v/>
      </c>
      <c r="O449" s="70" t="str">
        <f t="shared" si="224"/>
        <v/>
      </c>
      <c r="P449" s="70" t="str">
        <f t="shared" si="224"/>
        <v/>
      </c>
      <c r="Q449" s="65" t="str">
        <f t="shared" si="224"/>
        <v/>
      </c>
      <c r="R449" s="65" t="str">
        <f t="shared" si="224"/>
        <v/>
      </c>
      <c r="S449" s="65" t="str">
        <f t="shared" si="224"/>
        <v/>
      </c>
      <c r="T449" s="65" t="str">
        <f t="shared" si="224"/>
        <v/>
      </c>
      <c r="U449" s="65" t="str">
        <f t="shared" si="224"/>
        <v/>
      </c>
      <c r="V449" s="66" t="str">
        <f t="shared" si="224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5">IFERROR((F451-F450)/F450,"")</f>
        <v/>
      </c>
      <c r="G452" s="63" t="str">
        <f t="shared" si="225"/>
        <v/>
      </c>
      <c r="H452" s="63" t="str">
        <f t="shared" si="225"/>
        <v/>
      </c>
      <c r="I452" s="63" t="str">
        <f t="shared" si="225"/>
        <v/>
      </c>
      <c r="J452" s="63" t="str">
        <f t="shared" si="225"/>
        <v/>
      </c>
      <c r="K452" s="63" t="str">
        <f t="shared" si="225"/>
        <v/>
      </c>
      <c r="L452" s="63" t="str">
        <f t="shared" si="225"/>
        <v/>
      </c>
      <c r="M452" s="63" t="str">
        <f t="shared" si="225"/>
        <v/>
      </c>
      <c r="N452" s="35" t="str">
        <f t="shared" si="225"/>
        <v/>
      </c>
      <c r="O452" s="35" t="str">
        <f t="shared" si="225"/>
        <v/>
      </c>
      <c r="P452" s="35" t="str">
        <f t="shared" si="225"/>
        <v/>
      </c>
      <c r="Q452" s="63" t="str">
        <f t="shared" si="225"/>
        <v/>
      </c>
      <c r="R452" s="63" t="str">
        <f t="shared" si="225"/>
        <v/>
      </c>
      <c r="S452" s="63" t="str">
        <f t="shared" si="225"/>
        <v/>
      </c>
      <c r="T452" s="63" t="str">
        <f t="shared" si="225"/>
        <v/>
      </c>
      <c r="U452" s="63" t="str">
        <f t="shared" si="225"/>
        <v/>
      </c>
      <c r="V452" s="64" t="str">
        <f t="shared" si="225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6">IFERROR(SQRT(2*(F451-F450)^2/(F451+F450)),"")</f>
        <v/>
      </c>
      <c r="G453" s="65" t="str">
        <f t="shared" si="226"/>
        <v/>
      </c>
      <c r="H453" s="65" t="str">
        <f t="shared" si="226"/>
        <v/>
      </c>
      <c r="I453" s="65" t="str">
        <f t="shared" si="226"/>
        <v/>
      </c>
      <c r="J453" s="65" t="str">
        <f t="shared" si="226"/>
        <v/>
      </c>
      <c r="K453" s="65" t="str">
        <f t="shared" si="226"/>
        <v/>
      </c>
      <c r="L453" s="65" t="str">
        <f t="shared" si="226"/>
        <v/>
      </c>
      <c r="M453" s="65" t="str">
        <f t="shared" si="226"/>
        <v/>
      </c>
      <c r="N453" s="74" t="str">
        <f t="shared" si="226"/>
        <v/>
      </c>
      <c r="O453" s="74" t="str">
        <f t="shared" si="226"/>
        <v/>
      </c>
      <c r="P453" s="74" t="str">
        <f t="shared" si="226"/>
        <v/>
      </c>
      <c r="Q453" s="65" t="str">
        <f t="shared" si="226"/>
        <v/>
      </c>
      <c r="R453" s="65" t="str">
        <f t="shared" si="226"/>
        <v/>
      </c>
      <c r="S453" s="65" t="str">
        <f t="shared" si="226"/>
        <v/>
      </c>
      <c r="T453" s="65" t="str">
        <f t="shared" si="226"/>
        <v/>
      </c>
      <c r="U453" s="65" t="str">
        <f t="shared" si="226"/>
        <v/>
      </c>
      <c r="V453" s="66" t="str">
        <f t="shared" si="226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>
        <v>45727</v>
      </c>
      <c r="E454" s="90">
        <v>0.67708333333333337</v>
      </c>
      <c r="F454">
        <v>469</v>
      </c>
      <c r="G454">
        <v>240</v>
      </c>
      <c r="H454">
        <v>188</v>
      </c>
      <c r="I454">
        <v>21</v>
      </c>
      <c r="J454" s="77">
        <v>20</v>
      </c>
      <c r="K454" s="77">
        <v>4</v>
      </c>
      <c r="L454" s="77">
        <v>227</v>
      </c>
      <c r="M454" s="77">
        <v>9</v>
      </c>
      <c r="N454" s="77">
        <v>13</v>
      </c>
      <c r="O454" s="77">
        <v>164</v>
      </c>
      <c r="P454" s="77">
        <v>11</v>
      </c>
      <c r="Q454" s="77">
        <v>13</v>
      </c>
      <c r="R454" s="77">
        <v>1</v>
      </c>
      <c r="S454" s="77">
        <v>7</v>
      </c>
      <c r="T454" s="77">
        <v>12</v>
      </c>
      <c r="U454" s="77">
        <v>3</v>
      </c>
      <c r="V454" s="77">
        <v>5</v>
      </c>
    </row>
    <row r="455" spans="1:22" ht="13.95" customHeight="1" x14ac:dyDescent="0.3">
      <c r="A455" s="82"/>
      <c r="B455" s="85"/>
      <c r="C455" s="18" t="s">
        <v>548</v>
      </c>
      <c r="D455" s="88"/>
      <c r="E455" s="88"/>
      <c r="F455">
        <v>345</v>
      </c>
      <c r="G455">
        <v>131</v>
      </c>
      <c r="H455">
        <v>175</v>
      </c>
      <c r="I455">
        <v>18</v>
      </c>
      <c r="J455">
        <v>21</v>
      </c>
      <c r="K455" s="53">
        <v>8</v>
      </c>
      <c r="L455" s="53">
        <v>115</v>
      </c>
      <c r="M455" s="53">
        <v>8</v>
      </c>
      <c r="N455" s="53">
        <v>6</v>
      </c>
      <c r="O455" s="53">
        <v>156</v>
      </c>
      <c r="P455" s="53">
        <v>13</v>
      </c>
      <c r="Q455" s="53">
        <v>9</v>
      </c>
      <c r="R455" s="53">
        <v>3</v>
      </c>
      <c r="S455" s="53">
        <v>6</v>
      </c>
      <c r="T455" s="53">
        <v>13</v>
      </c>
      <c r="U455" s="53">
        <v>3</v>
      </c>
      <c r="V455" s="53">
        <v>5</v>
      </c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>
        <f t="shared" ref="F456:V456" si="227">IFERROR((F455-F454)/F454,"")</f>
        <v>-0.26439232409381663</v>
      </c>
      <c r="G456" s="63">
        <f t="shared" si="227"/>
        <v>-0.45416666666666666</v>
      </c>
      <c r="H456" s="63">
        <f t="shared" si="227"/>
        <v>-6.9148936170212769E-2</v>
      </c>
      <c r="I456" s="63">
        <f t="shared" si="227"/>
        <v>-0.14285714285714285</v>
      </c>
      <c r="J456" s="63">
        <f t="shared" si="227"/>
        <v>0.05</v>
      </c>
      <c r="K456" s="63">
        <f t="shared" si="227"/>
        <v>1</v>
      </c>
      <c r="L456" s="63">
        <f t="shared" si="227"/>
        <v>-0.4933920704845815</v>
      </c>
      <c r="M456" s="63">
        <f t="shared" si="227"/>
        <v>-0.1111111111111111</v>
      </c>
      <c r="N456" s="35">
        <f t="shared" si="227"/>
        <v>-0.53846153846153844</v>
      </c>
      <c r="O456" s="35">
        <f t="shared" si="227"/>
        <v>-4.878048780487805E-2</v>
      </c>
      <c r="P456" s="35">
        <f t="shared" si="227"/>
        <v>0.18181818181818182</v>
      </c>
      <c r="Q456" s="63">
        <f t="shared" si="227"/>
        <v>-0.30769230769230771</v>
      </c>
      <c r="R456" s="63">
        <f t="shared" si="227"/>
        <v>2</v>
      </c>
      <c r="S456" s="63">
        <f t="shared" si="227"/>
        <v>-0.14285714285714285</v>
      </c>
      <c r="T456" s="63">
        <f t="shared" si="227"/>
        <v>8.3333333333333329E-2</v>
      </c>
      <c r="U456" s="63">
        <f t="shared" si="227"/>
        <v>0</v>
      </c>
      <c r="V456" s="64">
        <f t="shared" si="227"/>
        <v>0</v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>
        <f t="shared" ref="F457:V457" si="228">IFERROR(SQRT(2*(F455-F454)^2/(F455+F454)),"")</f>
        <v>6.1464518039979597</v>
      </c>
      <c r="G457" s="65">
        <f t="shared" si="228"/>
        <v>8.0030317705364418</v>
      </c>
      <c r="H457" s="65">
        <f t="shared" si="228"/>
        <v>0.96495050473276711</v>
      </c>
      <c r="I457" s="65">
        <f t="shared" si="228"/>
        <v>0.67936622048675743</v>
      </c>
      <c r="J457" s="65">
        <f t="shared" si="228"/>
        <v>0.2208630521496931</v>
      </c>
      <c r="K457" s="65">
        <f t="shared" si="228"/>
        <v>1.6329931618554521</v>
      </c>
      <c r="L457" s="65">
        <f t="shared" si="228"/>
        <v>8.5648540645009721</v>
      </c>
      <c r="M457" s="65">
        <f t="shared" si="228"/>
        <v>0.34299717028501769</v>
      </c>
      <c r="N457" s="74">
        <f t="shared" si="228"/>
        <v>2.2710998958306754</v>
      </c>
      <c r="O457" s="74">
        <f t="shared" si="228"/>
        <v>0.63245553203367588</v>
      </c>
      <c r="P457" s="74">
        <f t="shared" si="228"/>
        <v>0.57735026918962573</v>
      </c>
      <c r="Q457" s="65">
        <f t="shared" si="228"/>
        <v>1.2060453783110545</v>
      </c>
      <c r="R457" s="65">
        <f t="shared" si="228"/>
        <v>1.4142135623730951</v>
      </c>
      <c r="S457" s="65">
        <f t="shared" si="228"/>
        <v>0.39223227027636809</v>
      </c>
      <c r="T457" s="65">
        <f t="shared" si="228"/>
        <v>0.28284271247461901</v>
      </c>
      <c r="U457" s="65">
        <f t="shared" si="228"/>
        <v>0</v>
      </c>
      <c r="V457" s="66">
        <f t="shared" si="228"/>
        <v>0</v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29">IFERROR((F459-F458)/F458,"")</f>
        <v/>
      </c>
      <c r="G460" s="63" t="str">
        <f t="shared" si="229"/>
        <v/>
      </c>
      <c r="H460" s="63" t="str">
        <f t="shared" si="229"/>
        <v/>
      </c>
      <c r="I460" s="63" t="str">
        <f t="shared" si="229"/>
        <v/>
      </c>
      <c r="J460" s="63" t="str">
        <f t="shared" si="229"/>
        <v/>
      </c>
      <c r="K460" s="63" t="str">
        <f t="shared" si="229"/>
        <v/>
      </c>
      <c r="L460" s="63" t="str">
        <f t="shared" si="229"/>
        <v/>
      </c>
      <c r="M460" s="63" t="str">
        <f t="shared" si="229"/>
        <v/>
      </c>
      <c r="N460" s="35" t="str">
        <f t="shared" si="229"/>
        <v/>
      </c>
      <c r="O460" s="35" t="str">
        <f t="shared" si="229"/>
        <v/>
      </c>
      <c r="P460" s="35" t="str">
        <f t="shared" si="229"/>
        <v/>
      </c>
      <c r="Q460" s="63" t="str">
        <f t="shared" si="229"/>
        <v/>
      </c>
      <c r="R460" s="63" t="str">
        <f t="shared" si="229"/>
        <v/>
      </c>
      <c r="S460" s="63" t="str">
        <f t="shared" si="229"/>
        <v/>
      </c>
      <c r="T460" s="63" t="str">
        <f t="shared" si="229"/>
        <v/>
      </c>
      <c r="U460" s="63" t="str">
        <f t="shared" si="229"/>
        <v/>
      </c>
      <c r="V460" s="64" t="str">
        <f t="shared" si="229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30">IFERROR(SQRT(2*(F459-F458)^2/(F459+F458)),"")</f>
        <v/>
      </c>
      <c r="G461" s="65" t="str">
        <f t="shared" si="230"/>
        <v/>
      </c>
      <c r="H461" s="65" t="str">
        <f t="shared" si="230"/>
        <v/>
      </c>
      <c r="I461" s="65" t="str">
        <f t="shared" si="230"/>
        <v/>
      </c>
      <c r="J461" s="65" t="str">
        <f t="shared" si="230"/>
        <v/>
      </c>
      <c r="K461" s="65" t="str">
        <f t="shared" si="230"/>
        <v/>
      </c>
      <c r="L461" s="65" t="str">
        <f t="shared" si="230"/>
        <v/>
      </c>
      <c r="M461" s="65" t="str">
        <f t="shared" si="230"/>
        <v/>
      </c>
      <c r="N461" s="70" t="str">
        <f t="shared" si="230"/>
        <v/>
      </c>
      <c r="O461" s="70" t="str">
        <f t="shared" si="230"/>
        <v/>
      </c>
      <c r="P461" s="70" t="str">
        <f t="shared" si="230"/>
        <v/>
      </c>
      <c r="Q461" s="65" t="str">
        <f t="shared" si="230"/>
        <v/>
      </c>
      <c r="R461" s="65" t="str">
        <f t="shared" si="230"/>
        <v/>
      </c>
      <c r="S461" s="65" t="str">
        <f t="shared" si="230"/>
        <v/>
      </c>
      <c r="T461" s="65" t="str">
        <f t="shared" si="230"/>
        <v/>
      </c>
      <c r="U461" s="65" t="str">
        <f t="shared" si="230"/>
        <v/>
      </c>
      <c r="V461" s="66" t="str">
        <f t="shared" si="230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1">IFERROR((F463-F462)/F462,"")</f>
        <v/>
      </c>
      <c r="G464" s="63" t="str">
        <f t="shared" si="231"/>
        <v/>
      </c>
      <c r="H464" s="63" t="str">
        <f t="shared" si="231"/>
        <v/>
      </c>
      <c r="I464" s="63" t="str">
        <f t="shared" si="231"/>
        <v/>
      </c>
      <c r="J464" s="63" t="str">
        <f t="shared" si="231"/>
        <v/>
      </c>
      <c r="K464" s="63" t="str">
        <f t="shared" si="231"/>
        <v/>
      </c>
      <c r="L464" s="63" t="str">
        <f t="shared" si="231"/>
        <v/>
      </c>
      <c r="M464" s="63" t="str">
        <f t="shared" si="231"/>
        <v/>
      </c>
      <c r="N464" s="35" t="str">
        <f t="shared" si="231"/>
        <v/>
      </c>
      <c r="O464" s="35" t="str">
        <f t="shared" si="231"/>
        <v/>
      </c>
      <c r="P464" s="35" t="str">
        <f t="shared" si="231"/>
        <v/>
      </c>
      <c r="Q464" s="63" t="str">
        <f t="shared" si="231"/>
        <v/>
      </c>
      <c r="R464" s="63" t="str">
        <f t="shared" si="231"/>
        <v/>
      </c>
      <c r="S464" s="63" t="str">
        <f t="shared" si="231"/>
        <v/>
      </c>
      <c r="T464" s="63" t="str">
        <f t="shared" si="231"/>
        <v/>
      </c>
      <c r="U464" s="63" t="str">
        <f t="shared" si="231"/>
        <v/>
      </c>
      <c r="V464" s="64" t="str">
        <f t="shared" si="231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2">IFERROR(SQRT(2*(F463-F462)^2/(F463+F462)),"")</f>
        <v/>
      </c>
      <c r="G465" s="65" t="str">
        <f t="shared" si="232"/>
        <v/>
      </c>
      <c r="H465" s="65" t="str">
        <f t="shared" si="232"/>
        <v/>
      </c>
      <c r="I465" s="65" t="str">
        <f t="shared" si="232"/>
        <v/>
      </c>
      <c r="J465" s="65" t="str">
        <f t="shared" si="232"/>
        <v/>
      </c>
      <c r="K465" s="65" t="str">
        <f t="shared" si="232"/>
        <v/>
      </c>
      <c r="L465" s="65" t="str">
        <f t="shared" si="232"/>
        <v/>
      </c>
      <c r="M465" s="65" t="str">
        <f t="shared" si="232"/>
        <v/>
      </c>
      <c r="N465" s="70" t="str">
        <f t="shared" si="232"/>
        <v/>
      </c>
      <c r="O465" s="70" t="str">
        <f t="shared" si="232"/>
        <v/>
      </c>
      <c r="P465" s="70" t="str">
        <f t="shared" si="232"/>
        <v/>
      </c>
      <c r="Q465" s="65" t="str">
        <f t="shared" si="232"/>
        <v/>
      </c>
      <c r="R465" s="65" t="str">
        <f t="shared" si="232"/>
        <v/>
      </c>
      <c r="S465" s="65" t="str">
        <f t="shared" si="232"/>
        <v/>
      </c>
      <c r="T465" s="65" t="str">
        <f t="shared" si="232"/>
        <v/>
      </c>
      <c r="U465" s="65" t="str">
        <f t="shared" si="232"/>
        <v/>
      </c>
      <c r="V465" s="66" t="str">
        <f t="shared" si="232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3">IFERROR((F467-F466)/F466,"")</f>
        <v/>
      </c>
      <c r="G468" s="63" t="str">
        <f t="shared" si="233"/>
        <v/>
      </c>
      <c r="H468" s="63" t="str">
        <f t="shared" si="233"/>
        <v/>
      </c>
      <c r="I468" s="63" t="str">
        <f t="shared" si="233"/>
        <v/>
      </c>
      <c r="J468" s="63" t="str">
        <f t="shared" si="233"/>
        <v/>
      </c>
      <c r="K468" s="63" t="str">
        <f t="shared" si="233"/>
        <v/>
      </c>
      <c r="L468" s="63" t="str">
        <f t="shared" si="233"/>
        <v/>
      </c>
      <c r="M468" s="63" t="str">
        <f t="shared" si="233"/>
        <v/>
      </c>
      <c r="N468" s="35" t="str">
        <f t="shared" si="233"/>
        <v/>
      </c>
      <c r="O468" s="35" t="str">
        <f t="shared" si="233"/>
        <v/>
      </c>
      <c r="P468" s="35" t="str">
        <f t="shared" si="233"/>
        <v/>
      </c>
      <c r="Q468" s="63" t="str">
        <f t="shared" si="233"/>
        <v/>
      </c>
      <c r="R468" s="63" t="str">
        <f t="shared" si="233"/>
        <v/>
      </c>
      <c r="S468" s="63" t="str">
        <f t="shared" si="233"/>
        <v/>
      </c>
      <c r="T468" s="63" t="str">
        <f t="shared" si="233"/>
        <v/>
      </c>
      <c r="U468" s="63" t="str">
        <f t="shared" si="233"/>
        <v/>
      </c>
      <c r="V468" s="64" t="str">
        <f t="shared" si="233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4">IFERROR(SQRT(2*(F467-F466)^2/(F467+F466)),"")</f>
        <v/>
      </c>
      <c r="G469" s="65" t="str">
        <f t="shared" si="234"/>
        <v/>
      </c>
      <c r="H469" s="65" t="str">
        <f t="shared" si="234"/>
        <v/>
      </c>
      <c r="I469" s="65" t="str">
        <f t="shared" si="234"/>
        <v/>
      </c>
      <c r="J469" s="65" t="str">
        <f t="shared" si="234"/>
        <v/>
      </c>
      <c r="K469" s="65" t="str">
        <f t="shared" si="234"/>
        <v/>
      </c>
      <c r="L469" s="65" t="str">
        <f t="shared" si="234"/>
        <v/>
      </c>
      <c r="M469" s="65" t="str">
        <f t="shared" si="234"/>
        <v/>
      </c>
      <c r="N469" s="70" t="str">
        <f t="shared" si="234"/>
        <v/>
      </c>
      <c r="O469" s="70" t="str">
        <f t="shared" si="234"/>
        <v/>
      </c>
      <c r="P469" s="70" t="str">
        <f t="shared" si="234"/>
        <v/>
      </c>
      <c r="Q469" s="65" t="str">
        <f t="shared" si="234"/>
        <v/>
      </c>
      <c r="R469" s="65" t="str">
        <f t="shared" si="234"/>
        <v/>
      </c>
      <c r="S469" s="65" t="str">
        <f t="shared" si="234"/>
        <v/>
      </c>
      <c r="T469" s="65" t="str">
        <f t="shared" si="234"/>
        <v/>
      </c>
      <c r="U469" s="65" t="str">
        <f t="shared" si="234"/>
        <v/>
      </c>
      <c r="V469" s="66" t="str">
        <f t="shared" si="234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5">IFERROR((F471-F470)/F470,"")</f>
        <v/>
      </c>
      <c r="G472" s="63" t="str">
        <f t="shared" si="235"/>
        <v/>
      </c>
      <c r="H472" s="63" t="str">
        <f t="shared" si="235"/>
        <v/>
      </c>
      <c r="I472" s="63" t="str">
        <f t="shared" si="235"/>
        <v/>
      </c>
      <c r="J472" s="63" t="str">
        <f t="shared" si="235"/>
        <v/>
      </c>
      <c r="K472" s="63" t="str">
        <f t="shared" si="235"/>
        <v/>
      </c>
      <c r="L472" s="63" t="str">
        <f t="shared" si="235"/>
        <v/>
      </c>
      <c r="M472" s="63" t="str">
        <f t="shared" si="235"/>
        <v/>
      </c>
      <c r="N472" s="35" t="str">
        <f t="shared" si="235"/>
        <v/>
      </c>
      <c r="O472" s="35" t="str">
        <f t="shared" si="235"/>
        <v/>
      </c>
      <c r="P472" s="35" t="str">
        <f t="shared" si="235"/>
        <v/>
      </c>
      <c r="Q472" s="63" t="str">
        <f t="shared" si="235"/>
        <v/>
      </c>
      <c r="R472" s="63" t="str">
        <f t="shared" si="235"/>
        <v/>
      </c>
      <c r="S472" s="63" t="str">
        <f t="shared" si="235"/>
        <v/>
      </c>
      <c r="T472" s="63" t="str">
        <f t="shared" si="235"/>
        <v/>
      </c>
      <c r="U472" s="63" t="str">
        <f t="shared" si="235"/>
        <v/>
      </c>
      <c r="V472" s="64" t="str">
        <f t="shared" si="235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6">IFERROR(SQRT(2*(F471-F470)^2/(F471+F470)),"")</f>
        <v/>
      </c>
      <c r="G473" s="65" t="str">
        <f t="shared" si="236"/>
        <v/>
      </c>
      <c r="H473" s="65" t="str">
        <f t="shared" si="236"/>
        <v/>
      </c>
      <c r="I473" s="65" t="str">
        <f t="shared" si="236"/>
        <v/>
      </c>
      <c r="J473" s="65" t="str">
        <f t="shared" si="236"/>
        <v/>
      </c>
      <c r="K473" s="65" t="str">
        <f t="shared" si="236"/>
        <v/>
      </c>
      <c r="L473" s="65" t="str">
        <f t="shared" si="236"/>
        <v/>
      </c>
      <c r="M473" s="65" t="str">
        <f t="shared" si="236"/>
        <v/>
      </c>
      <c r="N473" s="70" t="str">
        <f t="shared" si="236"/>
        <v/>
      </c>
      <c r="O473" s="70" t="str">
        <f t="shared" si="236"/>
        <v/>
      </c>
      <c r="P473" s="70" t="str">
        <f t="shared" si="236"/>
        <v/>
      </c>
      <c r="Q473" s="65" t="str">
        <f t="shared" si="236"/>
        <v/>
      </c>
      <c r="R473" s="65" t="str">
        <f t="shared" si="236"/>
        <v/>
      </c>
      <c r="S473" s="65" t="str">
        <f t="shared" si="236"/>
        <v/>
      </c>
      <c r="T473" s="65" t="str">
        <f t="shared" si="236"/>
        <v/>
      </c>
      <c r="U473" s="65" t="str">
        <f t="shared" si="236"/>
        <v/>
      </c>
      <c r="V473" s="66" t="str">
        <f t="shared" si="236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37">IFERROR((F475-F474)/F474,"")</f>
        <v/>
      </c>
      <c r="G476" s="63" t="str">
        <f t="shared" si="237"/>
        <v/>
      </c>
      <c r="H476" s="63" t="str">
        <f t="shared" si="237"/>
        <v/>
      </c>
      <c r="I476" s="63" t="str">
        <f t="shared" si="237"/>
        <v/>
      </c>
      <c r="J476" s="63" t="str">
        <f t="shared" si="237"/>
        <v/>
      </c>
      <c r="K476" s="63" t="str">
        <f t="shared" si="237"/>
        <v/>
      </c>
      <c r="L476" s="63" t="str">
        <f t="shared" si="237"/>
        <v/>
      </c>
      <c r="M476" s="63" t="str">
        <f t="shared" si="237"/>
        <v/>
      </c>
      <c r="N476" s="35" t="str">
        <f t="shared" si="237"/>
        <v/>
      </c>
      <c r="O476" s="35" t="str">
        <f t="shared" si="237"/>
        <v/>
      </c>
      <c r="P476" s="35" t="str">
        <f t="shared" si="237"/>
        <v/>
      </c>
      <c r="Q476" s="63" t="str">
        <f t="shared" si="237"/>
        <v/>
      </c>
      <c r="R476" s="63" t="str">
        <f t="shared" si="237"/>
        <v/>
      </c>
      <c r="S476" s="63" t="str">
        <f t="shared" si="237"/>
        <v/>
      </c>
      <c r="T476" s="63" t="str">
        <f t="shared" si="237"/>
        <v/>
      </c>
      <c r="U476" s="63" t="str">
        <f t="shared" si="237"/>
        <v/>
      </c>
      <c r="V476" s="64" t="str">
        <f t="shared" si="237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38">IFERROR(SQRT(2*(F475-F474)^2/(F475+F474)),"")</f>
        <v/>
      </c>
      <c r="G477" s="65" t="str">
        <f t="shared" si="238"/>
        <v/>
      </c>
      <c r="H477" s="65" t="str">
        <f t="shared" si="238"/>
        <v/>
      </c>
      <c r="I477" s="65" t="str">
        <f t="shared" si="238"/>
        <v/>
      </c>
      <c r="J477" s="65" t="str">
        <f t="shared" si="238"/>
        <v/>
      </c>
      <c r="K477" s="65" t="str">
        <f t="shared" si="238"/>
        <v/>
      </c>
      <c r="L477" s="65" t="str">
        <f t="shared" si="238"/>
        <v/>
      </c>
      <c r="M477" s="65" t="str">
        <f t="shared" si="238"/>
        <v/>
      </c>
      <c r="N477" s="70" t="str">
        <f t="shared" si="238"/>
        <v/>
      </c>
      <c r="O477" s="70" t="str">
        <f t="shared" si="238"/>
        <v/>
      </c>
      <c r="P477" s="70" t="str">
        <f t="shared" si="238"/>
        <v/>
      </c>
      <c r="Q477" s="65" t="str">
        <f t="shared" si="238"/>
        <v/>
      </c>
      <c r="R477" s="65" t="str">
        <f t="shared" si="238"/>
        <v/>
      </c>
      <c r="S477" s="65" t="str">
        <f t="shared" si="238"/>
        <v/>
      </c>
      <c r="T477" s="65" t="str">
        <f t="shared" si="238"/>
        <v/>
      </c>
      <c r="U477" s="65" t="str">
        <f t="shared" si="238"/>
        <v/>
      </c>
      <c r="V477" s="66" t="str">
        <f t="shared" si="238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39">IFERROR((F479-F478)/F478,"")</f>
        <v/>
      </c>
      <c r="G480" s="63" t="str">
        <f t="shared" si="239"/>
        <v/>
      </c>
      <c r="H480" s="63" t="str">
        <f t="shared" si="239"/>
        <v/>
      </c>
      <c r="I480" s="63" t="str">
        <f t="shared" si="239"/>
        <v/>
      </c>
      <c r="J480" s="63" t="str">
        <f t="shared" si="239"/>
        <v/>
      </c>
      <c r="K480" s="63" t="str">
        <f t="shared" si="239"/>
        <v/>
      </c>
      <c r="L480" s="63" t="str">
        <f t="shared" si="239"/>
        <v/>
      </c>
      <c r="M480" s="63" t="str">
        <f t="shared" si="239"/>
        <v/>
      </c>
      <c r="N480" s="35" t="str">
        <f t="shared" si="239"/>
        <v/>
      </c>
      <c r="O480" s="35" t="str">
        <f t="shared" si="239"/>
        <v/>
      </c>
      <c r="P480" s="35" t="str">
        <f t="shared" si="239"/>
        <v/>
      </c>
      <c r="Q480" s="63" t="str">
        <f t="shared" si="239"/>
        <v/>
      </c>
      <c r="R480" s="63" t="str">
        <f t="shared" si="239"/>
        <v/>
      </c>
      <c r="S480" s="63" t="str">
        <f t="shared" si="239"/>
        <v/>
      </c>
      <c r="T480" s="63" t="str">
        <f t="shared" si="239"/>
        <v/>
      </c>
      <c r="U480" s="63" t="str">
        <f t="shared" si="239"/>
        <v/>
      </c>
      <c r="V480" s="64" t="str">
        <f t="shared" si="239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40">IFERROR(SQRT(2*(F479-F478)^2/(F479+F478)),"")</f>
        <v/>
      </c>
      <c r="G481" s="65" t="str">
        <f t="shared" si="240"/>
        <v/>
      </c>
      <c r="H481" s="65" t="str">
        <f t="shared" si="240"/>
        <v/>
      </c>
      <c r="I481" s="65" t="str">
        <f t="shared" si="240"/>
        <v/>
      </c>
      <c r="J481" s="65" t="str">
        <f t="shared" si="240"/>
        <v/>
      </c>
      <c r="K481" s="65" t="str">
        <f t="shared" si="240"/>
        <v/>
      </c>
      <c r="L481" s="65" t="str">
        <f t="shared" si="240"/>
        <v/>
      </c>
      <c r="M481" s="65" t="str">
        <f t="shared" si="240"/>
        <v/>
      </c>
      <c r="N481" s="70" t="str">
        <f t="shared" si="240"/>
        <v/>
      </c>
      <c r="O481" s="70" t="str">
        <f t="shared" si="240"/>
        <v/>
      </c>
      <c r="P481" s="70" t="str">
        <f t="shared" si="240"/>
        <v/>
      </c>
      <c r="Q481" s="65" t="str">
        <f t="shared" si="240"/>
        <v/>
      </c>
      <c r="R481" s="65" t="str">
        <f t="shared" si="240"/>
        <v/>
      </c>
      <c r="S481" s="65" t="str">
        <f t="shared" si="240"/>
        <v/>
      </c>
      <c r="T481" s="65" t="str">
        <f t="shared" si="240"/>
        <v/>
      </c>
      <c r="U481" s="65" t="str">
        <f t="shared" si="240"/>
        <v/>
      </c>
      <c r="V481" s="66" t="str">
        <f t="shared" si="240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1">IFERROR((F483-F482)/F482,"")</f>
        <v/>
      </c>
      <c r="G484" s="63" t="str">
        <f t="shared" si="241"/>
        <v/>
      </c>
      <c r="H484" s="63" t="str">
        <f t="shared" si="241"/>
        <v/>
      </c>
      <c r="I484" s="63" t="str">
        <f t="shared" si="241"/>
        <v/>
      </c>
      <c r="J484" s="63" t="str">
        <f t="shared" si="241"/>
        <v/>
      </c>
      <c r="K484" s="63" t="str">
        <f t="shared" si="241"/>
        <v/>
      </c>
      <c r="L484" s="63" t="str">
        <f t="shared" si="241"/>
        <v/>
      </c>
      <c r="M484" s="63" t="str">
        <f t="shared" si="241"/>
        <v/>
      </c>
      <c r="N484" s="35" t="str">
        <f t="shared" si="241"/>
        <v/>
      </c>
      <c r="O484" s="35" t="str">
        <f t="shared" si="241"/>
        <v/>
      </c>
      <c r="P484" s="35" t="str">
        <f t="shared" si="241"/>
        <v/>
      </c>
      <c r="Q484" s="63" t="str">
        <f t="shared" si="241"/>
        <v/>
      </c>
      <c r="R484" s="63" t="str">
        <f t="shared" si="241"/>
        <v/>
      </c>
      <c r="S484" s="63" t="str">
        <f t="shared" si="241"/>
        <v/>
      </c>
      <c r="T484" s="63" t="str">
        <f t="shared" si="241"/>
        <v/>
      </c>
      <c r="U484" s="63" t="str">
        <f t="shared" si="241"/>
        <v/>
      </c>
      <c r="V484" s="64" t="str">
        <f t="shared" si="241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2">IFERROR(SQRT(2*(F483-F482)^2/(F483+F482)),"")</f>
        <v/>
      </c>
      <c r="G485" s="65" t="str">
        <f t="shared" si="242"/>
        <v/>
      </c>
      <c r="H485" s="65" t="str">
        <f t="shared" si="242"/>
        <v/>
      </c>
      <c r="I485" s="65" t="str">
        <f t="shared" si="242"/>
        <v/>
      </c>
      <c r="J485" s="65" t="str">
        <f t="shared" si="242"/>
        <v/>
      </c>
      <c r="K485" s="65" t="str">
        <f t="shared" si="242"/>
        <v/>
      </c>
      <c r="L485" s="65" t="str">
        <f t="shared" si="242"/>
        <v/>
      </c>
      <c r="M485" s="65" t="str">
        <f t="shared" si="242"/>
        <v/>
      </c>
      <c r="N485" s="70" t="str">
        <f t="shared" si="242"/>
        <v/>
      </c>
      <c r="O485" s="70" t="str">
        <f t="shared" si="242"/>
        <v/>
      </c>
      <c r="P485" s="70" t="str">
        <f t="shared" si="242"/>
        <v/>
      </c>
      <c r="Q485" s="65" t="str">
        <f t="shared" si="242"/>
        <v/>
      </c>
      <c r="R485" s="65" t="str">
        <f t="shared" si="242"/>
        <v/>
      </c>
      <c r="S485" s="65" t="str">
        <f t="shared" si="242"/>
        <v/>
      </c>
      <c r="T485" s="65" t="str">
        <f t="shared" si="242"/>
        <v/>
      </c>
      <c r="U485" s="65" t="str">
        <f t="shared" si="242"/>
        <v/>
      </c>
      <c r="V485" s="66" t="str">
        <f t="shared" si="242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3">IFERROR((F487-F486)/F486,"")</f>
        <v/>
      </c>
      <c r="G488" s="63" t="str">
        <f t="shared" si="243"/>
        <v/>
      </c>
      <c r="H488" s="63" t="str">
        <f t="shared" si="243"/>
        <v/>
      </c>
      <c r="I488" s="63" t="str">
        <f t="shared" si="243"/>
        <v/>
      </c>
      <c r="J488" s="63" t="str">
        <f t="shared" si="243"/>
        <v/>
      </c>
      <c r="K488" s="63" t="str">
        <f t="shared" si="243"/>
        <v/>
      </c>
      <c r="L488" s="63" t="str">
        <f t="shared" si="243"/>
        <v/>
      </c>
      <c r="M488" s="63" t="str">
        <f t="shared" si="243"/>
        <v/>
      </c>
      <c r="N488" s="35" t="str">
        <f t="shared" si="243"/>
        <v/>
      </c>
      <c r="O488" s="35" t="str">
        <f t="shared" si="243"/>
        <v/>
      </c>
      <c r="P488" s="35" t="str">
        <f t="shared" si="243"/>
        <v/>
      </c>
      <c r="Q488" s="63" t="str">
        <f t="shared" si="243"/>
        <v/>
      </c>
      <c r="R488" s="63" t="str">
        <f t="shared" si="243"/>
        <v/>
      </c>
      <c r="S488" s="63" t="str">
        <f t="shared" si="243"/>
        <v/>
      </c>
      <c r="T488" s="63" t="str">
        <f t="shared" si="243"/>
        <v/>
      </c>
      <c r="U488" s="63" t="str">
        <f t="shared" si="243"/>
        <v/>
      </c>
      <c r="V488" s="64" t="str">
        <f t="shared" si="243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4">IFERROR(SQRT(2*(F487-F486)^2/(F487+F486)),"")</f>
        <v/>
      </c>
      <c r="G489" s="65" t="str">
        <f t="shared" si="244"/>
        <v/>
      </c>
      <c r="H489" s="65" t="str">
        <f t="shared" si="244"/>
        <v/>
      </c>
      <c r="I489" s="65" t="str">
        <f t="shared" si="244"/>
        <v/>
      </c>
      <c r="J489" s="65" t="str">
        <f t="shared" si="244"/>
        <v/>
      </c>
      <c r="K489" s="65" t="str">
        <f t="shared" si="244"/>
        <v/>
      </c>
      <c r="L489" s="65" t="str">
        <f t="shared" si="244"/>
        <v/>
      </c>
      <c r="M489" s="65" t="str">
        <f t="shared" si="244"/>
        <v/>
      </c>
      <c r="N489" s="70" t="str">
        <f t="shared" si="244"/>
        <v/>
      </c>
      <c r="O489" s="70" t="str">
        <f t="shared" si="244"/>
        <v/>
      </c>
      <c r="P489" s="70" t="str">
        <f t="shared" si="244"/>
        <v/>
      </c>
      <c r="Q489" s="65" t="str">
        <f t="shared" si="244"/>
        <v/>
      </c>
      <c r="R489" s="65" t="str">
        <f t="shared" si="244"/>
        <v/>
      </c>
      <c r="S489" s="65" t="str">
        <f t="shared" si="244"/>
        <v/>
      </c>
      <c r="T489" s="65" t="str">
        <f t="shared" si="244"/>
        <v/>
      </c>
      <c r="U489" s="65" t="str">
        <f t="shared" si="244"/>
        <v/>
      </c>
      <c r="V489" s="66" t="str">
        <f t="shared" si="244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5">IFERROR((F491-F490)/F490,"")</f>
        <v/>
      </c>
      <c r="G492" s="63" t="str">
        <f t="shared" si="245"/>
        <v/>
      </c>
      <c r="H492" s="63" t="str">
        <f t="shared" si="245"/>
        <v/>
      </c>
      <c r="I492" s="63" t="str">
        <f t="shared" si="245"/>
        <v/>
      </c>
      <c r="J492" s="63" t="str">
        <f t="shared" si="245"/>
        <v/>
      </c>
      <c r="K492" s="63" t="str">
        <f t="shared" si="245"/>
        <v/>
      </c>
      <c r="L492" s="63" t="str">
        <f t="shared" si="245"/>
        <v/>
      </c>
      <c r="M492" s="63" t="str">
        <f t="shared" si="245"/>
        <v/>
      </c>
      <c r="N492" s="35" t="str">
        <f t="shared" si="245"/>
        <v/>
      </c>
      <c r="O492" s="35" t="str">
        <f t="shared" si="245"/>
        <v/>
      </c>
      <c r="P492" s="35" t="str">
        <f t="shared" si="245"/>
        <v/>
      </c>
      <c r="Q492" s="63" t="str">
        <f t="shared" si="245"/>
        <v/>
      </c>
      <c r="R492" s="63" t="str">
        <f t="shared" si="245"/>
        <v/>
      </c>
      <c r="S492" s="63" t="str">
        <f t="shared" si="245"/>
        <v/>
      </c>
      <c r="T492" s="63" t="str">
        <f t="shared" si="245"/>
        <v/>
      </c>
      <c r="U492" s="63" t="str">
        <f t="shared" si="245"/>
        <v/>
      </c>
      <c r="V492" s="64" t="str">
        <f t="shared" si="245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6">IFERROR(SQRT(2*(F491-F490)^2/(F491+F490)),"")</f>
        <v/>
      </c>
      <c r="G493" s="65" t="str">
        <f t="shared" si="246"/>
        <v/>
      </c>
      <c r="H493" s="65" t="str">
        <f t="shared" si="246"/>
        <v/>
      </c>
      <c r="I493" s="65" t="str">
        <f t="shared" si="246"/>
        <v/>
      </c>
      <c r="J493" s="65" t="str">
        <f t="shared" si="246"/>
        <v/>
      </c>
      <c r="K493" s="65" t="str">
        <f t="shared" si="246"/>
        <v/>
      </c>
      <c r="L493" s="65" t="str">
        <f t="shared" si="246"/>
        <v/>
      </c>
      <c r="M493" s="65" t="str">
        <f t="shared" si="246"/>
        <v/>
      </c>
      <c r="N493" s="70" t="str">
        <f t="shared" si="246"/>
        <v/>
      </c>
      <c r="O493" s="70" t="str">
        <f t="shared" si="246"/>
        <v/>
      </c>
      <c r="P493" s="70" t="str">
        <f t="shared" si="246"/>
        <v/>
      </c>
      <c r="Q493" s="65" t="str">
        <f t="shared" si="246"/>
        <v/>
      </c>
      <c r="R493" s="65" t="str">
        <f t="shared" si="246"/>
        <v/>
      </c>
      <c r="S493" s="65" t="str">
        <f t="shared" si="246"/>
        <v/>
      </c>
      <c r="T493" s="65" t="str">
        <f t="shared" si="246"/>
        <v/>
      </c>
      <c r="U493" s="65" t="str">
        <f t="shared" si="246"/>
        <v/>
      </c>
      <c r="V493" s="66" t="str">
        <f t="shared" si="246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47">IFERROR((F495-F494)/F494,"")</f>
        <v/>
      </c>
      <c r="G496" s="63" t="str">
        <f t="shared" si="247"/>
        <v/>
      </c>
      <c r="H496" s="63" t="str">
        <f t="shared" si="247"/>
        <v/>
      </c>
      <c r="I496" s="63" t="str">
        <f t="shared" si="247"/>
        <v/>
      </c>
      <c r="J496" s="63" t="str">
        <f t="shared" si="247"/>
        <v/>
      </c>
      <c r="K496" s="63" t="str">
        <f t="shared" si="247"/>
        <v/>
      </c>
      <c r="L496" s="63" t="str">
        <f t="shared" si="247"/>
        <v/>
      </c>
      <c r="M496" s="63" t="str">
        <f t="shared" si="247"/>
        <v/>
      </c>
      <c r="N496" s="35" t="str">
        <f t="shared" si="247"/>
        <v/>
      </c>
      <c r="O496" s="35" t="str">
        <f t="shared" si="247"/>
        <v/>
      </c>
      <c r="P496" s="35" t="str">
        <f t="shared" si="247"/>
        <v/>
      </c>
      <c r="Q496" s="63" t="str">
        <f t="shared" si="247"/>
        <v/>
      </c>
      <c r="R496" s="63" t="str">
        <f t="shared" si="247"/>
        <v/>
      </c>
      <c r="S496" s="63" t="str">
        <f t="shared" si="247"/>
        <v/>
      </c>
      <c r="T496" s="63" t="str">
        <f t="shared" si="247"/>
        <v/>
      </c>
      <c r="U496" s="63" t="str">
        <f t="shared" si="247"/>
        <v/>
      </c>
      <c r="V496" s="64" t="str">
        <f t="shared" si="247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48">IFERROR(SQRT(2*(F495-F494)^2/(F495+F494)),"")</f>
        <v/>
      </c>
      <c r="G497" s="65" t="str">
        <f t="shared" si="248"/>
        <v/>
      </c>
      <c r="H497" s="65" t="str">
        <f t="shared" si="248"/>
        <v/>
      </c>
      <c r="I497" s="65" t="str">
        <f t="shared" si="248"/>
        <v/>
      </c>
      <c r="J497" s="65" t="str">
        <f t="shared" si="248"/>
        <v/>
      </c>
      <c r="K497" s="65" t="str">
        <f t="shared" si="248"/>
        <v/>
      </c>
      <c r="L497" s="65" t="str">
        <f t="shared" si="248"/>
        <v/>
      </c>
      <c r="M497" s="65" t="str">
        <f t="shared" si="248"/>
        <v/>
      </c>
      <c r="N497" s="70" t="str">
        <f t="shared" si="248"/>
        <v/>
      </c>
      <c r="O497" s="70" t="str">
        <f t="shared" si="248"/>
        <v/>
      </c>
      <c r="P497" s="70" t="str">
        <f t="shared" si="248"/>
        <v/>
      </c>
      <c r="Q497" s="65" t="str">
        <f t="shared" si="248"/>
        <v/>
      </c>
      <c r="R497" s="65" t="str">
        <f t="shared" si="248"/>
        <v/>
      </c>
      <c r="S497" s="65" t="str">
        <f t="shared" si="248"/>
        <v/>
      </c>
      <c r="T497" s="65" t="str">
        <f t="shared" si="248"/>
        <v/>
      </c>
      <c r="U497" s="65" t="str">
        <f t="shared" si="248"/>
        <v/>
      </c>
      <c r="V497" s="66" t="str">
        <f t="shared" si="248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49">IFERROR((F499-F498)/F498,"")</f>
        <v/>
      </c>
      <c r="G500" s="63" t="str">
        <f t="shared" si="249"/>
        <v/>
      </c>
      <c r="H500" s="63" t="str">
        <f t="shared" si="249"/>
        <v/>
      </c>
      <c r="I500" s="63" t="str">
        <f t="shared" si="249"/>
        <v/>
      </c>
      <c r="J500" s="63" t="str">
        <f t="shared" si="249"/>
        <v/>
      </c>
      <c r="K500" s="63" t="str">
        <f t="shared" si="249"/>
        <v/>
      </c>
      <c r="L500" s="63" t="str">
        <f t="shared" si="249"/>
        <v/>
      </c>
      <c r="M500" s="63" t="str">
        <f t="shared" si="249"/>
        <v/>
      </c>
      <c r="N500" s="35" t="str">
        <f t="shared" si="249"/>
        <v/>
      </c>
      <c r="O500" s="35" t="str">
        <f t="shared" si="249"/>
        <v/>
      </c>
      <c r="P500" s="35" t="str">
        <f t="shared" si="249"/>
        <v/>
      </c>
      <c r="Q500" s="63" t="str">
        <f t="shared" si="249"/>
        <v/>
      </c>
      <c r="R500" s="63" t="str">
        <f t="shared" si="249"/>
        <v/>
      </c>
      <c r="S500" s="63" t="str">
        <f t="shared" si="249"/>
        <v/>
      </c>
      <c r="T500" s="63" t="str">
        <f t="shared" si="249"/>
        <v/>
      </c>
      <c r="U500" s="63" t="str">
        <f t="shared" si="249"/>
        <v/>
      </c>
      <c r="V500" s="64" t="str">
        <f t="shared" si="249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50">IFERROR(SQRT(2*(F499-F498)^2/(F499+F498)),"")</f>
        <v/>
      </c>
      <c r="G501" s="65" t="str">
        <f t="shared" si="250"/>
        <v/>
      </c>
      <c r="H501" s="65" t="str">
        <f t="shared" si="250"/>
        <v/>
      </c>
      <c r="I501" s="65" t="str">
        <f t="shared" si="250"/>
        <v/>
      </c>
      <c r="J501" s="65" t="str">
        <f t="shared" si="250"/>
        <v/>
      </c>
      <c r="K501" s="65" t="str">
        <f t="shared" si="250"/>
        <v/>
      </c>
      <c r="L501" s="65" t="str">
        <f t="shared" si="250"/>
        <v/>
      </c>
      <c r="M501" s="65" t="str">
        <f t="shared" si="250"/>
        <v/>
      </c>
      <c r="N501" s="70" t="str">
        <f t="shared" si="250"/>
        <v/>
      </c>
      <c r="O501" s="70" t="str">
        <f t="shared" si="250"/>
        <v/>
      </c>
      <c r="P501" s="70" t="str">
        <f t="shared" si="250"/>
        <v/>
      </c>
      <c r="Q501" s="65" t="str">
        <f t="shared" si="250"/>
        <v/>
      </c>
      <c r="R501" s="65" t="str">
        <f t="shared" si="250"/>
        <v/>
      </c>
      <c r="S501" s="65" t="str">
        <f t="shared" si="250"/>
        <v/>
      </c>
      <c r="T501" s="65" t="str">
        <f t="shared" si="250"/>
        <v/>
      </c>
      <c r="U501" s="65" t="str">
        <f t="shared" si="250"/>
        <v/>
      </c>
      <c r="V501" s="66" t="str">
        <f t="shared" si="250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1">IFERROR((F503-F502)/F502,"")</f>
        <v/>
      </c>
      <c r="G504" s="63" t="str">
        <f t="shared" si="251"/>
        <v/>
      </c>
      <c r="H504" s="63" t="str">
        <f t="shared" si="251"/>
        <v/>
      </c>
      <c r="I504" s="63" t="str">
        <f t="shared" si="251"/>
        <v/>
      </c>
      <c r="J504" s="63" t="str">
        <f t="shared" si="251"/>
        <v/>
      </c>
      <c r="K504" s="63" t="str">
        <f t="shared" si="251"/>
        <v/>
      </c>
      <c r="L504" s="63" t="str">
        <f t="shared" si="251"/>
        <v/>
      </c>
      <c r="M504" s="63" t="str">
        <f t="shared" si="251"/>
        <v/>
      </c>
      <c r="N504" s="35" t="str">
        <f t="shared" si="251"/>
        <v/>
      </c>
      <c r="O504" s="35" t="str">
        <f t="shared" si="251"/>
        <v/>
      </c>
      <c r="P504" s="35" t="str">
        <f t="shared" si="251"/>
        <v/>
      </c>
      <c r="Q504" s="63" t="str">
        <f t="shared" si="251"/>
        <v/>
      </c>
      <c r="R504" s="63" t="str">
        <f t="shared" si="251"/>
        <v/>
      </c>
      <c r="S504" s="63" t="str">
        <f t="shared" si="251"/>
        <v/>
      </c>
      <c r="T504" s="63" t="str">
        <f t="shared" si="251"/>
        <v/>
      </c>
      <c r="U504" s="63" t="str">
        <f t="shared" si="251"/>
        <v/>
      </c>
      <c r="V504" s="64" t="str">
        <f t="shared" si="251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2">IFERROR(SQRT(2*(F503-F502)^2/(F503+F502)),"")</f>
        <v/>
      </c>
      <c r="G505" s="65" t="str">
        <f t="shared" si="252"/>
        <v/>
      </c>
      <c r="H505" s="65" t="str">
        <f t="shared" si="252"/>
        <v/>
      </c>
      <c r="I505" s="65" t="str">
        <f t="shared" si="252"/>
        <v/>
      </c>
      <c r="J505" s="65" t="str">
        <f t="shared" si="252"/>
        <v/>
      </c>
      <c r="K505" s="65" t="str">
        <f t="shared" si="252"/>
        <v/>
      </c>
      <c r="L505" s="65" t="str">
        <f t="shared" si="252"/>
        <v/>
      </c>
      <c r="M505" s="65" t="str">
        <f t="shared" si="252"/>
        <v/>
      </c>
      <c r="N505" s="70" t="str">
        <f t="shared" si="252"/>
        <v/>
      </c>
      <c r="O505" s="70" t="str">
        <f t="shared" si="252"/>
        <v/>
      </c>
      <c r="P505" s="70" t="str">
        <f t="shared" si="252"/>
        <v/>
      </c>
      <c r="Q505" s="65" t="str">
        <f t="shared" si="252"/>
        <v/>
      </c>
      <c r="R505" s="65" t="str">
        <f t="shared" si="252"/>
        <v/>
      </c>
      <c r="S505" s="65" t="str">
        <f t="shared" si="252"/>
        <v/>
      </c>
      <c r="T505" s="65" t="str">
        <f t="shared" si="252"/>
        <v/>
      </c>
      <c r="U505" s="65" t="str">
        <f t="shared" si="252"/>
        <v/>
      </c>
      <c r="V505" s="66" t="str">
        <f t="shared" si="252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3">IFERROR((F507-F506)/F506,"")</f>
        <v/>
      </c>
      <c r="G508" s="63" t="str">
        <f t="shared" si="253"/>
        <v/>
      </c>
      <c r="H508" s="63" t="str">
        <f t="shared" si="253"/>
        <v/>
      </c>
      <c r="I508" s="63" t="str">
        <f t="shared" si="253"/>
        <v/>
      </c>
      <c r="J508" s="63" t="str">
        <f t="shared" si="253"/>
        <v/>
      </c>
      <c r="K508" s="63" t="str">
        <f t="shared" si="253"/>
        <v/>
      </c>
      <c r="L508" s="63" t="str">
        <f t="shared" si="253"/>
        <v/>
      </c>
      <c r="M508" s="63" t="str">
        <f t="shared" si="253"/>
        <v/>
      </c>
      <c r="N508" s="35" t="str">
        <f t="shared" si="253"/>
        <v/>
      </c>
      <c r="O508" s="35" t="str">
        <f t="shared" si="253"/>
        <v/>
      </c>
      <c r="P508" s="35" t="str">
        <f t="shared" si="253"/>
        <v/>
      </c>
      <c r="Q508" s="63" t="str">
        <f t="shared" si="253"/>
        <v/>
      </c>
      <c r="R508" s="63" t="str">
        <f t="shared" si="253"/>
        <v/>
      </c>
      <c r="S508" s="63" t="str">
        <f t="shared" si="253"/>
        <v/>
      </c>
      <c r="T508" s="63" t="str">
        <f t="shared" si="253"/>
        <v/>
      </c>
      <c r="U508" s="63" t="str">
        <f t="shared" si="253"/>
        <v/>
      </c>
      <c r="V508" s="64" t="str">
        <f t="shared" si="253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4">IFERROR(SQRT(2*(F507-F506)^2/(F507+F506)),"")</f>
        <v/>
      </c>
      <c r="G509" s="65" t="str">
        <f t="shared" si="254"/>
        <v/>
      </c>
      <c r="H509" s="65" t="str">
        <f t="shared" si="254"/>
        <v/>
      </c>
      <c r="I509" s="65" t="str">
        <f t="shared" si="254"/>
        <v/>
      </c>
      <c r="J509" s="65" t="str">
        <f t="shared" si="254"/>
        <v/>
      </c>
      <c r="K509" s="65" t="str">
        <f t="shared" si="254"/>
        <v/>
      </c>
      <c r="L509" s="65" t="str">
        <f t="shared" si="254"/>
        <v/>
      </c>
      <c r="M509" s="65" t="str">
        <f t="shared" si="254"/>
        <v/>
      </c>
      <c r="N509" s="70" t="str">
        <f t="shared" si="254"/>
        <v/>
      </c>
      <c r="O509" s="70" t="str">
        <f t="shared" si="254"/>
        <v/>
      </c>
      <c r="P509" s="70" t="str">
        <f t="shared" si="254"/>
        <v/>
      </c>
      <c r="Q509" s="65" t="str">
        <f t="shared" si="254"/>
        <v/>
      </c>
      <c r="R509" s="65" t="str">
        <f t="shared" si="254"/>
        <v/>
      </c>
      <c r="S509" s="65" t="str">
        <f t="shared" si="254"/>
        <v/>
      </c>
      <c r="T509" s="65" t="str">
        <f t="shared" si="254"/>
        <v/>
      </c>
      <c r="U509" s="65" t="str">
        <f t="shared" si="254"/>
        <v/>
      </c>
      <c r="V509" s="66" t="str">
        <f t="shared" si="254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5">IFERROR((F511-F510)/F510,"")</f>
        <v/>
      </c>
      <c r="G512" s="63" t="str">
        <f t="shared" si="255"/>
        <v/>
      </c>
      <c r="H512" s="63" t="str">
        <f t="shared" si="255"/>
        <v/>
      </c>
      <c r="I512" s="63" t="str">
        <f t="shared" si="255"/>
        <v/>
      </c>
      <c r="J512" s="63" t="str">
        <f t="shared" si="255"/>
        <v/>
      </c>
      <c r="K512" s="63" t="str">
        <f t="shared" si="255"/>
        <v/>
      </c>
      <c r="L512" s="63" t="str">
        <f t="shared" si="255"/>
        <v/>
      </c>
      <c r="M512" s="63" t="str">
        <f t="shared" si="255"/>
        <v/>
      </c>
      <c r="N512" s="35" t="str">
        <f t="shared" si="255"/>
        <v/>
      </c>
      <c r="O512" s="35" t="str">
        <f t="shared" si="255"/>
        <v/>
      </c>
      <c r="P512" s="35" t="str">
        <f t="shared" si="255"/>
        <v/>
      </c>
      <c r="Q512" s="63" t="str">
        <f t="shared" si="255"/>
        <v/>
      </c>
      <c r="R512" s="63" t="str">
        <f t="shared" si="255"/>
        <v/>
      </c>
      <c r="S512" s="63" t="str">
        <f t="shared" si="255"/>
        <v/>
      </c>
      <c r="T512" s="63" t="str">
        <f t="shared" si="255"/>
        <v/>
      </c>
      <c r="U512" s="63" t="str">
        <f t="shared" si="255"/>
        <v/>
      </c>
      <c r="V512" s="64" t="str">
        <f t="shared" si="255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6">IFERROR(SQRT(2*(F511-F510)^2/(F511+F510)),"")</f>
        <v/>
      </c>
      <c r="G513" s="65" t="str">
        <f t="shared" si="256"/>
        <v/>
      </c>
      <c r="H513" s="65" t="str">
        <f t="shared" si="256"/>
        <v/>
      </c>
      <c r="I513" s="65" t="str">
        <f t="shared" si="256"/>
        <v/>
      </c>
      <c r="J513" s="65" t="str">
        <f t="shared" si="256"/>
        <v/>
      </c>
      <c r="K513" s="65" t="str">
        <f t="shared" si="256"/>
        <v/>
      </c>
      <c r="L513" s="65" t="str">
        <f t="shared" si="256"/>
        <v/>
      </c>
      <c r="M513" s="65" t="str">
        <f t="shared" si="256"/>
        <v/>
      </c>
      <c r="N513" s="70" t="str">
        <f t="shared" si="256"/>
        <v/>
      </c>
      <c r="O513" s="70" t="str">
        <f t="shared" si="256"/>
        <v/>
      </c>
      <c r="P513" s="70" t="str">
        <f t="shared" si="256"/>
        <v/>
      </c>
      <c r="Q513" s="65" t="str">
        <f t="shared" si="256"/>
        <v/>
      </c>
      <c r="R513" s="65" t="str">
        <f t="shared" si="256"/>
        <v/>
      </c>
      <c r="S513" s="65" t="str">
        <f t="shared" si="256"/>
        <v/>
      </c>
      <c r="T513" s="65" t="str">
        <f t="shared" si="256"/>
        <v/>
      </c>
      <c r="U513" s="65" t="str">
        <f t="shared" si="256"/>
        <v/>
      </c>
      <c r="V513" s="66" t="str">
        <f t="shared" si="256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57">IFERROR((F515-F514)/F514,"")</f>
        <v/>
      </c>
      <c r="G516" s="63" t="str">
        <f t="shared" si="257"/>
        <v/>
      </c>
      <c r="H516" s="63" t="str">
        <f t="shared" si="257"/>
        <v/>
      </c>
      <c r="I516" s="63" t="str">
        <f t="shared" si="257"/>
        <v/>
      </c>
      <c r="J516" s="63" t="str">
        <f t="shared" si="257"/>
        <v/>
      </c>
      <c r="K516" s="63" t="str">
        <f t="shared" si="257"/>
        <v/>
      </c>
      <c r="L516" s="63" t="str">
        <f t="shared" si="257"/>
        <v/>
      </c>
      <c r="M516" s="63" t="str">
        <f t="shared" si="257"/>
        <v/>
      </c>
      <c r="N516" s="35" t="str">
        <f t="shared" si="257"/>
        <v/>
      </c>
      <c r="O516" s="35" t="str">
        <f t="shared" si="257"/>
        <v/>
      </c>
      <c r="P516" s="35" t="str">
        <f t="shared" si="257"/>
        <v/>
      </c>
      <c r="Q516" s="63" t="str">
        <f t="shared" si="257"/>
        <v/>
      </c>
      <c r="R516" s="63" t="str">
        <f t="shared" si="257"/>
        <v/>
      </c>
      <c r="S516" s="63" t="str">
        <f t="shared" si="257"/>
        <v/>
      </c>
      <c r="T516" s="63" t="str">
        <f t="shared" si="257"/>
        <v/>
      </c>
      <c r="U516" s="63" t="str">
        <f t="shared" si="257"/>
        <v/>
      </c>
      <c r="V516" s="64" t="str">
        <f t="shared" si="257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58">IFERROR(SQRT(2*(F515-F514)^2/(F515+F514)),"")</f>
        <v/>
      </c>
      <c r="G517" s="65" t="str">
        <f t="shared" si="258"/>
        <v/>
      </c>
      <c r="H517" s="65" t="str">
        <f t="shared" si="258"/>
        <v/>
      </c>
      <c r="I517" s="65" t="str">
        <f t="shared" si="258"/>
        <v/>
      </c>
      <c r="J517" s="65" t="str">
        <f t="shared" si="258"/>
        <v/>
      </c>
      <c r="K517" s="65" t="str">
        <f t="shared" si="258"/>
        <v/>
      </c>
      <c r="L517" s="65" t="str">
        <f t="shared" si="258"/>
        <v/>
      </c>
      <c r="M517" s="65" t="str">
        <f t="shared" si="258"/>
        <v/>
      </c>
      <c r="N517" s="70" t="str">
        <f t="shared" si="258"/>
        <v/>
      </c>
      <c r="O517" s="70" t="str">
        <f t="shared" si="258"/>
        <v/>
      </c>
      <c r="P517" s="70" t="str">
        <f t="shared" si="258"/>
        <v/>
      </c>
      <c r="Q517" s="65" t="str">
        <f t="shared" si="258"/>
        <v/>
      </c>
      <c r="R517" s="65" t="str">
        <f t="shared" si="258"/>
        <v/>
      </c>
      <c r="S517" s="65" t="str">
        <f t="shared" si="258"/>
        <v/>
      </c>
      <c r="T517" s="65" t="str">
        <f t="shared" si="258"/>
        <v/>
      </c>
      <c r="U517" s="65" t="str">
        <f t="shared" si="258"/>
        <v/>
      </c>
      <c r="V517" s="66" t="str">
        <f t="shared" si="258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59">IFERROR((F519-F518)/F518,"")</f>
        <v/>
      </c>
      <c r="G520" s="63" t="str">
        <f t="shared" si="259"/>
        <v/>
      </c>
      <c r="H520" s="63" t="str">
        <f t="shared" si="259"/>
        <v/>
      </c>
      <c r="I520" s="63" t="str">
        <f t="shared" si="259"/>
        <v/>
      </c>
      <c r="J520" s="63" t="str">
        <f t="shared" si="259"/>
        <v/>
      </c>
      <c r="K520" s="63" t="str">
        <f t="shared" si="259"/>
        <v/>
      </c>
      <c r="L520" s="63" t="str">
        <f t="shared" si="259"/>
        <v/>
      </c>
      <c r="M520" s="63" t="str">
        <f t="shared" si="259"/>
        <v/>
      </c>
      <c r="N520" s="35" t="str">
        <f t="shared" si="259"/>
        <v/>
      </c>
      <c r="O520" s="35" t="str">
        <f t="shared" si="259"/>
        <v/>
      </c>
      <c r="P520" s="35" t="str">
        <f t="shared" si="259"/>
        <v/>
      </c>
      <c r="Q520" s="63" t="str">
        <f t="shared" si="259"/>
        <v/>
      </c>
      <c r="R520" s="63" t="str">
        <f t="shared" si="259"/>
        <v/>
      </c>
      <c r="S520" s="63" t="str">
        <f t="shared" si="259"/>
        <v/>
      </c>
      <c r="T520" s="63" t="str">
        <f t="shared" si="259"/>
        <v/>
      </c>
      <c r="U520" s="63" t="str">
        <f t="shared" si="259"/>
        <v/>
      </c>
      <c r="V520" s="64" t="str">
        <f t="shared" si="259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60">IFERROR(SQRT(2*(F519-F518)^2/(F519+F518)),"")</f>
        <v/>
      </c>
      <c r="G521" s="65" t="str">
        <f t="shared" si="260"/>
        <v/>
      </c>
      <c r="H521" s="65" t="str">
        <f t="shared" si="260"/>
        <v/>
      </c>
      <c r="I521" s="65" t="str">
        <f t="shared" si="260"/>
        <v/>
      </c>
      <c r="J521" s="65" t="str">
        <f t="shared" si="260"/>
        <v/>
      </c>
      <c r="K521" s="65" t="str">
        <f t="shared" si="260"/>
        <v/>
      </c>
      <c r="L521" s="65" t="str">
        <f t="shared" si="260"/>
        <v/>
      </c>
      <c r="M521" s="65" t="str">
        <f t="shared" si="260"/>
        <v/>
      </c>
      <c r="N521" s="70" t="str">
        <f t="shared" si="260"/>
        <v/>
      </c>
      <c r="O521" s="70" t="str">
        <f t="shared" si="260"/>
        <v/>
      </c>
      <c r="P521" s="70" t="str">
        <f t="shared" si="260"/>
        <v/>
      </c>
      <c r="Q521" s="65" t="str">
        <f t="shared" si="260"/>
        <v/>
      </c>
      <c r="R521" s="65" t="str">
        <f t="shared" si="260"/>
        <v/>
      </c>
      <c r="S521" s="65" t="str">
        <f t="shared" si="260"/>
        <v/>
      </c>
      <c r="T521" s="65" t="str">
        <f t="shared" si="260"/>
        <v/>
      </c>
      <c r="U521" s="65" t="str">
        <f t="shared" si="260"/>
        <v/>
      </c>
      <c r="V521" s="66" t="str">
        <f t="shared" si="260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1">IFERROR((F523-F522)/F522,"")</f>
        <v/>
      </c>
      <c r="G524" s="63" t="str">
        <f t="shared" si="261"/>
        <v/>
      </c>
      <c r="H524" s="63" t="str">
        <f t="shared" si="261"/>
        <v/>
      </c>
      <c r="I524" s="63" t="str">
        <f t="shared" si="261"/>
        <v/>
      </c>
      <c r="J524" s="63" t="str">
        <f t="shared" si="261"/>
        <v/>
      </c>
      <c r="K524" s="63" t="str">
        <f t="shared" si="261"/>
        <v/>
      </c>
      <c r="L524" s="63" t="str">
        <f t="shared" si="261"/>
        <v/>
      </c>
      <c r="M524" s="63" t="str">
        <f t="shared" si="261"/>
        <v/>
      </c>
      <c r="N524" s="35" t="str">
        <f t="shared" si="261"/>
        <v/>
      </c>
      <c r="O524" s="35" t="str">
        <f t="shared" si="261"/>
        <v/>
      </c>
      <c r="P524" s="35" t="str">
        <f t="shared" si="261"/>
        <v/>
      </c>
      <c r="Q524" s="63" t="str">
        <f t="shared" si="261"/>
        <v/>
      </c>
      <c r="R524" s="63" t="str">
        <f t="shared" si="261"/>
        <v/>
      </c>
      <c r="S524" s="63" t="str">
        <f t="shared" si="261"/>
        <v/>
      </c>
      <c r="T524" s="63" t="str">
        <f t="shared" si="261"/>
        <v/>
      </c>
      <c r="U524" s="63" t="str">
        <f t="shared" si="261"/>
        <v/>
      </c>
      <c r="V524" s="64" t="str">
        <f t="shared" si="261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2">IFERROR(SQRT(2*(F523-F522)^2/(F523+F522)),"")</f>
        <v/>
      </c>
      <c r="G525" s="65" t="str">
        <f t="shared" si="262"/>
        <v/>
      </c>
      <c r="H525" s="65" t="str">
        <f t="shared" si="262"/>
        <v/>
      </c>
      <c r="I525" s="65" t="str">
        <f t="shared" si="262"/>
        <v/>
      </c>
      <c r="J525" s="65" t="str">
        <f t="shared" si="262"/>
        <v/>
      </c>
      <c r="K525" s="65" t="str">
        <f t="shared" si="262"/>
        <v/>
      </c>
      <c r="L525" s="65" t="str">
        <f t="shared" si="262"/>
        <v/>
      </c>
      <c r="M525" s="65" t="str">
        <f t="shared" si="262"/>
        <v/>
      </c>
      <c r="N525" s="70" t="str">
        <f t="shared" si="262"/>
        <v/>
      </c>
      <c r="O525" s="70" t="str">
        <f t="shared" si="262"/>
        <v/>
      </c>
      <c r="P525" s="70" t="str">
        <f t="shared" si="262"/>
        <v/>
      </c>
      <c r="Q525" s="65" t="str">
        <f t="shared" si="262"/>
        <v/>
      </c>
      <c r="R525" s="65" t="str">
        <f t="shared" si="262"/>
        <v/>
      </c>
      <c r="S525" s="65" t="str">
        <f t="shared" si="262"/>
        <v/>
      </c>
      <c r="T525" s="65" t="str">
        <f t="shared" si="262"/>
        <v/>
      </c>
      <c r="U525" s="65" t="str">
        <f t="shared" si="262"/>
        <v/>
      </c>
      <c r="V525" s="66" t="str">
        <f t="shared" si="262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3">IFERROR((F527-F526)/F526,"")</f>
        <v/>
      </c>
      <c r="G528" s="63" t="str">
        <f t="shared" si="263"/>
        <v/>
      </c>
      <c r="H528" s="63" t="str">
        <f t="shared" si="263"/>
        <v/>
      </c>
      <c r="I528" s="63" t="str">
        <f t="shared" si="263"/>
        <v/>
      </c>
      <c r="J528" s="63" t="str">
        <f t="shared" si="263"/>
        <v/>
      </c>
      <c r="K528" s="63" t="str">
        <f t="shared" si="263"/>
        <v/>
      </c>
      <c r="L528" s="63" t="str">
        <f t="shared" si="263"/>
        <v/>
      </c>
      <c r="M528" s="63" t="str">
        <f t="shared" si="263"/>
        <v/>
      </c>
      <c r="N528" s="35" t="str">
        <f t="shared" si="263"/>
        <v/>
      </c>
      <c r="O528" s="35" t="str">
        <f t="shared" si="263"/>
        <v/>
      </c>
      <c r="P528" s="35" t="str">
        <f t="shared" si="263"/>
        <v/>
      </c>
      <c r="Q528" s="63" t="str">
        <f t="shared" si="263"/>
        <v/>
      </c>
      <c r="R528" s="63" t="str">
        <f t="shared" si="263"/>
        <v/>
      </c>
      <c r="S528" s="63" t="str">
        <f t="shared" si="263"/>
        <v/>
      </c>
      <c r="T528" s="63" t="str">
        <f t="shared" si="263"/>
        <v/>
      </c>
      <c r="U528" s="63" t="str">
        <f t="shared" si="263"/>
        <v/>
      </c>
      <c r="V528" s="64" t="str">
        <f t="shared" si="263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4">IFERROR(SQRT(2*(F527-F526)^2/(F527+F526)),"")</f>
        <v/>
      </c>
      <c r="G529" s="65" t="str">
        <f t="shared" si="264"/>
        <v/>
      </c>
      <c r="H529" s="65" t="str">
        <f t="shared" si="264"/>
        <v/>
      </c>
      <c r="I529" s="65" t="str">
        <f t="shared" si="264"/>
        <v/>
      </c>
      <c r="J529" s="65" t="str">
        <f t="shared" si="264"/>
        <v/>
      </c>
      <c r="K529" s="65" t="str">
        <f t="shared" si="264"/>
        <v/>
      </c>
      <c r="L529" s="65" t="str">
        <f t="shared" si="264"/>
        <v/>
      </c>
      <c r="M529" s="65" t="str">
        <f t="shared" si="264"/>
        <v/>
      </c>
      <c r="N529" s="70" t="str">
        <f t="shared" si="264"/>
        <v/>
      </c>
      <c r="O529" s="70" t="str">
        <f t="shared" si="264"/>
        <v/>
      </c>
      <c r="P529" s="70" t="str">
        <f t="shared" si="264"/>
        <v/>
      </c>
      <c r="Q529" s="65" t="str">
        <f t="shared" si="264"/>
        <v/>
      </c>
      <c r="R529" s="65" t="str">
        <f t="shared" si="264"/>
        <v/>
      </c>
      <c r="S529" s="65" t="str">
        <f t="shared" si="264"/>
        <v/>
      </c>
      <c r="T529" s="65" t="str">
        <f t="shared" si="264"/>
        <v/>
      </c>
      <c r="U529" s="65" t="str">
        <f t="shared" si="264"/>
        <v/>
      </c>
      <c r="V529" s="66" t="str">
        <f t="shared" si="264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5">IFERROR((F531-F530)/F530,"")</f>
        <v/>
      </c>
      <c r="G532" s="63" t="str">
        <f t="shared" si="265"/>
        <v/>
      </c>
      <c r="H532" s="63" t="str">
        <f t="shared" si="265"/>
        <v/>
      </c>
      <c r="I532" s="63" t="str">
        <f t="shared" si="265"/>
        <v/>
      </c>
      <c r="J532" s="63" t="str">
        <f t="shared" si="265"/>
        <v/>
      </c>
      <c r="K532" s="63" t="str">
        <f t="shared" si="265"/>
        <v/>
      </c>
      <c r="L532" s="63" t="str">
        <f t="shared" si="265"/>
        <v/>
      </c>
      <c r="M532" s="63" t="str">
        <f t="shared" si="265"/>
        <v/>
      </c>
      <c r="N532" s="35" t="str">
        <f t="shared" si="265"/>
        <v/>
      </c>
      <c r="O532" s="35" t="str">
        <f t="shared" si="265"/>
        <v/>
      </c>
      <c r="P532" s="35" t="str">
        <f t="shared" si="265"/>
        <v/>
      </c>
      <c r="Q532" s="63" t="str">
        <f t="shared" si="265"/>
        <v/>
      </c>
      <c r="R532" s="63" t="str">
        <f t="shared" si="265"/>
        <v/>
      </c>
      <c r="S532" s="63" t="str">
        <f t="shared" si="265"/>
        <v/>
      </c>
      <c r="T532" s="63" t="str">
        <f t="shared" si="265"/>
        <v/>
      </c>
      <c r="U532" s="63" t="str">
        <f t="shared" si="265"/>
        <v/>
      </c>
      <c r="V532" s="64" t="str">
        <f t="shared" si="265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6">IFERROR(SQRT(2*(F531-F530)^2/(F531+F530)),"")</f>
        <v/>
      </c>
      <c r="G533" s="65" t="str">
        <f t="shared" si="266"/>
        <v/>
      </c>
      <c r="H533" s="65" t="str">
        <f t="shared" si="266"/>
        <v/>
      </c>
      <c r="I533" s="65" t="str">
        <f t="shared" si="266"/>
        <v/>
      </c>
      <c r="J533" s="65" t="str">
        <f t="shared" si="266"/>
        <v/>
      </c>
      <c r="K533" s="65" t="str">
        <f t="shared" si="266"/>
        <v/>
      </c>
      <c r="L533" s="65" t="str">
        <f t="shared" si="266"/>
        <v/>
      </c>
      <c r="M533" s="65" t="str">
        <f t="shared" si="266"/>
        <v/>
      </c>
      <c r="N533" s="70" t="str">
        <f t="shared" si="266"/>
        <v/>
      </c>
      <c r="O533" s="70" t="str">
        <f t="shared" si="266"/>
        <v/>
      </c>
      <c r="P533" s="70" t="str">
        <f t="shared" si="266"/>
        <v/>
      </c>
      <c r="Q533" s="65" t="str">
        <f t="shared" si="266"/>
        <v/>
      </c>
      <c r="R533" s="65" t="str">
        <f t="shared" si="266"/>
        <v/>
      </c>
      <c r="S533" s="65" t="str">
        <f t="shared" si="266"/>
        <v/>
      </c>
      <c r="T533" s="65" t="str">
        <f t="shared" si="266"/>
        <v/>
      </c>
      <c r="U533" s="65" t="str">
        <f t="shared" si="266"/>
        <v/>
      </c>
      <c r="V533" s="66" t="str">
        <f t="shared" si="266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67">IFERROR((F535-F534)/F534,"")</f>
        <v/>
      </c>
      <c r="G536" s="63" t="str">
        <f t="shared" si="267"/>
        <v/>
      </c>
      <c r="H536" s="63" t="str">
        <f t="shared" si="267"/>
        <v/>
      </c>
      <c r="I536" s="63" t="str">
        <f t="shared" si="267"/>
        <v/>
      </c>
      <c r="J536" s="63" t="str">
        <f t="shared" si="267"/>
        <v/>
      </c>
      <c r="K536" s="63" t="str">
        <f t="shared" si="267"/>
        <v/>
      </c>
      <c r="L536" s="63" t="str">
        <f t="shared" si="267"/>
        <v/>
      </c>
      <c r="M536" s="63" t="str">
        <f t="shared" si="267"/>
        <v/>
      </c>
      <c r="N536" s="35" t="str">
        <f t="shared" si="267"/>
        <v/>
      </c>
      <c r="O536" s="35" t="str">
        <f t="shared" si="267"/>
        <v/>
      </c>
      <c r="P536" s="35" t="str">
        <f t="shared" si="267"/>
        <v/>
      </c>
      <c r="Q536" s="63" t="str">
        <f t="shared" si="267"/>
        <v/>
      </c>
      <c r="R536" s="63" t="str">
        <f t="shared" si="267"/>
        <v/>
      </c>
      <c r="S536" s="63" t="str">
        <f t="shared" si="267"/>
        <v/>
      </c>
      <c r="T536" s="63" t="str">
        <f t="shared" si="267"/>
        <v/>
      </c>
      <c r="U536" s="63" t="str">
        <f t="shared" si="267"/>
        <v/>
      </c>
      <c r="V536" s="64" t="str">
        <f t="shared" si="267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68">IFERROR(SQRT(2*(F535-F534)^2/(F535+F534)),"")</f>
        <v/>
      </c>
      <c r="G537" s="65" t="str">
        <f t="shared" si="268"/>
        <v/>
      </c>
      <c r="H537" s="65" t="str">
        <f t="shared" si="268"/>
        <v/>
      </c>
      <c r="I537" s="65" t="str">
        <f t="shared" si="268"/>
        <v/>
      </c>
      <c r="J537" s="65" t="str">
        <f t="shared" si="268"/>
        <v/>
      </c>
      <c r="K537" s="65" t="str">
        <f t="shared" si="268"/>
        <v/>
      </c>
      <c r="L537" s="65" t="str">
        <f t="shared" si="268"/>
        <v/>
      </c>
      <c r="M537" s="65" t="str">
        <f t="shared" si="268"/>
        <v/>
      </c>
      <c r="N537" s="70" t="str">
        <f t="shared" si="268"/>
        <v/>
      </c>
      <c r="O537" s="70" t="str">
        <f t="shared" si="268"/>
        <v/>
      </c>
      <c r="P537" s="70" t="str">
        <f t="shared" si="268"/>
        <v/>
      </c>
      <c r="Q537" s="65" t="str">
        <f t="shared" si="268"/>
        <v/>
      </c>
      <c r="R537" s="65" t="str">
        <f t="shared" si="268"/>
        <v/>
      </c>
      <c r="S537" s="65" t="str">
        <f t="shared" si="268"/>
        <v/>
      </c>
      <c r="T537" s="65" t="str">
        <f t="shared" si="268"/>
        <v/>
      </c>
      <c r="U537" s="65" t="str">
        <f t="shared" si="268"/>
        <v/>
      </c>
      <c r="V537" s="66" t="str">
        <f t="shared" si="268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69">IFERROR((F539-F538)/F538,"")</f>
        <v/>
      </c>
      <c r="G540" s="63" t="str">
        <f t="shared" si="269"/>
        <v/>
      </c>
      <c r="H540" s="63" t="str">
        <f t="shared" si="269"/>
        <v/>
      </c>
      <c r="I540" s="63" t="str">
        <f t="shared" si="269"/>
        <v/>
      </c>
      <c r="J540" s="63" t="str">
        <f t="shared" si="269"/>
        <v/>
      </c>
      <c r="K540" s="63" t="str">
        <f t="shared" si="269"/>
        <v/>
      </c>
      <c r="L540" s="63" t="str">
        <f t="shared" si="269"/>
        <v/>
      </c>
      <c r="M540" s="63" t="str">
        <f t="shared" si="269"/>
        <v/>
      </c>
      <c r="N540" s="35" t="str">
        <f t="shared" si="269"/>
        <v/>
      </c>
      <c r="O540" s="35" t="str">
        <f t="shared" si="269"/>
        <v/>
      </c>
      <c r="P540" s="35" t="str">
        <f t="shared" si="269"/>
        <v/>
      </c>
      <c r="Q540" s="63" t="str">
        <f t="shared" si="269"/>
        <v/>
      </c>
      <c r="R540" s="63" t="str">
        <f t="shared" si="269"/>
        <v/>
      </c>
      <c r="S540" s="63" t="str">
        <f t="shared" si="269"/>
        <v/>
      </c>
      <c r="T540" s="63" t="str">
        <f t="shared" si="269"/>
        <v/>
      </c>
      <c r="U540" s="63" t="str">
        <f t="shared" si="269"/>
        <v/>
      </c>
      <c r="V540" s="64" t="str">
        <f t="shared" si="269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70">IFERROR(SQRT(2*(F539-F538)^2/(F539+F538)),"")</f>
        <v/>
      </c>
      <c r="G541" s="65" t="str">
        <f t="shared" si="270"/>
        <v/>
      </c>
      <c r="H541" s="65" t="str">
        <f t="shared" si="270"/>
        <v/>
      </c>
      <c r="I541" s="65" t="str">
        <f t="shared" si="270"/>
        <v/>
      </c>
      <c r="J541" s="65" t="str">
        <f t="shared" si="270"/>
        <v/>
      </c>
      <c r="K541" s="65" t="str">
        <f t="shared" si="270"/>
        <v/>
      </c>
      <c r="L541" s="65" t="str">
        <f t="shared" si="270"/>
        <v/>
      </c>
      <c r="M541" s="65" t="str">
        <f t="shared" si="270"/>
        <v/>
      </c>
      <c r="N541" s="70" t="str">
        <f t="shared" si="270"/>
        <v/>
      </c>
      <c r="O541" s="70" t="str">
        <f t="shared" si="270"/>
        <v/>
      </c>
      <c r="P541" s="70" t="str">
        <f t="shared" si="270"/>
        <v/>
      </c>
      <c r="Q541" s="65" t="str">
        <f t="shared" si="270"/>
        <v/>
      </c>
      <c r="R541" s="65" t="str">
        <f t="shared" si="270"/>
        <v/>
      </c>
      <c r="S541" s="65" t="str">
        <f t="shared" si="270"/>
        <v/>
      </c>
      <c r="T541" s="65" t="str">
        <f t="shared" si="270"/>
        <v/>
      </c>
      <c r="U541" s="65" t="str">
        <f t="shared" si="270"/>
        <v/>
      </c>
      <c r="V541" s="66" t="str">
        <f t="shared" si="270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1">IFERROR((F543-F542)/F542,"")</f>
        <v/>
      </c>
      <c r="G544" s="63" t="str">
        <f t="shared" si="271"/>
        <v/>
      </c>
      <c r="H544" s="63" t="str">
        <f t="shared" si="271"/>
        <v/>
      </c>
      <c r="I544" s="63" t="str">
        <f t="shared" si="271"/>
        <v/>
      </c>
      <c r="J544" s="63" t="str">
        <f t="shared" si="271"/>
        <v/>
      </c>
      <c r="K544" s="63" t="str">
        <f t="shared" si="271"/>
        <v/>
      </c>
      <c r="L544" s="63" t="str">
        <f t="shared" si="271"/>
        <v/>
      </c>
      <c r="M544" s="63" t="str">
        <f t="shared" si="271"/>
        <v/>
      </c>
      <c r="N544" s="35" t="str">
        <f t="shared" si="271"/>
        <v/>
      </c>
      <c r="O544" s="35" t="str">
        <f t="shared" si="271"/>
        <v/>
      </c>
      <c r="P544" s="35" t="str">
        <f t="shared" si="271"/>
        <v/>
      </c>
      <c r="Q544" s="63" t="str">
        <f t="shared" si="271"/>
        <v/>
      </c>
      <c r="R544" s="63" t="str">
        <f t="shared" si="271"/>
        <v/>
      </c>
      <c r="S544" s="63" t="str">
        <f t="shared" si="271"/>
        <v/>
      </c>
      <c r="T544" s="63" t="str">
        <f t="shared" si="271"/>
        <v/>
      </c>
      <c r="U544" s="63" t="str">
        <f t="shared" si="271"/>
        <v/>
      </c>
      <c r="V544" s="64" t="str">
        <f t="shared" si="271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2">IFERROR(SQRT(2*(F543-F542)^2/(F543+F542)),"")</f>
        <v/>
      </c>
      <c r="G545" s="65" t="str">
        <f t="shared" si="272"/>
        <v/>
      </c>
      <c r="H545" s="65" t="str">
        <f t="shared" si="272"/>
        <v/>
      </c>
      <c r="I545" s="65" t="str">
        <f t="shared" si="272"/>
        <v/>
      </c>
      <c r="J545" s="65" t="str">
        <f t="shared" si="272"/>
        <v/>
      </c>
      <c r="K545" s="65" t="str">
        <f t="shared" si="272"/>
        <v/>
      </c>
      <c r="L545" s="65" t="str">
        <f t="shared" si="272"/>
        <v/>
      </c>
      <c r="M545" s="65" t="str">
        <f t="shared" si="272"/>
        <v/>
      </c>
      <c r="N545" s="70" t="str">
        <f t="shared" si="272"/>
        <v/>
      </c>
      <c r="O545" s="70" t="str">
        <f t="shared" si="272"/>
        <v/>
      </c>
      <c r="P545" s="70" t="str">
        <f t="shared" si="272"/>
        <v/>
      </c>
      <c r="Q545" s="65" t="str">
        <f t="shared" si="272"/>
        <v/>
      </c>
      <c r="R545" s="65" t="str">
        <f t="shared" si="272"/>
        <v/>
      </c>
      <c r="S545" s="65" t="str">
        <f t="shared" si="272"/>
        <v/>
      </c>
      <c r="T545" s="65" t="str">
        <f t="shared" si="272"/>
        <v/>
      </c>
      <c r="U545" s="65" t="str">
        <f t="shared" si="272"/>
        <v/>
      </c>
      <c r="V545" s="66" t="str">
        <f t="shared" si="272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3">IFERROR((F547-F546)/F546,"")</f>
        <v/>
      </c>
      <c r="G548" s="63" t="str">
        <f t="shared" si="273"/>
        <v/>
      </c>
      <c r="H548" s="63" t="str">
        <f t="shared" si="273"/>
        <v/>
      </c>
      <c r="I548" s="63" t="str">
        <f t="shared" si="273"/>
        <v/>
      </c>
      <c r="J548" s="63" t="str">
        <f t="shared" si="273"/>
        <v/>
      </c>
      <c r="K548" s="63" t="str">
        <f t="shared" si="273"/>
        <v/>
      </c>
      <c r="L548" s="63" t="str">
        <f t="shared" si="273"/>
        <v/>
      </c>
      <c r="M548" s="63" t="str">
        <f t="shared" si="273"/>
        <v/>
      </c>
      <c r="N548" s="35" t="str">
        <f t="shared" si="273"/>
        <v/>
      </c>
      <c r="O548" s="35" t="str">
        <f t="shared" si="273"/>
        <v/>
      </c>
      <c r="P548" s="35" t="str">
        <f t="shared" si="273"/>
        <v/>
      </c>
      <c r="Q548" s="63" t="str">
        <f t="shared" si="273"/>
        <v/>
      </c>
      <c r="R548" s="63" t="str">
        <f t="shared" si="273"/>
        <v/>
      </c>
      <c r="S548" s="63" t="str">
        <f t="shared" si="273"/>
        <v/>
      </c>
      <c r="T548" s="63" t="str">
        <f t="shared" si="273"/>
        <v/>
      </c>
      <c r="U548" s="63" t="str">
        <f t="shared" si="273"/>
        <v/>
      </c>
      <c r="V548" s="64" t="str">
        <f t="shared" si="273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4">IFERROR(SQRT(2*(F547-F546)^2/(F547+F546)),"")</f>
        <v/>
      </c>
      <c r="G549" s="65" t="str">
        <f t="shared" si="274"/>
        <v/>
      </c>
      <c r="H549" s="65" t="str">
        <f t="shared" si="274"/>
        <v/>
      </c>
      <c r="I549" s="65" t="str">
        <f t="shared" si="274"/>
        <v/>
      </c>
      <c r="J549" s="65" t="str">
        <f t="shared" si="274"/>
        <v/>
      </c>
      <c r="K549" s="65" t="str">
        <f t="shared" si="274"/>
        <v/>
      </c>
      <c r="L549" s="65" t="str">
        <f t="shared" si="274"/>
        <v/>
      </c>
      <c r="M549" s="65" t="str">
        <f t="shared" si="274"/>
        <v/>
      </c>
      <c r="N549" s="70" t="str">
        <f t="shared" si="274"/>
        <v/>
      </c>
      <c r="O549" s="70" t="str">
        <f t="shared" si="274"/>
        <v/>
      </c>
      <c r="P549" s="70" t="str">
        <f t="shared" si="274"/>
        <v/>
      </c>
      <c r="Q549" s="65" t="str">
        <f t="shared" si="274"/>
        <v/>
      </c>
      <c r="R549" s="65" t="str">
        <f t="shared" si="274"/>
        <v/>
      </c>
      <c r="S549" s="65" t="str">
        <f t="shared" si="274"/>
        <v/>
      </c>
      <c r="T549" s="65" t="str">
        <f t="shared" si="274"/>
        <v/>
      </c>
      <c r="U549" s="65" t="str">
        <f t="shared" si="274"/>
        <v/>
      </c>
      <c r="V549" s="66" t="str">
        <f t="shared" si="274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5">IFERROR((F551-F550)/F550,"")</f>
        <v/>
      </c>
      <c r="G552" s="63" t="str">
        <f t="shared" si="275"/>
        <v/>
      </c>
      <c r="H552" s="63" t="str">
        <f t="shared" si="275"/>
        <v/>
      </c>
      <c r="I552" s="63" t="str">
        <f t="shared" si="275"/>
        <v/>
      </c>
      <c r="J552" s="63" t="str">
        <f t="shared" si="275"/>
        <v/>
      </c>
      <c r="K552" s="63" t="str">
        <f t="shared" si="275"/>
        <v/>
      </c>
      <c r="L552" s="63" t="str">
        <f t="shared" si="275"/>
        <v/>
      </c>
      <c r="M552" s="63" t="str">
        <f t="shared" si="275"/>
        <v/>
      </c>
      <c r="N552" s="35" t="str">
        <f t="shared" si="275"/>
        <v/>
      </c>
      <c r="O552" s="35" t="str">
        <f t="shared" si="275"/>
        <v/>
      </c>
      <c r="P552" s="35" t="str">
        <f t="shared" si="275"/>
        <v/>
      </c>
      <c r="Q552" s="63" t="str">
        <f t="shared" si="275"/>
        <v/>
      </c>
      <c r="R552" s="63" t="str">
        <f t="shared" si="275"/>
        <v/>
      </c>
      <c r="S552" s="63" t="str">
        <f t="shared" si="275"/>
        <v/>
      </c>
      <c r="T552" s="63" t="str">
        <f t="shared" si="275"/>
        <v/>
      </c>
      <c r="U552" s="63" t="str">
        <f t="shared" si="275"/>
        <v/>
      </c>
      <c r="V552" s="64" t="str">
        <f t="shared" si="275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6">IFERROR(SQRT(2*(F551-F550)^2/(F551+F550)),"")</f>
        <v/>
      </c>
      <c r="G553" s="65" t="str">
        <f t="shared" si="276"/>
        <v/>
      </c>
      <c r="H553" s="65" t="str">
        <f t="shared" si="276"/>
        <v/>
      </c>
      <c r="I553" s="65" t="str">
        <f t="shared" si="276"/>
        <v/>
      </c>
      <c r="J553" s="65" t="str">
        <f t="shared" si="276"/>
        <v/>
      </c>
      <c r="K553" s="65" t="str">
        <f t="shared" si="276"/>
        <v/>
      </c>
      <c r="L553" s="65" t="str">
        <f t="shared" si="276"/>
        <v/>
      </c>
      <c r="M553" s="65" t="str">
        <f t="shared" si="276"/>
        <v/>
      </c>
      <c r="N553" s="70" t="str">
        <f t="shared" si="276"/>
        <v/>
      </c>
      <c r="O553" s="70" t="str">
        <f t="shared" si="276"/>
        <v/>
      </c>
      <c r="P553" s="70" t="str">
        <f t="shared" si="276"/>
        <v/>
      </c>
      <c r="Q553" s="65" t="str">
        <f t="shared" si="276"/>
        <v/>
      </c>
      <c r="R553" s="65" t="str">
        <f t="shared" si="276"/>
        <v/>
      </c>
      <c r="S553" s="65" t="str">
        <f t="shared" si="276"/>
        <v/>
      </c>
      <c r="T553" s="65" t="str">
        <f t="shared" si="276"/>
        <v/>
      </c>
      <c r="U553" s="65" t="str">
        <f t="shared" si="276"/>
        <v/>
      </c>
      <c r="V553" s="66" t="str">
        <f t="shared" si="276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77">IFERROR((F555-F554)/F554,"")</f>
        <v/>
      </c>
      <c r="G556" s="63" t="str">
        <f t="shared" si="277"/>
        <v/>
      </c>
      <c r="H556" s="63" t="str">
        <f t="shared" si="277"/>
        <v/>
      </c>
      <c r="I556" s="63" t="str">
        <f t="shared" si="277"/>
        <v/>
      </c>
      <c r="J556" s="63" t="str">
        <f t="shared" si="277"/>
        <v/>
      </c>
      <c r="K556" s="63" t="str">
        <f t="shared" si="277"/>
        <v/>
      </c>
      <c r="L556" s="63" t="str">
        <f t="shared" si="277"/>
        <v/>
      </c>
      <c r="M556" s="63" t="str">
        <f t="shared" si="277"/>
        <v/>
      </c>
      <c r="N556" s="35" t="str">
        <f t="shared" si="277"/>
        <v/>
      </c>
      <c r="O556" s="35" t="str">
        <f t="shared" si="277"/>
        <v/>
      </c>
      <c r="P556" s="35" t="str">
        <f t="shared" si="277"/>
        <v/>
      </c>
      <c r="Q556" s="63" t="str">
        <f t="shared" si="277"/>
        <v/>
      </c>
      <c r="R556" s="63" t="str">
        <f t="shared" si="277"/>
        <v/>
      </c>
      <c r="S556" s="63" t="str">
        <f t="shared" si="277"/>
        <v/>
      </c>
      <c r="T556" s="63" t="str">
        <f t="shared" si="277"/>
        <v/>
      </c>
      <c r="U556" s="63" t="str">
        <f t="shared" si="277"/>
        <v/>
      </c>
      <c r="V556" s="64" t="str">
        <f t="shared" si="277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78">IFERROR(SQRT(2*(F555-F554)^2/(F555+F554)),"")</f>
        <v/>
      </c>
      <c r="G557" s="65" t="str">
        <f t="shared" si="278"/>
        <v/>
      </c>
      <c r="H557" s="65" t="str">
        <f t="shared" si="278"/>
        <v/>
      </c>
      <c r="I557" s="65" t="str">
        <f t="shared" si="278"/>
        <v/>
      </c>
      <c r="J557" s="65" t="str">
        <f t="shared" si="278"/>
        <v/>
      </c>
      <c r="K557" s="65" t="str">
        <f t="shared" si="278"/>
        <v/>
      </c>
      <c r="L557" s="65" t="str">
        <f t="shared" si="278"/>
        <v/>
      </c>
      <c r="M557" s="65" t="str">
        <f t="shared" si="278"/>
        <v/>
      </c>
      <c r="N557" s="70" t="str">
        <f t="shared" si="278"/>
        <v/>
      </c>
      <c r="O557" s="70" t="str">
        <f t="shared" si="278"/>
        <v/>
      </c>
      <c r="P557" s="70" t="str">
        <f t="shared" si="278"/>
        <v/>
      </c>
      <c r="Q557" s="65" t="str">
        <f t="shared" si="278"/>
        <v/>
      </c>
      <c r="R557" s="65" t="str">
        <f t="shared" si="278"/>
        <v/>
      </c>
      <c r="S557" s="65" t="str">
        <f t="shared" si="278"/>
        <v/>
      </c>
      <c r="T557" s="65" t="str">
        <f t="shared" si="278"/>
        <v/>
      </c>
      <c r="U557" s="65" t="str">
        <f t="shared" si="278"/>
        <v/>
      </c>
      <c r="V557" s="66" t="str">
        <f t="shared" si="278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79">IFERROR((F559-F558)/F558,"")</f>
        <v/>
      </c>
      <c r="G560" s="63" t="str">
        <f t="shared" si="279"/>
        <v/>
      </c>
      <c r="H560" s="63" t="str">
        <f t="shared" si="279"/>
        <v/>
      </c>
      <c r="I560" s="63" t="str">
        <f t="shared" si="279"/>
        <v/>
      </c>
      <c r="J560" s="63" t="str">
        <f t="shared" si="279"/>
        <v/>
      </c>
      <c r="K560" s="63" t="str">
        <f t="shared" si="279"/>
        <v/>
      </c>
      <c r="L560" s="63" t="str">
        <f t="shared" si="279"/>
        <v/>
      </c>
      <c r="M560" s="63" t="str">
        <f t="shared" si="279"/>
        <v/>
      </c>
      <c r="N560" s="35" t="str">
        <f t="shared" si="279"/>
        <v/>
      </c>
      <c r="O560" s="35" t="str">
        <f t="shared" si="279"/>
        <v/>
      </c>
      <c r="P560" s="35" t="str">
        <f t="shared" si="279"/>
        <v/>
      </c>
      <c r="Q560" s="63" t="str">
        <f t="shared" si="279"/>
        <v/>
      </c>
      <c r="R560" s="63" t="str">
        <f t="shared" si="279"/>
        <v/>
      </c>
      <c r="S560" s="63" t="str">
        <f t="shared" si="279"/>
        <v/>
      </c>
      <c r="T560" s="63" t="str">
        <f t="shared" si="279"/>
        <v/>
      </c>
      <c r="U560" s="63" t="str">
        <f t="shared" si="279"/>
        <v/>
      </c>
      <c r="V560" s="64" t="str">
        <f t="shared" si="279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80">IFERROR(SQRT(2*(F559-F558)^2/(F559+F558)),"")</f>
        <v/>
      </c>
      <c r="G561" s="65" t="str">
        <f t="shared" si="280"/>
        <v/>
      </c>
      <c r="H561" s="65" t="str">
        <f t="shared" si="280"/>
        <v/>
      </c>
      <c r="I561" s="65" t="str">
        <f t="shared" si="280"/>
        <v/>
      </c>
      <c r="J561" s="65" t="str">
        <f t="shared" si="280"/>
        <v/>
      </c>
      <c r="K561" s="65" t="str">
        <f t="shared" si="280"/>
        <v/>
      </c>
      <c r="L561" s="65" t="str">
        <f t="shared" si="280"/>
        <v/>
      </c>
      <c r="M561" s="65" t="str">
        <f t="shared" si="280"/>
        <v/>
      </c>
      <c r="N561" s="70" t="str">
        <f t="shared" si="280"/>
        <v/>
      </c>
      <c r="O561" s="70" t="str">
        <f t="shared" si="280"/>
        <v/>
      </c>
      <c r="P561" s="70" t="str">
        <f t="shared" si="280"/>
        <v/>
      </c>
      <c r="Q561" s="65" t="str">
        <f t="shared" si="280"/>
        <v/>
      </c>
      <c r="R561" s="65" t="str">
        <f t="shared" si="280"/>
        <v/>
      </c>
      <c r="S561" s="65" t="str">
        <f t="shared" si="280"/>
        <v/>
      </c>
      <c r="T561" s="65" t="str">
        <f t="shared" si="280"/>
        <v/>
      </c>
      <c r="U561" s="65" t="str">
        <f t="shared" si="280"/>
        <v/>
      </c>
      <c r="V561" s="66" t="str">
        <f t="shared" si="280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1">IFERROR((F563-F562)/F562,"")</f>
        <v/>
      </c>
      <c r="G564" s="63" t="str">
        <f t="shared" si="281"/>
        <v/>
      </c>
      <c r="H564" s="63" t="str">
        <f t="shared" si="281"/>
        <v/>
      </c>
      <c r="I564" s="63" t="str">
        <f t="shared" si="281"/>
        <v/>
      </c>
      <c r="J564" s="63" t="str">
        <f t="shared" si="281"/>
        <v/>
      </c>
      <c r="K564" s="63" t="str">
        <f t="shared" si="281"/>
        <v/>
      </c>
      <c r="L564" s="63" t="str">
        <f t="shared" si="281"/>
        <v/>
      </c>
      <c r="M564" s="63" t="str">
        <f t="shared" si="281"/>
        <v/>
      </c>
      <c r="N564" s="35" t="str">
        <f t="shared" si="281"/>
        <v/>
      </c>
      <c r="O564" s="35" t="str">
        <f t="shared" si="281"/>
        <v/>
      </c>
      <c r="P564" s="35" t="str">
        <f t="shared" si="281"/>
        <v/>
      </c>
      <c r="Q564" s="63" t="str">
        <f t="shared" si="281"/>
        <v/>
      </c>
      <c r="R564" s="63" t="str">
        <f t="shared" si="281"/>
        <v/>
      </c>
      <c r="S564" s="63" t="str">
        <f t="shared" si="281"/>
        <v/>
      </c>
      <c r="T564" s="63" t="str">
        <f t="shared" si="281"/>
        <v/>
      </c>
      <c r="U564" s="63" t="str">
        <f t="shared" si="281"/>
        <v/>
      </c>
      <c r="V564" s="64" t="str">
        <f t="shared" si="281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2">IFERROR(SQRT(2*(F563-F562)^2/(F563+F562)),"")</f>
        <v/>
      </c>
      <c r="G565" s="65" t="str">
        <f t="shared" si="282"/>
        <v/>
      </c>
      <c r="H565" s="65" t="str">
        <f t="shared" si="282"/>
        <v/>
      </c>
      <c r="I565" s="65" t="str">
        <f t="shared" si="282"/>
        <v/>
      </c>
      <c r="J565" s="65" t="str">
        <f t="shared" si="282"/>
        <v/>
      </c>
      <c r="K565" s="65" t="str">
        <f t="shared" si="282"/>
        <v/>
      </c>
      <c r="L565" s="65" t="str">
        <f t="shared" si="282"/>
        <v/>
      </c>
      <c r="M565" s="65" t="str">
        <f t="shared" si="282"/>
        <v/>
      </c>
      <c r="N565" s="70" t="str">
        <f t="shared" si="282"/>
        <v/>
      </c>
      <c r="O565" s="70" t="str">
        <f t="shared" si="282"/>
        <v/>
      </c>
      <c r="P565" s="70" t="str">
        <f t="shared" si="282"/>
        <v/>
      </c>
      <c r="Q565" s="65" t="str">
        <f t="shared" si="282"/>
        <v/>
      </c>
      <c r="R565" s="65" t="str">
        <f t="shared" si="282"/>
        <v/>
      </c>
      <c r="S565" s="65" t="str">
        <f t="shared" si="282"/>
        <v/>
      </c>
      <c r="T565" s="65" t="str">
        <f t="shared" si="282"/>
        <v/>
      </c>
      <c r="U565" s="65" t="str">
        <f t="shared" si="282"/>
        <v/>
      </c>
      <c r="V565" s="66" t="str">
        <f t="shared" si="282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3">IFERROR((F567-F566)/F566,"")</f>
        <v/>
      </c>
      <c r="G568" s="63" t="str">
        <f t="shared" si="283"/>
        <v/>
      </c>
      <c r="H568" s="63" t="str">
        <f t="shared" si="283"/>
        <v/>
      </c>
      <c r="I568" s="63" t="str">
        <f t="shared" si="283"/>
        <v/>
      </c>
      <c r="J568" s="63" t="str">
        <f t="shared" si="283"/>
        <v/>
      </c>
      <c r="K568" s="63" t="str">
        <f t="shared" si="283"/>
        <v/>
      </c>
      <c r="L568" s="63" t="str">
        <f t="shared" si="283"/>
        <v/>
      </c>
      <c r="M568" s="63" t="str">
        <f t="shared" si="283"/>
        <v/>
      </c>
      <c r="N568" s="35" t="str">
        <f t="shared" si="283"/>
        <v/>
      </c>
      <c r="O568" s="35" t="str">
        <f t="shared" si="283"/>
        <v/>
      </c>
      <c r="P568" s="35" t="str">
        <f t="shared" si="283"/>
        <v/>
      </c>
      <c r="Q568" s="63" t="str">
        <f t="shared" si="283"/>
        <v/>
      </c>
      <c r="R568" s="63" t="str">
        <f t="shared" si="283"/>
        <v/>
      </c>
      <c r="S568" s="63" t="str">
        <f t="shared" si="283"/>
        <v/>
      </c>
      <c r="T568" s="63" t="str">
        <f t="shared" si="283"/>
        <v/>
      </c>
      <c r="U568" s="63" t="str">
        <f t="shared" si="283"/>
        <v/>
      </c>
      <c r="V568" s="64" t="str">
        <f t="shared" si="283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4">IFERROR(SQRT(2*(F567-F566)^2/(F567+F566)),"")</f>
        <v/>
      </c>
      <c r="G569" s="65" t="str">
        <f t="shared" si="284"/>
        <v/>
      </c>
      <c r="H569" s="65" t="str">
        <f t="shared" si="284"/>
        <v/>
      </c>
      <c r="I569" s="65" t="str">
        <f t="shared" si="284"/>
        <v/>
      </c>
      <c r="J569" s="65" t="str">
        <f t="shared" si="284"/>
        <v/>
      </c>
      <c r="K569" s="65" t="str">
        <f t="shared" si="284"/>
        <v/>
      </c>
      <c r="L569" s="65" t="str">
        <f t="shared" si="284"/>
        <v/>
      </c>
      <c r="M569" s="65" t="str">
        <f t="shared" si="284"/>
        <v/>
      </c>
      <c r="N569" s="70" t="str">
        <f t="shared" si="284"/>
        <v/>
      </c>
      <c r="O569" s="70" t="str">
        <f t="shared" si="284"/>
        <v/>
      </c>
      <c r="P569" s="70" t="str">
        <f t="shared" si="284"/>
        <v/>
      </c>
      <c r="Q569" s="65" t="str">
        <f t="shared" si="284"/>
        <v/>
      </c>
      <c r="R569" s="65" t="str">
        <f t="shared" si="284"/>
        <v/>
      </c>
      <c r="S569" s="65" t="str">
        <f t="shared" si="284"/>
        <v/>
      </c>
      <c r="T569" s="65" t="str">
        <f t="shared" si="284"/>
        <v/>
      </c>
      <c r="U569" s="65" t="str">
        <f t="shared" si="284"/>
        <v/>
      </c>
      <c r="V569" s="66" t="str">
        <f t="shared" si="284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5">IFERROR((F571-F570)/F570,"")</f>
        <v/>
      </c>
      <c r="G572" s="63" t="str">
        <f t="shared" si="285"/>
        <v/>
      </c>
      <c r="H572" s="63" t="str">
        <f t="shared" si="285"/>
        <v/>
      </c>
      <c r="I572" s="63" t="str">
        <f t="shared" si="285"/>
        <v/>
      </c>
      <c r="J572" s="63" t="str">
        <f t="shared" si="285"/>
        <v/>
      </c>
      <c r="K572" s="63" t="str">
        <f t="shared" si="285"/>
        <v/>
      </c>
      <c r="L572" s="63" t="str">
        <f t="shared" si="285"/>
        <v/>
      </c>
      <c r="M572" s="63" t="str">
        <f t="shared" si="285"/>
        <v/>
      </c>
      <c r="N572" s="35" t="str">
        <f t="shared" si="285"/>
        <v/>
      </c>
      <c r="O572" s="35" t="str">
        <f t="shared" si="285"/>
        <v/>
      </c>
      <c r="P572" s="35" t="str">
        <f t="shared" si="285"/>
        <v/>
      </c>
      <c r="Q572" s="63" t="str">
        <f t="shared" si="285"/>
        <v/>
      </c>
      <c r="R572" s="63" t="str">
        <f t="shared" si="285"/>
        <v/>
      </c>
      <c r="S572" s="63" t="str">
        <f t="shared" si="285"/>
        <v/>
      </c>
      <c r="T572" s="63" t="str">
        <f t="shared" si="285"/>
        <v/>
      </c>
      <c r="U572" s="63" t="str">
        <f t="shared" si="285"/>
        <v/>
      </c>
      <c r="V572" s="64" t="str">
        <f t="shared" si="285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6">IFERROR(SQRT(2*(F571-F570)^2/(F571+F570)),"")</f>
        <v/>
      </c>
      <c r="G573" s="65" t="str">
        <f t="shared" si="286"/>
        <v/>
      </c>
      <c r="H573" s="65" t="str">
        <f t="shared" si="286"/>
        <v/>
      </c>
      <c r="I573" s="65" t="str">
        <f t="shared" si="286"/>
        <v/>
      </c>
      <c r="J573" s="65" t="str">
        <f t="shared" si="286"/>
        <v/>
      </c>
      <c r="K573" s="65" t="str">
        <f t="shared" si="286"/>
        <v/>
      </c>
      <c r="L573" s="65" t="str">
        <f t="shared" si="286"/>
        <v/>
      </c>
      <c r="M573" s="65" t="str">
        <f t="shared" si="286"/>
        <v/>
      </c>
      <c r="N573" s="70" t="str">
        <f t="shared" si="286"/>
        <v/>
      </c>
      <c r="O573" s="70" t="str">
        <f t="shared" si="286"/>
        <v/>
      </c>
      <c r="P573" s="70" t="str">
        <f t="shared" si="286"/>
        <v/>
      </c>
      <c r="Q573" s="65" t="str">
        <f t="shared" si="286"/>
        <v/>
      </c>
      <c r="R573" s="65" t="str">
        <f t="shared" si="286"/>
        <v/>
      </c>
      <c r="S573" s="65" t="str">
        <f t="shared" si="286"/>
        <v/>
      </c>
      <c r="T573" s="65" t="str">
        <f t="shared" si="286"/>
        <v/>
      </c>
      <c r="U573" s="65" t="str">
        <f t="shared" si="286"/>
        <v/>
      </c>
      <c r="V573" s="66" t="str">
        <f t="shared" si="286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87">IFERROR((F575-F574)/F574,"")</f>
        <v/>
      </c>
      <c r="G576" s="63" t="str">
        <f t="shared" si="287"/>
        <v/>
      </c>
      <c r="H576" s="63" t="str">
        <f t="shared" si="287"/>
        <v/>
      </c>
      <c r="I576" s="63" t="str">
        <f t="shared" si="287"/>
        <v/>
      </c>
      <c r="J576" s="63" t="str">
        <f t="shared" si="287"/>
        <v/>
      </c>
      <c r="K576" s="63" t="str">
        <f t="shared" si="287"/>
        <v/>
      </c>
      <c r="L576" s="63" t="str">
        <f t="shared" si="287"/>
        <v/>
      </c>
      <c r="M576" s="63" t="str">
        <f t="shared" si="287"/>
        <v/>
      </c>
      <c r="N576" s="35" t="str">
        <f t="shared" si="287"/>
        <v/>
      </c>
      <c r="O576" s="35" t="str">
        <f t="shared" si="287"/>
        <v/>
      </c>
      <c r="P576" s="35" t="str">
        <f t="shared" si="287"/>
        <v/>
      </c>
      <c r="Q576" s="63" t="str">
        <f t="shared" si="287"/>
        <v/>
      </c>
      <c r="R576" s="63" t="str">
        <f t="shared" si="287"/>
        <v/>
      </c>
      <c r="S576" s="63" t="str">
        <f t="shared" si="287"/>
        <v/>
      </c>
      <c r="T576" s="63" t="str">
        <f t="shared" si="287"/>
        <v/>
      </c>
      <c r="U576" s="63" t="str">
        <f t="shared" si="287"/>
        <v/>
      </c>
      <c r="V576" s="64" t="str">
        <f t="shared" si="287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88">IFERROR(SQRT(2*(F575-F574)^2/(F575+F574)),"")</f>
        <v/>
      </c>
      <c r="G577" s="65" t="str">
        <f t="shared" si="288"/>
        <v/>
      </c>
      <c r="H577" s="65" t="str">
        <f t="shared" si="288"/>
        <v/>
      </c>
      <c r="I577" s="65" t="str">
        <f t="shared" si="288"/>
        <v/>
      </c>
      <c r="J577" s="65" t="str">
        <f t="shared" si="288"/>
        <v/>
      </c>
      <c r="K577" s="65" t="str">
        <f t="shared" si="288"/>
        <v/>
      </c>
      <c r="L577" s="65" t="str">
        <f t="shared" si="288"/>
        <v/>
      </c>
      <c r="M577" s="65" t="str">
        <f t="shared" si="288"/>
        <v/>
      </c>
      <c r="N577" s="70" t="str">
        <f t="shared" si="288"/>
        <v/>
      </c>
      <c r="O577" s="70" t="str">
        <f t="shared" si="288"/>
        <v/>
      </c>
      <c r="P577" s="70" t="str">
        <f t="shared" si="288"/>
        <v/>
      </c>
      <c r="Q577" s="65" t="str">
        <f t="shared" si="288"/>
        <v/>
      </c>
      <c r="R577" s="65" t="str">
        <f t="shared" si="288"/>
        <v/>
      </c>
      <c r="S577" s="65" t="str">
        <f t="shared" si="288"/>
        <v/>
      </c>
      <c r="T577" s="65" t="str">
        <f t="shared" si="288"/>
        <v/>
      </c>
      <c r="U577" s="65" t="str">
        <f t="shared" si="288"/>
        <v/>
      </c>
      <c r="V577" s="66" t="str">
        <f t="shared" si="288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89">IFERROR((F579-F578)/F578,"")</f>
        <v/>
      </c>
      <c r="G580" s="63" t="str">
        <f t="shared" si="289"/>
        <v/>
      </c>
      <c r="H580" s="63" t="str">
        <f t="shared" si="289"/>
        <v/>
      </c>
      <c r="I580" s="63" t="str">
        <f t="shared" si="289"/>
        <v/>
      </c>
      <c r="J580" s="63" t="str">
        <f t="shared" si="289"/>
        <v/>
      </c>
      <c r="K580" s="63" t="str">
        <f t="shared" si="289"/>
        <v/>
      </c>
      <c r="L580" s="63" t="str">
        <f t="shared" si="289"/>
        <v/>
      </c>
      <c r="M580" s="63" t="str">
        <f t="shared" si="289"/>
        <v/>
      </c>
      <c r="N580" s="35" t="str">
        <f t="shared" si="289"/>
        <v/>
      </c>
      <c r="O580" s="35" t="str">
        <f t="shared" si="289"/>
        <v/>
      </c>
      <c r="P580" s="35" t="str">
        <f t="shared" si="289"/>
        <v/>
      </c>
      <c r="Q580" s="63" t="str">
        <f t="shared" si="289"/>
        <v/>
      </c>
      <c r="R580" s="63" t="str">
        <f t="shared" si="289"/>
        <v/>
      </c>
      <c r="S580" s="63" t="str">
        <f t="shared" si="289"/>
        <v/>
      </c>
      <c r="T580" s="63" t="str">
        <f t="shared" si="289"/>
        <v/>
      </c>
      <c r="U580" s="63" t="str">
        <f t="shared" si="289"/>
        <v/>
      </c>
      <c r="V580" s="64" t="str">
        <f t="shared" si="289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90">IFERROR(SQRT(2*(F579-F578)^2/(F579+F578)),"")</f>
        <v/>
      </c>
      <c r="G581" s="65" t="str">
        <f t="shared" si="290"/>
        <v/>
      </c>
      <c r="H581" s="65" t="str">
        <f t="shared" si="290"/>
        <v/>
      </c>
      <c r="I581" s="65" t="str">
        <f t="shared" si="290"/>
        <v/>
      </c>
      <c r="J581" s="65" t="str">
        <f t="shared" si="290"/>
        <v/>
      </c>
      <c r="K581" s="65" t="str">
        <f t="shared" si="290"/>
        <v/>
      </c>
      <c r="L581" s="65" t="str">
        <f t="shared" si="290"/>
        <v/>
      </c>
      <c r="M581" s="65" t="str">
        <f t="shared" si="290"/>
        <v/>
      </c>
      <c r="N581" s="70" t="str">
        <f t="shared" si="290"/>
        <v/>
      </c>
      <c r="O581" s="70" t="str">
        <f t="shared" si="290"/>
        <v/>
      </c>
      <c r="P581" s="70" t="str">
        <f t="shared" si="290"/>
        <v/>
      </c>
      <c r="Q581" s="65" t="str">
        <f t="shared" si="290"/>
        <v/>
      </c>
      <c r="R581" s="65" t="str">
        <f t="shared" si="290"/>
        <v/>
      </c>
      <c r="S581" s="65" t="str">
        <f t="shared" si="290"/>
        <v/>
      </c>
      <c r="T581" s="65" t="str">
        <f t="shared" si="290"/>
        <v/>
      </c>
      <c r="U581" s="65" t="str">
        <f t="shared" si="290"/>
        <v/>
      </c>
      <c r="V581" s="66" t="str">
        <f t="shared" si="290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1">IFERROR((F583-F582)/F582,"")</f>
        <v/>
      </c>
      <c r="G584" s="63" t="str">
        <f t="shared" si="291"/>
        <v/>
      </c>
      <c r="H584" s="63" t="str">
        <f t="shared" si="291"/>
        <v/>
      </c>
      <c r="I584" s="63" t="str">
        <f t="shared" si="291"/>
        <v/>
      </c>
      <c r="J584" s="63" t="str">
        <f t="shared" si="291"/>
        <v/>
      </c>
      <c r="K584" s="63" t="str">
        <f t="shared" si="291"/>
        <v/>
      </c>
      <c r="L584" s="63" t="str">
        <f t="shared" si="291"/>
        <v/>
      </c>
      <c r="M584" s="63" t="str">
        <f t="shared" si="291"/>
        <v/>
      </c>
      <c r="N584" s="35" t="str">
        <f t="shared" si="291"/>
        <v/>
      </c>
      <c r="O584" s="35" t="str">
        <f t="shared" si="291"/>
        <v/>
      </c>
      <c r="P584" s="35" t="str">
        <f t="shared" si="291"/>
        <v/>
      </c>
      <c r="Q584" s="63" t="str">
        <f t="shared" si="291"/>
        <v/>
      </c>
      <c r="R584" s="63" t="str">
        <f t="shared" si="291"/>
        <v/>
      </c>
      <c r="S584" s="63" t="str">
        <f t="shared" si="291"/>
        <v/>
      </c>
      <c r="T584" s="63" t="str">
        <f t="shared" si="291"/>
        <v/>
      </c>
      <c r="U584" s="63" t="str">
        <f t="shared" si="291"/>
        <v/>
      </c>
      <c r="V584" s="64" t="str">
        <f t="shared" si="291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2">IFERROR(SQRT(2*(F583-F582)^2/(F583+F582)),"")</f>
        <v/>
      </c>
      <c r="G585" s="65" t="str">
        <f t="shared" si="292"/>
        <v/>
      </c>
      <c r="H585" s="65" t="str">
        <f t="shared" si="292"/>
        <v/>
      </c>
      <c r="I585" s="65" t="str">
        <f t="shared" si="292"/>
        <v/>
      </c>
      <c r="J585" s="65" t="str">
        <f t="shared" si="292"/>
        <v/>
      </c>
      <c r="K585" s="65" t="str">
        <f t="shared" si="292"/>
        <v/>
      </c>
      <c r="L585" s="65" t="str">
        <f t="shared" si="292"/>
        <v/>
      </c>
      <c r="M585" s="65" t="str">
        <f t="shared" si="292"/>
        <v/>
      </c>
      <c r="N585" s="70" t="str">
        <f t="shared" si="292"/>
        <v/>
      </c>
      <c r="O585" s="70" t="str">
        <f t="shared" si="292"/>
        <v/>
      </c>
      <c r="P585" s="70" t="str">
        <f t="shared" si="292"/>
        <v/>
      </c>
      <c r="Q585" s="65" t="str">
        <f t="shared" si="292"/>
        <v/>
      </c>
      <c r="R585" s="65" t="str">
        <f t="shared" si="292"/>
        <v/>
      </c>
      <c r="S585" s="65" t="str">
        <f t="shared" si="292"/>
        <v/>
      </c>
      <c r="T585" s="65" t="str">
        <f t="shared" si="292"/>
        <v/>
      </c>
      <c r="U585" s="65" t="str">
        <f t="shared" si="292"/>
        <v/>
      </c>
      <c r="V585" s="66" t="str">
        <f t="shared" si="292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3">IFERROR((F587-F586)/F586,"")</f>
        <v/>
      </c>
      <c r="G588" s="63" t="str">
        <f t="shared" si="293"/>
        <v/>
      </c>
      <c r="H588" s="63" t="str">
        <f t="shared" si="293"/>
        <v/>
      </c>
      <c r="I588" s="63" t="str">
        <f t="shared" si="293"/>
        <v/>
      </c>
      <c r="J588" s="63" t="str">
        <f t="shared" si="293"/>
        <v/>
      </c>
      <c r="K588" s="63" t="str">
        <f t="shared" si="293"/>
        <v/>
      </c>
      <c r="L588" s="63" t="str">
        <f t="shared" si="293"/>
        <v/>
      </c>
      <c r="M588" s="63" t="str">
        <f t="shared" si="293"/>
        <v/>
      </c>
      <c r="N588" s="35" t="str">
        <f t="shared" si="293"/>
        <v/>
      </c>
      <c r="O588" s="35" t="str">
        <f t="shared" si="293"/>
        <v/>
      </c>
      <c r="P588" s="35" t="str">
        <f t="shared" si="293"/>
        <v/>
      </c>
      <c r="Q588" s="63" t="str">
        <f t="shared" si="293"/>
        <v/>
      </c>
      <c r="R588" s="63" t="str">
        <f t="shared" si="293"/>
        <v/>
      </c>
      <c r="S588" s="63" t="str">
        <f t="shared" si="293"/>
        <v/>
      </c>
      <c r="T588" s="63" t="str">
        <f t="shared" si="293"/>
        <v/>
      </c>
      <c r="U588" s="63" t="str">
        <f t="shared" si="293"/>
        <v/>
      </c>
      <c r="V588" s="64" t="str">
        <f t="shared" si="293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4">IFERROR(SQRT(2*(F587-F586)^2/(F587+F586)),"")</f>
        <v/>
      </c>
      <c r="G589" s="65" t="str">
        <f t="shared" si="294"/>
        <v/>
      </c>
      <c r="H589" s="65" t="str">
        <f t="shared" si="294"/>
        <v/>
      </c>
      <c r="I589" s="65" t="str">
        <f t="shared" si="294"/>
        <v/>
      </c>
      <c r="J589" s="65" t="str">
        <f t="shared" si="294"/>
        <v/>
      </c>
      <c r="K589" s="65" t="str">
        <f t="shared" si="294"/>
        <v/>
      </c>
      <c r="L589" s="65" t="str">
        <f t="shared" si="294"/>
        <v/>
      </c>
      <c r="M589" s="65" t="str">
        <f t="shared" si="294"/>
        <v/>
      </c>
      <c r="N589" s="70" t="str">
        <f t="shared" si="294"/>
        <v/>
      </c>
      <c r="O589" s="70" t="str">
        <f t="shared" si="294"/>
        <v/>
      </c>
      <c r="P589" s="70" t="str">
        <f t="shared" si="294"/>
        <v/>
      </c>
      <c r="Q589" s="65" t="str">
        <f t="shared" si="294"/>
        <v/>
      </c>
      <c r="R589" s="65" t="str">
        <f t="shared" si="294"/>
        <v/>
      </c>
      <c r="S589" s="65" t="str">
        <f t="shared" si="294"/>
        <v/>
      </c>
      <c r="T589" s="65" t="str">
        <f t="shared" si="294"/>
        <v/>
      </c>
      <c r="U589" s="65" t="str">
        <f t="shared" si="294"/>
        <v/>
      </c>
      <c r="V589" s="66" t="str">
        <f t="shared" si="294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5">IFERROR((F591-F590)/F590,"")</f>
        <v/>
      </c>
      <c r="G592" s="63" t="str">
        <f t="shared" si="295"/>
        <v/>
      </c>
      <c r="H592" s="63" t="str">
        <f t="shared" si="295"/>
        <v/>
      </c>
      <c r="I592" s="63" t="str">
        <f t="shared" si="295"/>
        <v/>
      </c>
      <c r="J592" s="63" t="str">
        <f t="shared" si="295"/>
        <v/>
      </c>
      <c r="K592" s="63" t="str">
        <f t="shared" si="295"/>
        <v/>
      </c>
      <c r="L592" s="63" t="str">
        <f t="shared" si="295"/>
        <v/>
      </c>
      <c r="M592" s="63" t="str">
        <f t="shared" si="295"/>
        <v/>
      </c>
      <c r="N592" s="35" t="str">
        <f t="shared" si="295"/>
        <v/>
      </c>
      <c r="O592" s="35" t="str">
        <f t="shared" si="295"/>
        <v/>
      </c>
      <c r="P592" s="35" t="str">
        <f t="shared" si="295"/>
        <v/>
      </c>
      <c r="Q592" s="63" t="str">
        <f t="shared" si="295"/>
        <v/>
      </c>
      <c r="R592" s="63" t="str">
        <f t="shared" si="295"/>
        <v/>
      </c>
      <c r="S592" s="63" t="str">
        <f t="shared" si="295"/>
        <v/>
      </c>
      <c r="T592" s="63" t="str">
        <f t="shared" si="295"/>
        <v/>
      </c>
      <c r="U592" s="63" t="str">
        <f t="shared" si="295"/>
        <v/>
      </c>
      <c r="V592" s="64" t="str">
        <f t="shared" si="295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6">IFERROR(SQRT(2*(F591-F590)^2/(F591+F590)),"")</f>
        <v/>
      </c>
      <c r="G593" s="65" t="str">
        <f t="shared" si="296"/>
        <v/>
      </c>
      <c r="H593" s="65" t="str">
        <f t="shared" si="296"/>
        <v/>
      </c>
      <c r="I593" s="65" t="str">
        <f t="shared" si="296"/>
        <v/>
      </c>
      <c r="J593" s="65" t="str">
        <f t="shared" si="296"/>
        <v/>
      </c>
      <c r="K593" s="65" t="str">
        <f t="shared" si="296"/>
        <v/>
      </c>
      <c r="L593" s="65" t="str">
        <f t="shared" si="296"/>
        <v/>
      </c>
      <c r="M593" s="65" t="str">
        <f t="shared" si="296"/>
        <v/>
      </c>
      <c r="N593" s="70" t="str">
        <f t="shared" si="296"/>
        <v/>
      </c>
      <c r="O593" s="70" t="str">
        <f t="shared" si="296"/>
        <v/>
      </c>
      <c r="P593" s="70" t="str">
        <f t="shared" si="296"/>
        <v/>
      </c>
      <c r="Q593" s="65" t="str">
        <f t="shared" si="296"/>
        <v/>
      </c>
      <c r="R593" s="65" t="str">
        <f t="shared" si="296"/>
        <v/>
      </c>
      <c r="S593" s="65" t="str">
        <f t="shared" si="296"/>
        <v/>
      </c>
      <c r="T593" s="65" t="str">
        <f t="shared" si="296"/>
        <v/>
      </c>
      <c r="U593" s="65" t="str">
        <f t="shared" si="296"/>
        <v/>
      </c>
      <c r="V593" s="66" t="str">
        <f t="shared" si="296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297">IFERROR((F595-F594)/F594,"")</f>
        <v/>
      </c>
      <c r="G596" s="63" t="str">
        <f t="shared" si="297"/>
        <v/>
      </c>
      <c r="H596" s="63" t="str">
        <f t="shared" si="297"/>
        <v/>
      </c>
      <c r="I596" s="63" t="str">
        <f t="shared" si="297"/>
        <v/>
      </c>
      <c r="J596" s="63" t="str">
        <f t="shared" si="297"/>
        <v/>
      </c>
      <c r="K596" s="63" t="str">
        <f t="shared" si="297"/>
        <v/>
      </c>
      <c r="L596" s="63" t="str">
        <f t="shared" si="297"/>
        <v/>
      </c>
      <c r="M596" s="63" t="str">
        <f t="shared" si="297"/>
        <v/>
      </c>
      <c r="N596" s="35" t="str">
        <f t="shared" si="297"/>
        <v/>
      </c>
      <c r="O596" s="35" t="str">
        <f t="shared" si="297"/>
        <v/>
      </c>
      <c r="P596" s="35" t="str">
        <f t="shared" si="297"/>
        <v/>
      </c>
      <c r="Q596" s="63" t="str">
        <f t="shared" si="297"/>
        <v/>
      </c>
      <c r="R596" s="63" t="str">
        <f t="shared" si="297"/>
        <v/>
      </c>
      <c r="S596" s="63" t="str">
        <f t="shared" si="297"/>
        <v/>
      </c>
      <c r="T596" s="63" t="str">
        <f t="shared" si="297"/>
        <v/>
      </c>
      <c r="U596" s="63" t="str">
        <f t="shared" si="297"/>
        <v/>
      </c>
      <c r="V596" s="64" t="str">
        <f t="shared" si="297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298">IFERROR(SQRT(2*(F595-F594)^2/(F595+F594)),"")</f>
        <v/>
      </c>
      <c r="G597" s="65" t="str">
        <f t="shared" si="298"/>
        <v/>
      </c>
      <c r="H597" s="65" t="str">
        <f t="shared" si="298"/>
        <v/>
      </c>
      <c r="I597" s="65" t="str">
        <f t="shared" si="298"/>
        <v/>
      </c>
      <c r="J597" s="65" t="str">
        <f t="shared" si="298"/>
        <v/>
      </c>
      <c r="K597" s="65" t="str">
        <f t="shared" si="298"/>
        <v/>
      </c>
      <c r="L597" s="65" t="str">
        <f t="shared" si="298"/>
        <v/>
      </c>
      <c r="M597" s="65" t="str">
        <f t="shared" si="298"/>
        <v/>
      </c>
      <c r="N597" s="70" t="str">
        <f t="shared" si="298"/>
        <v/>
      </c>
      <c r="O597" s="70" t="str">
        <f t="shared" si="298"/>
        <v/>
      </c>
      <c r="P597" s="70" t="str">
        <f t="shared" si="298"/>
        <v/>
      </c>
      <c r="Q597" s="65" t="str">
        <f t="shared" si="298"/>
        <v/>
      </c>
      <c r="R597" s="65" t="str">
        <f t="shared" si="298"/>
        <v/>
      </c>
      <c r="S597" s="65" t="str">
        <f t="shared" si="298"/>
        <v/>
      </c>
      <c r="T597" s="65" t="str">
        <f t="shared" si="298"/>
        <v/>
      </c>
      <c r="U597" s="65" t="str">
        <f t="shared" si="298"/>
        <v/>
      </c>
      <c r="V597" s="66" t="str">
        <f t="shared" si="298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299">IFERROR((F599-F598)/F598,"")</f>
        <v/>
      </c>
      <c r="G600" s="63" t="str">
        <f t="shared" si="299"/>
        <v/>
      </c>
      <c r="H600" s="63" t="str">
        <f t="shared" si="299"/>
        <v/>
      </c>
      <c r="I600" s="63" t="str">
        <f t="shared" si="299"/>
        <v/>
      </c>
      <c r="J600" s="63" t="str">
        <f t="shared" si="299"/>
        <v/>
      </c>
      <c r="K600" s="63" t="str">
        <f t="shared" si="299"/>
        <v/>
      </c>
      <c r="L600" s="63" t="str">
        <f t="shared" si="299"/>
        <v/>
      </c>
      <c r="M600" s="63" t="str">
        <f t="shared" si="299"/>
        <v/>
      </c>
      <c r="N600" s="35" t="str">
        <f t="shared" si="299"/>
        <v/>
      </c>
      <c r="O600" s="35" t="str">
        <f t="shared" si="299"/>
        <v/>
      </c>
      <c r="P600" s="35" t="str">
        <f t="shared" si="299"/>
        <v/>
      </c>
      <c r="Q600" s="63" t="str">
        <f t="shared" si="299"/>
        <v/>
      </c>
      <c r="R600" s="63" t="str">
        <f t="shared" si="299"/>
        <v/>
      </c>
      <c r="S600" s="63" t="str">
        <f t="shared" si="299"/>
        <v/>
      </c>
      <c r="T600" s="63" t="str">
        <f t="shared" si="299"/>
        <v/>
      </c>
      <c r="U600" s="63" t="str">
        <f t="shared" si="299"/>
        <v/>
      </c>
      <c r="V600" s="64" t="str">
        <f t="shared" si="299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300">IFERROR(SQRT(2*(F599-F598)^2/(F599+F598)),"")</f>
        <v/>
      </c>
      <c r="G601" s="65" t="str">
        <f t="shared" si="300"/>
        <v/>
      </c>
      <c r="H601" s="65" t="str">
        <f t="shared" si="300"/>
        <v/>
      </c>
      <c r="I601" s="65" t="str">
        <f t="shared" si="300"/>
        <v/>
      </c>
      <c r="J601" s="65" t="str">
        <f t="shared" si="300"/>
        <v/>
      </c>
      <c r="K601" s="65" t="str">
        <f t="shared" si="300"/>
        <v/>
      </c>
      <c r="L601" s="65" t="str">
        <f t="shared" si="300"/>
        <v/>
      </c>
      <c r="M601" s="65" t="str">
        <f t="shared" si="300"/>
        <v/>
      </c>
      <c r="N601" s="70" t="str">
        <f t="shared" si="300"/>
        <v/>
      </c>
      <c r="O601" s="70" t="str">
        <f t="shared" si="300"/>
        <v/>
      </c>
      <c r="P601" s="70" t="str">
        <f t="shared" si="300"/>
        <v/>
      </c>
      <c r="Q601" s="65" t="str">
        <f t="shared" si="300"/>
        <v/>
      </c>
      <c r="R601" s="65" t="str">
        <f t="shared" si="300"/>
        <v/>
      </c>
      <c r="S601" s="65" t="str">
        <f t="shared" si="300"/>
        <v/>
      </c>
      <c r="T601" s="65" t="str">
        <f t="shared" si="300"/>
        <v/>
      </c>
      <c r="U601" s="65" t="str">
        <f t="shared" si="300"/>
        <v/>
      </c>
      <c r="V601" s="66" t="str">
        <f t="shared" si="300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1">IFERROR((F603-F602)/F602,"")</f>
        <v/>
      </c>
      <c r="G604" s="63" t="str">
        <f t="shared" si="301"/>
        <v/>
      </c>
      <c r="H604" s="63" t="str">
        <f t="shared" si="301"/>
        <v/>
      </c>
      <c r="I604" s="63" t="str">
        <f t="shared" si="301"/>
        <v/>
      </c>
      <c r="J604" s="63" t="str">
        <f t="shared" si="301"/>
        <v/>
      </c>
      <c r="K604" s="63" t="str">
        <f t="shared" si="301"/>
        <v/>
      </c>
      <c r="L604" s="63" t="str">
        <f t="shared" si="301"/>
        <v/>
      </c>
      <c r="M604" s="63" t="str">
        <f t="shared" si="301"/>
        <v/>
      </c>
      <c r="N604" s="35" t="str">
        <f t="shared" si="301"/>
        <v/>
      </c>
      <c r="O604" s="35" t="str">
        <f t="shared" si="301"/>
        <v/>
      </c>
      <c r="P604" s="35" t="str">
        <f t="shared" si="301"/>
        <v/>
      </c>
      <c r="Q604" s="63" t="str">
        <f t="shared" si="301"/>
        <v/>
      </c>
      <c r="R604" s="63" t="str">
        <f t="shared" si="301"/>
        <v/>
      </c>
      <c r="S604" s="63" t="str">
        <f t="shared" si="301"/>
        <v/>
      </c>
      <c r="T604" s="63" t="str">
        <f t="shared" si="301"/>
        <v/>
      </c>
      <c r="U604" s="63" t="str">
        <f t="shared" si="301"/>
        <v/>
      </c>
      <c r="V604" s="64" t="str">
        <f t="shared" si="301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2">IFERROR(SQRT(2*(F603-F602)^2/(F603+F602)),"")</f>
        <v/>
      </c>
      <c r="G605" s="65" t="str">
        <f t="shared" si="302"/>
        <v/>
      </c>
      <c r="H605" s="65" t="str">
        <f t="shared" si="302"/>
        <v/>
      </c>
      <c r="I605" s="65" t="str">
        <f t="shared" si="302"/>
        <v/>
      </c>
      <c r="J605" s="65" t="str">
        <f t="shared" si="302"/>
        <v/>
      </c>
      <c r="K605" s="65" t="str">
        <f t="shared" si="302"/>
        <v/>
      </c>
      <c r="L605" s="65" t="str">
        <f t="shared" si="302"/>
        <v/>
      </c>
      <c r="M605" s="65" t="str">
        <f t="shared" si="302"/>
        <v/>
      </c>
      <c r="N605" s="70" t="str">
        <f t="shared" si="302"/>
        <v/>
      </c>
      <c r="O605" s="70" t="str">
        <f t="shared" si="302"/>
        <v/>
      </c>
      <c r="P605" s="70" t="str">
        <f t="shared" si="302"/>
        <v/>
      </c>
      <c r="Q605" s="65" t="str">
        <f t="shared" si="302"/>
        <v/>
      </c>
      <c r="R605" s="65" t="str">
        <f t="shared" si="302"/>
        <v/>
      </c>
      <c r="S605" s="65" t="str">
        <f t="shared" si="302"/>
        <v/>
      </c>
      <c r="T605" s="65" t="str">
        <f t="shared" si="302"/>
        <v/>
      </c>
      <c r="U605" s="65" t="str">
        <f t="shared" si="302"/>
        <v/>
      </c>
      <c r="V605" s="66" t="str">
        <f t="shared" si="302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3">IFERROR((F607-F606)/F606,"")</f>
        <v/>
      </c>
      <c r="G608" s="63" t="str">
        <f t="shared" si="303"/>
        <v/>
      </c>
      <c r="H608" s="63" t="str">
        <f t="shared" si="303"/>
        <v/>
      </c>
      <c r="I608" s="63" t="str">
        <f t="shared" si="303"/>
        <v/>
      </c>
      <c r="J608" s="63" t="str">
        <f t="shared" si="303"/>
        <v/>
      </c>
      <c r="K608" s="63" t="str">
        <f t="shared" si="303"/>
        <v/>
      </c>
      <c r="L608" s="63" t="str">
        <f t="shared" si="303"/>
        <v/>
      </c>
      <c r="M608" s="63" t="str">
        <f t="shared" si="303"/>
        <v/>
      </c>
      <c r="N608" s="35" t="str">
        <f t="shared" si="303"/>
        <v/>
      </c>
      <c r="O608" s="35" t="str">
        <f t="shared" si="303"/>
        <v/>
      </c>
      <c r="P608" s="35" t="str">
        <f t="shared" si="303"/>
        <v/>
      </c>
      <c r="Q608" s="63" t="str">
        <f t="shared" si="303"/>
        <v/>
      </c>
      <c r="R608" s="63" t="str">
        <f t="shared" si="303"/>
        <v/>
      </c>
      <c r="S608" s="63" t="str">
        <f t="shared" si="303"/>
        <v/>
      </c>
      <c r="T608" s="63" t="str">
        <f t="shared" si="303"/>
        <v/>
      </c>
      <c r="U608" s="63" t="str">
        <f t="shared" si="303"/>
        <v/>
      </c>
      <c r="V608" s="64" t="str">
        <f t="shared" si="303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4">IFERROR(SQRT(2*(F607-F606)^2/(F607+F606)),"")</f>
        <v/>
      </c>
      <c r="G609" s="65" t="str">
        <f t="shared" si="304"/>
        <v/>
      </c>
      <c r="H609" s="65" t="str">
        <f t="shared" si="304"/>
        <v/>
      </c>
      <c r="I609" s="65" t="str">
        <f t="shared" si="304"/>
        <v/>
      </c>
      <c r="J609" s="65" t="str">
        <f t="shared" si="304"/>
        <v/>
      </c>
      <c r="K609" s="65" t="str">
        <f t="shared" si="304"/>
        <v/>
      </c>
      <c r="L609" s="65" t="str">
        <f t="shared" si="304"/>
        <v/>
      </c>
      <c r="M609" s="65" t="str">
        <f t="shared" si="304"/>
        <v/>
      </c>
      <c r="N609" s="70" t="str">
        <f t="shared" si="304"/>
        <v/>
      </c>
      <c r="O609" s="70" t="str">
        <f t="shared" si="304"/>
        <v/>
      </c>
      <c r="P609" s="70" t="str">
        <f t="shared" si="304"/>
        <v/>
      </c>
      <c r="Q609" s="65" t="str">
        <f t="shared" si="304"/>
        <v/>
      </c>
      <c r="R609" s="65" t="str">
        <f t="shared" si="304"/>
        <v/>
      </c>
      <c r="S609" s="65" t="str">
        <f t="shared" si="304"/>
        <v/>
      </c>
      <c r="T609" s="65" t="str">
        <f t="shared" si="304"/>
        <v/>
      </c>
      <c r="U609" s="65" t="str">
        <f t="shared" si="304"/>
        <v/>
      </c>
      <c r="V609" s="66" t="str">
        <f t="shared" si="304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5">IFERROR((F611-F610)/F610,"")</f>
        <v/>
      </c>
      <c r="G612" s="63" t="str">
        <f t="shared" si="305"/>
        <v/>
      </c>
      <c r="H612" s="63" t="str">
        <f t="shared" si="305"/>
        <v/>
      </c>
      <c r="I612" s="63" t="str">
        <f t="shared" si="305"/>
        <v/>
      </c>
      <c r="J612" s="63" t="str">
        <f t="shared" si="305"/>
        <v/>
      </c>
      <c r="K612" s="63" t="str">
        <f t="shared" si="305"/>
        <v/>
      </c>
      <c r="L612" s="63" t="str">
        <f t="shared" si="305"/>
        <v/>
      </c>
      <c r="M612" s="63" t="str">
        <f t="shared" si="305"/>
        <v/>
      </c>
      <c r="N612" s="35" t="str">
        <f t="shared" si="305"/>
        <v/>
      </c>
      <c r="O612" s="35" t="str">
        <f t="shared" si="305"/>
        <v/>
      </c>
      <c r="P612" s="35" t="str">
        <f t="shared" si="305"/>
        <v/>
      </c>
      <c r="Q612" s="63" t="str">
        <f t="shared" si="305"/>
        <v/>
      </c>
      <c r="R612" s="63" t="str">
        <f t="shared" si="305"/>
        <v/>
      </c>
      <c r="S612" s="63" t="str">
        <f t="shared" si="305"/>
        <v/>
      </c>
      <c r="T612" s="63" t="str">
        <f t="shared" si="305"/>
        <v/>
      </c>
      <c r="U612" s="63" t="str">
        <f t="shared" si="305"/>
        <v/>
      </c>
      <c r="V612" s="64" t="str">
        <f t="shared" si="305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6">IFERROR(SQRT(2*(F611-F610)^2/(F611+F610)),"")</f>
        <v/>
      </c>
      <c r="G613" s="65" t="str">
        <f t="shared" si="306"/>
        <v/>
      </c>
      <c r="H613" s="65" t="str">
        <f t="shared" si="306"/>
        <v/>
      </c>
      <c r="I613" s="65" t="str">
        <f t="shared" si="306"/>
        <v/>
      </c>
      <c r="J613" s="65" t="str">
        <f t="shared" si="306"/>
        <v/>
      </c>
      <c r="K613" s="65" t="str">
        <f t="shared" si="306"/>
        <v/>
      </c>
      <c r="L613" s="65" t="str">
        <f t="shared" si="306"/>
        <v/>
      </c>
      <c r="M613" s="65" t="str">
        <f t="shared" si="306"/>
        <v/>
      </c>
      <c r="N613" s="70" t="str">
        <f t="shared" si="306"/>
        <v/>
      </c>
      <c r="O613" s="70" t="str">
        <f t="shared" si="306"/>
        <v/>
      </c>
      <c r="P613" s="70" t="str">
        <f t="shared" si="306"/>
        <v/>
      </c>
      <c r="Q613" s="65" t="str">
        <f t="shared" si="306"/>
        <v/>
      </c>
      <c r="R613" s="65" t="str">
        <f t="shared" si="306"/>
        <v/>
      </c>
      <c r="S613" s="65" t="str">
        <f t="shared" si="306"/>
        <v/>
      </c>
      <c r="T613" s="65" t="str">
        <f t="shared" si="306"/>
        <v/>
      </c>
      <c r="U613" s="65" t="str">
        <f t="shared" si="306"/>
        <v/>
      </c>
      <c r="V613" s="66" t="str">
        <f t="shared" si="306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07">IFERROR((F615-F614)/F614,"")</f>
        <v/>
      </c>
      <c r="G616" s="63" t="str">
        <f t="shared" si="307"/>
        <v/>
      </c>
      <c r="H616" s="63" t="str">
        <f t="shared" si="307"/>
        <v/>
      </c>
      <c r="I616" s="63" t="str">
        <f t="shared" si="307"/>
        <v/>
      </c>
      <c r="J616" s="63" t="str">
        <f t="shared" si="307"/>
        <v/>
      </c>
      <c r="K616" s="63" t="str">
        <f t="shared" si="307"/>
        <v/>
      </c>
      <c r="L616" s="63" t="str">
        <f t="shared" si="307"/>
        <v/>
      </c>
      <c r="M616" s="63" t="str">
        <f t="shared" si="307"/>
        <v/>
      </c>
      <c r="N616" s="35" t="str">
        <f t="shared" si="307"/>
        <v/>
      </c>
      <c r="O616" s="35" t="str">
        <f t="shared" si="307"/>
        <v/>
      </c>
      <c r="P616" s="35" t="str">
        <f t="shared" si="307"/>
        <v/>
      </c>
      <c r="Q616" s="63" t="str">
        <f t="shared" si="307"/>
        <v/>
      </c>
      <c r="R616" s="63" t="str">
        <f t="shared" si="307"/>
        <v/>
      </c>
      <c r="S616" s="63" t="str">
        <f t="shared" si="307"/>
        <v/>
      </c>
      <c r="T616" s="63" t="str">
        <f t="shared" si="307"/>
        <v/>
      </c>
      <c r="U616" s="63" t="str">
        <f t="shared" si="307"/>
        <v/>
      </c>
      <c r="V616" s="64" t="str">
        <f t="shared" si="307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08">IFERROR(SQRT(2*(F615-F614)^2/(F615+F614)),"")</f>
        <v/>
      </c>
      <c r="G617" s="65" t="str">
        <f t="shared" si="308"/>
        <v/>
      </c>
      <c r="H617" s="65" t="str">
        <f t="shared" si="308"/>
        <v/>
      </c>
      <c r="I617" s="65" t="str">
        <f t="shared" si="308"/>
        <v/>
      </c>
      <c r="J617" s="65" t="str">
        <f t="shared" si="308"/>
        <v/>
      </c>
      <c r="K617" s="65" t="str">
        <f t="shared" si="308"/>
        <v/>
      </c>
      <c r="L617" s="65" t="str">
        <f t="shared" si="308"/>
        <v/>
      </c>
      <c r="M617" s="65" t="str">
        <f t="shared" si="308"/>
        <v/>
      </c>
      <c r="N617" s="70" t="str">
        <f t="shared" si="308"/>
        <v/>
      </c>
      <c r="O617" s="70" t="str">
        <f t="shared" si="308"/>
        <v/>
      </c>
      <c r="P617" s="70" t="str">
        <f t="shared" si="308"/>
        <v/>
      </c>
      <c r="Q617" s="65" t="str">
        <f t="shared" si="308"/>
        <v/>
      </c>
      <c r="R617" s="65" t="str">
        <f t="shared" si="308"/>
        <v/>
      </c>
      <c r="S617" s="65" t="str">
        <f t="shared" si="308"/>
        <v/>
      </c>
      <c r="T617" s="65" t="str">
        <f t="shared" si="308"/>
        <v/>
      </c>
      <c r="U617" s="65" t="str">
        <f t="shared" si="308"/>
        <v/>
      </c>
      <c r="V617" s="66" t="str">
        <f t="shared" si="308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09">IFERROR((F619-F618)/F618,"")</f>
        <v/>
      </c>
      <c r="G620" s="63" t="str">
        <f t="shared" si="309"/>
        <v/>
      </c>
      <c r="H620" s="63" t="str">
        <f t="shared" si="309"/>
        <v/>
      </c>
      <c r="I620" s="63" t="str">
        <f t="shared" si="309"/>
        <v/>
      </c>
      <c r="J620" s="63" t="str">
        <f t="shared" si="309"/>
        <v/>
      </c>
      <c r="K620" s="63" t="str">
        <f t="shared" si="309"/>
        <v/>
      </c>
      <c r="L620" s="63" t="str">
        <f t="shared" si="309"/>
        <v/>
      </c>
      <c r="M620" s="63" t="str">
        <f t="shared" si="309"/>
        <v/>
      </c>
      <c r="N620" s="35" t="str">
        <f t="shared" si="309"/>
        <v/>
      </c>
      <c r="O620" s="35" t="str">
        <f t="shared" si="309"/>
        <v/>
      </c>
      <c r="P620" s="35" t="str">
        <f t="shared" si="309"/>
        <v/>
      </c>
      <c r="Q620" s="63" t="str">
        <f t="shared" si="309"/>
        <v/>
      </c>
      <c r="R620" s="63" t="str">
        <f t="shared" si="309"/>
        <v/>
      </c>
      <c r="S620" s="63" t="str">
        <f t="shared" si="309"/>
        <v/>
      </c>
      <c r="T620" s="63" t="str">
        <f t="shared" si="309"/>
        <v/>
      </c>
      <c r="U620" s="63" t="str">
        <f t="shared" si="309"/>
        <v/>
      </c>
      <c r="V620" s="64" t="str">
        <f t="shared" si="309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10">IFERROR(SQRT(2*(F619-F618)^2/(F619+F618)),"")</f>
        <v/>
      </c>
      <c r="G621" s="65" t="str">
        <f t="shared" si="310"/>
        <v/>
      </c>
      <c r="H621" s="65" t="str">
        <f t="shared" si="310"/>
        <v/>
      </c>
      <c r="I621" s="65" t="str">
        <f t="shared" si="310"/>
        <v/>
      </c>
      <c r="J621" s="65" t="str">
        <f t="shared" si="310"/>
        <v/>
      </c>
      <c r="K621" s="65" t="str">
        <f t="shared" si="310"/>
        <v/>
      </c>
      <c r="L621" s="65" t="str">
        <f t="shared" si="310"/>
        <v/>
      </c>
      <c r="M621" s="65" t="str">
        <f t="shared" si="310"/>
        <v/>
      </c>
      <c r="N621" s="70" t="str">
        <f t="shared" si="310"/>
        <v/>
      </c>
      <c r="O621" s="70" t="str">
        <f t="shared" si="310"/>
        <v/>
      </c>
      <c r="P621" s="70" t="str">
        <f t="shared" si="310"/>
        <v/>
      </c>
      <c r="Q621" s="65" t="str">
        <f t="shared" si="310"/>
        <v/>
      </c>
      <c r="R621" s="65" t="str">
        <f t="shared" si="310"/>
        <v/>
      </c>
      <c r="S621" s="65" t="str">
        <f t="shared" si="310"/>
        <v/>
      </c>
      <c r="T621" s="65" t="str">
        <f t="shared" si="310"/>
        <v/>
      </c>
      <c r="U621" s="65" t="str">
        <f t="shared" si="310"/>
        <v/>
      </c>
      <c r="V621" s="66" t="str">
        <f t="shared" si="310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1">IFERROR((F623-F622)/F622,"")</f>
        <v/>
      </c>
      <c r="G624" s="63" t="str">
        <f t="shared" si="311"/>
        <v/>
      </c>
      <c r="H624" s="63" t="str">
        <f t="shared" si="311"/>
        <v/>
      </c>
      <c r="I624" s="63" t="str">
        <f t="shared" si="311"/>
        <v/>
      </c>
      <c r="J624" s="63" t="str">
        <f t="shared" si="311"/>
        <v/>
      </c>
      <c r="K624" s="63" t="str">
        <f t="shared" si="311"/>
        <v/>
      </c>
      <c r="L624" s="63" t="str">
        <f t="shared" si="311"/>
        <v/>
      </c>
      <c r="M624" s="63" t="str">
        <f t="shared" si="311"/>
        <v/>
      </c>
      <c r="N624" s="35" t="str">
        <f t="shared" si="311"/>
        <v/>
      </c>
      <c r="O624" s="35" t="str">
        <f t="shared" si="311"/>
        <v/>
      </c>
      <c r="P624" s="35" t="str">
        <f t="shared" si="311"/>
        <v/>
      </c>
      <c r="Q624" s="63" t="str">
        <f t="shared" si="311"/>
        <v/>
      </c>
      <c r="R624" s="63" t="str">
        <f t="shared" si="311"/>
        <v/>
      </c>
      <c r="S624" s="63" t="str">
        <f t="shared" si="311"/>
        <v/>
      </c>
      <c r="T624" s="63" t="str">
        <f t="shared" si="311"/>
        <v/>
      </c>
      <c r="U624" s="63" t="str">
        <f t="shared" si="311"/>
        <v/>
      </c>
      <c r="V624" s="64" t="str">
        <f t="shared" si="311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2">IFERROR(SQRT(2*(F623-F622)^2/(F623+F622)),"")</f>
        <v/>
      </c>
      <c r="G625" s="65" t="str">
        <f t="shared" si="312"/>
        <v/>
      </c>
      <c r="H625" s="65" t="str">
        <f t="shared" si="312"/>
        <v/>
      </c>
      <c r="I625" s="65" t="str">
        <f t="shared" si="312"/>
        <v/>
      </c>
      <c r="J625" s="65" t="str">
        <f t="shared" si="312"/>
        <v/>
      </c>
      <c r="K625" s="65" t="str">
        <f t="shared" si="312"/>
        <v/>
      </c>
      <c r="L625" s="65" t="str">
        <f t="shared" si="312"/>
        <v/>
      </c>
      <c r="M625" s="65" t="str">
        <f t="shared" si="312"/>
        <v/>
      </c>
      <c r="N625" s="70" t="str">
        <f t="shared" si="312"/>
        <v/>
      </c>
      <c r="O625" s="70" t="str">
        <f t="shared" si="312"/>
        <v/>
      </c>
      <c r="P625" s="70" t="str">
        <f t="shared" si="312"/>
        <v/>
      </c>
      <c r="Q625" s="65" t="str">
        <f t="shared" si="312"/>
        <v/>
      </c>
      <c r="R625" s="65" t="str">
        <f t="shared" si="312"/>
        <v/>
      </c>
      <c r="S625" s="65" t="str">
        <f t="shared" si="312"/>
        <v/>
      </c>
      <c r="T625" s="65" t="str">
        <f t="shared" si="312"/>
        <v/>
      </c>
      <c r="U625" s="65" t="str">
        <f t="shared" si="312"/>
        <v/>
      </c>
      <c r="V625" s="66" t="str">
        <f t="shared" si="312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3">IFERROR((F627-F626)/F626,"")</f>
        <v/>
      </c>
      <c r="G628" s="63" t="str">
        <f t="shared" si="313"/>
        <v/>
      </c>
      <c r="H628" s="63" t="str">
        <f t="shared" si="313"/>
        <v/>
      </c>
      <c r="I628" s="63" t="str">
        <f t="shared" si="313"/>
        <v/>
      </c>
      <c r="J628" s="63" t="str">
        <f t="shared" si="313"/>
        <v/>
      </c>
      <c r="K628" s="63" t="str">
        <f t="shared" si="313"/>
        <v/>
      </c>
      <c r="L628" s="63" t="str">
        <f t="shared" si="313"/>
        <v/>
      </c>
      <c r="M628" s="63" t="str">
        <f t="shared" si="313"/>
        <v/>
      </c>
      <c r="N628" s="35" t="str">
        <f t="shared" si="313"/>
        <v/>
      </c>
      <c r="O628" s="35" t="str">
        <f t="shared" si="313"/>
        <v/>
      </c>
      <c r="P628" s="35" t="str">
        <f t="shared" si="313"/>
        <v/>
      </c>
      <c r="Q628" s="63" t="str">
        <f t="shared" si="313"/>
        <v/>
      </c>
      <c r="R628" s="63" t="str">
        <f t="shared" si="313"/>
        <v/>
      </c>
      <c r="S628" s="63" t="str">
        <f t="shared" si="313"/>
        <v/>
      </c>
      <c r="T628" s="63" t="str">
        <f t="shared" si="313"/>
        <v/>
      </c>
      <c r="U628" s="63" t="str">
        <f t="shared" si="313"/>
        <v/>
      </c>
      <c r="V628" s="64" t="str">
        <f t="shared" si="313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4">IFERROR(SQRT(2*(F627-F626)^2/(F627+F626)),"")</f>
        <v/>
      </c>
      <c r="G629" s="65" t="str">
        <f t="shared" si="314"/>
        <v/>
      </c>
      <c r="H629" s="65" t="str">
        <f t="shared" si="314"/>
        <v/>
      </c>
      <c r="I629" s="65" t="str">
        <f t="shared" si="314"/>
        <v/>
      </c>
      <c r="J629" s="65" t="str">
        <f t="shared" si="314"/>
        <v/>
      </c>
      <c r="K629" s="65" t="str">
        <f t="shared" si="314"/>
        <v/>
      </c>
      <c r="L629" s="65" t="str">
        <f t="shared" si="314"/>
        <v/>
      </c>
      <c r="M629" s="65" t="str">
        <f t="shared" si="314"/>
        <v/>
      </c>
      <c r="N629" s="70" t="str">
        <f t="shared" si="314"/>
        <v/>
      </c>
      <c r="O629" s="70" t="str">
        <f t="shared" si="314"/>
        <v/>
      </c>
      <c r="P629" s="70" t="str">
        <f t="shared" si="314"/>
        <v/>
      </c>
      <c r="Q629" s="65" t="str">
        <f t="shared" si="314"/>
        <v/>
      </c>
      <c r="R629" s="65" t="str">
        <f t="shared" si="314"/>
        <v/>
      </c>
      <c r="S629" s="65" t="str">
        <f t="shared" si="314"/>
        <v/>
      </c>
      <c r="T629" s="65" t="str">
        <f t="shared" si="314"/>
        <v/>
      </c>
      <c r="U629" s="65" t="str">
        <f t="shared" si="314"/>
        <v/>
      </c>
      <c r="V629" s="66" t="str">
        <f t="shared" si="314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5">IFERROR((F631-F630)/F630,"")</f>
        <v/>
      </c>
      <c r="G632" s="63" t="str">
        <f t="shared" si="315"/>
        <v/>
      </c>
      <c r="H632" s="63" t="str">
        <f t="shared" si="315"/>
        <v/>
      </c>
      <c r="I632" s="63" t="str">
        <f t="shared" si="315"/>
        <v/>
      </c>
      <c r="J632" s="63" t="str">
        <f t="shared" si="315"/>
        <v/>
      </c>
      <c r="K632" s="63" t="str">
        <f t="shared" si="315"/>
        <v/>
      </c>
      <c r="L632" s="63" t="str">
        <f t="shared" si="315"/>
        <v/>
      </c>
      <c r="M632" s="63" t="str">
        <f t="shared" si="315"/>
        <v/>
      </c>
      <c r="N632" s="35" t="str">
        <f t="shared" si="315"/>
        <v/>
      </c>
      <c r="O632" s="35" t="str">
        <f t="shared" si="315"/>
        <v/>
      </c>
      <c r="P632" s="35" t="str">
        <f t="shared" si="315"/>
        <v/>
      </c>
      <c r="Q632" s="63" t="str">
        <f t="shared" si="315"/>
        <v/>
      </c>
      <c r="R632" s="63" t="str">
        <f t="shared" si="315"/>
        <v/>
      </c>
      <c r="S632" s="63" t="str">
        <f t="shared" si="315"/>
        <v/>
      </c>
      <c r="T632" s="63" t="str">
        <f t="shared" si="315"/>
        <v/>
      </c>
      <c r="U632" s="63" t="str">
        <f t="shared" si="315"/>
        <v/>
      </c>
      <c r="V632" s="64" t="str">
        <f t="shared" si="315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6">IFERROR(SQRT(2*(F631-F630)^2/(F631+F630)),"")</f>
        <v/>
      </c>
      <c r="G633" s="65" t="str">
        <f t="shared" si="316"/>
        <v/>
      </c>
      <c r="H633" s="65" t="str">
        <f t="shared" si="316"/>
        <v/>
      </c>
      <c r="I633" s="65" t="str">
        <f t="shared" si="316"/>
        <v/>
      </c>
      <c r="J633" s="65" t="str">
        <f t="shared" si="316"/>
        <v/>
      </c>
      <c r="K633" s="65" t="str">
        <f t="shared" si="316"/>
        <v/>
      </c>
      <c r="L633" s="65" t="str">
        <f t="shared" si="316"/>
        <v/>
      </c>
      <c r="M633" s="65" t="str">
        <f t="shared" si="316"/>
        <v/>
      </c>
      <c r="N633" s="70" t="str">
        <f t="shared" si="316"/>
        <v/>
      </c>
      <c r="O633" s="70" t="str">
        <f t="shared" si="316"/>
        <v/>
      </c>
      <c r="P633" s="70" t="str">
        <f t="shared" si="316"/>
        <v/>
      </c>
      <c r="Q633" s="65" t="str">
        <f t="shared" si="316"/>
        <v/>
      </c>
      <c r="R633" s="65" t="str">
        <f t="shared" si="316"/>
        <v/>
      </c>
      <c r="S633" s="65" t="str">
        <f t="shared" si="316"/>
        <v/>
      </c>
      <c r="T633" s="65" t="str">
        <f t="shared" si="316"/>
        <v/>
      </c>
      <c r="U633" s="65" t="str">
        <f t="shared" si="316"/>
        <v/>
      </c>
      <c r="V633" s="66" t="str">
        <f t="shared" si="316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17">IFERROR((F635-F634)/F634,"")</f>
        <v/>
      </c>
      <c r="G636" s="63" t="str">
        <f t="shared" si="317"/>
        <v/>
      </c>
      <c r="H636" s="63" t="str">
        <f t="shared" si="317"/>
        <v/>
      </c>
      <c r="I636" s="63" t="str">
        <f t="shared" si="317"/>
        <v/>
      </c>
      <c r="J636" s="63" t="str">
        <f t="shared" si="317"/>
        <v/>
      </c>
      <c r="K636" s="63" t="str">
        <f t="shared" si="317"/>
        <v/>
      </c>
      <c r="L636" s="63" t="str">
        <f t="shared" si="317"/>
        <v/>
      </c>
      <c r="M636" s="63" t="str">
        <f t="shared" si="317"/>
        <v/>
      </c>
      <c r="N636" s="35" t="str">
        <f t="shared" si="317"/>
        <v/>
      </c>
      <c r="O636" s="35" t="str">
        <f t="shared" si="317"/>
        <v/>
      </c>
      <c r="P636" s="35" t="str">
        <f t="shared" si="317"/>
        <v/>
      </c>
      <c r="Q636" s="63" t="str">
        <f t="shared" si="317"/>
        <v/>
      </c>
      <c r="R636" s="63" t="str">
        <f t="shared" si="317"/>
        <v/>
      </c>
      <c r="S636" s="63" t="str">
        <f t="shared" si="317"/>
        <v/>
      </c>
      <c r="T636" s="63" t="str">
        <f t="shared" si="317"/>
        <v/>
      </c>
      <c r="U636" s="63" t="str">
        <f t="shared" si="317"/>
        <v/>
      </c>
      <c r="V636" s="64" t="str">
        <f t="shared" si="317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18">IFERROR(SQRT(2*(F635-F634)^2/(F635+F634)),"")</f>
        <v/>
      </c>
      <c r="G637" s="65" t="str">
        <f t="shared" si="318"/>
        <v/>
      </c>
      <c r="H637" s="65" t="str">
        <f t="shared" si="318"/>
        <v/>
      </c>
      <c r="I637" s="65" t="str">
        <f t="shared" si="318"/>
        <v/>
      </c>
      <c r="J637" s="65" t="str">
        <f t="shared" si="318"/>
        <v/>
      </c>
      <c r="K637" s="65" t="str">
        <f t="shared" si="318"/>
        <v/>
      </c>
      <c r="L637" s="65" t="str">
        <f t="shared" si="318"/>
        <v/>
      </c>
      <c r="M637" s="65" t="str">
        <f t="shared" si="318"/>
        <v/>
      </c>
      <c r="N637" s="70" t="str">
        <f t="shared" si="318"/>
        <v/>
      </c>
      <c r="O637" s="70" t="str">
        <f t="shared" si="318"/>
        <v/>
      </c>
      <c r="P637" s="70" t="str">
        <f t="shared" si="318"/>
        <v/>
      </c>
      <c r="Q637" s="65" t="str">
        <f t="shared" si="318"/>
        <v/>
      </c>
      <c r="R637" s="65" t="str">
        <f t="shared" si="318"/>
        <v/>
      </c>
      <c r="S637" s="65" t="str">
        <f t="shared" si="318"/>
        <v/>
      </c>
      <c r="T637" s="65" t="str">
        <f t="shared" si="318"/>
        <v/>
      </c>
      <c r="U637" s="65" t="str">
        <f t="shared" si="318"/>
        <v/>
      </c>
      <c r="V637" s="66" t="str">
        <f t="shared" si="318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19">IFERROR((F639-F638)/F638,"")</f>
        <v/>
      </c>
      <c r="G640" s="63" t="str">
        <f t="shared" si="319"/>
        <v/>
      </c>
      <c r="H640" s="63" t="str">
        <f t="shared" si="319"/>
        <v/>
      </c>
      <c r="I640" s="63" t="str">
        <f t="shared" si="319"/>
        <v/>
      </c>
      <c r="J640" s="63" t="str">
        <f t="shared" si="319"/>
        <v/>
      </c>
      <c r="K640" s="63" t="str">
        <f t="shared" si="319"/>
        <v/>
      </c>
      <c r="L640" s="63" t="str">
        <f t="shared" si="319"/>
        <v/>
      </c>
      <c r="M640" s="63" t="str">
        <f t="shared" si="319"/>
        <v/>
      </c>
      <c r="N640" s="35" t="str">
        <f t="shared" si="319"/>
        <v/>
      </c>
      <c r="O640" s="35" t="str">
        <f t="shared" si="319"/>
        <v/>
      </c>
      <c r="P640" s="35" t="str">
        <f t="shared" si="319"/>
        <v/>
      </c>
      <c r="Q640" s="63" t="str">
        <f t="shared" si="319"/>
        <v/>
      </c>
      <c r="R640" s="63" t="str">
        <f t="shared" si="319"/>
        <v/>
      </c>
      <c r="S640" s="63" t="str">
        <f t="shared" si="319"/>
        <v/>
      </c>
      <c r="T640" s="63" t="str">
        <f t="shared" si="319"/>
        <v/>
      </c>
      <c r="U640" s="63" t="str">
        <f t="shared" si="319"/>
        <v/>
      </c>
      <c r="V640" s="64" t="str">
        <f t="shared" si="319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20">IFERROR(SQRT(2*(F639-F638)^2/(F639+F638)),"")</f>
        <v/>
      </c>
      <c r="G641" s="65" t="str">
        <f t="shared" si="320"/>
        <v/>
      </c>
      <c r="H641" s="65" t="str">
        <f t="shared" si="320"/>
        <v/>
      </c>
      <c r="I641" s="65" t="str">
        <f t="shared" si="320"/>
        <v/>
      </c>
      <c r="J641" s="65" t="str">
        <f t="shared" si="320"/>
        <v/>
      </c>
      <c r="K641" s="65" t="str">
        <f t="shared" si="320"/>
        <v/>
      </c>
      <c r="L641" s="65" t="str">
        <f t="shared" si="320"/>
        <v/>
      </c>
      <c r="M641" s="65" t="str">
        <f t="shared" si="320"/>
        <v/>
      </c>
      <c r="N641" s="70" t="str">
        <f t="shared" si="320"/>
        <v/>
      </c>
      <c r="O641" s="70" t="str">
        <f t="shared" si="320"/>
        <v/>
      </c>
      <c r="P641" s="70" t="str">
        <f t="shared" si="320"/>
        <v/>
      </c>
      <c r="Q641" s="65" t="str">
        <f t="shared" si="320"/>
        <v/>
      </c>
      <c r="R641" s="65" t="str">
        <f t="shared" si="320"/>
        <v/>
      </c>
      <c r="S641" s="65" t="str">
        <f t="shared" si="320"/>
        <v/>
      </c>
      <c r="T641" s="65" t="str">
        <f t="shared" si="320"/>
        <v/>
      </c>
      <c r="U641" s="65" t="str">
        <f t="shared" si="320"/>
        <v/>
      </c>
      <c r="V641" s="66" t="str">
        <f t="shared" si="320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1">IFERROR((F643-F642)/F642,"")</f>
        <v/>
      </c>
      <c r="G644" s="63" t="str">
        <f t="shared" si="321"/>
        <v/>
      </c>
      <c r="H644" s="63" t="str">
        <f t="shared" si="321"/>
        <v/>
      </c>
      <c r="I644" s="63" t="str">
        <f t="shared" si="321"/>
        <v/>
      </c>
      <c r="J644" s="63" t="str">
        <f t="shared" si="321"/>
        <v/>
      </c>
      <c r="K644" s="63" t="str">
        <f t="shared" si="321"/>
        <v/>
      </c>
      <c r="L644" s="63" t="str">
        <f t="shared" si="321"/>
        <v/>
      </c>
      <c r="M644" s="63" t="str">
        <f t="shared" si="321"/>
        <v/>
      </c>
      <c r="N644" s="35" t="str">
        <f t="shared" si="321"/>
        <v/>
      </c>
      <c r="O644" s="35" t="str">
        <f t="shared" si="321"/>
        <v/>
      </c>
      <c r="P644" s="35" t="str">
        <f t="shared" si="321"/>
        <v/>
      </c>
      <c r="Q644" s="63" t="str">
        <f t="shared" si="321"/>
        <v/>
      </c>
      <c r="R644" s="63" t="str">
        <f t="shared" si="321"/>
        <v/>
      </c>
      <c r="S644" s="63" t="str">
        <f t="shared" si="321"/>
        <v/>
      </c>
      <c r="T644" s="63" t="str">
        <f t="shared" si="321"/>
        <v/>
      </c>
      <c r="U644" s="63" t="str">
        <f t="shared" si="321"/>
        <v/>
      </c>
      <c r="V644" s="64" t="str">
        <f t="shared" si="321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2">IFERROR(SQRT(2*(F643-F642)^2/(F643+F642)),"")</f>
        <v/>
      </c>
      <c r="G645" s="65" t="str">
        <f t="shared" si="322"/>
        <v/>
      </c>
      <c r="H645" s="65" t="str">
        <f t="shared" si="322"/>
        <v/>
      </c>
      <c r="I645" s="65" t="str">
        <f t="shared" si="322"/>
        <v/>
      </c>
      <c r="J645" s="65" t="str">
        <f t="shared" si="322"/>
        <v/>
      </c>
      <c r="K645" s="65" t="str">
        <f t="shared" si="322"/>
        <v/>
      </c>
      <c r="L645" s="65" t="str">
        <f t="shared" si="322"/>
        <v/>
      </c>
      <c r="M645" s="65" t="str">
        <f t="shared" si="322"/>
        <v/>
      </c>
      <c r="N645" s="70" t="str">
        <f t="shared" si="322"/>
        <v/>
      </c>
      <c r="O645" s="70" t="str">
        <f t="shared" si="322"/>
        <v/>
      </c>
      <c r="P645" s="70" t="str">
        <f t="shared" si="322"/>
        <v/>
      </c>
      <c r="Q645" s="65" t="str">
        <f t="shared" si="322"/>
        <v/>
      </c>
      <c r="R645" s="65" t="str">
        <f t="shared" si="322"/>
        <v/>
      </c>
      <c r="S645" s="65" t="str">
        <f t="shared" si="322"/>
        <v/>
      </c>
      <c r="T645" s="65" t="str">
        <f t="shared" si="322"/>
        <v/>
      </c>
      <c r="U645" s="65" t="str">
        <f t="shared" si="322"/>
        <v/>
      </c>
      <c r="V645" s="66" t="str">
        <f t="shared" si="322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3">IFERROR((F647-F646)/F646,"")</f>
        <v/>
      </c>
      <c r="G648" s="63" t="str">
        <f t="shared" si="323"/>
        <v/>
      </c>
      <c r="H648" s="63" t="str">
        <f t="shared" si="323"/>
        <v/>
      </c>
      <c r="I648" s="63" t="str">
        <f t="shared" si="323"/>
        <v/>
      </c>
      <c r="J648" s="63" t="str">
        <f t="shared" si="323"/>
        <v/>
      </c>
      <c r="K648" s="63" t="str">
        <f t="shared" si="323"/>
        <v/>
      </c>
      <c r="L648" s="63" t="str">
        <f t="shared" si="323"/>
        <v/>
      </c>
      <c r="M648" s="63" t="str">
        <f t="shared" si="323"/>
        <v/>
      </c>
      <c r="N648" s="35" t="str">
        <f t="shared" si="323"/>
        <v/>
      </c>
      <c r="O648" s="35" t="str">
        <f t="shared" si="323"/>
        <v/>
      </c>
      <c r="P648" s="35" t="str">
        <f t="shared" si="323"/>
        <v/>
      </c>
      <c r="Q648" s="63" t="str">
        <f t="shared" si="323"/>
        <v/>
      </c>
      <c r="R648" s="63" t="str">
        <f t="shared" si="323"/>
        <v/>
      </c>
      <c r="S648" s="63" t="str">
        <f t="shared" si="323"/>
        <v/>
      </c>
      <c r="T648" s="63" t="str">
        <f t="shared" si="323"/>
        <v/>
      </c>
      <c r="U648" s="63" t="str">
        <f t="shared" si="323"/>
        <v/>
      </c>
      <c r="V648" s="64" t="str">
        <f t="shared" si="323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4">IFERROR(SQRT(2*(F647-F646)^2/(F647+F646)),"")</f>
        <v/>
      </c>
      <c r="G649" s="65" t="str">
        <f t="shared" si="324"/>
        <v/>
      </c>
      <c r="H649" s="65" t="str">
        <f t="shared" si="324"/>
        <v/>
      </c>
      <c r="I649" s="65" t="str">
        <f t="shared" si="324"/>
        <v/>
      </c>
      <c r="J649" s="65" t="str">
        <f t="shared" si="324"/>
        <v/>
      </c>
      <c r="K649" s="65" t="str">
        <f t="shared" si="324"/>
        <v/>
      </c>
      <c r="L649" s="65" t="str">
        <f t="shared" si="324"/>
        <v/>
      </c>
      <c r="M649" s="65" t="str">
        <f t="shared" si="324"/>
        <v/>
      </c>
      <c r="N649" s="70" t="str">
        <f t="shared" si="324"/>
        <v/>
      </c>
      <c r="O649" s="70" t="str">
        <f t="shared" si="324"/>
        <v/>
      </c>
      <c r="P649" s="70" t="str">
        <f t="shared" si="324"/>
        <v/>
      </c>
      <c r="Q649" s="65" t="str">
        <f t="shared" si="324"/>
        <v/>
      </c>
      <c r="R649" s="65" t="str">
        <f t="shared" si="324"/>
        <v/>
      </c>
      <c r="S649" s="65" t="str">
        <f t="shared" si="324"/>
        <v/>
      </c>
      <c r="T649" s="65" t="str">
        <f t="shared" si="324"/>
        <v/>
      </c>
      <c r="U649" s="65" t="str">
        <f t="shared" si="324"/>
        <v/>
      </c>
      <c r="V649" s="66" t="str">
        <f t="shared" si="324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5">IFERROR((F651-F650)/F650,"")</f>
        <v/>
      </c>
      <c r="G652" s="63" t="str">
        <f t="shared" si="325"/>
        <v/>
      </c>
      <c r="H652" s="63" t="str">
        <f t="shared" si="325"/>
        <v/>
      </c>
      <c r="I652" s="63" t="str">
        <f t="shared" si="325"/>
        <v/>
      </c>
      <c r="J652" s="63" t="str">
        <f t="shared" si="325"/>
        <v/>
      </c>
      <c r="K652" s="63" t="str">
        <f t="shared" si="325"/>
        <v/>
      </c>
      <c r="L652" s="63" t="str">
        <f t="shared" si="325"/>
        <v/>
      </c>
      <c r="M652" s="63" t="str">
        <f t="shared" si="325"/>
        <v/>
      </c>
      <c r="N652" s="35" t="str">
        <f t="shared" si="325"/>
        <v/>
      </c>
      <c r="O652" s="35" t="str">
        <f t="shared" si="325"/>
        <v/>
      </c>
      <c r="P652" s="35" t="str">
        <f t="shared" si="325"/>
        <v/>
      </c>
      <c r="Q652" s="63" t="str">
        <f t="shared" si="325"/>
        <v/>
      </c>
      <c r="R652" s="63" t="str">
        <f t="shared" si="325"/>
        <v/>
      </c>
      <c r="S652" s="63" t="str">
        <f t="shared" si="325"/>
        <v/>
      </c>
      <c r="T652" s="63" t="str">
        <f t="shared" si="325"/>
        <v/>
      </c>
      <c r="U652" s="63" t="str">
        <f t="shared" si="325"/>
        <v/>
      </c>
      <c r="V652" s="64" t="str">
        <f t="shared" si="325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6">IFERROR(SQRT(2*(F651-F650)^2/(F651+F650)),"")</f>
        <v/>
      </c>
      <c r="G653" s="65" t="str">
        <f t="shared" si="326"/>
        <v/>
      </c>
      <c r="H653" s="65" t="str">
        <f t="shared" si="326"/>
        <v/>
      </c>
      <c r="I653" s="65" t="str">
        <f t="shared" si="326"/>
        <v/>
      </c>
      <c r="J653" s="65" t="str">
        <f t="shared" si="326"/>
        <v/>
      </c>
      <c r="K653" s="65" t="str">
        <f t="shared" si="326"/>
        <v/>
      </c>
      <c r="L653" s="65" t="str">
        <f t="shared" si="326"/>
        <v/>
      </c>
      <c r="M653" s="65" t="str">
        <f t="shared" si="326"/>
        <v/>
      </c>
      <c r="N653" s="70" t="str">
        <f t="shared" si="326"/>
        <v/>
      </c>
      <c r="O653" s="70" t="str">
        <f t="shared" si="326"/>
        <v/>
      </c>
      <c r="P653" s="70" t="str">
        <f t="shared" si="326"/>
        <v/>
      </c>
      <c r="Q653" s="65" t="str">
        <f t="shared" si="326"/>
        <v/>
      </c>
      <c r="R653" s="65" t="str">
        <f t="shared" si="326"/>
        <v/>
      </c>
      <c r="S653" s="65" t="str">
        <f t="shared" si="326"/>
        <v/>
      </c>
      <c r="T653" s="65" t="str">
        <f t="shared" si="326"/>
        <v/>
      </c>
      <c r="U653" s="65" t="str">
        <f t="shared" si="326"/>
        <v/>
      </c>
      <c r="V653" s="66" t="str">
        <f t="shared" si="326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27">IFERROR((F655-F654)/F654,"")</f>
        <v/>
      </c>
      <c r="G656" s="63" t="str">
        <f t="shared" si="327"/>
        <v/>
      </c>
      <c r="H656" s="63" t="str">
        <f t="shared" si="327"/>
        <v/>
      </c>
      <c r="I656" s="63" t="str">
        <f t="shared" si="327"/>
        <v/>
      </c>
      <c r="J656" s="63" t="str">
        <f t="shared" si="327"/>
        <v/>
      </c>
      <c r="K656" s="63" t="str">
        <f t="shared" si="327"/>
        <v/>
      </c>
      <c r="L656" s="63" t="str">
        <f t="shared" si="327"/>
        <v/>
      </c>
      <c r="M656" s="63" t="str">
        <f t="shared" si="327"/>
        <v/>
      </c>
      <c r="N656" s="35" t="str">
        <f t="shared" si="327"/>
        <v/>
      </c>
      <c r="O656" s="35" t="str">
        <f t="shared" si="327"/>
        <v/>
      </c>
      <c r="P656" s="35" t="str">
        <f t="shared" si="327"/>
        <v/>
      </c>
      <c r="Q656" s="63" t="str">
        <f t="shared" si="327"/>
        <v/>
      </c>
      <c r="R656" s="63" t="str">
        <f t="shared" si="327"/>
        <v/>
      </c>
      <c r="S656" s="63" t="str">
        <f t="shared" si="327"/>
        <v/>
      </c>
      <c r="T656" s="63" t="str">
        <f t="shared" si="327"/>
        <v/>
      </c>
      <c r="U656" s="63" t="str">
        <f t="shared" si="327"/>
        <v/>
      </c>
      <c r="V656" s="64" t="str">
        <f t="shared" si="327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28">IFERROR(SQRT(2*(F655-F654)^2/(F655+F654)),"")</f>
        <v/>
      </c>
      <c r="G657" s="65" t="str">
        <f t="shared" si="328"/>
        <v/>
      </c>
      <c r="H657" s="65" t="str">
        <f t="shared" si="328"/>
        <v/>
      </c>
      <c r="I657" s="65" t="str">
        <f t="shared" si="328"/>
        <v/>
      </c>
      <c r="J657" s="65" t="str">
        <f t="shared" si="328"/>
        <v/>
      </c>
      <c r="K657" s="65" t="str">
        <f t="shared" si="328"/>
        <v/>
      </c>
      <c r="L657" s="65" t="str">
        <f t="shared" si="328"/>
        <v/>
      </c>
      <c r="M657" s="65" t="str">
        <f t="shared" si="328"/>
        <v/>
      </c>
      <c r="N657" s="70" t="str">
        <f t="shared" si="328"/>
        <v/>
      </c>
      <c r="O657" s="70" t="str">
        <f t="shared" si="328"/>
        <v/>
      </c>
      <c r="P657" s="70" t="str">
        <f t="shared" si="328"/>
        <v/>
      </c>
      <c r="Q657" s="65" t="str">
        <f t="shared" si="328"/>
        <v/>
      </c>
      <c r="R657" s="65" t="str">
        <f t="shared" si="328"/>
        <v/>
      </c>
      <c r="S657" s="65" t="str">
        <f t="shared" si="328"/>
        <v/>
      </c>
      <c r="T657" s="65" t="str">
        <f t="shared" si="328"/>
        <v/>
      </c>
      <c r="U657" s="65" t="str">
        <f t="shared" si="328"/>
        <v/>
      </c>
      <c r="V657" s="66" t="str">
        <f t="shared" si="328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29">IFERROR((F659-F658)/F658,"")</f>
        <v/>
      </c>
      <c r="G660" s="63" t="str">
        <f t="shared" si="329"/>
        <v/>
      </c>
      <c r="H660" s="63" t="str">
        <f t="shared" si="329"/>
        <v/>
      </c>
      <c r="I660" s="63" t="str">
        <f t="shared" si="329"/>
        <v/>
      </c>
      <c r="J660" s="63" t="str">
        <f t="shared" si="329"/>
        <v/>
      </c>
      <c r="K660" s="63" t="str">
        <f t="shared" si="329"/>
        <v/>
      </c>
      <c r="L660" s="63" t="str">
        <f t="shared" si="329"/>
        <v/>
      </c>
      <c r="M660" s="63" t="str">
        <f t="shared" si="329"/>
        <v/>
      </c>
      <c r="N660" s="35" t="str">
        <f t="shared" si="329"/>
        <v/>
      </c>
      <c r="O660" s="35" t="str">
        <f t="shared" si="329"/>
        <v/>
      </c>
      <c r="P660" s="35" t="str">
        <f t="shared" si="329"/>
        <v/>
      </c>
      <c r="Q660" s="63" t="str">
        <f t="shared" si="329"/>
        <v/>
      </c>
      <c r="R660" s="63" t="str">
        <f t="shared" si="329"/>
        <v/>
      </c>
      <c r="S660" s="63" t="str">
        <f t="shared" si="329"/>
        <v/>
      </c>
      <c r="T660" s="63" t="str">
        <f t="shared" si="329"/>
        <v/>
      </c>
      <c r="U660" s="63" t="str">
        <f t="shared" si="329"/>
        <v/>
      </c>
      <c r="V660" s="64" t="str">
        <f t="shared" si="329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30">IFERROR(SQRT(2*(F659-F658)^2/(F659+F658)),"")</f>
        <v/>
      </c>
      <c r="G661" s="65" t="str">
        <f t="shared" si="330"/>
        <v/>
      </c>
      <c r="H661" s="65" t="str">
        <f t="shared" si="330"/>
        <v/>
      </c>
      <c r="I661" s="65" t="str">
        <f t="shared" si="330"/>
        <v/>
      </c>
      <c r="J661" s="65" t="str">
        <f t="shared" si="330"/>
        <v/>
      </c>
      <c r="K661" s="65" t="str">
        <f t="shared" si="330"/>
        <v/>
      </c>
      <c r="L661" s="65" t="str">
        <f t="shared" si="330"/>
        <v/>
      </c>
      <c r="M661" s="65" t="str">
        <f t="shared" si="330"/>
        <v/>
      </c>
      <c r="N661" s="70" t="str">
        <f t="shared" si="330"/>
        <v/>
      </c>
      <c r="O661" s="70" t="str">
        <f t="shared" si="330"/>
        <v/>
      </c>
      <c r="P661" s="70" t="str">
        <f t="shared" si="330"/>
        <v/>
      </c>
      <c r="Q661" s="65" t="str">
        <f t="shared" si="330"/>
        <v/>
      </c>
      <c r="R661" s="65" t="str">
        <f t="shared" si="330"/>
        <v/>
      </c>
      <c r="S661" s="65" t="str">
        <f t="shared" si="330"/>
        <v/>
      </c>
      <c r="T661" s="65" t="str">
        <f t="shared" si="330"/>
        <v/>
      </c>
      <c r="U661" s="65" t="str">
        <f t="shared" si="330"/>
        <v/>
      </c>
      <c r="V661" s="66" t="str">
        <f t="shared" si="330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1">IFERROR((F663-F662)/F662,"")</f>
        <v/>
      </c>
      <c r="G664" s="63" t="str">
        <f t="shared" si="331"/>
        <v/>
      </c>
      <c r="H664" s="63" t="str">
        <f t="shared" si="331"/>
        <v/>
      </c>
      <c r="I664" s="63" t="str">
        <f t="shared" si="331"/>
        <v/>
      </c>
      <c r="J664" s="63" t="str">
        <f t="shared" si="331"/>
        <v/>
      </c>
      <c r="K664" s="63" t="str">
        <f t="shared" si="331"/>
        <v/>
      </c>
      <c r="L664" s="63" t="str">
        <f t="shared" si="331"/>
        <v/>
      </c>
      <c r="M664" s="63" t="str">
        <f t="shared" si="331"/>
        <v/>
      </c>
      <c r="N664" s="35" t="str">
        <f t="shared" si="331"/>
        <v/>
      </c>
      <c r="O664" s="35" t="str">
        <f t="shared" si="331"/>
        <v/>
      </c>
      <c r="P664" s="35" t="str">
        <f t="shared" si="331"/>
        <v/>
      </c>
      <c r="Q664" s="63" t="str">
        <f t="shared" si="331"/>
        <v/>
      </c>
      <c r="R664" s="63" t="str">
        <f t="shared" si="331"/>
        <v/>
      </c>
      <c r="S664" s="63" t="str">
        <f t="shared" si="331"/>
        <v/>
      </c>
      <c r="T664" s="63" t="str">
        <f t="shared" si="331"/>
        <v/>
      </c>
      <c r="U664" s="63" t="str">
        <f t="shared" si="331"/>
        <v/>
      </c>
      <c r="V664" s="64" t="str">
        <f t="shared" si="331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2">IFERROR(SQRT(2*(F663-F662)^2/(F663+F662)),"")</f>
        <v/>
      </c>
      <c r="G665" s="65" t="str">
        <f t="shared" si="332"/>
        <v/>
      </c>
      <c r="H665" s="65" t="str">
        <f t="shared" si="332"/>
        <v/>
      </c>
      <c r="I665" s="65" t="str">
        <f t="shared" si="332"/>
        <v/>
      </c>
      <c r="J665" s="65" t="str">
        <f t="shared" si="332"/>
        <v/>
      </c>
      <c r="K665" s="65" t="str">
        <f t="shared" si="332"/>
        <v/>
      </c>
      <c r="L665" s="65" t="str">
        <f t="shared" si="332"/>
        <v/>
      </c>
      <c r="M665" s="65" t="str">
        <f t="shared" si="332"/>
        <v/>
      </c>
      <c r="N665" s="70" t="str">
        <f t="shared" si="332"/>
        <v/>
      </c>
      <c r="O665" s="70" t="str">
        <f t="shared" si="332"/>
        <v/>
      </c>
      <c r="P665" s="70" t="str">
        <f t="shared" si="332"/>
        <v/>
      </c>
      <c r="Q665" s="65" t="str">
        <f t="shared" si="332"/>
        <v/>
      </c>
      <c r="R665" s="65" t="str">
        <f t="shared" si="332"/>
        <v/>
      </c>
      <c r="S665" s="65" t="str">
        <f t="shared" si="332"/>
        <v/>
      </c>
      <c r="T665" s="65" t="str">
        <f t="shared" si="332"/>
        <v/>
      </c>
      <c r="U665" s="65" t="str">
        <f t="shared" si="332"/>
        <v/>
      </c>
      <c r="V665" s="66" t="str">
        <f t="shared" si="332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3">IFERROR((F667-F666)/F666,"")</f>
        <v/>
      </c>
      <c r="G668" s="63" t="str">
        <f t="shared" si="333"/>
        <v/>
      </c>
      <c r="H668" s="63" t="str">
        <f t="shared" si="333"/>
        <v/>
      </c>
      <c r="I668" s="63" t="str">
        <f t="shared" si="333"/>
        <v/>
      </c>
      <c r="J668" s="63" t="str">
        <f t="shared" si="333"/>
        <v/>
      </c>
      <c r="K668" s="63" t="str">
        <f t="shared" si="333"/>
        <v/>
      </c>
      <c r="L668" s="63" t="str">
        <f t="shared" si="333"/>
        <v/>
      </c>
      <c r="M668" s="63" t="str">
        <f t="shared" si="333"/>
        <v/>
      </c>
      <c r="N668" s="35" t="str">
        <f t="shared" si="333"/>
        <v/>
      </c>
      <c r="O668" s="35" t="str">
        <f t="shared" si="333"/>
        <v/>
      </c>
      <c r="P668" s="35" t="str">
        <f t="shared" si="333"/>
        <v/>
      </c>
      <c r="Q668" s="63" t="str">
        <f t="shared" si="333"/>
        <v/>
      </c>
      <c r="R668" s="63" t="str">
        <f t="shared" si="333"/>
        <v/>
      </c>
      <c r="S668" s="63" t="str">
        <f t="shared" si="333"/>
        <v/>
      </c>
      <c r="T668" s="63" t="str">
        <f t="shared" si="333"/>
        <v/>
      </c>
      <c r="U668" s="63" t="str">
        <f t="shared" si="333"/>
        <v/>
      </c>
      <c r="V668" s="64" t="str">
        <f t="shared" si="333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4">IFERROR(SQRT(2*(F667-F666)^2/(F667+F666)),"")</f>
        <v/>
      </c>
      <c r="G669" s="65" t="str">
        <f t="shared" si="334"/>
        <v/>
      </c>
      <c r="H669" s="65" t="str">
        <f t="shared" si="334"/>
        <v/>
      </c>
      <c r="I669" s="65" t="str">
        <f t="shared" si="334"/>
        <v/>
      </c>
      <c r="J669" s="65" t="str">
        <f t="shared" si="334"/>
        <v/>
      </c>
      <c r="K669" s="65" t="str">
        <f t="shared" si="334"/>
        <v/>
      </c>
      <c r="L669" s="65" t="str">
        <f t="shared" si="334"/>
        <v/>
      </c>
      <c r="M669" s="65" t="str">
        <f t="shared" si="334"/>
        <v/>
      </c>
      <c r="N669" s="70" t="str">
        <f t="shared" si="334"/>
        <v/>
      </c>
      <c r="O669" s="70" t="str">
        <f t="shared" si="334"/>
        <v/>
      </c>
      <c r="P669" s="70" t="str">
        <f t="shared" si="334"/>
        <v/>
      </c>
      <c r="Q669" s="65" t="str">
        <f t="shared" si="334"/>
        <v/>
      </c>
      <c r="R669" s="65" t="str">
        <f t="shared" si="334"/>
        <v/>
      </c>
      <c r="S669" s="65" t="str">
        <f t="shared" si="334"/>
        <v/>
      </c>
      <c r="T669" s="65" t="str">
        <f t="shared" si="334"/>
        <v/>
      </c>
      <c r="U669" s="65" t="str">
        <f t="shared" si="334"/>
        <v/>
      </c>
      <c r="V669" s="66" t="str">
        <f t="shared" si="334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5">IFERROR((F671-F670)/F670,"")</f>
        <v/>
      </c>
      <c r="G672" s="63" t="str">
        <f t="shared" si="335"/>
        <v/>
      </c>
      <c r="H672" s="63" t="str">
        <f t="shared" si="335"/>
        <v/>
      </c>
      <c r="I672" s="63" t="str">
        <f t="shared" si="335"/>
        <v/>
      </c>
      <c r="J672" s="63" t="str">
        <f t="shared" si="335"/>
        <v/>
      </c>
      <c r="K672" s="63" t="str">
        <f t="shared" si="335"/>
        <v/>
      </c>
      <c r="L672" s="63" t="str">
        <f t="shared" si="335"/>
        <v/>
      </c>
      <c r="M672" s="63" t="str">
        <f t="shared" si="335"/>
        <v/>
      </c>
      <c r="N672" s="35" t="str">
        <f t="shared" si="335"/>
        <v/>
      </c>
      <c r="O672" s="35" t="str">
        <f t="shared" si="335"/>
        <v/>
      </c>
      <c r="P672" s="35" t="str">
        <f t="shared" si="335"/>
        <v/>
      </c>
      <c r="Q672" s="63" t="str">
        <f t="shared" si="335"/>
        <v/>
      </c>
      <c r="R672" s="63" t="str">
        <f t="shared" si="335"/>
        <v/>
      </c>
      <c r="S672" s="63" t="str">
        <f t="shared" si="335"/>
        <v/>
      </c>
      <c r="T672" s="63" t="str">
        <f t="shared" si="335"/>
        <v/>
      </c>
      <c r="U672" s="63" t="str">
        <f t="shared" si="335"/>
        <v/>
      </c>
      <c r="V672" s="64" t="str">
        <f t="shared" si="335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6">IFERROR(SQRT(2*(F671-F670)^2/(F671+F670)),"")</f>
        <v/>
      </c>
      <c r="G673" s="65" t="str">
        <f t="shared" si="336"/>
        <v/>
      </c>
      <c r="H673" s="65" t="str">
        <f t="shared" si="336"/>
        <v/>
      </c>
      <c r="I673" s="65" t="str">
        <f t="shared" si="336"/>
        <v/>
      </c>
      <c r="J673" s="65" t="str">
        <f t="shared" si="336"/>
        <v/>
      </c>
      <c r="K673" s="65" t="str">
        <f t="shared" si="336"/>
        <v/>
      </c>
      <c r="L673" s="65" t="str">
        <f t="shared" si="336"/>
        <v/>
      </c>
      <c r="M673" s="65" t="str">
        <f t="shared" si="336"/>
        <v/>
      </c>
      <c r="N673" s="70" t="str">
        <f t="shared" si="336"/>
        <v/>
      </c>
      <c r="O673" s="70" t="str">
        <f t="shared" si="336"/>
        <v/>
      </c>
      <c r="P673" s="70" t="str">
        <f t="shared" si="336"/>
        <v/>
      </c>
      <c r="Q673" s="65" t="str">
        <f t="shared" si="336"/>
        <v/>
      </c>
      <c r="R673" s="65" t="str">
        <f t="shared" si="336"/>
        <v/>
      </c>
      <c r="S673" s="65" t="str">
        <f t="shared" si="336"/>
        <v/>
      </c>
      <c r="T673" s="65" t="str">
        <f t="shared" si="336"/>
        <v/>
      </c>
      <c r="U673" s="65" t="str">
        <f t="shared" si="336"/>
        <v/>
      </c>
      <c r="V673" s="66" t="str">
        <f t="shared" si="336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37">IFERROR((F675-F674)/F674,"")</f>
        <v/>
      </c>
      <c r="G676" s="63" t="str">
        <f t="shared" si="337"/>
        <v/>
      </c>
      <c r="H676" s="63" t="str">
        <f t="shared" si="337"/>
        <v/>
      </c>
      <c r="I676" s="63" t="str">
        <f t="shared" si="337"/>
        <v/>
      </c>
      <c r="J676" s="63" t="str">
        <f t="shared" si="337"/>
        <v/>
      </c>
      <c r="K676" s="63" t="str">
        <f t="shared" si="337"/>
        <v/>
      </c>
      <c r="L676" s="63" t="str">
        <f t="shared" si="337"/>
        <v/>
      </c>
      <c r="M676" s="63" t="str">
        <f t="shared" si="337"/>
        <v/>
      </c>
      <c r="N676" s="35" t="str">
        <f t="shared" si="337"/>
        <v/>
      </c>
      <c r="O676" s="35" t="str">
        <f t="shared" si="337"/>
        <v/>
      </c>
      <c r="P676" s="35" t="str">
        <f t="shared" si="337"/>
        <v/>
      </c>
      <c r="Q676" s="63" t="str">
        <f t="shared" si="337"/>
        <v/>
      </c>
      <c r="R676" s="63" t="str">
        <f t="shared" si="337"/>
        <v/>
      </c>
      <c r="S676" s="63" t="str">
        <f t="shared" si="337"/>
        <v/>
      </c>
      <c r="T676" s="63" t="str">
        <f t="shared" si="337"/>
        <v/>
      </c>
      <c r="U676" s="63" t="str">
        <f t="shared" si="337"/>
        <v/>
      </c>
      <c r="V676" s="64" t="str">
        <f t="shared" si="337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38">IFERROR(SQRT(2*(F675-F674)^2/(F675+F674)),"")</f>
        <v/>
      </c>
      <c r="G677" s="65" t="str">
        <f t="shared" si="338"/>
        <v/>
      </c>
      <c r="H677" s="65" t="str">
        <f t="shared" si="338"/>
        <v/>
      </c>
      <c r="I677" s="65" t="str">
        <f t="shared" si="338"/>
        <v/>
      </c>
      <c r="J677" s="65" t="str">
        <f t="shared" si="338"/>
        <v/>
      </c>
      <c r="K677" s="65" t="str">
        <f t="shared" si="338"/>
        <v/>
      </c>
      <c r="L677" s="65" t="str">
        <f t="shared" si="338"/>
        <v/>
      </c>
      <c r="M677" s="65" t="str">
        <f t="shared" si="338"/>
        <v/>
      </c>
      <c r="N677" s="70" t="str">
        <f t="shared" si="338"/>
        <v/>
      </c>
      <c r="O677" s="70" t="str">
        <f t="shared" si="338"/>
        <v/>
      </c>
      <c r="P677" s="70" t="str">
        <f t="shared" si="338"/>
        <v/>
      </c>
      <c r="Q677" s="65" t="str">
        <f t="shared" si="338"/>
        <v/>
      </c>
      <c r="R677" s="65" t="str">
        <f t="shared" si="338"/>
        <v/>
      </c>
      <c r="S677" s="65" t="str">
        <f t="shared" si="338"/>
        <v/>
      </c>
      <c r="T677" s="65" t="str">
        <f t="shared" si="338"/>
        <v/>
      </c>
      <c r="U677" s="65" t="str">
        <f t="shared" si="338"/>
        <v/>
      </c>
      <c r="V677" s="66" t="str">
        <f t="shared" si="338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39">IFERROR((F679-F678)/F678,"")</f>
        <v/>
      </c>
      <c r="G680" s="63" t="str">
        <f t="shared" si="339"/>
        <v/>
      </c>
      <c r="H680" s="63" t="str">
        <f t="shared" si="339"/>
        <v/>
      </c>
      <c r="I680" s="63" t="str">
        <f t="shared" si="339"/>
        <v/>
      </c>
      <c r="J680" s="63" t="str">
        <f t="shared" si="339"/>
        <v/>
      </c>
      <c r="K680" s="63" t="str">
        <f t="shared" si="339"/>
        <v/>
      </c>
      <c r="L680" s="63" t="str">
        <f t="shared" si="339"/>
        <v/>
      </c>
      <c r="M680" s="63" t="str">
        <f t="shared" si="339"/>
        <v/>
      </c>
      <c r="N680" s="35" t="str">
        <f t="shared" si="339"/>
        <v/>
      </c>
      <c r="O680" s="35" t="str">
        <f t="shared" si="339"/>
        <v/>
      </c>
      <c r="P680" s="35" t="str">
        <f t="shared" si="339"/>
        <v/>
      </c>
      <c r="Q680" s="63" t="str">
        <f t="shared" si="339"/>
        <v/>
      </c>
      <c r="R680" s="63" t="str">
        <f t="shared" si="339"/>
        <v/>
      </c>
      <c r="S680" s="63" t="str">
        <f t="shared" si="339"/>
        <v/>
      </c>
      <c r="T680" s="63" t="str">
        <f t="shared" si="339"/>
        <v/>
      </c>
      <c r="U680" s="63" t="str">
        <f t="shared" si="339"/>
        <v/>
      </c>
      <c r="V680" s="64" t="str">
        <f t="shared" si="339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40">IFERROR(SQRT(2*(F679-F678)^2/(F679+F678)),"")</f>
        <v/>
      </c>
      <c r="G681" s="65" t="str">
        <f t="shared" si="340"/>
        <v/>
      </c>
      <c r="H681" s="65" t="str">
        <f t="shared" si="340"/>
        <v/>
      </c>
      <c r="I681" s="65" t="str">
        <f t="shared" si="340"/>
        <v/>
      </c>
      <c r="J681" s="65" t="str">
        <f t="shared" si="340"/>
        <v/>
      </c>
      <c r="K681" s="65" t="str">
        <f t="shared" si="340"/>
        <v/>
      </c>
      <c r="L681" s="65" t="str">
        <f t="shared" si="340"/>
        <v/>
      </c>
      <c r="M681" s="65" t="str">
        <f t="shared" si="340"/>
        <v/>
      </c>
      <c r="N681" s="70" t="str">
        <f t="shared" si="340"/>
        <v/>
      </c>
      <c r="O681" s="70" t="str">
        <f t="shared" si="340"/>
        <v/>
      </c>
      <c r="P681" s="70" t="str">
        <f t="shared" si="340"/>
        <v/>
      </c>
      <c r="Q681" s="65" t="str">
        <f t="shared" si="340"/>
        <v/>
      </c>
      <c r="R681" s="65" t="str">
        <f t="shared" si="340"/>
        <v/>
      </c>
      <c r="S681" s="65" t="str">
        <f t="shared" si="340"/>
        <v/>
      </c>
      <c r="T681" s="65" t="str">
        <f t="shared" si="340"/>
        <v/>
      </c>
      <c r="U681" s="65" t="str">
        <f t="shared" si="340"/>
        <v/>
      </c>
      <c r="V681" s="66" t="str">
        <f t="shared" si="340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1">IFERROR((F683-F682)/F682,"")</f>
        <v/>
      </c>
      <c r="G684" s="63" t="str">
        <f t="shared" si="341"/>
        <v/>
      </c>
      <c r="H684" s="63" t="str">
        <f t="shared" si="341"/>
        <v/>
      </c>
      <c r="I684" s="63" t="str">
        <f t="shared" si="341"/>
        <v/>
      </c>
      <c r="J684" s="63" t="str">
        <f t="shared" si="341"/>
        <v/>
      </c>
      <c r="K684" s="63" t="str">
        <f t="shared" si="341"/>
        <v/>
      </c>
      <c r="L684" s="63" t="str">
        <f t="shared" si="341"/>
        <v/>
      </c>
      <c r="M684" s="63" t="str">
        <f t="shared" si="341"/>
        <v/>
      </c>
      <c r="N684" s="35" t="str">
        <f t="shared" si="341"/>
        <v/>
      </c>
      <c r="O684" s="35" t="str">
        <f t="shared" si="341"/>
        <v/>
      </c>
      <c r="P684" s="35" t="str">
        <f t="shared" si="341"/>
        <v/>
      </c>
      <c r="Q684" s="63" t="str">
        <f t="shared" si="341"/>
        <v/>
      </c>
      <c r="R684" s="63" t="str">
        <f t="shared" si="341"/>
        <v/>
      </c>
      <c r="S684" s="63" t="str">
        <f t="shared" si="341"/>
        <v/>
      </c>
      <c r="T684" s="63" t="str">
        <f t="shared" si="341"/>
        <v/>
      </c>
      <c r="U684" s="63" t="str">
        <f t="shared" si="341"/>
        <v/>
      </c>
      <c r="V684" s="64" t="str">
        <f t="shared" si="341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2">IFERROR(SQRT(2*(F683-F682)^2/(F683+F682)),"")</f>
        <v/>
      </c>
      <c r="G685" s="65" t="str">
        <f t="shared" si="342"/>
        <v/>
      </c>
      <c r="H685" s="65" t="str">
        <f t="shared" si="342"/>
        <v/>
      </c>
      <c r="I685" s="65" t="str">
        <f t="shared" si="342"/>
        <v/>
      </c>
      <c r="J685" s="65" t="str">
        <f t="shared" si="342"/>
        <v/>
      </c>
      <c r="K685" s="65" t="str">
        <f t="shared" si="342"/>
        <v/>
      </c>
      <c r="L685" s="65" t="str">
        <f t="shared" si="342"/>
        <v/>
      </c>
      <c r="M685" s="65" t="str">
        <f t="shared" si="342"/>
        <v/>
      </c>
      <c r="N685" s="70" t="str">
        <f t="shared" si="342"/>
        <v/>
      </c>
      <c r="O685" s="70" t="str">
        <f t="shared" si="342"/>
        <v/>
      </c>
      <c r="P685" s="70" t="str">
        <f t="shared" si="342"/>
        <v/>
      </c>
      <c r="Q685" s="65" t="str">
        <f t="shared" si="342"/>
        <v/>
      </c>
      <c r="R685" s="65" t="str">
        <f t="shared" si="342"/>
        <v/>
      </c>
      <c r="S685" s="65" t="str">
        <f t="shared" si="342"/>
        <v/>
      </c>
      <c r="T685" s="65" t="str">
        <f t="shared" si="342"/>
        <v/>
      </c>
      <c r="U685" s="65" t="str">
        <f t="shared" si="342"/>
        <v/>
      </c>
      <c r="V685" s="66" t="str">
        <f t="shared" si="342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3">IFERROR((F687-F686)/F686,"")</f>
        <v/>
      </c>
      <c r="G688" s="63" t="str">
        <f t="shared" si="343"/>
        <v/>
      </c>
      <c r="H688" s="63" t="str">
        <f t="shared" si="343"/>
        <v/>
      </c>
      <c r="I688" s="63" t="str">
        <f t="shared" si="343"/>
        <v/>
      </c>
      <c r="J688" s="63" t="str">
        <f t="shared" si="343"/>
        <v/>
      </c>
      <c r="K688" s="63" t="str">
        <f t="shared" si="343"/>
        <v/>
      </c>
      <c r="L688" s="63" t="str">
        <f t="shared" si="343"/>
        <v/>
      </c>
      <c r="M688" s="63" t="str">
        <f t="shared" si="343"/>
        <v/>
      </c>
      <c r="N688" s="35" t="str">
        <f t="shared" si="343"/>
        <v/>
      </c>
      <c r="O688" s="35" t="str">
        <f t="shared" si="343"/>
        <v/>
      </c>
      <c r="P688" s="35" t="str">
        <f t="shared" si="343"/>
        <v/>
      </c>
      <c r="Q688" s="63" t="str">
        <f t="shared" si="343"/>
        <v/>
      </c>
      <c r="R688" s="63" t="str">
        <f t="shared" si="343"/>
        <v/>
      </c>
      <c r="S688" s="63" t="str">
        <f t="shared" si="343"/>
        <v/>
      </c>
      <c r="T688" s="63" t="str">
        <f t="shared" si="343"/>
        <v/>
      </c>
      <c r="U688" s="63" t="str">
        <f t="shared" si="343"/>
        <v/>
      </c>
      <c r="V688" s="64" t="str">
        <f t="shared" si="343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4">IFERROR(SQRT(2*(F687-F686)^2/(F687+F686)),"")</f>
        <v/>
      </c>
      <c r="G689" s="65" t="str">
        <f t="shared" si="344"/>
        <v/>
      </c>
      <c r="H689" s="65" t="str">
        <f t="shared" si="344"/>
        <v/>
      </c>
      <c r="I689" s="65" t="str">
        <f t="shared" si="344"/>
        <v/>
      </c>
      <c r="J689" s="65" t="str">
        <f t="shared" si="344"/>
        <v/>
      </c>
      <c r="K689" s="65" t="str">
        <f t="shared" si="344"/>
        <v/>
      </c>
      <c r="L689" s="65" t="str">
        <f t="shared" si="344"/>
        <v/>
      </c>
      <c r="M689" s="65" t="str">
        <f t="shared" si="344"/>
        <v/>
      </c>
      <c r="N689" s="70" t="str">
        <f t="shared" si="344"/>
        <v/>
      </c>
      <c r="O689" s="70" t="str">
        <f t="shared" si="344"/>
        <v/>
      </c>
      <c r="P689" s="70" t="str">
        <f t="shared" si="344"/>
        <v/>
      </c>
      <c r="Q689" s="65" t="str">
        <f t="shared" si="344"/>
        <v/>
      </c>
      <c r="R689" s="65" t="str">
        <f t="shared" si="344"/>
        <v/>
      </c>
      <c r="S689" s="65" t="str">
        <f t="shared" si="344"/>
        <v/>
      </c>
      <c r="T689" s="65" t="str">
        <f t="shared" si="344"/>
        <v/>
      </c>
      <c r="U689" s="65" t="str">
        <f t="shared" si="344"/>
        <v/>
      </c>
      <c r="V689" s="66" t="str">
        <f t="shared" si="344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87">
        <v>46077</v>
      </c>
      <c r="E690" s="90">
        <v>0.625</v>
      </c>
      <c r="F690" s="58">
        <v>136</v>
      </c>
      <c r="G690" s="58">
        <v>41</v>
      </c>
      <c r="H690" s="58">
        <v>65</v>
      </c>
      <c r="I690" s="58">
        <v>0</v>
      </c>
      <c r="J690" s="58">
        <v>30</v>
      </c>
      <c r="K690" s="18">
        <v>1</v>
      </c>
      <c r="L690" s="18">
        <v>40</v>
      </c>
      <c r="M690" s="18">
        <v>0</v>
      </c>
      <c r="N690" s="18">
        <f t="shared" ref="N690:U690" si="345">SUM(N686:N689)</f>
        <v>0</v>
      </c>
      <c r="O690" s="18">
        <v>47</v>
      </c>
      <c r="P690" s="18">
        <v>18</v>
      </c>
      <c r="Q690" s="18">
        <f t="shared" si="345"/>
        <v>0</v>
      </c>
      <c r="R690" s="18">
        <f t="shared" si="345"/>
        <v>0</v>
      </c>
      <c r="S690" s="18">
        <f t="shared" si="345"/>
        <v>0</v>
      </c>
      <c r="T690" s="18">
        <v>23</v>
      </c>
      <c r="U690" s="18">
        <f t="shared" si="345"/>
        <v>0</v>
      </c>
      <c r="V690" s="18">
        <v>7</v>
      </c>
    </row>
    <row r="691" spans="1:22" ht="13.95" customHeight="1" x14ac:dyDescent="0.3">
      <c r="A691" s="82"/>
      <c r="B691" s="85"/>
      <c r="C691" s="18" t="s">
        <v>548</v>
      </c>
      <c r="D691" s="88"/>
      <c r="E691" s="88"/>
      <c r="F691" s="18">
        <v>114</v>
      </c>
      <c r="G691" s="18">
        <v>32</v>
      </c>
      <c r="H691" s="18">
        <v>50</v>
      </c>
      <c r="I691" s="18">
        <v>0</v>
      </c>
      <c r="J691" s="18">
        <v>32</v>
      </c>
      <c r="K691" s="18">
        <v>2</v>
      </c>
      <c r="L691" s="18">
        <v>30</v>
      </c>
      <c r="M691" s="18">
        <f t="shared" ref="M691:U691" si="346">SUM(M687:M690)</f>
        <v>0</v>
      </c>
      <c r="N691" s="18">
        <f t="shared" si="346"/>
        <v>0</v>
      </c>
      <c r="O691" s="18">
        <v>33</v>
      </c>
      <c r="P691" s="18">
        <v>17</v>
      </c>
      <c r="Q691" s="18">
        <f t="shared" si="346"/>
        <v>0</v>
      </c>
      <c r="R691" s="18">
        <f t="shared" si="346"/>
        <v>0</v>
      </c>
      <c r="S691" s="18">
        <f t="shared" si="346"/>
        <v>0</v>
      </c>
      <c r="T691" s="18">
        <v>26</v>
      </c>
      <c r="U691" s="18">
        <f t="shared" si="346"/>
        <v>0</v>
      </c>
      <c r="V691" s="18">
        <v>6</v>
      </c>
    </row>
    <row r="692" spans="1:22" ht="13.95" customHeight="1" x14ac:dyDescent="0.3">
      <c r="A692" s="82"/>
      <c r="B692" s="85"/>
      <c r="C692" s="18" t="s">
        <v>549</v>
      </c>
      <c r="D692" s="88"/>
      <c r="E692" s="88"/>
      <c r="F692" s="63">
        <f t="shared" ref="F692:V692" si="347">IFERROR((F691-F690)/F690,"")</f>
        <v>-0.16176470588235295</v>
      </c>
      <c r="G692" s="63">
        <f t="shared" si="347"/>
        <v>-0.21951219512195122</v>
      </c>
      <c r="H692" s="63">
        <f t="shared" si="347"/>
        <v>-0.23076923076923078</v>
      </c>
      <c r="I692" s="63">
        <v>0</v>
      </c>
      <c r="J692" s="63">
        <f t="shared" si="347"/>
        <v>6.6666666666666666E-2</v>
      </c>
      <c r="K692" s="63">
        <f t="shared" si="347"/>
        <v>1</v>
      </c>
      <c r="L692" s="63">
        <f t="shared" si="347"/>
        <v>-0.25</v>
      </c>
      <c r="M692" s="63" t="str">
        <f t="shared" si="347"/>
        <v/>
      </c>
      <c r="N692" s="35" t="str">
        <f t="shared" si="347"/>
        <v/>
      </c>
      <c r="O692" s="35">
        <f t="shared" si="347"/>
        <v>-0.2978723404255319</v>
      </c>
      <c r="P692" s="35">
        <f t="shared" si="347"/>
        <v>-5.5555555555555552E-2</v>
      </c>
      <c r="Q692" s="63" t="str">
        <f t="shared" si="347"/>
        <v/>
      </c>
      <c r="R692" s="63" t="str">
        <f t="shared" si="347"/>
        <v/>
      </c>
      <c r="S692" s="63" t="str">
        <f t="shared" si="347"/>
        <v/>
      </c>
      <c r="T692" s="63">
        <f t="shared" si="347"/>
        <v>0.13043478260869565</v>
      </c>
      <c r="U692" s="63" t="str">
        <f t="shared" si="347"/>
        <v/>
      </c>
      <c r="V692" s="64">
        <f t="shared" si="347"/>
        <v>-0.14285714285714285</v>
      </c>
    </row>
    <row r="693" spans="1:22" ht="13.95" customHeight="1" thickBot="1" x14ac:dyDescent="0.35">
      <c r="A693" s="83"/>
      <c r="B693" s="86"/>
      <c r="C693" s="61" t="s">
        <v>550</v>
      </c>
      <c r="D693" s="89"/>
      <c r="E693" s="89"/>
      <c r="F693" s="65">
        <f t="shared" ref="F693:V693" si="348">IFERROR(SQRT(2*(F691-F690)^2/(F691+F690)),"")</f>
        <v>1.9677398201998149</v>
      </c>
      <c r="G693" s="65">
        <f t="shared" si="348"/>
        <v>1.4896905994842624</v>
      </c>
      <c r="H693" s="65">
        <f t="shared" si="348"/>
        <v>1.9781414201873611</v>
      </c>
      <c r="I693" s="65">
        <v>0</v>
      </c>
      <c r="J693" s="65">
        <f t="shared" si="348"/>
        <v>0.35921060405354982</v>
      </c>
      <c r="K693" s="65">
        <f t="shared" si="348"/>
        <v>0.81649658092772603</v>
      </c>
      <c r="L693" s="65">
        <f t="shared" si="348"/>
        <v>1.6903085094570331</v>
      </c>
      <c r="M693" s="65" t="str">
        <f t="shared" si="348"/>
        <v/>
      </c>
      <c r="N693" s="70" t="str">
        <f t="shared" si="348"/>
        <v/>
      </c>
      <c r="O693" s="70">
        <f t="shared" si="348"/>
        <v>2.2135943621178655</v>
      </c>
      <c r="P693" s="70">
        <f t="shared" si="348"/>
        <v>0.23904572186687872</v>
      </c>
      <c r="Q693" s="65" t="str">
        <f t="shared" si="348"/>
        <v/>
      </c>
      <c r="R693" s="65" t="str">
        <f t="shared" si="348"/>
        <v/>
      </c>
      <c r="S693" s="65" t="str">
        <f t="shared" si="348"/>
        <v/>
      </c>
      <c r="T693" s="65">
        <f t="shared" si="348"/>
        <v>0.60609152673132649</v>
      </c>
      <c r="U693" s="65" t="str">
        <f t="shared" si="348"/>
        <v/>
      </c>
      <c r="V693" s="66">
        <f t="shared" si="348"/>
        <v>0.39223227027636809</v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49">IFERROR((F695-F694)/F694,"")</f>
        <v/>
      </c>
      <c r="G696" s="63" t="str">
        <f t="shared" si="349"/>
        <v/>
      </c>
      <c r="H696" s="63" t="str">
        <f t="shared" si="349"/>
        <v/>
      </c>
      <c r="I696" s="63" t="str">
        <f t="shared" si="349"/>
        <v/>
      </c>
      <c r="J696" s="63" t="str">
        <f t="shared" si="349"/>
        <v/>
      </c>
      <c r="K696" s="63" t="str">
        <f t="shared" si="349"/>
        <v/>
      </c>
      <c r="L696" s="63" t="str">
        <f t="shared" si="349"/>
        <v/>
      </c>
      <c r="M696" s="63" t="str">
        <f t="shared" si="349"/>
        <v/>
      </c>
      <c r="N696" s="35" t="str">
        <f t="shared" si="349"/>
        <v/>
      </c>
      <c r="O696" s="35" t="str">
        <f t="shared" si="349"/>
        <v/>
      </c>
      <c r="P696" s="35" t="str">
        <f t="shared" si="349"/>
        <v/>
      </c>
      <c r="Q696" s="63" t="str">
        <f t="shared" si="349"/>
        <v/>
      </c>
      <c r="R696" s="63" t="str">
        <f t="shared" si="349"/>
        <v/>
      </c>
      <c r="S696" s="63" t="str">
        <f t="shared" si="349"/>
        <v/>
      </c>
      <c r="T696" s="63" t="str">
        <f t="shared" si="349"/>
        <v/>
      </c>
      <c r="U696" s="63" t="str">
        <f t="shared" si="349"/>
        <v/>
      </c>
      <c r="V696" s="64" t="str">
        <f t="shared" si="349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50">IFERROR(SQRT(2*(F695-F694)^2/(F695+F694)),"")</f>
        <v/>
      </c>
      <c r="G697" s="65" t="str">
        <f t="shared" si="350"/>
        <v/>
      </c>
      <c r="H697" s="65" t="str">
        <f t="shared" si="350"/>
        <v/>
      </c>
      <c r="I697" s="65" t="str">
        <f t="shared" si="350"/>
        <v/>
      </c>
      <c r="J697" s="65" t="str">
        <f t="shared" si="350"/>
        <v/>
      </c>
      <c r="K697" s="65" t="str">
        <f t="shared" si="350"/>
        <v/>
      </c>
      <c r="L697" s="65" t="str">
        <f t="shared" si="350"/>
        <v/>
      </c>
      <c r="M697" s="65" t="str">
        <f t="shared" si="350"/>
        <v/>
      </c>
      <c r="N697" s="70" t="str">
        <f t="shared" si="350"/>
        <v/>
      </c>
      <c r="O697" s="70" t="str">
        <f t="shared" si="350"/>
        <v/>
      </c>
      <c r="P697" s="70" t="str">
        <f t="shared" si="350"/>
        <v/>
      </c>
      <c r="Q697" s="65" t="str">
        <f t="shared" si="350"/>
        <v/>
      </c>
      <c r="R697" s="65" t="str">
        <f t="shared" si="350"/>
        <v/>
      </c>
      <c r="S697" s="65" t="str">
        <f t="shared" si="350"/>
        <v/>
      </c>
      <c r="T697" s="65" t="str">
        <f t="shared" si="350"/>
        <v/>
      </c>
      <c r="U697" s="65" t="str">
        <f t="shared" si="350"/>
        <v/>
      </c>
      <c r="V697" s="66" t="str">
        <f t="shared" si="350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51">IFERROR((F699-F698)/F698,"")</f>
        <v/>
      </c>
      <c r="G700" s="63" t="str">
        <f t="shared" si="351"/>
        <v/>
      </c>
      <c r="H700" s="63" t="str">
        <f t="shared" si="351"/>
        <v/>
      </c>
      <c r="I700" s="63" t="str">
        <f t="shared" si="351"/>
        <v/>
      </c>
      <c r="J700" s="63" t="str">
        <f t="shared" si="351"/>
        <v/>
      </c>
      <c r="K700" s="63" t="str">
        <f t="shared" si="351"/>
        <v/>
      </c>
      <c r="L700" s="63" t="str">
        <f t="shared" si="351"/>
        <v/>
      </c>
      <c r="M700" s="63" t="str">
        <f t="shared" si="351"/>
        <v/>
      </c>
      <c r="N700" s="35" t="str">
        <f t="shared" si="351"/>
        <v/>
      </c>
      <c r="O700" s="35" t="str">
        <f t="shared" si="351"/>
        <v/>
      </c>
      <c r="P700" s="35" t="str">
        <f t="shared" si="351"/>
        <v/>
      </c>
      <c r="Q700" s="63" t="str">
        <f t="shared" si="351"/>
        <v/>
      </c>
      <c r="R700" s="63" t="str">
        <f t="shared" si="351"/>
        <v/>
      </c>
      <c r="S700" s="63" t="str">
        <f t="shared" si="351"/>
        <v/>
      </c>
      <c r="T700" s="63" t="str">
        <f t="shared" si="351"/>
        <v/>
      </c>
      <c r="U700" s="63" t="str">
        <f t="shared" si="351"/>
        <v/>
      </c>
      <c r="V700" s="64" t="str">
        <f t="shared" si="351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52">IFERROR(SQRT(2*(F699-F698)^2/(F699+F698)),"")</f>
        <v/>
      </c>
      <c r="G701" s="65" t="str">
        <f t="shared" si="352"/>
        <v/>
      </c>
      <c r="H701" s="65" t="str">
        <f t="shared" si="352"/>
        <v/>
      </c>
      <c r="I701" s="65" t="str">
        <f t="shared" si="352"/>
        <v/>
      </c>
      <c r="J701" s="65" t="str">
        <f t="shared" si="352"/>
        <v/>
      </c>
      <c r="K701" s="65" t="str">
        <f t="shared" si="352"/>
        <v/>
      </c>
      <c r="L701" s="65" t="str">
        <f t="shared" si="352"/>
        <v/>
      </c>
      <c r="M701" s="65" t="str">
        <f t="shared" si="352"/>
        <v/>
      </c>
      <c r="N701" s="70" t="str">
        <f t="shared" si="352"/>
        <v/>
      </c>
      <c r="O701" s="70" t="str">
        <f t="shared" si="352"/>
        <v/>
      </c>
      <c r="P701" s="70" t="str">
        <f t="shared" si="352"/>
        <v/>
      </c>
      <c r="Q701" s="65" t="str">
        <f t="shared" si="352"/>
        <v/>
      </c>
      <c r="R701" s="65" t="str">
        <f t="shared" si="352"/>
        <v/>
      </c>
      <c r="S701" s="65" t="str">
        <f t="shared" si="352"/>
        <v/>
      </c>
      <c r="T701" s="65" t="str">
        <f t="shared" si="352"/>
        <v/>
      </c>
      <c r="U701" s="65" t="str">
        <f t="shared" si="352"/>
        <v/>
      </c>
      <c r="V701" s="66" t="str">
        <f t="shared" si="352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3">IFERROR((F703-F702)/F702,"")</f>
        <v/>
      </c>
      <c r="G704" s="63" t="str">
        <f t="shared" si="353"/>
        <v/>
      </c>
      <c r="H704" s="63" t="str">
        <f t="shared" si="353"/>
        <v/>
      </c>
      <c r="I704" s="63" t="str">
        <f t="shared" si="353"/>
        <v/>
      </c>
      <c r="J704" s="63" t="str">
        <f t="shared" si="353"/>
        <v/>
      </c>
      <c r="K704" s="63" t="str">
        <f t="shared" si="353"/>
        <v/>
      </c>
      <c r="L704" s="63" t="str">
        <f t="shared" si="353"/>
        <v/>
      </c>
      <c r="M704" s="63" t="str">
        <f t="shared" si="353"/>
        <v/>
      </c>
      <c r="N704" s="35" t="str">
        <f t="shared" si="353"/>
        <v/>
      </c>
      <c r="O704" s="35" t="str">
        <f t="shared" si="353"/>
        <v/>
      </c>
      <c r="P704" s="35" t="str">
        <f t="shared" si="353"/>
        <v/>
      </c>
      <c r="Q704" s="63" t="str">
        <f t="shared" si="353"/>
        <v/>
      </c>
      <c r="R704" s="63" t="str">
        <f t="shared" si="353"/>
        <v/>
      </c>
      <c r="S704" s="63" t="str">
        <f t="shared" si="353"/>
        <v/>
      </c>
      <c r="T704" s="63" t="str">
        <f t="shared" si="353"/>
        <v/>
      </c>
      <c r="U704" s="63" t="str">
        <f t="shared" si="353"/>
        <v/>
      </c>
      <c r="V704" s="64" t="str">
        <f t="shared" si="353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4">IFERROR(SQRT(2*(F703-F702)^2/(F703+F702)),"")</f>
        <v/>
      </c>
      <c r="G705" s="65" t="str">
        <f t="shared" si="354"/>
        <v/>
      </c>
      <c r="H705" s="65" t="str">
        <f t="shared" si="354"/>
        <v/>
      </c>
      <c r="I705" s="65" t="str">
        <f t="shared" si="354"/>
        <v/>
      </c>
      <c r="J705" s="65" t="str">
        <f t="shared" si="354"/>
        <v/>
      </c>
      <c r="K705" s="65" t="str">
        <f t="shared" si="354"/>
        <v/>
      </c>
      <c r="L705" s="65" t="str">
        <f t="shared" si="354"/>
        <v/>
      </c>
      <c r="M705" s="65" t="str">
        <f t="shared" si="354"/>
        <v/>
      </c>
      <c r="N705" s="70" t="str">
        <f t="shared" si="354"/>
        <v/>
      </c>
      <c r="O705" s="70" t="str">
        <f t="shared" si="354"/>
        <v/>
      </c>
      <c r="P705" s="70" t="str">
        <f t="shared" si="354"/>
        <v/>
      </c>
      <c r="Q705" s="65" t="str">
        <f t="shared" si="354"/>
        <v/>
      </c>
      <c r="R705" s="65" t="str">
        <f t="shared" si="354"/>
        <v/>
      </c>
      <c r="S705" s="65" t="str">
        <f t="shared" si="354"/>
        <v/>
      </c>
      <c r="T705" s="65" t="str">
        <f t="shared" si="354"/>
        <v/>
      </c>
      <c r="U705" s="65" t="str">
        <f t="shared" si="354"/>
        <v/>
      </c>
      <c r="V705" s="66" t="str">
        <f t="shared" si="354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55">IFERROR((F707-F706)/F706,"")</f>
        <v/>
      </c>
      <c r="G708" s="63" t="str">
        <f t="shared" si="355"/>
        <v/>
      </c>
      <c r="H708" s="63" t="str">
        <f t="shared" si="355"/>
        <v/>
      </c>
      <c r="I708" s="63" t="str">
        <f t="shared" si="355"/>
        <v/>
      </c>
      <c r="J708" s="63" t="str">
        <f t="shared" si="355"/>
        <v/>
      </c>
      <c r="K708" s="63" t="str">
        <f t="shared" si="355"/>
        <v/>
      </c>
      <c r="L708" s="63" t="str">
        <f t="shared" si="355"/>
        <v/>
      </c>
      <c r="M708" s="63" t="str">
        <f t="shared" si="355"/>
        <v/>
      </c>
      <c r="N708" s="35" t="str">
        <f t="shared" si="355"/>
        <v/>
      </c>
      <c r="O708" s="35" t="str">
        <f t="shared" si="355"/>
        <v/>
      </c>
      <c r="P708" s="35" t="str">
        <f t="shared" si="355"/>
        <v/>
      </c>
      <c r="Q708" s="63" t="str">
        <f t="shared" si="355"/>
        <v/>
      </c>
      <c r="R708" s="63" t="str">
        <f t="shared" si="355"/>
        <v/>
      </c>
      <c r="S708" s="63" t="str">
        <f t="shared" si="355"/>
        <v/>
      </c>
      <c r="T708" s="63" t="str">
        <f t="shared" si="355"/>
        <v/>
      </c>
      <c r="U708" s="63" t="str">
        <f t="shared" si="355"/>
        <v/>
      </c>
      <c r="V708" s="64" t="str">
        <f t="shared" si="355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56">IFERROR(SQRT(2*(F707-F706)^2/(F707+F706)),"")</f>
        <v/>
      </c>
      <c r="G709" s="65" t="str">
        <f t="shared" si="356"/>
        <v/>
      </c>
      <c r="H709" s="65" t="str">
        <f t="shared" si="356"/>
        <v/>
      </c>
      <c r="I709" s="65" t="str">
        <f t="shared" si="356"/>
        <v/>
      </c>
      <c r="J709" s="65" t="str">
        <f t="shared" si="356"/>
        <v/>
      </c>
      <c r="K709" s="65" t="str">
        <f t="shared" si="356"/>
        <v/>
      </c>
      <c r="L709" s="65" t="str">
        <f t="shared" si="356"/>
        <v/>
      </c>
      <c r="M709" s="65" t="str">
        <f t="shared" si="356"/>
        <v/>
      </c>
      <c r="N709" s="70" t="str">
        <f t="shared" si="356"/>
        <v/>
      </c>
      <c r="O709" s="70" t="str">
        <f t="shared" si="356"/>
        <v/>
      </c>
      <c r="P709" s="70" t="str">
        <f t="shared" si="356"/>
        <v/>
      </c>
      <c r="Q709" s="65" t="str">
        <f t="shared" si="356"/>
        <v/>
      </c>
      <c r="R709" s="65" t="str">
        <f t="shared" si="356"/>
        <v/>
      </c>
      <c r="S709" s="65" t="str">
        <f t="shared" si="356"/>
        <v/>
      </c>
      <c r="T709" s="65" t="str">
        <f t="shared" si="356"/>
        <v/>
      </c>
      <c r="U709" s="65" t="str">
        <f t="shared" si="356"/>
        <v/>
      </c>
      <c r="V709" s="66" t="str">
        <f t="shared" si="356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7">IFERROR((F711-F710)/F710,"")</f>
        <v/>
      </c>
      <c r="G712" s="63" t="str">
        <f t="shared" si="357"/>
        <v/>
      </c>
      <c r="H712" s="63" t="str">
        <f t="shared" si="357"/>
        <v/>
      </c>
      <c r="I712" s="63" t="str">
        <f t="shared" si="357"/>
        <v/>
      </c>
      <c r="J712" s="63" t="str">
        <f t="shared" si="357"/>
        <v/>
      </c>
      <c r="K712" s="63" t="str">
        <f t="shared" si="357"/>
        <v/>
      </c>
      <c r="L712" s="63" t="str">
        <f t="shared" si="357"/>
        <v/>
      </c>
      <c r="M712" s="63" t="str">
        <f t="shared" si="357"/>
        <v/>
      </c>
      <c r="N712" s="35" t="str">
        <f t="shared" si="357"/>
        <v/>
      </c>
      <c r="O712" s="35" t="str">
        <f t="shared" si="357"/>
        <v/>
      </c>
      <c r="P712" s="35" t="str">
        <f t="shared" si="357"/>
        <v/>
      </c>
      <c r="Q712" s="63" t="str">
        <f t="shared" si="357"/>
        <v/>
      </c>
      <c r="R712" s="63" t="str">
        <f t="shared" si="357"/>
        <v/>
      </c>
      <c r="S712" s="63" t="str">
        <f t="shared" si="357"/>
        <v/>
      </c>
      <c r="T712" s="63" t="str">
        <f t="shared" si="357"/>
        <v/>
      </c>
      <c r="U712" s="63" t="str">
        <f t="shared" si="357"/>
        <v/>
      </c>
      <c r="V712" s="64" t="str">
        <f t="shared" si="357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8">IFERROR(SQRT(2*(F711-F710)^2/(F711+F710)),"")</f>
        <v/>
      </c>
      <c r="G713" s="65" t="str">
        <f t="shared" si="358"/>
        <v/>
      </c>
      <c r="H713" s="65" t="str">
        <f t="shared" si="358"/>
        <v/>
      </c>
      <c r="I713" s="65" t="str">
        <f t="shared" si="358"/>
        <v/>
      </c>
      <c r="J713" s="65" t="str">
        <f t="shared" si="358"/>
        <v/>
      </c>
      <c r="K713" s="65" t="str">
        <f t="shared" si="358"/>
        <v/>
      </c>
      <c r="L713" s="65" t="str">
        <f t="shared" si="358"/>
        <v/>
      </c>
      <c r="M713" s="65" t="str">
        <f t="shared" si="358"/>
        <v/>
      </c>
      <c r="N713" s="70" t="str">
        <f t="shared" si="358"/>
        <v/>
      </c>
      <c r="O713" s="70" t="str">
        <f t="shared" si="358"/>
        <v/>
      </c>
      <c r="P713" s="70" t="str">
        <f t="shared" si="358"/>
        <v/>
      </c>
      <c r="Q713" s="65" t="str">
        <f t="shared" si="358"/>
        <v/>
      </c>
      <c r="R713" s="65" t="str">
        <f t="shared" si="358"/>
        <v/>
      </c>
      <c r="S713" s="65" t="str">
        <f t="shared" si="358"/>
        <v/>
      </c>
      <c r="T713" s="65" t="str">
        <f t="shared" si="358"/>
        <v/>
      </c>
      <c r="U713" s="65" t="str">
        <f t="shared" si="358"/>
        <v/>
      </c>
      <c r="V713" s="66" t="str">
        <f t="shared" si="358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59">IFERROR((F715-F714)/F714,"")</f>
        <v/>
      </c>
      <c r="G716" s="63" t="str">
        <f t="shared" si="359"/>
        <v/>
      </c>
      <c r="H716" s="63" t="str">
        <f t="shared" si="359"/>
        <v/>
      </c>
      <c r="I716" s="63" t="str">
        <f t="shared" si="359"/>
        <v/>
      </c>
      <c r="J716" s="63" t="str">
        <f t="shared" si="359"/>
        <v/>
      </c>
      <c r="K716" s="63" t="str">
        <f t="shared" si="359"/>
        <v/>
      </c>
      <c r="L716" s="63" t="str">
        <f t="shared" si="359"/>
        <v/>
      </c>
      <c r="M716" s="63" t="str">
        <f t="shared" si="359"/>
        <v/>
      </c>
      <c r="N716" s="35" t="str">
        <f t="shared" si="359"/>
        <v/>
      </c>
      <c r="O716" s="35" t="str">
        <f t="shared" si="359"/>
        <v/>
      </c>
      <c r="P716" s="35" t="str">
        <f t="shared" si="359"/>
        <v/>
      </c>
      <c r="Q716" s="63" t="str">
        <f t="shared" si="359"/>
        <v/>
      </c>
      <c r="R716" s="63" t="str">
        <f t="shared" si="359"/>
        <v/>
      </c>
      <c r="S716" s="63" t="str">
        <f t="shared" si="359"/>
        <v/>
      </c>
      <c r="T716" s="63" t="str">
        <f t="shared" si="359"/>
        <v/>
      </c>
      <c r="U716" s="63" t="str">
        <f t="shared" si="359"/>
        <v/>
      </c>
      <c r="V716" s="64" t="str">
        <f t="shared" si="359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60">IFERROR(SQRT(2*(F715-F714)^2/(F715+F714)),"")</f>
        <v/>
      </c>
      <c r="G717" s="65" t="str">
        <f t="shared" si="360"/>
        <v/>
      </c>
      <c r="H717" s="65" t="str">
        <f t="shared" si="360"/>
        <v/>
      </c>
      <c r="I717" s="65" t="str">
        <f t="shared" si="360"/>
        <v/>
      </c>
      <c r="J717" s="65" t="str">
        <f t="shared" si="360"/>
        <v/>
      </c>
      <c r="K717" s="65" t="str">
        <f t="shared" si="360"/>
        <v/>
      </c>
      <c r="L717" s="65" t="str">
        <f t="shared" si="360"/>
        <v/>
      </c>
      <c r="M717" s="65" t="str">
        <f t="shared" si="360"/>
        <v/>
      </c>
      <c r="N717" s="70" t="str">
        <f t="shared" si="360"/>
        <v/>
      </c>
      <c r="O717" s="70" t="str">
        <f t="shared" si="360"/>
        <v/>
      </c>
      <c r="P717" s="70" t="str">
        <f t="shared" si="360"/>
        <v/>
      </c>
      <c r="Q717" s="65" t="str">
        <f t="shared" si="360"/>
        <v/>
      </c>
      <c r="R717" s="65" t="str">
        <f t="shared" si="360"/>
        <v/>
      </c>
      <c r="S717" s="65" t="str">
        <f t="shared" si="360"/>
        <v/>
      </c>
      <c r="T717" s="65" t="str">
        <f t="shared" si="360"/>
        <v/>
      </c>
      <c r="U717" s="65" t="str">
        <f t="shared" si="360"/>
        <v/>
      </c>
      <c r="V717" s="66" t="str">
        <f t="shared" si="360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87">
        <v>46077</v>
      </c>
      <c r="E718" s="90">
        <v>0.64583333333333337</v>
      </c>
      <c r="F718" s="58">
        <v>322</v>
      </c>
      <c r="G718" s="58">
        <v>148</v>
      </c>
      <c r="H718" s="58">
        <v>154</v>
      </c>
      <c r="I718" s="58">
        <v>12</v>
      </c>
      <c r="J718" s="58">
        <v>8</v>
      </c>
      <c r="K718" s="18">
        <v>3</v>
      </c>
      <c r="L718" s="18">
        <v>142</v>
      </c>
      <c r="M718" s="18">
        <v>3</v>
      </c>
      <c r="N718" s="18">
        <v>3</v>
      </c>
      <c r="O718" s="18">
        <v>149</v>
      </c>
      <c r="P718" s="18">
        <v>2</v>
      </c>
      <c r="Q718" s="18">
        <v>8</v>
      </c>
      <c r="R718" s="18">
        <v>0</v>
      </c>
      <c r="S718" s="18">
        <v>4</v>
      </c>
      <c r="T718" s="18">
        <f t="shared" ref="T718:V718" si="361">SUM(T714:T717)</f>
        <v>0</v>
      </c>
      <c r="U718" s="18">
        <v>8</v>
      </c>
      <c r="V718" s="18">
        <f t="shared" si="361"/>
        <v>0</v>
      </c>
    </row>
    <row r="719" spans="1:22" ht="13.95" customHeight="1" x14ac:dyDescent="0.3">
      <c r="A719" s="82"/>
      <c r="B719" s="85"/>
      <c r="C719" s="18" t="s">
        <v>548</v>
      </c>
      <c r="D719" s="88"/>
      <c r="E719" s="88"/>
      <c r="F719" s="18">
        <v>250</v>
      </c>
      <c r="G719" s="18">
        <v>84</v>
      </c>
      <c r="H719" s="18">
        <v>151</v>
      </c>
      <c r="I719" s="18">
        <v>10</v>
      </c>
      <c r="J719" s="18">
        <v>5</v>
      </c>
      <c r="K719" s="18">
        <v>2</v>
      </c>
      <c r="L719" s="18">
        <v>79</v>
      </c>
      <c r="M719" s="18">
        <v>3</v>
      </c>
      <c r="N719" s="18">
        <v>3</v>
      </c>
      <c r="O719" s="18">
        <v>146</v>
      </c>
      <c r="P719" s="18">
        <v>2</v>
      </c>
      <c r="Q719" s="18">
        <v>9</v>
      </c>
      <c r="R719" s="18">
        <v>0</v>
      </c>
      <c r="S719" s="18">
        <v>1</v>
      </c>
      <c r="T719" s="18">
        <v>0</v>
      </c>
      <c r="U719" s="18">
        <v>1</v>
      </c>
      <c r="V719" s="18">
        <v>4</v>
      </c>
    </row>
    <row r="720" spans="1:22" ht="13.95" customHeight="1" x14ac:dyDescent="0.3">
      <c r="A720" s="82"/>
      <c r="B720" s="85"/>
      <c r="C720" s="18" t="s">
        <v>549</v>
      </c>
      <c r="D720" s="88"/>
      <c r="E720" s="88"/>
      <c r="F720" s="63">
        <f t="shared" ref="F720:V720" si="362">IFERROR((F719-F718)/F718,"")</f>
        <v>-0.2236024844720497</v>
      </c>
      <c r="G720" s="63">
        <f t="shared" si="362"/>
        <v>-0.43243243243243246</v>
      </c>
      <c r="H720" s="63">
        <f t="shared" si="362"/>
        <v>-1.948051948051948E-2</v>
      </c>
      <c r="I720" s="63">
        <f t="shared" si="362"/>
        <v>-0.16666666666666666</v>
      </c>
      <c r="J720" s="63">
        <f t="shared" si="362"/>
        <v>-0.375</v>
      </c>
      <c r="K720" s="63">
        <f t="shared" si="362"/>
        <v>-0.33333333333333331</v>
      </c>
      <c r="L720" s="63">
        <f t="shared" si="362"/>
        <v>-0.44366197183098594</v>
      </c>
      <c r="M720" s="63">
        <f t="shared" si="362"/>
        <v>0</v>
      </c>
      <c r="N720" s="35">
        <f t="shared" si="362"/>
        <v>0</v>
      </c>
      <c r="O720" s="35">
        <f t="shared" si="362"/>
        <v>-2.0134228187919462E-2</v>
      </c>
      <c r="P720" s="35">
        <f t="shared" si="362"/>
        <v>0</v>
      </c>
      <c r="Q720" s="63">
        <f t="shared" si="362"/>
        <v>0.125</v>
      </c>
      <c r="R720" s="63" t="str">
        <f t="shared" si="362"/>
        <v/>
      </c>
      <c r="S720" s="63">
        <f t="shared" si="362"/>
        <v>-0.75</v>
      </c>
      <c r="T720" s="63" t="str">
        <f t="shared" si="362"/>
        <v/>
      </c>
      <c r="U720" s="63">
        <f t="shared" si="362"/>
        <v>-0.875</v>
      </c>
      <c r="V720" s="64" t="str">
        <f t="shared" si="362"/>
        <v/>
      </c>
    </row>
    <row r="721" spans="1:22" ht="13.95" customHeight="1" thickBot="1" x14ac:dyDescent="0.35">
      <c r="A721" s="83"/>
      <c r="B721" s="86"/>
      <c r="C721" s="61" t="s">
        <v>550</v>
      </c>
      <c r="D721" s="89"/>
      <c r="E721" s="89"/>
      <c r="F721" s="65">
        <f t="shared" ref="F721:V721" si="363">IFERROR(SQRT(2*(F719-F718)^2/(F719+F718)),"")</f>
        <v>4.2574492511213951</v>
      </c>
      <c r="G721" s="65">
        <f t="shared" si="363"/>
        <v>5.9422508216656595</v>
      </c>
      <c r="H721" s="65">
        <f t="shared" si="363"/>
        <v>0.24293289905367479</v>
      </c>
      <c r="I721" s="65">
        <f t="shared" si="363"/>
        <v>0.60302268915552726</v>
      </c>
      <c r="J721" s="65">
        <f t="shared" si="363"/>
        <v>1.1766968108291043</v>
      </c>
      <c r="K721" s="65">
        <f t="shared" si="363"/>
        <v>0.63245553203367588</v>
      </c>
      <c r="L721" s="65">
        <f t="shared" si="363"/>
        <v>5.993208826346625</v>
      </c>
      <c r="M721" s="65">
        <f t="shared" si="363"/>
        <v>0</v>
      </c>
      <c r="N721" s="70">
        <f t="shared" si="363"/>
        <v>0</v>
      </c>
      <c r="O721" s="70">
        <f t="shared" si="363"/>
        <v>0.24701609087778548</v>
      </c>
      <c r="P721" s="70">
        <f t="shared" si="363"/>
        <v>0</v>
      </c>
      <c r="Q721" s="65">
        <f t="shared" si="363"/>
        <v>0.34299717028501769</v>
      </c>
      <c r="R721" s="65" t="str">
        <f t="shared" si="363"/>
        <v/>
      </c>
      <c r="S721" s="65">
        <f t="shared" si="363"/>
        <v>1.8973665961010275</v>
      </c>
      <c r="T721" s="65" t="str">
        <f t="shared" si="363"/>
        <v/>
      </c>
      <c r="U721" s="65">
        <f t="shared" si="363"/>
        <v>3.2998316455372216</v>
      </c>
      <c r="V721" s="66">
        <f t="shared" si="363"/>
        <v>2.8284271247461903</v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4">IFERROR((F723-F722)/F722,"")</f>
        <v/>
      </c>
      <c r="G724" s="63" t="str">
        <f t="shared" si="364"/>
        <v/>
      </c>
      <c r="H724" s="63" t="str">
        <f t="shared" si="364"/>
        <v/>
      </c>
      <c r="I724" s="63" t="str">
        <f t="shared" si="364"/>
        <v/>
      </c>
      <c r="J724" s="63" t="str">
        <f t="shared" si="364"/>
        <v/>
      </c>
      <c r="K724" s="63" t="str">
        <f t="shared" si="364"/>
        <v/>
      </c>
      <c r="L724" s="63" t="str">
        <f t="shared" si="364"/>
        <v/>
      </c>
      <c r="M724" s="63" t="str">
        <f t="shared" si="364"/>
        <v/>
      </c>
      <c r="N724" s="35" t="str">
        <f t="shared" si="364"/>
        <v/>
      </c>
      <c r="O724" s="35" t="str">
        <f t="shared" si="364"/>
        <v/>
      </c>
      <c r="P724" s="35" t="str">
        <f t="shared" si="364"/>
        <v/>
      </c>
      <c r="Q724" s="63" t="str">
        <f t="shared" si="364"/>
        <v/>
      </c>
      <c r="R724" s="63" t="str">
        <f t="shared" si="364"/>
        <v/>
      </c>
      <c r="S724" s="63" t="str">
        <f t="shared" si="364"/>
        <v/>
      </c>
      <c r="T724" s="63" t="str">
        <f t="shared" si="364"/>
        <v/>
      </c>
      <c r="U724" s="63" t="str">
        <f t="shared" si="364"/>
        <v/>
      </c>
      <c r="V724" s="64" t="str">
        <f t="shared" si="364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5">IFERROR(SQRT(2*(F723-F722)^2/(F723+F722)),"")</f>
        <v/>
      </c>
      <c r="G725" s="65" t="str">
        <f t="shared" si="365"/>
        <v/>
      </c>
      <c r="H725" s="65" t="str">
        <f t="shared" si="365"/>
        <v/>
      </c>
      <c r="I725" s="65" t="str">
        <f t="shared" si="365"/>
        <v/>
      </c>
      <c r="J725" s="65" t="str">
        <f t="shared" si="365"/>
        <v/>
      </c>
      <c r="K725" s="65" t="str">
        <f t="shared" si="365"/>
        <v/>
      </c>
      <c r="L725" s="65" t="str">
        <f t="shared" si="365"/>
        <v/>
      </c>
      <c r="M725" s="65" t="str">
        <f t="shared" si="365"/>
        <v/>
      </c>
      <c r="N725" s="70" t="str">
        <f t="shared" si="365"/>
        <v/>
      </c>
      <c r="O725" s="70" t="str">
        <f t="shared" si="365"/>
        <v/>
      </c>
      <c r="P725" s="70" t="str">
        <f t="shared" si="365"/>
        <v/>
      </c>
      <c r="Q725" s="65" t="str">
        <f t="shared" si="365"/>
        <v/>
      </c>
      <c r="R725" s="65" t="str">
        <f t="shared" si="365"/>
        <v/>
      </c>
      <c r="S725" s="65" t="str">
        <f t="shared" si="365"/>
        <v/>
      </c>
      <c r="T725" s="65" t="str">
        <f t="shared" si="365"/>
        <v/>
      </c>
      <c r="U725" s="65" t="str">
        <f t="shared" si="365"/>
        <v/>
      </c>
      <c r="V725" s="66" t="str">
        <f t="shared" si="365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6">IFERROR((F727-F726)/F726,"")</f>
        <v/>
      </c>
      <c r="G728" s="63" t="str">
        <f t="shared" si="366"/>
        <v/>
      </c>
      <c r="H728" s="63" t="str">
        <f t="shared" si="366"/>
        <v/>
      </c>
      <c r="I728" s="63" t="str">
        <f t="shared" si="366"/>
        <v/>
      </c>
      <c r="J728" s="63" t="str">
        <f t="shared" si="366"/>
        <v/>
      </c>
      <c r="K728" s="63" t="str">
        <f t="shared" si="366"/>
        <v/>
      </c>
      <c r="L728" s="63" t="str">
        <f t="shared" si="366"/>
        <v/>
      </c>
      <c r="M728" s="63" t="str">
        <f t="shared" si="366"/>
        <v/>
      </c>
      <c r="N728" s="35" t="str">
        <f t="shared" si="366"/>
        <v/>
      </c>
      <c r="O728" s="35" t="str">
        <f t="shared" si="366"/>
        <v/>
      </c>
      <c r="P728" s="35" t="str">
        <f t="shared" si="366"/>
        <v/>
      </c>
      <c r="Q728" s="63" t="str">
        <f t="shared" si="366"/>
        <v/>
      </c>
      <c r="R728" s="63" t="str">
        <f t="shared" si="366"/>
        <v/>
      </c>
      <c r="S728" s="63" t="str">
        <f t="shared" si="366"/>
        <v/>
      </c>
      <c r="T728" s="63" t="str">
        <f t="shared" si="366"/>
        <v/>
      </c>
      <c r="U728" s="63" t="str">
        <f t="shared" si="366"/>
        <v/>
      </c>
      <c r="V728" s="64" t="str">
        <f t="shared" si="366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7">IFERROR(SQRT(2*(F727-F726)^2/(F727+F726)),"")</f>
        <v/>
      </c>
      <c r="G729" s="65" t="str">
        <f t="shared" si="367"/>
        <v/>
      </c>
      <c r="H729" s="65" t="str">
        <f t="shared" si="367"/>
        <v/>
      </c>
      <c r="I729" s="65" t="str">
        <f t="shared" si="367"/>
        <v/>
      </c>
      <c r="J729" s="65" t="str">
        <f t="shared" si="367"/>
        <v/>
      </c>
      <c r="K729" s="65" t="str">
        <f t="shared" si="367"/>
        <v/>
      </c>
      <c r="L729" s="65" t="str">
        <f t="shared" si="367"/>
        <v/>
      </c>
      <c r="M729" s="65" t="str">
        <f t="shared" si="367"/>
        <v/>
      </c>
      <c r="N729" s="70" t="str">
        <f t="shared" si="367"/>
        <v/>
      </c>
      <c r="O729" s="70" t="str">
        <f t="shared" si="367"/>
        <v/>
      </c>
      <c r="P729" s="70" t="str">
        <f t="shared" si="367"/>
        <v/>
      </c>
      <c r="Q729" s="65" t="str">
        <f t="shared" si="367"/>
        <v/>
      </c>
      <c r="R729" s="65" t="str">
        <f t="shared" si="367"/>
        <v/>
      </c>
      <c r="S729" s="65" t="str">
        <f t="shared" si="367"/>
        <v/>
      </c>
      <c r="T729" s="65" t="str">
        <f t="shared" si="367"/>
        <v/>
      </c>
      <c r="U729" s="65" t="str">
        <f t="shared" si="367"/>
        <v/>
      </c>
      <c r="V729" s="66" t="str">
        <f t="shared" si="367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8">IFERROR((F731-F730)/F730,"")</f>
        <v/>
      </c>
      <c r="G732" s="63" t="str">
        <f t="shared" si="368"/>
        <v/>
      </c>
      <c r="H732" s="63" t="str">
        <f t="shared" si="368"/>
        <v/>
      </c>
      <c r="I732" s="63" t="str">
        <f t="shared" si="368"/>
        <v/>
      </c>
      <c r="J732" s="63" t="str">
        <f t="shared" si="368"/>
        <v/>
      </c>
      <c r="K732" s="63" t="str">
        <f t="shared" si="368"/>
        <v/>
      </c>
      <c r="L732" s="63" t="str">
        <f t="shared" si="368"/>
        <v/>
      </c>
      <c r="M732" s="63" t="str">
        <f t="shared" si="368"/>
        <v/>
      </c>
      <c r="N732" s="35" t="str">
        <f t="shared" si="368"/>
        <v/>
      </c>
      <c r="O732" s="35" t="str">
        <f t="shared" si="368"/>
        <v/>
      </c>
      <c r="P732" s="35" t="str">
        <f t="shared" si="368"/>
        <v/>
      </c>
      <c r="Q732" s="63" t="str">
        <f t="shared" si="368"/>
        <v/>
      </c>
      <c r="R732" s="63" t="str">
        <f t="shared" si="368"/>
        <v/>
      </c>
      <c r="S732" s="63" t="str">
        <f t="shared" si="368"/>
        <v/>
      </c>
      <c r="T732" s="63" t="str">
        <f t="shared" si="368"/>
        <v/>
      </c>
      <c r="U732" s="63" t="str">
        <f t="shared" si="368"/>
        <v/>
      </c>
      <c r="V732" s="64" t="str">
        <f t="shared" si="368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9">IFERROR(SQRT(2*(F731-F730)^2/(F731+F730)),"")</f>
        <v/>
      </c>
      <c r="G733" s="65" t="str">
        <f t="shared" si="369"/>
        <v/>
      </c>
      <c r="H733" s="65" t="str">
        <f t="shared" si="369"/>
        <v/>
      </c>
      <c r="I733" s="65" t="str">
        <f t="shared" si="369"/>
        <v/>
      </c>
      <c r="J733" s="65" t="str">
        <f t="shared" si="369"/>
        <v/>
      </c>
      <c r="K733" s="65" t="str">
        <f t="shared" si="369"/>
        <v/>
      </c>
      <c r="L733" s="65" t="str">
        <f t="shared" si="369"/>
        <v/>
      </c>
      <c r="M733" s="65" t="str">
        <f t="shared" si="369"/>
        <v/>
      </c>
      <c r="N733" s="70" t="str">
        <f t="shared" si="369"/>
        <v/>
      </c>
      <c r="O733" s="70" t="str">
        <f t="shared" si="369"/>
        <v/>
      </c>
      <c r="P733" s="70" t="str">
        <f t="shared" si="369"/>
        <v/>
      </c>
      <c r="Q733" s="65" t="str">
        <f t="shared" si="369"/>
        <v/>
      </c>
      <c r="R733" s="65" t="str">
        <f t="shared" si="369"/>
        <v/>
      </c>
      <c r="S733" s="65" t="str">
        <f t="shared" si="369"/>
        <v/>
      </c>
      <c r="T733" s="65" t="str">
        <f t="shared" si="369"/>
        <v/>
      </c>
      <c r="U733" s="65" t="str">
        <f t="shared" si="369"/>
        <v/>
      </c>
      <c r="V733" s="66" t="str">
        <f t="shared" si="369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70">IFERROR((F735-F734)/F734,"")</f>
        <v/>
      </c>
      <c r="G736" s="63" t="str">
        <f t="shared" si="370"/>
        <v/>
      </c>
      <c r="H736" s="63" t="str">
        <f t="shared" si="370"/>
        <v/>
      </c>
      <c r="I736" s="63" t="str">
        <f t="shared" si="370"/>
        <v/>
      </c>
      <c r="J736" s="63" t="str">
        <f t="shared" si="370"/>
        <v/>
      </c>
      <c r="K736" s="63" t="str">
        <f t="shared" si="370"/>
        <v/>
      </c>
      <c r="L736" s="63" t="str">
        <f t="shared" si="370"/>
        <v/>
      </c>
      <c r="M736" s="63" t="str">
        <f t="shared" si="370"/>
        <v/>
      </c>
      <c r="N736" s="35" t="str">
        <f t="shared" si="370"/>
        <v/>
      </c>
      <c r="O736" s="35" t="str">
        <f t="shared" si="370"/>
        <v/>
      </c>
      <c r="P736" s="35" t="str">
        <f t="shared" si="370"/>
        <v/>
      </c>
      <c r="Q736" s="63" t="str">
        <f t="shared" si="370"/>
        <v/>
      </c>
      <c r="R736" s="63" t="str">
        <f t="shared" si="370"/>
        <v/>
      </c>
      <c r="S736" s="63" t="str">
        <f t="shared" si="370"/>
        <v/>
      </c>
      <c r="T736" s="63" t="str">
        <f t="shared" si="370"/>
        <v/>
      </c>
      <c r="U736" s="63" t="str">
        <f t="shared" si="370"/>
        <v/>
      </c>
      <c r="V736" s="64" t="str">
        <f t="shared" si="370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71">IFERROR(SQRT(2*(F735-F734)^2/(F735+F734)),"")</f>
        <v/>
      </c>
      <c r="G737" s="65" t="str">
        <f t="shared" si="371"/>
        <v/>
      </c>
      <c r="H737" s="65" t="str">
        <f t="shared" si="371"/>
        <v/>
      </c>
      <c r="I737" s="65" t="str">
        <f t="shared" si="371"/>
        <v/>
      </c>
      <c r="J737" s="65" t="str">
        <f t="shared" si="371"/>
        <v/>
      </c>
      <c r="K737" s="65" t="str">
        <f t="shared" si="371"/>
        <v/>
      </c>
      <c r="L737" s="65" t="str">
        <f t="shared" si="371"/>
        <v/>
      </c>
      <c r="M737" s="65" t="str">
        <f t="shared" si="371"/>
        <v/>
      </c>
      <c r="N737" s="70" t="str">
        <f t="shared" si="371"/>
        <v/>
      </c>
      <c r="O737" s="70" t="str">
        <f t="shared" si="371"/>
        <v/>
      </c>
      <c r="P737" s="70" t="str">
        <f t="shared" si="371"/>
        <v/>
      </c>
      <c r="Q737" s="65" t="str">
        <f t="shared" si="371"/>
        <v/>
      </c>
      <c r="R737" s="65" t="str">
        <f t="shared" si="371"/>
        <v/>
      </c>
      <c r="S737" s="65" t="str">
        <f t="shared" si="371"/>
        <v/>
      </c>
      <c r="T737" s="65" t="str">
        <f t="shared" si="371"/>
        <v/>
      </c>
      <c r="U737" s="65" t="str">
        <f t="shared" si="371"/>
        <v/>
      </c>
      <c r="V737" s="66" t="str">
        <f t="shared" si="371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72">IFERROR((F739-F738)/F738,"")</f>
        <v/>
      </c>
      <c r="G740" s="63" t="str">
        <f t="shared" si="372"/>
        <v/>
      </c>
      <c r="H740" s="63" t="str">
        <f t="shared" si="372"/>
        <v/>
      </c>
      <c r="I740" s="63" t="str">
        <f t="shared" si="372"/>
        <v/>
      </c>
      <c r="J740" s="63" t="str">
        <f t="shared" si="372"/>
        <v/>
      </c>
      <c r="K740" s="63" t="str">
        <f t="shared" si="372"/>
        <v/>
      </c>
      <c r="L740" s="63" t="str">
        <f t="shared" si="372"/>
        <v/>
      </c>
      <c r="M740" s="63" t="str">
        <f t="shared" si="372"/>
        <v/>
      </c>
      <c r="N740" s="35" t="str">
        <f t="shared" si="372"/>
        <v/>
      </c>
      <c r="O740" s="35" t="str">
        <f t="shared" si="372"/>
        <v/>
      </c>
      <c r="P740" s="35" t="str">
        <f t="shared" si="372"/>
        <v/>
      </c>
      <c r="Q740" s="63" t="str">
        <f t="shared" si="372"/>
        <v/>
      </c>
      <c r="R740" s="63" t="str">
        <f t="shared" si="372"/>
        <v/>
      </c>
      <c r="S740" s="63" t="str">
        <f t="shared" si="372"/>
        <v/>
      </c>
      <c r="T740" s="63" t="str">
        <f t="shared" si="372"/>
        <v/>
      </c>
      <c r="U740" s="63" t="str">
        <f t="shared" si="372"/>
        <v/>
      </c>
      <c r="V740" s="64" t="str">
        <f t="shared" si="372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73">IFERROR(SQRT(2*(F739-F738)^2/(F739+F738)),"")</f>
        <v/>
      </c>
      <c r="G741" s="65" t="str">
        <f t="shared" si="373"/>
        <v/>
      </c>
      <c r="H741" s="65" t="str">
        <f t="shared" si="373"/>
        <v/>
      </c>
      <c r="I741" s="65" t="str">
        <f t="shared" si="373"/>
        <v/>
      </c>
      <c r="J741" s="65" t="str">
        <f t="shared" si="373"/>
        <v/>
      </c>
      <c r="K741" s="65" t="str">
        <f t="shared" si="373"/>
        <v/>
      </c>
      <c r="L741" s="65" t="str">
        <f t="shared" si="373"/>
        <v/>
      </c>
      <c r="M741" s="65" t="str">
        <f t="shared" si="373"/>
        <v/>
      </c>
      <c r="N741" s="70" t="str">
        <f t="shared" si="373"/>
        <v/>
      </c>
      <c r="O741" s="70" t="str">
        <f t="shared" si="373"/>
        <v/>
      </c>
      <c r="P741" s="70" t="str">
        <f t="shared" si="373"/>
        <v/>
      </c>
      <c r="Q741" s="65" t="str">
        <f t="shared" si="373"/>
        <v/>
      </c>
      <c r="R741" s="65" t="str">
        <f t="shared" si="373"/>
        <v/>
      </c>
      <c r="S741" s="65" t="str">
        <f t="shared" si="373"/>
        <v/>
      </c>
      <c r="T741" s="65" t="str">
        <f t="shared" si="373"/>
        <v/>
      </c>
      <c r="U741" s="65" t="str">
        <f t="shared" si="373"/>
        <v/>
      </c>
      <c r="V741" s="66" t="str">
        <f t="shared" si="373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4">IFERROR((F743-F742)/F742,"")</f>
        <v/>
      </c>
      <c r="G744" s="63" t="str">
        <f t="shared" si="374"/>
        <v/>
      </c>
      <c r="H744" s="63" t="str">
        <f t="shared" si="374"/>
        <v/>
      </c>
      <c r="I744" s="63" t="str">
        <f t="shared" si="374"/>
        <v/>
      </c>
      <c r="J744" s="63" t="str">
        <f t="shared" si="374"/>
        <v/>
      </c>
      <c r="K744" s="63" t="str">
        <f t="shared" si="374"/>
        <v/>
      </c>
      <c r="L744" s="63" t="str">
        <f t="shared" si="374"/>
        <v/>
      </c>
      <c r="M744" s="63" t="str">
        <f t="shared" si="374"/>
        <v/>
      </c>
      <c r="N744" s="35" t="str">
        <f t="shared" si="374"/>
        <v/>
      </c>
      <c r="O744" s="35" t="str">
        <f t="shared" si="374"/>
        <v/>
      </c>
      <c r="P744" s="35" t="str">
        <f t="shared" si="374"/>
        <v/>
      </c>
      <c r="Q744" s="63" t="str">
        <f t="shared" si="374"/>
        <v/>
      </c>
      <c r="R744" s="63" t="str">
        <f t="shared" si="374"/>
        <v/>
      </c>
      <c r="S744" s="63" t="str">
        <f t="shared" si="374"/>
        <v/>
      </c>
      <c r="T744" s="63" t="str">
        <f t="shared" si="374"/>
        <v/>
      </c>
      <c r="U744" s="63" t="str">
        <f t="shared" si="374"/>
        <v/>
      </c>
      <c r="V744" s="64" t="str">
        <f t="shared" si="374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5">IFERROR(SQRT(2*(F743-F742)^2/(F743+F742)),"")</f>
        <v/>
      </c>
      <c r="G745" s="65" t="str">
        <f t="shared" si="375"/>
        <v/>
      </c>
      <c r="H745" s="65" t="str">
        <f t="shared" si="375"/>
        <v/>
      </c>
      <c r="I745" s="65" t="str">
        <f t="shared" si="375"/>
        <v/>
      </c>
      <c r="J745" s="65" t="str">
        <f t="shared" si="375"/>
        <v/>
      </c>
      <c r="K745" s="65" t="str">
        <f t="shared" si="375"/>
        <v/>
      </c>
      <c r="L745" s="65" t="str">
        <f t="shared" si="375"/>
        <v/>
      </c>
      <c r="M745" s="65" t="str">
        <f t="shared" si="375"/>
        <v/>
      </c>
      <c r="N745" s="70" t="str">
        <f t="shared" si="375"/>
        <v/>
      </c>
      <c r="O745" s="70" t="str">
        <f t="shared" si="375"/>
        <v/>
      </c>
      <c r="P745" s="70" t="str">
        <f t="shared" si="375"/>
        <v/>
      </c>
      <c r="Q745" s="65" t="str">
        <f t="shared" si="375"/>
        <v/>
      </c>
      <c r="R745" s="65" t="str">
        <f t="shared" si="375"/>
        <v/>
      </c>
      <c r="S745" s="65" t="str">
        <f t="shared" si="375"/>
        <v/>
      </c>
      <c r="T745" s="65" t="str">
        <f t="shared" si="375"/>
        <v/>
      </c>
      <c r="U745" s="65" t="str">
        <f t="shared" si="375"/>
        <v/>
      </c>
      <c r="V745" s="66" t="str">
        <f t="shared" si="375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6">IFERROR((F747-F746)/F746,"")</f>
        <v/>
      </c>
      <c r="G748" s="63" t="str">
        <f t="shared" si="376"/>
        <v/>
      </c>
      <c r="H748" s="63" t="str">
        <f t="shared" si="376"/>
        <v/>
      </c>
      <c r="I748" s="63" t="str">
        <f t="shared" si="376"/>
        <v/>
      </c>
      <c r="J748" s="63" t="str">
        <f t="shared" si="376"/>
        <v/>
      </c>
      <c r="K748" s="63" t="str">
        <f t="shared" si="376"/>
        <v/>
      </c>
      <c r="L748" s="63" t="str">
        <f t="shared" si="376"/>
        <v/>
      </c>
      <c r="M748" s="63" t="str">
        <f t="shared" si="376"/>
        <v/>
      </c>
      <c r="N748" s="35" t="str">
        <f t="shared" si="376"/>
        <v/>
      </c>
      <c r="O748" s="35" t="str">
        <f t="shared" si="376"/>
        <v/>
      </c>
      <c r="P748" s="35" t="str">
        <f t="shared" si="376"/>
        <v/>
      </c>
      <c r="Q748" s="63" t="str">
        <f t="shared" si="376"/>
        <v/>
      </c>
      <c r="R748" s="63" t="str">
        <f t="shared" si="376"/>
        <v/>
      </c>
      <c r="S748" s="63" t="str">
        <f t="shared" si="376"/>
        <v/>
      </c>
      <c r="T748" s="63" t="str">
        <f t="shared" si="376"/>
        <v/>
      </c>
      <c r="U748" s="63" t="str">
        <f t="shared" si="376"/>
        <v/>
      </c>
      <c r="V748" s="64" t="str">
        <f t="shared" si="376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7">IFERROR(SQRT(2*(F747-F746)^2/(F747+F746)),"")</f>
        <v/>
      </c>
      <c r="G749" s="65" t="str">
        <f t="shared" si="377"/>
        <v/>
      </c>
      <c r="H749" s="65" t="str">
        <f t="shared" si="377"/>
        <v/>
      </c>
      <c r="I749" s="65" t="str">
        <f t="shared" si="377"/>
        <v/>
      </c>
      <c r="J749" s="65" t="str">
        <f t="shared" si="377"/>
        <v/>
      </c>
      <c r="K749" s="65" t="str">
        <f t="shared" si="377"/>
        <v/>
      </c>
      <c r="L749" s="65" t="str">
        <f t="shared" si="377"/>
        <v/>
      </c>
      <c r="M749" s="65" t="str">
        <f t="shared" si="377"/>
        <v/>
      </c>
      <c r="N749" s="70" t="str">
        <f t="shared" si="377"/>
        <v/>
      </c>
      <c r="O749" s="70" t="str">
        <f t="shared" si="377"/>
        <v/>
      </c>
      <c r="P749" s="70" t="str">
        <f t="shared" si="377"/>
        <v/>
      </c>
      <c r="Q749" s="65" t="str">
        <f t="shared" si="377"/>
        <v/>
      </c>
      <c r="R749" s="65" t="str">
        <f t="shared" si="377"/>
        <v/>
      </c>
      <c r="S749" s="65" t="str">
        <f t="shared" si="377"/>
        <v/>
      </c>
      <c r="T749" s="65" t="str">
        <f t="shared" si="377"/>
        <v/>
      </c>
      <c r="U749" s="65" t="str">
        <f t="shared" si="377"/>
        <v/>
      </c>
      <c r="V749" s="66" t="str">
        <f t="shared" si="377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8">IFERROR((F751-F750)/F750,"")</f>
        <v/>
      </c>
      <c r="G752" s="63" t="str">
        <f t="shared" si="378"/>
        <v/>
      </c>
      <c r="H752" s="63" t="str">
        <f t="shared" si="378"/>
        <v/>
      </c>
      <c r="I752" s="63" t="str">
        <f t="shared" si="378"/>
        <v/>
      </c>
      <c r="J752" s="63" t="str">
        <f t="shared" si="378"/>
        <v/>
      </c>
      <c r="K752" s="63" t="str">
        <f t="shared" si="378"/>
        <v/>
      </c>
      <c r="L752" s="63" t="str">
        <f t="shared" si="378"/>
        <v/>
      </c>
      <c r="M752" s="63" t="str">
        <f t="shared" si="378"/>
        <v/>
      </c>
      <c r="N752" s="35" t="str">
        <f t="shared" si="378"/>
        <v/>
      </c>
      <c r="O752" s="35" t="str">
        <f t="shared" si="378"/>
        <v/>
      </c>
      <c r="P752" s="35" t="str">
        <f t="shared" si="378"/>
        <v/>
      </c>
      <c r="Q752" s="63" t="str">
        <f t="shared" si="378"/>
        <v/>
      </c>
      <c r="R752" s="63" t="str">
        <f t="shared" si="378"/>
        <v/>
      </c>
      <c r="S752" s="63" t="str">
        <f t="shared" si="378"/>
        <v/>
      </c>
      <c r="T752" s="63" t="str">
        <f t="shared" si="378"/>
        <v/>
      </c>
      <c r="U752" s="63" t="str">
        <f t="shared" si="378"/>
        <v/>
      </c>
      <c r="V752" s="64" t="str">
        <f t="shared" si="378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9">IFERROR(SQRT(2*(F751-F750)^2/(F751+F750)),"")</f>
        <v/>
      </c>
      <c r="G753" s="65" t="str">
        <f t="shared" si="379"/>
        <v/>
      </c>
      <c r="H753" s="65" t="str">
        <f t="shared" si="379"/>
        <v/>
      </c>
      <c r="I753" s="65" t="str">
        <f t="shared" si="379"/>
        <v/>
      </c>
      <c r="J753" s="65" t="str">
        <f t="shared" si="379"/>
        <v/>
      </c>
      <c r="K753" s="65" t="str">
        <f t="shared" si="379"/>
        <v/>
      </c>
      <c r="L753" s="65" t="str">
        <f t="shared" si="379"/>
        <v/>
      </c>
      <c r="M753" s="65" t="str">
        <f t="shared" si="379"/>
        <v/>
      </c>
      <c r="N753" s="70" t="str">
        <f t="shared" si="379"/>
        <v/>
      </c>
      <c r="O753" s="70" t="str">
        <f t="shared" si="379"/>
        <v/>
      </c>
      <c r="P753" s="70" t="str">
        <f t="shared" si="379"/>
        <v/>
      </c>
      <c r="Q753" s="65" t="str">
        <f t="shared" si="379"/>
        <v/>
      </c>
      <c r="R753" s="65" t="str">
        <f t="shared" si="379"/>
        <v/>
      </c>
      <c r="S753" s="65" t="str">
        <f t="shared" si="379"/>
        <v/>
      </c>
      <c r="T753" s="65" t="str">
        <f t="shared" si="379"/>
        <v/>
      </c>
      <c r="U753" s="65" t="str">
        <f t="shared" si="379"/>
        <v/>
      </c>
      <c r="V753" s="66" t="str">
        <f t="shared" si="379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87">
        <v>46079</v>
      </c>
      <c r="E754" s="90">
        <v>0.33333333333333331</v>
      </c>
      <c r="F754" s="58">
        <v>208</v>
      </c>
      <c r="G754" s="58">
        <v>0</v>
      </c>
      <c r="H754" s="58">
        <v>24</v>
      </c>
      <c r="I754" s="58">
        <v>39</v>
      </c>
      <c r="J754" s="58">
        <v>145</v>
      </c>
      <c r="K754" s="18">
        <f>SUM(K750:K753)</f>
        <v>0</v>
      </c>
      <c r="L754" s="18">
        <f t="shared" ref="L754:V755" si="380">SUM(L750:L753)</f>
        <v>0</v>
      </c>
      <c r="M754" s="18">
        <f t="shared" si="380"/>
        <v>0</v>
      </c>
      <c r="N754" s="18">
        <v>8</v>
      </c>
      <c r="O754" s="18">
        <v>0</v>
      </c>
      <c r="P754" s="18">
        <v>16</v>
      </c>
      <c r="Q754" s="18">
        <f t="shared" si="380"/>
        <v>0</v>
      </c>
      <c r="R754" s="18">
        <v>34</v>
      </c>
      <c r="S754" s="18">
        <v>5</v>
      </c>
      <c r="T754" s="18">
        <v>14</v>
      </c>
      <c r="U754" s="18">
        <v>131</v>
      </c>
      <c r="V754" s="18">
        <f t="shared" si="380"/>
        <v>0</v>
      </c>
    </row>
    <row r="755" spans="1:22" ht="13.95" customHeight="1" x14ac:dyDescent="0.3">
      <c r="A755" s="82"/>
      <c r="B755" s="85"/>
      <c r="C755" s="18" t="s">
        <v>548</v>
      </c>
      <c r="D755" s="88"/>
      <c r="E755" s="88"/>
      <c r="F755" s="18">
        <v>186</v>
      </c>
      <c r="G755" s="18">
        <v>0</v>
      </c>
      <c r="H755" s="18">
        <v>45</v>
      </c>
      <c r="I755" s="18">
        <v>31</v>
      </c>
      <c r="J755" s="18">
        <v>110</v>
      </c>
      <c r="K755" s="18">
        <f>SUM(K751:K754)</f>
        <v>0</v>
      </c>
      <c r="L755" s="18">
        <f t="shared" si="380"/>
        <v>0</v>
      </c>
      <c r="M755" s="18">
        <f t="shared" si="380"/>
        <v>0</v>
      </c>
      <c r="N755" s="18">
        <v>13</v>
      </c>
      <c r="O755" s="18">
        <f t="shared" si="380"/>
        <v>0</v>
      </c>
      <c r="P755" s="18">
        <v>32</v>
      </c>
      <c r="Q755" s="18">
        <f t="shared" si="380"/>
        <v>0</v>
      </c>
      <c r="R755" s="18">
        <v>26</v>
      </c>
      <c r="S755" s="18">
        <v>5</v>
      </c>
      <c r="T755" s="18">
        <v>11</v>
      </c>
      <c r="U755" s="18">
        <v>99</v>
      </c>
      <c r="V755" s="18">
        <f t="shared" si="380"/>
        <v>0</v>
      </c>
    </row>
    <row r="756" spans="1:22" ht="13.95" customHeight="1" x14ac:dyDescent="0.3">
      <c r="A756" s="82"/>
      <c r="B756" s="85"/>
      <c r="C756" s="18" t="s">
        <v>549</v>
      </c>
      <c r="D756" s="88"/>
      <c r="E756" s="88"/>
      <c r="F756" s="63">
        <f t="shared" ref="F756:V756" si="381">IFERROR((F755-F754)/F754,"")</f>
        <v>-0.10576923076923077</v>
      </c>
      <c r="G756" s="63" t="str">
        <f t="shared" si="381"/>
        <v/>
      </c>
      <c r="H756" s="63">
        <f t="shared" si="381"/>
        <v>0.875</v>
      </c>
      <c r="I756" s="63">
        <f t="shared" si="381"/>
        <v>-0.20512820512820512</v>
      </c>
      <c r="J756" s="63">
        <f t="shared" si="381"/>
        <v>-0.2413793103448276</v>
      </c>
      <c r="K756" s="63" t="str">
        <f t="shared" si="381"/>
        <v/>
      </c>
      <c r="L756" s="63" t="str">
        <f t="shared" si="381"/>
        <v/>
      </c>
      <c r="M756" s="63" t="str">
        <f t="shared" si="381"/>
        <v/>
      </c>
      <c r="N756" s="35">
        <f t="shared" si="381"/>
        <v>0.625</v>
      </c>
      <c r="O756" s="35" t="str">
        <f t="shared" si="381"/>
        <v/>
      </c>
      <c r="P756" s="35">
        <f t="shared" si="381"/>
        <v>1</v>
      </c>
      <c r="Q756" s="63" t="str">
        <f t="shared" si="381"/>
        <v/>
      </c>
      <c r="R756" s="63">
        <f t="shared" si="381"/>
        <v>-0.23529411764705882</v>
      </c>
      <c r="S756" s="63">
        <f t="shared" si="381"/>
        <v>0</v>
      </c>
      <c r="T756" s="63">
        <f t="shared" si="381"/>
        <v>-0.21428571428571427</v>
      </c>
      <c r="U756" s="63">
        <f t="shared" si="381"/>
        <v>-0.24427480916030533</v>
      </c>
      <c r="V756" s="64" t="str">
        <f t="shared" si="381"/>
        <v/>
      </c>
    </row>
    <row r="757" spans="1:22" ht="13.95" customHeight="1" thickBot="1" x14ac:dyDescent="0.35">
      <c r="A757" s="83"/>
      <c r="B757" s="86"/>
      <c r="C757" s="61" t="s">
        <v>550</v>
      </c>
      <c r="D757" s="89"/>
      <c r="E757" s="89"/>
      <c r="F757" s="65">
        <f t="shared" ref="F757:V757" si="382">IFERROR(SQRT(2*(F755-F754)^2/(F755+F754)),"")</f>
        <v>1.5674350997340121</v>
      </c>
      <c r="G757" s="65" t="str">
        <f t="shared" si="382"/>
        <v/>
      </c>
      <c r="H757" s="65">
        <f t="shared" si="382"/>
        <v>3.5752774291867442</v>
      </c>
      <c r="I757" s="65">
        <f t="shared" si="382"/>
        <v>1.3522468075656264</v>
      </c>
      <c r="J757" s="65">
        <f t="shared" si="382"/>
        <v>3.0996520993903336</v>
      </c>
      <c r="K757" s="65" t="str">
        <f t="shared" si="382"/>
        <v/>
      </c>
      <c r="L757" s="65" t="str">
        <f t="shared" si="382"/>
        <v/>
      </c>
      <c r="M757" s="65" t="str">
        <f t="shared" si="382"/>
        <v/>
      </c>
      <c r="N757" s="70">
        <f t="shared" si="382"/>
        <v>1.5430334996209192</v>
      </c>
      <c r="O757" s="70" t="str">
        <f t="shared" si="382"/>
        <v/>
      </c>
      <c r="P757" s="70">
        <f t="shared" si="382"/>
        <v>3.2659863237109041</v>
      </c>
      <c r="Q757" s="65" t="str">
        <f t="shared" si="382"/>
        <v/>
      </c>
      <c r="R757" s="65">
        <f t="shared" si="382"/>
        <v>1.4605934866804429</v>
      </c>
      <c r="S757" s="65">
        <f t="shared" si="382"/>
        <v>0</v>
      </c>
      <c r="T757" s="65">
        <f t="shared" si="382"/>
        <v>0.84852813742385702</v>
      </c>
      <c r="U757" s="65">
        <f t="shared" si="382"/>
        <v>2.9840153863690042</v>
      </c>
      <c r="V757" s="66" t="str">
        <f t="shared" si="382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83">IFERROR((F759-F758)/F758,"")</f>
        <v/>
      </c>
      <c r="G760" s="63" t="str">
        <f t="shared" si="383"/>
        <v/>
      </c>
      <c r="H760" s="63" t="str">
        <f t="shared" si="383"/>
        <v/>
      </c>
      <c r="I760" s="63" t="str">
        <f t="shared" si="383"/>
        <v/>
      </c>
      <c r="J760" s="63" t="str">
        <f t="shared" si="383"/>
        <v/>
      </c>
      <c r="K760" s="63" t="str">
        <f t="shared" si="383"/>
        <v/>
      </c>
      <c r="L760" s="63" t="str">
        <f t="shared" si="383"/>
        <v/>
      </c>
      <c r="M760" s="63" t="str">
        <f t="shared" si="383"/>
        <v/>
      </c>
      <c r="N760" s="35" t="str">
        <f t="shared" si="383"/>
        <v/>
      </c>
      <c r="O760" s="35" t="str">
        <f t="shared" si="383"/>
        <v/>
      </c>
      <c r="P760" s="35" t="str">
        <f t="shared" si="383"/>
        <v/>
      </c>
      <c r="Q760" s="63" t="str">
        <f t="shared" si="383"/>
        <v/>
      </c>
      <c r="R760" s="63" t="str">
        <f t="shared" si="383"/>
        <v/>
      </c>
      <c r="S760" s="63" t="str">
        <f t="shared" si="383"/>
        <v/>
      </c>
      <c r="T760" s="63" t="str">
        <f t="shared" si="383"/>
        <v/>
      </c>
      <c r="U760" s="63" t="str">
        <f t="shared" si="383"/>
        <v/>
      </c>
      <c r="V760" s="64" t="str">
        <f t="shared" si="383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84">IFERROR(SQRT(2*(F759-F758)^2/(F759+F758)),"")</f>
        <v/>
      </c>
      <c r="G761" s="65" t="str">
        <f t="shared" si="384"/>
        <v/>
      </c>
      <c r="H761" s="65" t="str">
        <f t="shared" si="384"/>
        <v/>
      </c>
      <c r="I761" s="65" t="str">
        <f t="shared" si="384"/>
        <v/>
      </c>
      <c r="J761" s="65" t="str">
        <f t="shared" si="384"/>
        <v/>
      </c>
      <c r="K761" s="65" t="str">
        <f t="shared" si="384"/>
        <v/>
      </c>
      <c r="L761" s="65" t="str">
        <f t="shared" si="384"/>
        <v/>
      </c>
      <c r="M761" s="65" t="str">
        <f t="shared" si="384"/>
        <v/>
      </c>
      <c r="N761" s="70" t="str">
        <f t="shared" si="384"/>
        <v/>
      </c>
      <c r="O761" s="70" t="str">
        <f t="shared" si="384"/>
        <v/>
      </c>
      <c r="P761" s="70" t="str">
        <f t="shared" si="384"/>
        <v/>
      </c>
      <c r="Q761" s="65" t="str">
        <f t="shared" si="384"/>
        <v/>
      </c>
      <c r="R761" s="65" t="str">
        <f t="shared" si="384"/>
        <v/>
      </c>
      <c r="S761" s="65" t="str">
        <f t="shared" si="384"/>
        <v/>
      </c>
      <c r="T761" s="65" t="str">
        <f t="shared" si="384"/>
        <v/>
      </c>
      <c r="U761" s="65" t="str">
        <f t="shared" si="384"/>
        <v/>
      </c>
      <c r="V761" s="66" t="str">
        <f t="shared" si="384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5">IFERROR((F763-F762)/F762,"")</f>
        <v/>
      </c>
      <c r="G764" s="63" t="str">
        <f t="shared" si="385"/>
        <v/>
      </c>
      <c r="H764" s="63" t="str">
        <f t="shared" si="385"/>
        <v/>
      </c>
      <c r="I764" s="63" t="str">
        <f t="shared" si="385"/>
        <v/>
      </c>
      <c r="J764" s="63" t="str">
        <f t="shared" si="385"/>
        <v/>
      </c>
      <c r="K764" s="63" t="str">
        <f t="shared" si="385"/>
        <v/>
      </c>
      <c r="L764" s="63" t="str">
        <f t="shared" si="385"/>
        <v/>
      </c>
      <c r="M764" s="63" t="str">
        <f t="shared" si="385"/>
        <v/>
      </c>
      <c r="N764" s="35" t="str">
        <f t="shared" si="385"/>
        <v/>
      </c>
      <c r="O764" s="35" t="str">
        <f t="shared" si="385"/>
        <v/>
      </c>
      <c r="P764" s="35" t="str">
        <f t="shared" si="385"/>
        <v/>
      </c>
      <c r="Q764" s="63" t="str">
        <f t="shared" si="385"/>
        <v/>
      </c>
      <c r="R764" s="63" t="str">
        <f t="shared" si="385"/>
        <v/>
      </c>
      <c r="S764" s="63" t="str">
        <f t="shared" si="385"/>
        <v/>
      </c>
      <c r="T764" s="63" t="str">
        <f t="shared" si="385"/>
        <v/>
      </c>
      <c r="U764" s="63" t="str">
        <f t="shared" si="385"/>
        <v/>
      </c>
      <c r="V764" s="64" t="str">
        <f t="shared" si="385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6">IFERROR(SQRT(2*(F763-F762)^2/(F763+F762)),"")</f>
        <v/>
      </c>
      <c r="G765" s="65" t="str">
        <f t="shared" si="386"/>
        <v/>
      </c>
      <c r="H765" s="65" t="str">
        <f t="shared" si="386"/>
        <v/>
      </c>
      <c r="I765" s="65" t="str">
        <f t="shared" si="386"/>
        <v/>
      </c>
      <c r="J765" s="65" t="str">
        <f t="shared" si="386"/>
        <v/>
      </c>
      <c r="K765" s="65" t="str">
        <f t="shared" si="386"/>
        <v/>
      </c>
      <c r="L765" s="65" t="str">
        <f t="shared" si="386"/>
        <v/>
      </c>
      <c r="M765" s="65" t="str">
        <f t="shared" si="386"/>
        <v/>
      </c>
      <c r="N765" s="70" t="str">
        <f t="shared" si="386"/>
        <v/>
      </c>
      <c r="O765" s="70" t="str">
        <f t="shared" si="386"/>
        <v/>
      </c>
      <c r="P765" s="70" t="str">
        <f t="shared" si="386"/>
        <v/>
      </c>
      <c r="Q765" s="65" t="str">
        <f t="shared" si="386"/>
        <v/>
      </c>
      <c r="R765" s="65" t="str">
        <f t="shared" si="386"/>
        <v/>
      </c>
      <c r="S765" s="65" t="str">
        <f t="shared" si="386"/>
        <v/>
      </c>
      <c r="T765" s="65" t="str">
        <f t="shared" si="386"/>
        <v/>
      </c>
      <c r="U765" s="65" t="str">
        <f t="shared" si="386"/>
        <v/>
      </c>
      <c r="V765" s="66" t="str">
        <f t="shared" si="386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387">IFERROR((F767-F766)/F766,"")</f>
        <v/>
      </c>
      <c r="G768" s="63" t="str">
        <f t="shared" si="387"/>
        <v/>
      </c>
      <c r="H768" s="63" t="str">
        <f t="shared" si="387"/>
        <v/>
      </c>
      <c r="I768" s="63" t="str">
        <f t="shared" si="387"/>
        <v/>
      </c>
      <c r="J768" s="63" t="str">
        <f t="shared" si="387"/>
        <v/>
      </c>
      <c r="K768" s="63" t="str">
        <f t="shared" si="387"/>
        <v/>
      </c>
      <c r="L768" s="63" t="str">
        <f t="shared" si="387"/>
        <v/>
      </c>
      <c r="M768" s="63" t="str">
        <f t="shared" si="387"/>
        <v/>
      </c>
      <c r="N768" s="35" t="str">
        <f t="shared" si="387"/>
        <v/>
      </c>
      <c r="O768" s="35" t="str">
        <f t="shared" si="387"/>
        <v/>
      </c>
      <c r="P768" s="35" t="str">
        <f t="shared" si="387"/>
        <v/>
      </c>
      <c r="Q768" s="63" t="str">
        <f t="shared" si="387"/>
        <v/>
      </c>
      <c r="R768" s="63" t="str">
        <f t="shared" si="387"/>
        <v/>
      </c>
      <c r="S768" s="63" t="str">
        <f t="shared" si="387"/>
        <v/>
      </c>
      <c r="T768" s="63" t="str">
        <f t="shared" si="387"/>
        <v/>
      </c>
      <c r="U768" s="63" t="str">
        <f t="shared" si="387"/>
        <v/>
      </c>
      <c r="V768" s="64" t="str">
        <f t="shared" si="387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388">IFERROR(SQRT(2*(F767-F766)^2/(F767+F766)),"")</f>
        <v/>
      </c>
      <c r="G769" s="65" t="str">
        <f t="shared" si="388"/>
        <v/>
      </c>
      <c r="H769" s="65" t="str">
        <f t="shared" si="388"/>
        <v/>
      </c>
      <c r="I769" s="65" t="str">
        <f t="shared" si="388"/>
        <v/>
      </c>
      <c r="J769" s="65" t="str">
        <f t="shared" si="388"/>
        <v/>
      </c>
      <c r="K769" s="65" t="str">
        <f t="shared" si="388"/>
        <v/>
      </c>
      <c r="L769" s="65" t="str">
        <f t="shared" si="388"/>
        <v/>
      </c>
      <c r="M769" s="65" t="str">
        <f t="shared" si="388"/>
        <v/>
      </c>
      <c r="N769" s="70" t="str">
        <f t="shared" si="388"/>
        <v/>
      </c>
      <c r="O769" s="70" t="str">
        <f t="shared" si="388"/>
        <v/>
      </c>
      <c r="P769" s="70" t="str">
        <f t="shared" si="388"/>
        <v/>
      </c>
      <c r="Q769" s="65" t="str">
        <f t="shared" si="388"/>
        <v/>
      </c>
      <c r="R769" s="65" t="str">
        <f t="shared" si="388"/>
        <v/>
      </c>
      <c r="S769" s="65" t="str">
        <f t="shared" si="388"/>
        <v/>
      </c>
      <c r="T769" s="65" t="str">
        <f t="shared" si="388"/>
        <v/>
      </c>
      <c r="U769" s="65" t="str">
        <f t="shared" si="388"/>
        <v/>
      </c>
      <c r="V769" s="66" t="str">
        <f t="shared" si="388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9">IFERROR((F771-F770)/F770,"")</f>
        <v/>
      </c>
      <c r="G772" s="63" t="str">
        <f t="shared" si="389"/>
        <v/>
      </c>
      <c r="H772" s="63" t="str">
        <f t="shared" si="389"/>
        <v/>
      </c>
      <c r="I772" s="63" t="str">
        <f t="shared" si="389"/>
        <v/>
      </c>
      <c r="J772" s="63" t="str">
        <f t="shared" si="389"/>
        <v/>
      </c>
      <c r="K772" s="63" t="str">
        <f t="shared" si="389"/>
        <v/>
      </c>
      <c r="L772" s="63" t="str">
        <f t="shared" si="389"/>
        <v/>
      </c>
      <c r="M772" s="63" t="str">
        <f t="shared" si="389"/>
        <v/>
      </c>
      <c r="N772" s="35" t="str">
        <f t="shared" si="389"/>
        <v/>
      </c>
      <c r="O772" s="35" t="str">
        <f t="shared" si="389"/>
        <v/>
      </c>
      <c r="P772" s="35" t="str">
        <f t="shared" si="389"/>
        <v/>
      </c>
      <c r="Q772" s="63" t="str">
        <f t="shared" si="389"/>
        <v/>
      </c>
      <c r="R772" s="63" t="str">
        <f t="shared" si="389"/>
        <v/>
      </c>
      <c r="S772" s="63" t="str">
        <f t="shared" si="389"/>
        <v/>
      </c>
      <c r="T772" s="63" t="str">
        <f t="shared" si="389"/>
        <v/>
      </c>
      <c r="U772" s="63" t="str">
        <f t="shared" si="389"/>
        <v/>
      </c>
      <c r="V772" s="64" t="str">
        <f t="shared" si="389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90">IFERROR(SQRT(2*(F771-F770)^2/(F771+F770)),"")</f>
        <v/>
      </c>
      <c r="G773" s="65" t="str">
        <f t="shared" si="390"/>
        <v/>
      </c>
      <c r="H773" s="65" t="str">
        <f t="shared" si="390"/>
        <v/>
      </c>
      <c r="I773" s="65" t="str">
        <f t="shared" si="390"/>
        <v/>
      </c>
      <c r="J773" s="65" t="str">
        <f t="shared" si="390"/>
        <v/>
      </c>
      <c r="K773" s="65" t="str">
        <f t="shared" si="390"/>
        <v/>
      </c>
      <c r="L773" s="65" t="str">
        <f t="shared" si="390"/>
        <v/>
      </c>
      <c r="M773" s="65" t="str">
        <f t="shared" si="390"/>
        <v/>
      </c>
      <c r="N773" s="70" t="str">
        <f t="shared" si="390"/>
        <v/>
      </c>
      <c r="O773" s="70" t="str">
        <f t="shared" si="390"/>
        <v/>
      </c>
      <c r="P773" s="70" t="str">
        <f t="shared" si="390"/>
        <v/>
      </c>
      <c r="Q773" s="65" t="str">
        <f t="shared" si="390"/>
        <v/>
      </c>
      <c r="R773" s="65" t="str">
        <f t="shared" si="390"/>
        <v/>
      </c>
      <c r="S773" s="65" t="str">
        <f t="shared" si="390"/>
        <v/>
      </c>
      <c r="T773" s="65" t="str">
        <f t="shared" si="390"/>
        <v/>
      </c>
      <c r="U773" s="65" t="str">
        <f t="shared" si="390"/>
        <v/>
      </c>
      <c r="V773" s="66" t="str">
        <f t="shared" si="390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91">IFERROR((F775-F774)/F774,"")</f>
        <v/>
      </c>
      <c r="G776" s="63" t="str">
        <f t="shared" si="391"/>
        <v/>
      </c>
      <c r="H776" s="63" t="str">
        <f t="shared" si="391"/>
        <v/>
      </c>
      <c r="I776" s="63" t="str">
        <f t="shared" si="391"/>
        <v/>
      </c>
      <c r="J776" s="63" t="str">
        <f t="shared" si="391"/>
        <v/>
      </c>
      <c r="K776" s="63" t="str">
        <f t="shared" si="391"/>
        <v/>
      </c>
      <c r="L776" s="63" t="str">
        <f t="shared" si="391"/>
        <v/>
      </c>
      <c r="M776" s="63" t="str">
        <f t="shared" si="391"/>
        <v/>
      </c>
      <c r="N776" s="35" t="str">
        <f t="shared" si="391"/>
        <v/>
      </c>
      <c r="O776" s="35" t="str">
        <f t="shared" si="391"/>
        <v/>
      </c>
      <c r="P776" s="35" t="str">
        <f t="shared" si="391"/>
        <v/>
      </c>
      <c r="Q776" s="63" t="str">
        <f t="shared" si="391"/>
        <v/>
      </c>
      <c r="R776" s="63" t="str">
        <f t="shared" si="391"/>
        <v/>
      </c>
      <c r="S776" s="63" t="str">
        <f t="shared" si="391"/>
        <v/>
      </c>
      <c r="T776" s="63" t="str">
        <f t="shared" si="391"/>
        <v/>
      </c>
      <c r="U776" s="63" t="str">
        <f t="shared" si="391"/>
        <v/>
      </c>
      <c r="V776" s="64" t="str">
        <f t="shared" si="391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92">IFERROR(SQRT(2*(F775-F774)^2/(F775+F774)),"")</f>
        <v/>
      </c>
      <c r="G777" s="65" t="str">
        <f t="shared" si="392"/>
        <v/>
      </c>
      <c r="H777" s="65" t="str">
        <f t="shared" si="392"/>
        <v/>
      </c>
      <c r="I777" s="65" t="str">
        <f t="shared" si="392"/>
        <v/>
      </c>
      <c r="J777" s="65" t="str">
        <f t="shared" si="392"/>
        <v/>
      </c>
      <c r="K777" s="65" t="str">
        <f t="shared" si="392"/>
        <v/>
      </c>
      <c r="L777" s="65" t="str">
        <f t="shared" si="392"/>
        <v/>
      </c>
      <c r="M777" s="65" t="str">
        <f t="shared" si="392"/>
        <v/>
      </c>
      <c r="N777" s="70" t="str">
        <f t="shared" si="392"/>
        <v/>
      </c>
      <c r="O777" s="70" t="str">
        <f t="shared" si="392"/>
        <v/>
      </c>
      <c r="P777" s="70" t="str">
        <f t="shared" si="392"/>
        <v/>
      </c>
      <c r="Q777" s="65" t="str">
        <f t="shared" si="392"/>
        <v/>
      </c>
      <c r="R777" s="65" t="str">
        <f t="shared" si="392"/>
        <v/>
      </c>
      <c r="S777" s="65" t="str">
        <f t="shared" si="392"/>
        <v/>
      </c>
      <c r="T777" s="65" t="str">
        <f t="shared" si="392"/>
        <v/>
      </c>
      <c r="U777" s="65" t="str">
        <f t="shared" si="392"/>
        <v/>
      </c>
      <c r="V777" s="66" t="str">
        <f t="shared" si="392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93">IFERROR((F779-F778)/F778,"")</f>
        <v/>
      </c>
      <c r="G780" s="63" t="str">
        <f t="shared" si="393"/>
        <v/>
      </c>
      <c r="H780" s="63" t="str">
        <f t="shared" si="393"/>
        <v/>
      </c>
      <c r="I780" s="63" t="str">
        <f t="shared" si="393"/>
        <v/>
      </c>
      <c r="J780" s="63" t="str">
        <f t="shared" si="393"/>
        <v/>
      </c>
      <c r="K780" s="63" t="str">
        <f t="shared" si="393"/>
        <v/>
      </c>
      <c r="L780" s="63" t="str">
        <f t="shared" si="393"/>
        <v/>
      </c>
      <c r="M780" s="63" t="str">
        <f t="shared" si="393"/>
        <v/>
      </c>
      <c r="N780" s="35" t="str">
        <f t="shared" si="393"/>
        <v/>
      </c>
      <c r="O780" s="35" t="str">
        <f t="shared" si="393"/>
        <v/>
      </c>
      <c r="P780" s="35" t="str">
        <f t="shared" si="393"/>
        <v/>
      </c>
      <c r="Q780" s="63" t="str">
        <f t="shared" si="393"/>
        <v/>
      </c>
      <c r="R780" s="63" t="str">
        <f t="shared" si="393"/>
        <v/>
      </c>
      <c r="S780" s="63" t="str">
        <f t="shared" si="393"/>
        <v/>
      </c>
      <c r="T780" s="63" t="str">
        <f t="shared" si="393"/>
        <v/>
      </c>
      <c r="U780" s="63" t="str">
        <f t="shared" si="393"/>
        <v/>
      </c>
      <c r="V780" s="64" t="str">
        <f t="shared" si="393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94">IFERROR(SQRT(2*(F779-F778)^2/(F779+F778)),"")</f>
        <v/>
      </c>
      <c r="G781" s="65" t="str">
        <f t="shared" si="394"/>
        <v/>
      </c>
      <c r="H781" s="65" t="str">
        <f t="shared" si="394"/>
        <v/>
      </c>
      <c r="I781" s="65" t="str">
        <f t="shared" si="394"/>
        <v/>
      </c>
      <c r="J781" s="65" t="str">
        <f t="shared" si="394"/>
        <v/>
      </c>
      <c r="K781" s="65" t="str">
        <f t="shared" si="394"/>
        <v/>
      </c>
      <c r="L781" s="65" t="str">
        <f t="shared" si="394"/>
        <v/>
      </c>
      <c r="M781" s="65" t="str">
        <f t="shared" si="394"/>
        <v/>
      </c>
      <c r="N781" s="70" t="str">
        <f t="shared" si="394"/>
        <v/>
      </c>
      <c r="O781" s="70" t="str">
        <f t="shared" si="394"/>
        <v/>
      </c>
      <c r="P781" s="70" t="str">
        <f t="shared" si="394"/>
        <v/>
      </c>
      <c r="Q781" s="65" t="str">
        <f t="shared" si="394"/>
        <v/>
      </c>
      <c r="R781" s="65" t="str">
        <f t="shared" si="394"/>
        <v/>
      </c>
      <c r="S781" s="65" t="str">
        <f t="shared" si="394"/>
        <v/>
      </c>
      <c r="T781" s="65" t="str">
        <f t="shared" si="394"/>
        <v/>
      </c>
      <c r="U781" s="65" t="str">
        <f t="shared" si="394"/>
        <v/>
      </c>
      <c r="V781" s="66" t="str">
        <f t="shared" si="394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5">IFERROR((F783-F782)/F782,"")</f>
        <v/>
      </c>
      <c r="G784" s="63" t="str">
        <f t="shared" si="395"/>
        <v/>
      </c>
      <c r="H784" s="63" t="str">
        <f t="shared" si="395"/>
        <v/>
      </c>
      <c r="I784" s="63" t="str">
        <f t="shared" si="395"/>
        <v/>
      </c>
      <c r="J784" s="63" t="str">
        <f t="shared" si="395"/>
        <v/>
      </c>
      <c r="K784" s="63" t="str">
        <f t="shared" si="395"/>
        <v/>
      </c>
      <c r="L784" s="63" t="str">
        <f t="shared" si="395"/>
        <v/>
      </c>
      <c r="M784" s="63" t="str">
        <f t="shared" si="395"/>
        <v/>
      </c>
      <c r="N784" s="35" t="str">
        <f t="shared" si="395"/>
        <v/>
      </c>
      <c r="O784" s="35" t="str">
        <f t="shared" si="395"/>
        <v/>
      </c>
      <c r="P784" s="35" t="str">
        <f t="shared" si="395"/>
        <v/>
      </c>
      <c r="Q784" s="63" t="str">
        <f t="shared" si="395"/>
        <v/>
      </c>
      <c r="R784" s="63" t="str">
        <f t="shared" si="395"/>
        <v/>
      </c>
      <c r="S784" s="63" t="str">
        <f t="shared" si="395"/>
        <v/>
      </c>
      <c r="T784" s="63" t="str">
        <f t="shared" si="395"/>
        <v/>
      </c>
      <c r="U784" s="63" t="str">
        <f t="shared" si="395"/>
        <v/>
      </c>
      <c r="V784" s="64" t="str">
        <f t="shared" si="395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6">IFERROR(SQRT(2*(F783-F782)^2/(F783+F782)),"")</f>
        <v/>
      </c>
      <c r="G785" s="65" t="str">
        <f t="shared" si="396"/>
        <v/>
      </c>
      <c r="H785" s="65" t="str">
        <f t="shared" si="396"/>
        <v/>
      </c>
      <c r="I785" s="65" t="str">
        <f t="shared" si="396"/>
        <v/>
      </c>
      <c r="J785" s="65" t="str">
        <f t="shared" si="396"/>
        <v/>
      </c>
      <c r="K785" s="65" t="str">
        <f t="shared" si="396"/>
        <v/>
      </c>
      <c r="L785" s="65" t="str">
        <f t="shared" si="396"/>
        <v/>
      </c>
      <c r="M785" s="65" t="str">
        <f t="shared" si="396"/>
        <v/>
      </c>
      <c r="N785" s="70" t="str">
        <f t="shared" si="396"/>
        <v/>
      </c>
      <c r="O785" s="70" t="str">
        <f t="shared" si="396"/>
        <v/>
      </c>
      <c r="P785" s="70" t="str">
        <f t="shared" si="396"/>
        <v/>
      </c>
      <c r="Q785" s="65" t="str">
        <f t="shared" si="396"/>
        <v/>
      </c>
      <c r="R785" s="65" t="str">
        <f t="shared" si="396"/>
        <v/>
      </c>
      <c r="S785" s="65" t="str">
        <f t="shared" si="396"/>
        <v/>
      </c>
      <c r="T785" s="65" t="str">
        <f t="shared" si="396"/>
        <v/>
      </c>
      <c r="U785" s="65" t="str">
        <f t="shared" si="396"/>
        <v/>
      </c>
      <c r="V785" s="66" t="str">
        <f t="shared" si="396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7">IFERROR((F787-F786)/F786,"")</f>
        <v/>
      </c>
      <c r="G788" s="63" t="str">
        <f t="shared" si="397"/>
        <v/>
      </c>
      <c r="H788" s="63" t="str">
        <f t="shared" si="397"/>
        <v/>
      </c>
      <c r="I788" s="63" t="str">
        <f t="shared" si="397"/>
        <v/>
      </c>
      <c r="J788" s="63" t="str">
        <f t="shared" si="397"/>
        <v/>
      </c>
      <c r="K788" s="63" t="str">
        <f t="shared" si="397"/>
        <v/>
      </c>
      <c r="L788" s="63" t="str">
        <f t="shared" si="397"/>
        <v/>
      </c>
      <c r="M788" s="63" t="str">
        <f t="shared" si="397"/>
        <v/>
      </c>
      <c r="N788" s="35" t="str">
        <f t="shared" si="397"/>
        <v/>
      </c>
      <c r="O788" s="35" t="str">
        <f t="shared" si="397"/>
        <v/>
      </c>
      <c r="P788" s="35" t="str">
        <f t="shared" si="397"/>
        <v/>
      </c>
      <c r="Q788" s="63" t="str">
        <f t="shared" si="397"/>
        <v/>
      </c>
      <c r="R788" s="63" t="str">
        <f t="shared" si="397"/>
        <v/>
      </c>
      <c r="S788" s="63" t="str">
        <f t="shared" si="397"/>
        <v/>
      </c>
      <c r="T788" s="63" t="str">
        <f t="shared" si="397"/>
        <v/>
      </c>
      <c r="U788" s="63" t="str">
        <f t="shared" si="397"/>
        <v/>
      </c>
      <c r="V788" s="64" t="str">
        <f t="shared" si="397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8">IFERROR(SQRT(2*(F787-F786)^2/(F787+F786)),"")</f>
        <v/>
      </c>
      <c r="G789" s="65" t="str">
        <f t="shared" si="398"/>
        <v/>
      </c>
      <c r="H789" s="65" t="str">
        <f t="shared" si="398"/>
        <v/>
      </c>
      <c r="I789" s="65" t="str">
        <f t="shared" si="398"/>
        <v/>
      </c>
      <c r="J789" s="65" t="str">
        <f t="shared" si="398"/>
        <v/>
      </c>
      <c r="K789" s="65" t="str">
        <f t="shared" si="398"/>
        <v/>
      </c>
      <c r="L789" s="65" t="str">
        <f t="shared" si="398"/>
        <v/>
      </c>
      <c r="M789" s="65" t="str">
        <f t="shared" si="398"/>
        <v/>
      </c>
      <c r="N789" s="70" t="str">
        <f t="shared" si="398"/>
        <v/>
      </c>
      <c r="O789" s="70" t="str">
        <f t="shared" si="398"/>
        <v/>
      </c>
      <c r="P789" s="70" t="str">
        <f t="shared" si="398"/>
        <v/>
      </c>
      <c r="Q789" s="65" t="str">
        <f t="shared" si="398"/>
        <v/>
      </c>
      <c r="R789" s="65" t="str">
        <f t="shared" si="398"/>
        <v/>
      </c>
      <c r="S789" s="65" t="str">
        <f t="shared" si="398"/>
        <v/>
      </c>
      <c r="T789" s="65" t="str">
        <f t="shared" si="398"/>
        <v/>
      </c>
      <c r="U789" s="65" t="str">
        <f t="shared" si="398"/>
        <v/>
      </c>
      <c r="V789" s="66" t="str">
        <f t="shared" si="398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9">IFERROR((F791-F790)/F790,"")</f>
        <v/>
      </c>
      <c r="G792" s="63" t="str">
        <f t="shared" si="399"/>
        <v/>
      </c>
      <c r="H792" s="63" t="str">
        <f t="shared" si="399"/>
        <v/>
      </c>
      <c r="I792" s="63" t="str">
        <f t="shared" si="399"/>
        <v/>
      </c>
      <c r="J792" s="63" t="str">
        <f t="shared" si="399"/>
        <v/>
      </c>
      <c r="K792" s="63" t="str">
        <f t="shared" si="399"/>
        <v/>
      </c>
      <c r="L792" s="63" t="str">
        <f t="shared" si="399"/>
        <v/>
      </c>
      <c r="M792" s="63" t="str">
        <f t="shared" si="399"/>
        <v/>
      </c>
      <c r="N792" s="35" t="str">
        <f t="shared" si="399"/>
        <v/>
      </c>
      <c r="O792" s="35" t="str">
        <f t="shared" si="399"/>
        <v/>
      </c>
      <c r="P792" s="35" t="str">
        <f t="shared" si="399"/>
        <v/>
      </c>
      <c r="Q792" s="63" t="str">
        <f t="shared" si="399"/>
        <v/>
      </c>
      <c r="R792" s="63" t="str">
        <f t="shared" si="399"/>
        <v/>
      </c>
      <c r="S792" s="63" t="str">
        <f t="shared" si="399"/>
        <v/>
      </c>
      <c r="T792" s="63" t="str">
        <f t="shared" si="399"/>
        <v/>
      </c>
      <c r="U792" s="63" t="str">
        <f t="shared" si="399"/>
        <v/>
      </c>
      <c r="V792" s="64" t="str">
        <f t="shared" si="399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400">IFERROR(SQRT(2*(F791-F790)^2/(F791+F790)),"")</f>
        <v/>
      </c>
      <c r="G793" s="65" t="str">
        <f t="shared" si="400"/>
        <v/>
      </c>
      <c r="H793" s="65" t="str">
        <f t="shared" si="400"/>
        <v/>
      </c>
      <c r="I793" s="65" t="str">
        <f t="shared" si="400"/>
        <v/>
      </c>
      <c r="J793" s="65" t="str">
        <f t="shared" si="400"/>
        <v/>
      </c>
      <c r="K793" s="65" t="str">
        <f t="shared" si="400"/>
        <v/>
      </c>
      <c r="L793" s="65" t="str">
        <f t="shared" si="400"/>
        <v/>
      </c>
      <c r="M793" s="65" t="str">
        <f t="shared" si="400"/>
        <v/>
      </c>
      <c r="N793" s="70" t="str">
        <f t="shared" si="400"/>
        <v/>
      </c>
      <c r="O793" s="70" t="str">
        <f t="shared" si="400"/>
        <v/>
      </c>
      <c r="P793" s="70" t="str">
        <f t="shared" si="400"/>
        <v/>
      </c>
      <c r="Q793" s="65" t="str">
        <f t="shared" si="400"/>
        <v/>
      </c>
      <c r="R793" s="65" t="str">
        <f t="shared" si="400"/>
        <v/>
      </c>
      <c r="S793" s="65" t="str">
        <f t="shared" si="400"/>
        <v/>
      </c>
      <c r="T793" s="65" t="str">
        <f t="shared" si="400"/>
        <v/>
      </c>
      <c r="U793" s="65" t="str">
        <f t="shared" si="400"/>
        <v/>
      </c>
      <c r="V793" s="66" t="str">
        <f t="shared" si="400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87">
        <v>46079</v>
      </c>
      <c r="E794" s="90">
        <v>0.625</v>
      </c>
      <c r="F794" s="58">
        <v>342</v>
      </c>
      <c r="G794" s="58">
        <v>23</v>
      </c>
      <c r="H794" s="58">
        <v>41</v>
      </c>
      <c r="I794" s="58">
        <v>156</v>
      </c>
      <c r="J794" s="58">
        <v>122</v>
      </c>
      <c r="K794" s="18">
        <v>9</v>
      </c>
      <c r="L794" s="18">
        <v>1</v>
      </c>
      <c r="M794" s="18">
        <v>13</v>
      </c>
      <c r="N794" s="18">
        <v>9</v>
      </c>
      <c r="O794" s="18">
        <v>1</v>
      </c>
      <c r="P794" s="18">
        <v>31</v>
      </c>
      <c r="Q794" s="18">
        <v>21</v>
      </c>
      <c r="R794" s="18">
        <v>126</v>
      </c>
      <c r="S794" s="18">
        <v>9</v>
      </c>
      <c r="T794" s="18">
        <v>14</v>
      </c>
      <c r="U794" s="18">
        <v>99</v>
      </c>
      <c r="V794" s="18">
        <v>9</v>
      </c>
    </row>
    <row r="795" spans="1:22" ht="13.95" customHeight="1" x14ac:dyDescent="0.3">
      <c r="A795" s="82"/>
      <c r="B795" s="85"/>
      <c r="C795" s="18" t="s">
        <v>548</v>
      </c>
      <c r="D795" s="88"/>
      <c r="E795" s="88"/>
      <c r="F795" s="18">
        <v>302</v>
      </c>
      <c r="G795" s="18">
        <v>18</v>
      </c>
      <c r="H795" s="18">
        <v>41</v>
      </c>
      <c r="I795" s="18">
        <v>139</v>
      </c>
      <c r="J795" s="18">
        <v>104</v>
      </c>
      <c r="K795" s="18">
        <v>7</v>
      </c>
      <c r="L795" s="18">
        <v>1</v>
      </c>
      <c r="M795" s="18">
        <v>10</v>
      </c>
      <c r="N795" s="18">
        <v>9</v>
      </c>
      <c r="O795" s="18">
        <v>1</v>
      </c>
      <c r="P795" s="18">
        <v>31</v>
      </c>
      <c r="Q795" s="18">
        <v>24</v>
      </c>
      <c r="R795" s="18">
        <v>115</v>
      </c>
      <c r="S795" s="18">
        <f t="shared" ref="S795" si="401">SUM(S791:S794)</f>
        <v>9</v>
      </c>
      <c r="T795" s="18">
        <v>10</v>
      </c>
      <c r="U795" s="18">
        <v>82</v>
      </c>
      <c r="V795" s="18">
        <v>12</v>
      </c>
    </row>
    <row r="796" spans="1:22" ht="13.95" customHeight="1" x14ac:dyDescent="0.3">
      <c r="A796" s="82"/>
      <c r="B796" s="85"/>
      <c r="C796" s="18" t="s">
        <v>549</v>
      </c>
      <c r="D796" s="88"/>
      <c r="E796" s="88"/>
      <c r="F796" s="63">
        <f t="shared" ref="F796:V796" si="402">IFERROR((F795-F794)/F794,"")</f>
        <v>-0.11695906432748537</v>
      </c>
      <c r="G796" s="63">
        <f t="shared" si="402"/>
        <v>-0.21739130434782608</v>
      </c>
      <c r="H796" s="63">
        <f t="shared" si="402"/>
        <v>0</v>
      </c>
      <c r="I796" s="63">
        <f t="shared" si="402"/>
        <v>-0.10897435897435898</v>
      </c>
      <c r="J796" s="63">
        <f t="shared" si="402"/>
        <v>-0.14754098360655737</v>
      </c>
      <c r="K796" s="63">
        <f t="shared" si="402"/>
        <v>-0.22222222222222221</v>
      </c>
      <c r="L796" s="63">
        <f t="shared" si="402"/>
        <v>0</v>
      </c>
      <c r="M796" s="63">
        <f t="shared" si="402"/>
        <v>-0.23076923076923078</v>
      </c>
      <c r="N796" s="35">
        <f t="shared" si="402"/>
        <v>0</v>
      </c>
      <c r="O796" s="35">
        <f t="shared" si="402"/>
        <v>0</v>
      </c>
      <c r="P796" s="35">
        <f t="shared" si="402"/>
        <v>0</v>
      </c>
      <c r="Q796" s="63">
        <f t="shared" si="402"/>
        <v>0.14285714285714285</v>
      </c>
      <c r="R796" s="63">
        <f t="shared" si="402"/>
        <v>-8.7301587301587297E-2</v>
      </c>
      <c r="S796" s="63">
        <f t="shared" si="402"/>
        <v>0</v>
      </c>
      <c r="T796" s="63">
        <f t="shared" si="402"/>
        <v>-0.2857142857142857</v>
      </c>
      <c r="U796" s="63">
        <f t="shared" si="402"/>
        <v>-0.17171717171717171</v>
      </c>
      <c r="V796" s="64">
        <f t="shared" si="402"/>
        <v>0.33333333333333331</v>
      </c>
    </row>
    <row r="797" spans="1:22" ht="13.95" customHeight="1" thickBot="1" x14ac:dyDescent="0.35">
      <c r="A797" s="83"/>
      <c r="B797" s="86"/>
      <c r="C797" s="61" t="s">
        <v>550</v>
      </c>
      <c r="D797" s="89"/>
      <c r="E797" s="89"/>
      <c r="F797" s="65">
        <f t="shared" ref="F797:V797" si="403">IFERROR(SQRT(2*(F795-F794)^2/(F795+F794)),"")</f>
        <v>2.2291128503014113</v>
      </c>
      <c r="G797" s="65">
        <f t="shared" si="403"/>
        <v>1.1043152607484654</v>
      </c>
      <c r="H797" s="65">
        <f t="shared" si="403"/>
        <v>0</v>
      </c>
      <c r="I797" s="65">
        <f t="shared" si="403"/>
        <v>1.3997578483074511</v>
      </c>
      <c r="J797" s="65">
        <f t="shared" si="403"/>
        <v>1.6932975630904752</v>
      </c>
      <c r="K797" s="65">
        <f t="shared" si="403"/>
        <v>0.70710678118654757</v>
      </c>
      <c r="L797" s="65">
        <f t="shared" si="403"/>
        <v>0</v>
      </c>
      <c r="M797" s="65">
        <f t="shared" si="403"/>
        <v>0.88465173692938281</v>
      </c>
      <c r="N797" s="70">
        <f t="shared" si="403"/>
        <v>0</v>
      </c>
      <c r="O797" s="70">
        <f t="shared" si="403"/>
        <v>0</v>
      </c>
      <c r="P797" s="70">
        <f t="shared" si="403"/>
        <v>0</v>
      </c>
      <c r="Q797" s="65">
        <f t="shared" si="403"/>
        <v>0.63245553203367588</v>
      </c>
      <c r="R797" s="65">
        <f t="shared" si="403"/>
        <v>1.0020725410834093</v>
      </c>
      <c r="S797" s="65">
        <f t="shared" si="403"/>
        <v>0</v>
      </c>
      <c r="T797" s="65">
        <f t="shared" si="403"/>
        <v>1.1547005383792515</v>
      </c>
      <c r="U797" s="65">
        <f t="shared" si="403"/>
        <v>1.7870003261739646</v>
      </c>
      <c r="V797" s="66">
        <f t="shared" si="403"/>
        <v>0.92582009977255142</v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404">IFERROR((F799-F798)/F798,"")</f>
        <v/>
      </c>
      <c r="G800" s="63" t="str">
        <f t="shared" si="404"/>
        <v/>
      </c>
      <c r="H800" s="63" t="str">
        <f t="shared" si="404"/>
        <v/>
      </c>
      <c r="I800" s="63" t="str">
        <f t="shared" si="404"/>
        <v/>
      </c>
      <c r="J800" s="63" t="str">
        <f t="shared" si="404"/>
        <v/>
      </c>
      <c r="K800" s="63" t="str">
        <f t="shared" si="404"/>
        <v/>
      </c>
      <c r="L800" s="63" t="str">
        <f t="shared" si="404"/>
        <v/>
      </c>
      <c r="M800" s="63" t="str">
        <f t="shared" si="404"/>
        <v/>
      </c>
      <c r="N800" s="35" t="str">
        <f t="shared" si="404"/>
        <v/>
      </c>
      <c r="O800" s="35" t="str">
        <f t="shared" si="404"/>
        <v/>
      </c>
      <c r="P800" s="35" t="str">
        <f t="shared" si="404"/>
        <v/>
      </c>
      <c r="Q800" s="63" t="str">
        <f t="shared" si="404"/>
        <v/>
      </c>
      <c r="R800" s="63" t="str">
        <f t="shared" si="404"/>
        <v/>
      </c>
      <c r="S800" s="63" t="str">
        <f t="shared" si="404"/>
        <v/>
      </c>
      <c r="T800" s="63" t="str">
        <f t="shared" si="404"/>
        <v/>
      </c>
      <c r="U800" s="63" t="str">
        <f t="shared" si="404"/>
        <v/>
      </c>
      <c r="V800" s="64" t="str">
        <f t="shared" si="404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405">IFERROR(SQRT(2*(F799-F798)^2/(F799+F798)),"")</f>
        <v/>
      </c>
      <c r="G801" s="65" t="str">
        <f t="shared" si="405"/>
        <v/>
      </c>
      <c r="H801" s="65" t="str">
        <f t="shared" si="405"/>
        <v/>
      </c>
      <c r="I801" s="65" t="str">
        <f t="shared" si="405"/>
        <v/>
      </c>
      <c r="J801" s="65" t="str">
        <f t="shared" si="405"/>
        <v/>
      </c>
      <c r="K801" s="65" t="str">
        <f t="shared" si="405"/>
        <v/>
      </c>
      <c r="L801" s="65" t="str">
        <f t="shared" si="405"/>
        <v/>
      </c>
      <c r="M801" s="65" t="str">
        <f t="shared" si="405"/>
        <v/>
      </c>
      <c r="N801" s="70" t="str">
        <f t="shared" si="405"/>
        <v/>
      </c>
      <c r="O801" s="70" t="str">
        <f t="shared" si="405"/>
        <v/>
      </c>
      <c r="P801" s="70" t="str">
        <f t="shared" si="405"/>
        <v/>
      </c>
      <c r="Q801" s="65" t="str">
        <f t="shared" si="405"/>
        <v/>
      </c>
      <c r="R801" s="65" t="str">
        <f t="shared" si="405"/>
        <v/>
      </c>
      <c r="S801" s="65" t="str">
        <f t="shared" si="405"/>
        <v/>
      </c>
      <c r="T801" s="65" t="str">
        <f t="shared" si="405"/>
        <v/>
      </c>
      <c r="U801" s="65" t="str">
        <f t="shared" si="405"/>
        <v/>
      </c>
      <c r="V801" s="66" t="str">
        <f t="shared" si="405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9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88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88"/>
      <c r="E804" s="88"/>
      <c r="F804" s="63" t="str">
        <f t="shared" ref="F804:V804" si="406">IFERROR((F803-F802)/F802,"")</f>
        <v/>
      </c>
      <c r="G804" s="63" t="str">
        <f t="shared" si="406"/>
        <v/>
      </c>
      <c r="H804" s="63" t="str">
        <f t="shared" si="406"/>
        <v/>
      </c>
      <c r="I804" s="63" t="str">
        <f t="shared" si="406"/>
        <v/>
      </c>
      <c r="J804" s="63" t="str">
        <f t="shared" si="406"/>
        <v/>
      </c>
      <c r="K804" s="63" t="str">
        <f t="shared" si="406"/>
        <v/>
      </c>
      <c r="L804" s="63" t="str">
        <f t="shared" si="406"/>
        <v/>
      </c>
      <c r="M804" s="63" t="str">
        <f t="shared" si="406"/>
        <v/>
      </c>
      <c r="N804" s="35" t="str">
        <f t="shared" si="406"/>
        <v/>
      </c>
      <c r="O804" s="35" t="str">
        <f t="shared" si="406"/>
        <v/>
      </c>
      <c r="P804" s="35" t="str">
        <f t="shared" si="406"/>
        <v/>
      </c>
      <c r="Q804" s="63" t="str">
        <f t="shared" si="406"/>
        <v/>
      </c>
      <c r="R804" s="63" t="str">
        <f t="shared" si="406"/>
        <v/>
      </c>
      <c r="S804" s="63" t="str">
        <f t="shared" si="406"/>
        <v/>
      </c>
      <c r="T804" s="63" t="str">
        <f t="shared" si="406"/>
        <v/>
      </c>
      <c r="U804" s="63" t="str">
        <f t="shared" si="406"/>
        <v/>
      </c>
      <c r="V804" s="64" t="str">
        <f t="shared" si="406"/>
        <v/>
      </c>
    </row>
    <row r="805" spans="1:22" ht="13.95" customHeight="1" thickBot="1" x14ac:dyDescent="0.35">
      <c r="A805" s="83"/>
      <c r="B805" s="86"/>
      <c r="C805" s="61" t="s">
        <v>550</v>
      </c>
      <c r="D805" s="89"/>
      <c r="E805" s="89"/>
      <c r="F805" s="65" t="str">
        <f t="shared" ref="F805:V805" si="407">IFERROR(SQRT(2*(F803-F802)^2/(F803+F802)),"")</f>
        <v/>
      </c>
      <c r="G805" s="65" t="str">
        <f t="shared" si="407"/>
        <v/>
      </c>
      <c r="H805" s="65" t="str">
        <f t="shared" si="407"/>
        <v/>
      </c>
      <c r="I805" s="65" t="str">
        <f t="shared" si="407"/>
        <v/>
      </c>
      <c r="J805" s="65" t="str">
        <f t="shared" si="407"/>
        <v/>
      </c>
      <c r="K805" s="65" t="str">
        <f t="shared" si="407"/>
        <v/>
      </c>
      <c r="L805" s="65" t="str">
        <f t="shared" si="407"/>
        <v/>
      </c>
      <c r="M805" s="65" t="str">
        <f t="shared" si="407"/>
        <v/>
      </c>
      <c r="N805" s="70" t="str">
        <f t="shared" si="407"/>
        <v/>
      </c>
      <c r="O805" s="70" t="str">
        <f t="shared" si="407"/>
        <v/>
      </c>
      <c r="P805" s="70" t="str">
        <f t="shared" si="407"/>
        <v/>
      </c>
      <c r="Q805" s="65" t="str">
        <f t="shared" si="407"/>
        <v/>
      </c>
      <c r="R805" s="65" t="str">
        <f t="shared" si="407"/>
        <v/>
      </c>
      <c r="S805" s="65" t="str">
        <f t="shared" si="407"/>
        <v/>
      </c>
      <c r="T805" s="65" t="str">
        <f t="shared" si="407"/>
        <v/>
      </c>
      <c r="U805" s="65" t="str">
        <f t="shared" si="407"/>
        <v/>
      </c>
      <c r="V805" s="66" t="str">
        <f t="shared" si="407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91" t="s">
        <v>557</v>
      </c>
      <c r="E806" s="91" t="s">
        <v>557</v>
      </c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88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88"/>
      <c r="E808" s="88"/>
      <c r="F808" s="63" t="str">
        <f t="shared" ref="F808:V808" si="408">IFERROR((F807-F806)/F806,"")</f>
        <v/>
      </c>
      <c r="G808" s="63" t="str">
        <f t="shared" si="408"/>
        <v/>
      </c>
      <c r="H808" s="63" t="str">
        <f t="shared" si="408"/>
        <v/>
      </c>
      <c r="I808" s="63" t="str">
        <f t="shared" si="408"/>
        <v/>
      </c>
      <c r="J808" s="63" t="str">
        <f t="shared" si="408"/>
        <v/>
      </c>
      <c r="K808" s="63" t="str">
        <f t="shared" si="408"/>
        <v/>
      </c>
      <c r="L808" s="63" t="str">
        <f t="shared" si="408"/>
        <v/>
      </c>
      <c r="M808" s="63" t="str">
        <f t="shared" si="408"/>
        <v/>
      </c>
      <c r="N808" s="35" t="str">
        <f t="shared" si="408"/>
        <v/>
      </c>
      <c r="O808" s="35" t="str">
        <f t="shared" si="408"/>
        <v/>
      </c>
      <c r="P808" s="35" t="str">
        <f t="shared" si="408"/>
        <v/>
      </c>
      <c r="Q808" s="63" t="str">
        <f t="shared" si="408"/>
        <v/>
      </c>
      <c r="R808" s="63" t="str">
        <f t="shared" si="408"/>
        <v/>
      </c>
      <c r="S808" s="63" t="str">
        <f t="shared" si="408"/>
        <v/>
      </c>
      <c r="T808" s="63" t="str">
        <f t="shared" si="408"/>
        <v/>
      </c>
      <c r="U808" s="63" t="str">
        <f t="shared" si="408"/>
        <v/>
      </c>
      <c r="V808" s="64" t="str">
        <f t="shared" si="408"/>
        <v/>
      </c>
    </row>
    <row r="809" spans="1:22" ht="13.95" customHeight="1" thickBot="1" x14ac:dyDescent="0.35">
      <c r="A809" s="83"/>
      <c r="B809" s="86"/>
      <c r="C809" s="61" t="s">
        <v>550</v>
      </c>
      <c r="D809" s="89"/>
      <c r="E809" s="89"/>
      <c r="F809" s="65" t="str">
        <f t="shared" ref="F809:V809" si="409">IFERROR(SQRT(2*(F807-F806)^2/(F807+F806)),"")</f>
        <v/>
      </c>
      <c r="G809" s="65" t="str">
        <f t="shared" si="409"/>
        <v/>
      </c>
      <c r="H809" s="65" t="str">
        <f t="shared" si="409"/>
        <v/>
      </c>
      <c r="I809" s="65" t="str">
        <f t="shared" si="409"/>
        <v/>
      </c>
      <c r="J809" s="65" t="str">
        <f t="shared" si="409"/>
        <v/>
      </c>
      <c r="K809" s="65" t="str">
        <f t="shared" si="409"/>
        <v/>
      </c>
      <c r="L809" s="65" t="str">
        <f t="shared" si="409"/>
        <v/>
      </c>
      <c r="M809" s="65" t="str">
        <f t="shared" si="409"/>
        <v/>
      </c>
      <c r="N809" s="70" t="str">
        <f t="shared" si="409"/>
        <v/>
      </c>
      <c r="O809" s="70" t="str">
        <f t="shared" si="409"/>
        <v/>
      </c>
      <c r="P809" s="70" t="str">
        <f t="shared" si="409"/>
        <v/>
      </c>
      <c r="Q809" s="65" t="str">
        <f t="shared" si="409"/>
        <v/>
      </c>
      <c r="R809" s="65" t="str">
        <f t="shared" si="409"/>
        <v/>
      </c>
      <c r="S809" s="65" t="str">
        <f t="shared" si="409"/>
        <v/>
      </c>
      <c r="T809" s="65" t="str">
        <f t="shared" si="409"/>
        <v/>
      </c>
      <c r="U809" s="65" t="str">
        <f t="shared" si="409"/>
        <v/>
      </c>
      <c r="V809" s="66" t="str">
        <f t="shared" si="409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87">
        <v>46080</v>
      </c>
      <c r="E810" s="90">
        <v>0.32291666666666669</v>
      </c>
      <c r="F810" s="58">
        <v>269</v>
      </c>
      <c r="G810" s="58">
        <v>34</v>
      </c>
      <c r="H810" s="58">
        <v>66</v>
      </c>
      <c r="I810" s="58">
        <v>93</v>
      </c>
      <c r="J810" s="58">
        <v>76</v>
      </c>
      <c r="K810" s="18">
        <v>5</v>
      </c>
      <c r="L810" s="18">
        <v>2</v>
      </c>
      <c r="M810" s="18">
        <v>27</v>
      </c>
      <c r="N810" s="18">
        <v>39</v>
      </c>
      <c r="O810" s="18">
        <v>9</v>
      </c>
      <c r="P810" s="18">
        <v>18</v>
      </c>
      <c r="Q810" s="18">
        <v>32</v>
      </c>
      <c r="R810" s="18">
        <v>55</v>
      </c>
      <c r="S810" s="18">
        <v>6</v>
      </c>
      <c r="T810" s="18">
        <v>16</v>
      </c>
      <c r="U810" s="18">
        <v>48</v>
      </c>
      <c r="V810" s="18">
        <v>12</v>
      </c>
    </row>
    <row r="811" spans="1:22" ht="13.95" customHeight="1" x14ac:dyDescent="0.3">
      <c r="A811" s="82"/>
      <c r="B811" s="85"/>
      <c r="C811" s="18" t="s">
        <v>548</v>
      </c>
      <c r="D811" s="88"/>
      <c r="E811" s="88"/>
      <c r="F811" s="18">
        <v>268</v>
      </c>
      <c r="G811" s="18">
        <v>34</v>
      </c>
      <c r="H811" s="18">
        <v>62</v>
      </c>
      <c r="I811" s="18">
        <v>99</v>
      </c>
      <c r="J811" s="18">
        <v>73</v>
      </c>
      <c r="K811" s="18">
        <v>5</v>
      </c>
      <c r="L811" s="18">
        <v>2</v>
      </c>
      <c r="M811" s="18">
        <v>27</v>
      </c>
      <c r="N811" s="18">
        <v>37</v>
      </c>
      <c r="O811" s="18">
        <v>8</v>
      </c>
      <c r="P811" s="18">
        <v>17</v>
      </c>
      <c r="Q811" s="18">
        <v>35</v>
      </c>
      <c r="R811" s="18">
        <v>57</v>
      </c>
      <c r="S811" s="18">
        <v>7</v>
      </c>
      <c r="T811" s="18">
        <v>16</v>
      </c>
      <c r="U811" s="18">
        <v>46</v>
      </c>
      <c r="V811" s="18">
        <v>11</v>
      </c>
    </row>
    <row r="812" spans="1:22" ht="13.95" customHeight="1" x14ac:dyDescent="0.3">
      <c r="A812" s="82"/>
      <c r="B812" s="85"/>
      <c r="C812" s="18" t="s">
        <v>549</v>
      </c>
      <c r="D812" s="88"/>
      <c r="E812" s="88"/>
      <c r="F812" s="63">
        <f t="shared" ref="F812:V812" si="410">IFERROR((F811-F810)/F810,"")</f>
        <v>-3.7174721189591076E-3</v>
      </c>
      <c r="G812" s="63">
        <f t="shared" si="410"/>
        <v>0</v>
      </c>
      <c r="H812" s="63">
        <f t="shared" si="410"/>
        <v>-6.0606060606060608E-2</v>
      </c>
      <c r="I812" s="63">
        <f t="shared" si="410"/>
        <v>6.4516129032258063E-2</v>
      </c>
      <c r="J812" s="63">
        <f t="shared" si="410"/>
        <v>-3.9473684210526314E-2</v>
      </c>
      <c r="K812" s="63">
        <f t="shared" si="410"/>
        <v>0</v>
      </c>
      <c r="L812" s="63">
        <f t="shared" si="410"/>
        <v>0</v>
      </c>
      <c r="M812" s="63">
        <f t="shared" si="410"/>
        <v>0</v>
      </c>
      <c r="N812" s="35">
        <f t="shared" si="410"/>
        <v>-5.128205128205128E-2</v>
      </c>
      <c r="O812" s="35">
        <f t="shared" si="410"/>
        <v>-0.1111111111111111</v>
      </c>
      <c r="P812" s="35">
        <f t="shared" si="410"/>
        <v>-5.5555555555555552E-2</v>
      </c>
      <c r="Q812" s="63">
        <f t="shared" si="410"/>
        <v>9.375E-2</v>
      </c>
      <c r="R812" s="63">
        <f t="shared" si="410"/>
        <v>3.6363636363636362E-2</v>
      </c>
      <c r="S812" s="63">
        <f t="shared" si="410"/>
        <v>0.16666666666666666</v>
      </c>
      <c r="T812" s="63">
        <f t="shared" si="410"/>
        <v>0</v>
      </c>
      <c r="U812" s="63">
        <f t="shared" si="410"/>
        <v>-4.1666666666666664E-2</v>
      </c>
      <c r="V812" s="64">
        <f t="shared" si="410"/>
        <v>-8.3333333333333329E-2</v>
      </c>
    </row>
    <row r="813" spans="1:22" ht="13.95" customHeight="1" thickBot="1" x14ac:dyDescent="0.35">
      <c r="A813" s="83"/>
      <c r="B813" s="86"/>
      <c r="C813" s="61" t="s">
        <v>550</v>
      </c>
      <c r="D813" s="89"/>
      <c r="E813" s="89"/>
      <c r="F813" s="65">
        <f t="shared" ref="F813:V813" si="411">IFERROR(SQRT(2*(F811-F810)^2/(F811+F810)),"")</f>
        <v>6.1027819769735342E-2</v>
      </c>
      <c r="G813" s="65">
        <f t="shared" si="411"/>
        <v>0</v>
      </c>
      <c r="H813" s="65">
        <f t="shared" si="411"/>
        <v>0.5</v>
      </c>
      <c r="I813" s="65">
        <f t="shared" si="411"/>
        <v>0.61237243569579447</v>
      </c>
      <c r="J813" s="65">
        <f t="shared" si="411"/>
        <v>0.34757066781809537</v>
      </c>
      <c r="K813" s="65">
        <f t="shared" si="411"/>
        <v>0</v>
      </c>
      <c r="L813" s="65">
        <f t="shared" si="411"/>
        <v>0</v>
      </c>
      <c r="M813" s="65">
        <f t="shared" si="411"/>
        <v>0</v>
      </c>
      <c r="N813" s="70">
        <f t="shared" si="411"/>
        <v>0.32444284226152509</v>
      </c>
      <c r="O813" s="70">
        <f t="shared" si="411"/>
        <v>0.34299717028501769</v>
      </c>
      <c r="P813" s="70">
        <f t="shared" si="411"/>
        <v>0.23904572186687872</v>
      </c>
      <c r="Q813" s="65">
        <f t="shared" si="411"/>
        <v>0.51832105534881612</v>
      </c>
      <c r="R813" s="65">
        <f t="shared" si="411"/>
        <v>0.2672612419124244</v>
      </c>
      <c r="S813" s="65">
        <f t="shared" si="411"/>
        <v>0.39223227027636809</v>
      </c>
      <c r="T813" s="65">
        <f t="shared" si="411"/>
        <v>0</v>
      </c>
      <c r="U813" s="65">
        <f t="shared" si="411"/>
        <v>0.29172998299578912</v>
      </c>
      <c r="V813" s="66">
        <f t="shared" si="411"/>
        <v>0.29488391230979427</v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87">
        <v>46084</v>
      </c>
      <c r="E814" s="90">
        <v>0.625</v>
      </c>
      <c r="F814" s="58">
        <v>282</v>
      </c>
      <c r="G814" s="58">
        <v>20</v>
      </c>
      <c r="H814" s="58">
        <v>61</v>
      </c>
      <c r="I814" s="58">
        <v>102</v>
      </c>
      <c r="J814" s="58">
        <v>99</v>
      </c>
      <c r="K814" s="18">
        <v>3</v>
      </c>
      <c r="L814" s="18">
        <v>6</v>
      </c>
      <c r="M814" s="18">
        <v>11</v>
      </c>
      <c r="N814" s="18">
        <v>15</v>
      </c>
      <c r="O814" s="18">
        <v>11</v>
      </c>
      <c r="P814" s="18">
        <v>35</v>
      </c>
      <c r="Q814" s="18">
        <v>5</v>
      </c>
      <c r="R814" s="18">
        <v>89</v>
      </c>
      <c r="S814" s="18">
        <v>8</v>
      </c>
      <c r="T814" s="18">
        <v>19</v>
      </c>
      <c r="U814" s="18">
        <v>74</v>
      </c>
      <c r="V814" s="18">
        <v>6</v>
      </c>
    </row>
    <row r="815" spans="1:22" ht="13.95" customHeight="1" x14ac:dyDescent="0.3">
      <c r="A815" s="82"/>
      <c r="B815" s="85"/>
      <c r="C815" s="18" t="s">
        <v>548</v>
      </c>
      <c r="D815" s="88"/>
      <c r="E815" s="88"/>
      <c r="F815" s="18">
        <v>267</v>
      </c>
      <c r="G815" s="18">
        <v>15</v>
      </c>
      <c r="H815" s="18">
        <v>61</v>
      </c>
      <c r="I815" s="18">
        <v>95</v>
      </c>
      <c r="J815" s="18">
        <v>96</v>
      </c>
      <c r="K815" s="18">
        <v>3</v>
      </c>
      <c r="L815" s="18">
        <v>4</v>
      </c>
      <c r="M815" s="18">
        <v>8</v>
      </c>
      <c r="N815" s="18">
        <v>15</v>
      </c>
      <c r="O815" s="18">
        <v>11</v>
      </c>
      <c r="P815" s="18">
        <v>35</v>
      </c>
      <c r="Q815" s="18">
        <v>5</v>
      </c>
      <c r="R815" s="18">
        <v>81</v>
      </c>
      <c r="S815" s="18">
        <v>9</v>
      </c>
      <c r="T815" s="18">
        <v>16</v>
      </c>
      <c r="U815" s="18">
        <v>73</v>
      </c>
      <c r="V815" s="18">
        <v>7</v>
      </c>
    </row>
    <row r="816" spans="1:22" ht="13.95" customHeight="1" x14ac:dyDescent="0.3">
      <c r="A816" s="82"/>
      <c r="B816" s="85"/>
      <c r="C816" s="18" t="s">
        <v>549</v>
      </c>
      <c r="D816" s="88"/>
      <c r="E816" s="88"/>
      <c r="F816" s="63">
        <f t="shared" ref="F816:V816" si="412">IFERROR((F815-F814)/F814,"")</f>
        <v>-5.3191489361702128E-2</v>
      </c>
      <c r="G816" s="63">
        <f t="shared" si="412"/>
        <v>-0.25</v>
      </c>
      <c r="H816" s="63">
        <f t="shared" si="412"/>
        <v>0</v>
      </c>
      <c r="I816" s="63">
        <f t="shared" si="412"/>
        <v>-6.8627450980392163E-2</v>
      </c>
      <c r="J816" s="63">
        <f t="shared" si="412"/>
        <v>-3.0303030303030304E-2</v>
      </c>
      <c r="K816" s="63">
        <f t="shared" si="412"/>
        <v>0</v>
      </c>
      <c r="L816" s="63">
        <f t="shared" si="412"/>
        <v>-0.33333333333333331</v>
      </c>
      <c r="M816" s="63">
        <f t="shared" si="412"/>
        <v>-0.27272727272727271</v>
      </c>
      <c r="N816" s="35">
        <f t="shared" si="412"/>
        <v>0</v>
      </c>
      <c r="O816" s="35">
        <f t="shared" si="412"/>
        <v>0</v>
      </c>
      <c r="P816" s="35">
        <f t="shared" si="412"/>
        <v>0</v>
      </c>
      <c r="Q816" s="63">
        <f t="shared" si="412"/>
        <v>0</v>
      </c>
      <c r="R816" s="63">
        <f t="shared" si="412"/>
        <v>-8.98876404494382E-2</v>
      </c>
      <c r="S816" s="63">
        <f t="shared" si="412"/>
        <v>0.125</v>
      </c>
      <c r="T816" s="63">
        <f t="shared" si="412"/>
        <v>-0.15789473684210525</v>
      </c>
      <c r="U816" s="63">
        <f t="shared" si="412"/>
        <v>-1.3513513513513514E-2</v>
      </c>
      <c r="V816" s="64">
        <f t="shared" si="412"/>
        <v>0.16666666666666666</v>
      </c>
    </row>
    <row r="817" spans="1:22" ht="13.95" customHeight="1" thickBot="1" x14ac:dyDescent="0.35">
      <c r="A817" s="83"/>
      <c r="B817" s="86"/>
      <c r="C817" s="61" t="s">
        <v>550</v>
      </c>
      <c r="D817" s="89"/>
      <c r="E817" s="89"/>
      <c r="F817" s="65">
        <f t="shared" ref="F817:V817" si="413">IFERROR(SQRT(2*(F815-F814)^2/(F815+F814)),"")</f>
        <v>0.90535746042518528</v>
      </c>
      <c r="G817" s="65">
        <f t="shared" si="413"/>
        <v>1.1952286093343936</v>
      </c>
      <c r="H817" s="65">
        <f t="shared" si="413"/>
        <v>0</v>
      </c>
      <c r="I817" s="65">
        <f t="shared" si="413"/>
        <v>0.70530981060382969</v>
      </c>
      <c r="J817" s="65">
        <f t="shared" si="413"/>
        <v>0.30382181012510001</v>
      </c>
      <c r="K817" s="65">
        <f t="shared" si="413"/>
        <v>0</v>
      </c>
      <c r="L817" s="65">
        <f t="shared" si="413"/>
        <v>0.89442719099991586</v>
      </c>
      <c r="M817" s="65">
        <f t="shared" si="413"/>
        <v>0.97332852678457515</v>
      </c>
      <c r="N817" s="70">
        <f t="shared" si="413"/>
        <v>0</v>
      </c>
      <c r="O817" s="70">
        <f t="shared" si="413"/>
        <v>0</v>
      </c>
      <c r="P817" s="70">
        <f t="shared" si="413"/>
        <v>0</v>
      </c>
      <c r="Q817" s="65">
        <f t="shared" si="413"/>
        <v>0</v>
      </c>
      <c r="R817" s="65">
        <f t="shared" si="413"/>
        <v>0.86772183127462466</v>
      </c>
      <c r="S817" s="65">
        <f t="shared" si="413"/>
        <v>0.34299717028501769</v>
      </c>
      <c r="T817" s="65">
        <f t="shared" si="413"/>
        <v>0.71713716560063612</v>
      </c>
      <c r="U817" s="65">
        <f t="shared" si="413"/>
        <v>0.11664236870396086</v>
      </c>
      <c r="V817" s="66">
        <f t="shared" si="413"/>
        <v>0.39223227027636809</v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87">
        <v>46090</v>
      </c>
      <c r="E818" s="90">
        <v>0.66666666666666663</v>
      </c>
      <c r="F818" s="58">
        <v>391</v>
      </c>
      <c r="G818" s="58">
        <v>75</v>
      </c>
      <c r="H818" s="58">
        <v>95</v>
      </c>
      <c r="I818" s="58">
        <v>161</v>
      </c>
      <c r="J818" s="58">
        <v>60</v>
      </c>
      <c r="K818" s="18">
        <v>14</v>
      </c>
      <c r="L818" s="18">
        <v>12</v>
      </c>
      <c r="M818" s="18">
        <v>49</v>
      </c>
      <c r="N818" s="18">
        <v>52</v>
      </c>
      <c r="O818" s="18">
        <v>35</v>
      </c>
      <c r="P818" s="18">
        <v>8</v>
      </c>
      <c r="Q818" s="18">
        <v>86</v>
      </c>
      <c r="R818" s="18">
        <v>59</v>
      </c>
      <c r="S818" s="18">
        <v>16</v>
      </c>
      <c r="T818" s="18">
        <v>5</v>
      </c>
      <c r="U818" s="18">
        <v>38</v>
      </c>
      <c r="V818" s="18">
        <v>17</v>
      </c>
    </row>
    <row r="819" spans="1:22" ht="13.95" customHeight="1" x14ac:dyDescent="0.3">
      <c r="A819" s="82"/>
      <c r="B819" s="85"/>
      <c r="C819" s="18" t="s">
        <v>548</v>
      </c>
      <c r="D819" s="88"/>
      <c r="E819" s="88"/>
      <c r="F819" s="18">
        <v>346</v>
      </c>
      <c r="G819" s="18">
        <v>73</v>
      </c>
      <c r="H819" s="18">
        <v>80</v>
      </c>
      <c r="I819" s="18">
        <v>138</v>
      </c>
      <c r="J819" s="18">
        <v>55</v>
      </c>
      <c r="K819" s="18">
        <v>11</v>
      </c>
      <c r="L819" s="18">
        <v>8</v>
      </c>
      <c r="M819" s="18">
        <v>54</v>
      </c>
      <c r="N819" s="18">
        <v>44</v>
      </c>
      <c r="O819" s="18">
        <v>29</v>
      </c>
      <c r="P819" s="18">
        <v>7</v>
      </c>
      <c r="Q819" s="18">
        <v>79</v>
      </c>
      <c r="R819" s="18">
        <v>53</v>
      </c>
      <c r="S819" s="18">
        <v>6</v>
      </c>
      <c r="T819" s="18">
        <v>6</v>
      </c>
      <c r="U819" s="18">
        <v>37</v>
      </c>
      <c r="V819" s="18">
        <v>12</v>
      </c>
    </row>
    <row r="820" spans="1:22" ht="13.95" customHeight="1" x14ac:dyDescent="0.3">
      <c r="A820" s="82"/>
      <c r="B820" s="85"/>
      <c r="C820" s="18" t="s">
        <v>549</v>
      </c>
      <c r="D820" s="88"/>
      <c r="E820" s="88"/>
      <c r="F820" s="63">
        <f t="shared" ref="F820:V820" si="414">IFERROR((F819-F818)/F818,"")</f>
        <v>-0.11508951406649616</v>
      </c>
      <c r="G820" s="63">
        <f t="shared" si="414"/>
        <v>-2.6666666666666668E-2</v>
      </c>
      <c r="H820" s="63">
        <f t="shared" si="414"/>
        <v>-0.15789473684210525</v>
      </c>
      <c r="I820" s="63">
        <f t="shared" si="414"/>
        <v>-0.14285714285714285</v>
      </c>
      <c r="J820" s="63">
        <f t="shared" si="414"/>
        <v>-8.3333333333333329E-2</v>
      </c>
      <c r="K820" s="63">
        <f t="shared" si="414"/>
        <v>-0.21428571428571427</v>
      </c>
      <c r="L820" s="63">
        <f t="shared" si="414"/>
        <v>-0.33333333333333331</v>
      </c>
      <c r="M820" s="63">
        <f t="shared" si="414"/>
        <v>0.10204081632653061</v>
      </c>
      <c r="N820" s="35">
        <f t="shared" si="414"/>
        <v>-0.15384615384615385</v>
      </c>
      <c r="O820" s="35">
        <f t="shared" si="414"/>
        <v>-0.17142857142857143</v>
      </c>
      <c r="P820" s="35">
        <f t="shared" si="414"/>
        <v>-0.125</v>
      </c>
      <c r="Q820" s="63">
        <f t="shared" si="414"/>
        <v>-8.1395348837209308E-2</v>
      </c>
      <c r="R820" s="63">
        <f t="shared" si="414"/>
        <v>-0.10169491525423729</v>
      </c>
      <c r="S820" s="63">
        <f t="shared" si="414"/>
        <v>-0.625</v>
      </c>
      <c r="T820" s="63">
        <f t="shared" si="414"/>
        <v>0.2</v>
      </c>
      <c r="U820" s="63">
        <f t="shared" si="414"/>
        <v>-2.6315789473684209E-2</v>
      </c>
      <c r="V820" s="64">
        <f t="shared" si="414"/>
        <v>-0.29411764705882354</v>
      </c>
    </row>
    <row r="821" spans="1:22" ht="13.95" customHeight="1" thickBot="1" x14ac:dyDescent="0.35">
      <c r="A821" s="83"/>
      <c r="B821" s="86"/>
      <c r="C821" s="61" t="s">
        <v>550</v>
      </c>
      <c r="D821" s="89"/>
      <c r="E821" s="89"/>
      <c r="F821" s="65">
        <f t="shared" ref="F821:V821" si="415">IFERROR(SQRT(2*(F819-F818)^2/(F819+F818)),"")</f>
        <v>2.3441951748178047</v>
      </c>
      <c r="G821" s="65">
        <f t="shared" si="415"/>
        <v>0.23249527748763857</v>
      </c>
      <c r="H821" s="65">
        <f t="shared" si="415"/>
        <v>1.6035674514745464</v>
      </c>
      <c r="I821" s="65">
        <f t="shared" si="415"/>
        <v>1.8810798862519205</v>
      </c>
      <c r="J821" s="65">
        <f t="shared" si="415"/>
        <v>0.65938047339578698</v>
      </c>
      <c r="K821" s="65">
        <f t="shared" si="415"/>
        <v>0.84852813742385702</v>
      </c>
      <c r="L821" s="65">
        <f t="shared" si="415"/>
        <v>1.2649110640673518</v>
      </c>
      <c r="M821" s="65">
        <f t="shared" si="415"/>
        <v>0.69673301429161771</v>
      </c>
      <c r="N821" s="70">
        <f t="shared" si="415"/>
        <v>1.1547005383792515</v>
      </c>
      <c r="O821" s="70">
        <f t="shared" si="415"/>
        <v>1.0606601717798212</v>
      </c>
      <c r="P821" s="70">
        <f t="shared" si="415"/>
        <v>0.36514837167011072</v>
      </c>
      <c r="Q821" s="65">
        <f t="shared" si="415"/>
        <v>0.77067463558845251</v>
      </c>
      <c r="R821" s="65">
        <f t="shared" si="415"/>
        <v>0.80178372573727319</v>
      </c>
      <c r="S821" s="65">
        <f t="shared" si="415"/>
        <v>3.0151134457776365</v>
      </c>
      <c r="T821" s="65">
        <f t="shared" si="415"/>
        <v>0.42640143271122088</v>
      </c>
      <c r="U821" s="65">
        <f t="shared" si="415"/>
        <v>0.16329931618554522</v>
      </c>
      <c r="V821" s="66">
        <f t="shared" si="415"/>
        <v>1.3130643285972254</v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6">IFERROR((F823-F822)/F822,"")</f>
        <v/>
      </c>
      <c r="G824" s="63" t="str">
        <f t="shared" si="416"/>
        <v/>
      </c>
      <c r="H824" s="63" t="str">
        <f t="shared" si="416"/>
        <v/>
      </c>
      <c r="I824" s="63" t="str">
        <f t="shared" si="416"/>
        <v/>
      </c>
      <c r="J824" s="63" t="str">
        <f t="shared" si="416"/>
        <v/>
      </c>
      <c r="K824" s="63" t="str">
        <f t="shared" si="416"/>
        <v/>
      </c>
      <c r="L824" s="63" t="str">
        <f t="shared" si="416"/>
        <v/>
      </c>
      <c r="M824" s="63" t="str">
        <f t="shared" si="416"/>
        <v/>
      </c>
      <c r="N824" s="35" t="str">
        <f t="shared" si="416"/>
        <v/>
      </c>
      <c r="O824" s="35" t="str">
        <f t="shared" si="416"/>
        <v/>
      </c>
      <c r="P824" s="35" t="str">
        <f t="shared" si="416"/>
        <v/>
      </c>
      <c r="Q824" s="63" t="str">
        <f t="shared" si="416"/>
        <v/>
      </c>
      <c r="R824" s="63" t="str">
        <f t="shared" si="416"/>
        <v/>
      </c>
      <c r="S824" s="63" t="str">
        <f t="shared" si="416"/>
        <v/>
      </c>
      <c r="T824" s="63" t="str">
        <f t="shared" si="416"/>
        <v/>
      </c>
      <c r="U824" s="63" t="str">
        <f t="shared" si="416"/>
        <v/>
      </c>
      <c r="V824" s="64" t="str">
        <f t="shared" si="416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7">IFERROR(SQRT(2*(F823-F822)^2/(F823+F822)),"")</f>
        <v/>
      </c>
      <c r="G825" s="65" t="str">
        <f t="shared" si="417"/>
        <v/>
      </c>
      <c r="H825" s="65" t="str">
        <f t="shared" si="417"/>
        <v/>
      </c>
      <c r="I825" s="65" t="str">
        <f t="shared" si="417"/>
        <v/>
      </c>
      <c r="J825" s="65" t="str">
        <f t="shared" si="417"/>
        <v/>
      </c>
      <c r="K825" s="65" t="str">
        <f t="shared" si="417"/>
        <v/>
      </c>
      <c r="L825" s="65" t="str">
        <f t="shared" si="417"/>
        <v/>
      </c>
      <c r="M825" s="65" t="str">
        <f t="shared" si="417"/>
        <v/>
      </c>
      <c r="N825" s="70" t="str">
        <f t="shared" si="417"/>
        <v/>
      </c>
      <c r="O825" s="70" t="str">
        <f t="shared" si="417"/>
        <v/>
      </c>
      <c r="P825" s="70" t="str">
        <f t="shared" si="417"/>
        <v/>
      </c>
      <c r="Q825" s="65" t="str">
        <f t="shared" si="417"/>
        <v/>
      </c>
      <c r="R825" s="65" t="str">
        <f t="shared" si="417"/>
        <v/>
      </c>
      <c r="S825" s="65" t="str">
        <f t="shared" si="417"/>
        <v/>
      </c>
      <c r="T825" s="65" t="str">
        <f t="shared" si="417"/>
        <v/>
      </c>
      <c r="U825" s="65" t="str">
        <f t="shared" si="417"/>
        <v/>
      </c>
      <c r="V825" s="66" t="str">
        <f t="shared" si="417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87">
        <v>46084</v>
      </c>
      <c r="E826" s="90">
        <v>0.3125</v>
      </c>
      <c r="F826" s="58">
        <v>125</v>
      </c>
      <c r="G826" s="58">
        <v>10</v>
      </c>
      <c r="H826" s="58">
        <v>15</v>
      </c>
      <c r="I826" s="58">
        <v>37</v>
      </c>
      <c r="J826" s="58">
        <v>63</v>
      </c>
      <c r="K826" s="18">
        <v>1</v>
      </c>
      <c r="L826" s="18">
        <v>2</v>
      </c>
      <c r="M826" s="18">
        <v>7</v>
      </c>
      <c r="N826" s="18">
        <v>3</v>
      </c>
      <c r="O826" s="18">
        <v>2</v>
      </c>
      <c r="P826" s="18">
        <v>10</v>
      </c>
      <c r="Q826" s="18">
        <v>8</v>
      </c>
      <c r="R826" s="18">
        <v>29</v>
      </c>
      <c r="S826" s="18">
        <v>0</v>
      </c>
      <c r="T826" s="18">
        <f t="shared" ref="T826" si="418">SUM(T822:T825)</f>
        <v>0</v>
      </c>
      <c r="U826" s="18">
        <v>58</v>
      </c>
      <c r="V826" s="18">
        <v>5</v>
      </c>
    </row>
    <row r="827" spans="1:22" ht="13.95" customHeight="1" x14ac:dyDescent="0.3">
      <c r="A827" s="82"/>
      <c r="B827" s="85"/>
      <c r="C827" s="18" t="s">
        <v>548</v>
      </c>
      <c r="D827" s="88"/>
      <c r="E827" s="88"/>
      <c r="F827" s="18">
        <v>120</v>
      </c>
      <c r="G827" s="18">
        <v>9</v>
      </c>
      <c r="H827" s="18">
        <v>14</v>
      </c>
      <c r="I827" s="18">
        <v>37</v>
      </c>
      <c r="J827" s="18">
        <v>60</v>
      </c>
      <c r="K827" s="18">
        <v>1</v>
      </c>
      <c r="L827" s="18">
        <v>1</v>
      </c>
      <c r="M827" s="18">
        <v>7</v>
      </c>
      <c r="N827" s="18">
        <v>3</v>
      </c>
      <c r="O827" s="18">
        <v>1</v>
      </c>
      <c r="P827" s="18">
        <v>10</v>
      </c>
      <c r="Q827" s="18">
        <v>8</v>
      </c>
      <c r="R827" s="18">
        <v>29</v>
      </c>
      <c r="S827" s="18">
        <f t="shared" ref="S827:T827" si="419">SUM(S823:S826)</f>
        <v>0</v>
      </c>
      <c r="T827" s="18">
        <f t="shared" si="419"/>
        <v>0</v>
      </c>
      <c r="U827" s="18">
        <v>59</v>
      </c>
      <c r="V827" s="18">
        <v>1</v>
      </c>
    </row>
    <row r="828" spans="1:22" ht="13.95" customHeight="1" x14ac:dyDescent="0.3">
      <c r="A828" s="82"/>
      <c r="B828" s="85"/>
      <c r="C828" s="18" t="s">
        <v>549</v>
      </c>
      <c r="D828" s="88"/>
      <c r="E828" s="88"/>
      <c r="F828" s="63">
        <f t="shared" ref="F828:V828" si="420">IFERROR((F827-F826)/F826,"")</f>
        <v>-0.04</v>
      </c>
      <c r="G828" s="63">
        <f t="shared" si="420"/>
        <v>-0.1</v>
      </c>
      <c r="H828" s="63">
        <f t="shared" si="420"/>
        <v>-6.6666666666666666E-2</v>
      </c>
      <c r="I828" s="63">
        <f t="shared" si="420"/>
        <v>0</v>
      </c>
      <c r="J828" s="63">
        <f t="shared" si="420"/>
        <v>-4.7619047619047616E-2</v>
      </c>
      <c r="K828" s="63">
        <f t="shared" si="420"/>
        <v>0</v>
      </c>
      <c r="L828" s="63">
        <f t="shared" si="420"/>
        <v>-0.5</v>
      </c>
      <c r="M828" s="63">
        <f t="shared" si="420"/>
        <v>0</v>
      </c>
      <c r="N828" s="35">
        <f t="shared" si="420"/>
        <v>0</v>
      </c>
      <c r="O828" s="35">
        <f t="shared" si="420"/>
        <v>-0.5</v>
      </c>
      <c r="P828" s="35">
        <f t="shared" si="420"/>
        <v>0</v>
      </c>
      <c r="Q828" s="63">
        <f t="shared" si="420"/>
        <v>0</v>
      </c>
      <c r="R828" s="63">
        <f t="shared" si="420"/>
        <v>0</v>
      </c>
      <c r="S828" s="63" t="str">
        <f t="shared" si="420"/>
        <v/>
      </c>
      <c r="T828" s="63" t="str">
        <f t="shared" si="420"/>
        <v/>
      </c>
      <c r="U828" s="63">
        <f t="shared" si="420"/>
        <v>1.7241379310344827E-2</v>
      </c>
      <c r="V828" s="64">
        <f t="shared" si="420"/>
        <v>-0.8</v>
      </c>
    </row>
    <row r="829" spans="1:22" ht="13.95" customHeight="1" thickBot="1" x14ac:dyDescent="0.35">
      <c r="A829" s="83"/>
      <c r="B829" s="86"/>
      <c r="C829" s="61" t="s">
        <v>550</v>
      </c>
      <c r="D829" s="89"/>
      <c r="E829" s="89"/>
      <c r="F829" s="65">
        <f t="shared" ref="F829:V829" si="421">IFERROR(SQRT(2*(F827-F826)^2/(F827+F826)),"")</f>
        <v>0.45175395145262565</v>
      </c>
      <c r="G829" s="65">
        <f t="shared" si="421"/>
        <v>0.32444284226152509</v>
      </c>
      <c r="H829" s="65">
        <f t="shared" si="421"/>
        <v>0.26261286571944509</v>
      </c>
      <c r="I829" s="65">
        <f t="shared" si="421"/>
        <v>0</v>
      </c>
      <c r="J829" s="65">
        <f t="shared" si="421"/>
        <v>0.38254602783800296</v>
      </c>
      <c r="K829" s="65">
        <f t="shared" si="421"/>
        <v>0</v>
      </c>
      <c r="L829" s="65">
        <f t="shared" si="421"/>
        <v>0.81649658092772603</v>
      </c>
      <c r="M829" s="65">
        <f t="shared" si="421"/>
        <v>0</v>
      </c>
      <c r="N829" s="70">
        <f t="shared" si="421"/>
        <v>0</v>
      </c>
      <c r="O829" s="70">
        <f t="shared" si="421"/>
        <v>0.81649658092772603</v>
      </c>
      <c r="P829" s="70">
        <f t="shared" si="421"/>
        <v>0</v>
      </c>
      <c r="Q829" s="65">
        <f t="shared" si="421"/>
        <v>0</v>
      </c>
      <c r="R829" s="65">
        <f t="shared" si="421"/>
        <v>0</v>
      </c>
      <c r="S829" s="65" t="str">
        <f t="shared" si="421"/>
        <v/>
      </c>
      <c r="T829" s="65" t="str">
        <f t="shared" si="421"/>
        <v/>
      </c>
      <c r="U829" s="65">
        <f t="shared" si="421"/>
        <v>0.13074409009212271</v>
      </c>
      <c r="V829" s="66">
        <f t="shared" si="421"/>
        <v>2.3094010767585029</v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22">IFERROR((F831-F830)/F830,"")</f>
        <v/>
      </c>
      <c r="G832" s="63" t="str">
        <f t="shared" si="422"/>
        <v/>
      </c>
      <c r="H832" s="63" t="str">
        <f t="shared" si="422"/>
        <v/>
      </c>
      <c r="I832" s="63" t="str">
        <f t="shared" si="422"/>
        <v/>
      </c>
      <c r="J832" s="63" t="str">
        <f t="shared" si="422"/>
        <v/>
      </c>
      <c r="K832" s="63" t="str">
        <f t="shared" si="422"/>
        <v/>
      </c>
      <c r="L832" s="63" t="str">
        <f t="shared" si="422"/>
        <v/>
      </c>
      <c r="M832" s="63" t="str">
        <f t="shared" si="422"/>
        <v/>
      </c>
      <c r="N832" s="35" t="str">
        <f t="shared" si="422"/>
        <v/>
      </c>
      <c r="O832" s="35" t="str">
        <f t="shared" si="422"/>
        <v/>
      </c>
      <c r="P832" s="35" t="str">
        <f t="shared" si="422"/>
        <v/>
      </c>
      <c r="Q832" s="63" t="str">
        <f t="shared" si="422"/>
        <v/>
      </c>
      <c r="R832" s="63" t="str">
        <f t="shared" si="422"/>
        <v/>
      </c>
      <c r="S832" s="63" t="str">
        <f t="shared" si="422"/>
        <v/>
      </c>
      <c r="T832" s="63" t="str">
        <f t="shared" si="422"/>
        <v/>
      </c>
      <c r="U832" s="63" t="str">
        <f t="shared" si="422"/>
        <v/>
      </c>
      <c r="V832" s="64" t="str">
        <f t="shared" si="422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23">IFERROR(SQRT(2*(F831-F830)^2/(F831+F830)),"")</f>
        <v/>
      </c>
      <c r="G833" s="65" t="str">
        <f t="shared" si="423"/>
        <v/>
      </c>
      <c r="H833" s="65" t="str">
        <f t="shared" si="423"/>
        <v/>
      </c>
      <c r="I833" s="65" t="str">
        <f t="shared" si="423"/>
        <v/>
      </c>
      <c r="J833" s="65" t="str">
        <f t="shared" si="423"/>
        <v/>
      </c>
      <c r="K833" s="65" t="str">
        <f t="shared" si="423"/>
        <v/>
      </c>
      <c r="L833" s="65" t="str">
        <f t="shared" si="423"/>
        <v/>
      </c>
      <c r="M833" s="65" t="str">
        <f t="shared" si="423"/>
        <v/>
      </c>
      <c r="N833" s="70" t="str">
        <f t="shared" si="423"/>
        <v/>
      </c>
      <c r="O833" s="70" t="str">
        <f t="shared" si="423"/>
        <v/>
      </c>
      <c r="P833" s="70" t="str">
        <f t="shared" si="423"/>
        <v/>
      </c>
      <c r="Q833" s="65" t="str">
        <f t="shared" si="423"/>
        <v/>
      </c>
      <c r="R833" s="65" t="str">
        <f t="shared" si="423"/>
        <v/>
      </c>
      <c r="S833" s="65" t="str">
        <f t="shared" si="423"/>
        <v/>
      </c>
      <c r="T833" s="65" t="str">
        <f t="shared" si="423"/>
        <v/>
      </c>
      <c r="U833" s="65" t="str">
        <f t="shared" si="423"/>
        <v/>
      </c>
      <c r="V833" s="66" t="str">
        <f t="shared" si="423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24">IFERROR((F835-F834)/F834,"")</f>
        <v/>
      </c>
      <c r="G836" s="63" t="str">
        <f t="shared" si="424"/>
        <v/>
      </c>
      <c r="H836" s="63" t="str">
        <f t="shared" si="424"/>
        <v/>
      </c>
      <c r="I836" s="63" t="str">
        <f t="shared" si="424"/>
        <v/>
      </c>
      <c r="J836" s="63" t="str">
        <f t="shared" si="424"/>
        <v/>
      </c>
      <c r="K836" s="63" t="str">
        <f t="shared" si="424"/>
        <v/>
      </c>
      <c r="L836" s="63" t="str">
        <f t="shared" si="424"/>
        <v/>
      </c>
      <c r="M836" s="63" t="str">
        <f t="shared" si="424"/>
        <v/>
      </c>
      <c r="N836" s="35" t="str">
        <f t="shared" si="424"/>
        <v/>
      </c>
      <c r="O836" s="35" t="str">
        <f t="shared" si="424"/>
        <v/>
      </c>
      <c r="P836" s="35" t="str">
        <f t="shared" si="424"/>
        <v/>
      </c>
      <c r="Q836" s="63" t="str">
        <f t="shared" si="424"/>
        <v/>
      </c>
      <c r="R836" s="63" t="str">
        <f t="shared" si="424"/>
        <v/>
      </c>
      <c r="S836" s="63" t="str">
        <f t="shared" si="424"/>
        <v/>
      </c>
      <c r="T836" s="63" t="str">
        <f t="shared" si="424"/>
        <v/>
      </c>
      <c r="U836" s="63" t="str">
        <f t="shared" si="424"/>
        <v/>
      </c>
      <c r="V836" s="64" t="str">
        <f t="shared" si="424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25">IFERROR(SQRT(2*(F835-F834)^2/(F835+F834)),"")</f>
        <v/>
      </c>
      <c r="G837" s="65" t="str">
        <f t="shared" si="425"/>
        <v/>
      </c>
      <c r="H837" s="65" t="str">
        <f t="shared" si="425"/>
        <v/>
      </c>
      <c r="I837" s="65" t="str">
        <f t="shared" si="425"/>
        <v/>
      </c>
      <c r="J837" s="65" t="str">
        <f t="shared" si="425"/>
        <v/>
      </c>
      <c r="K837" s="65" t="str">
        <f t="shared" si="425"/>
        <v/>
      </c>
      <c r="L837" s="65" t="str">
        <f t="shared" si="425"/>
        <v/>
      </c>
      <c r="M837" s="65" t="str">
        <f t="shared" si="425"/>
        <v/>
      </c>
      <c r="N837" s="70" t="str">
        <f t="shared" si="425"/>
        <v/>
      </c>
      <c r="O837" s="70" t="str">
        <f t="shared" si="425"/>
        <v/>
      </c>
      <c r="P837" s="70" t="str">
        <f t="shared" si="425"/>
        <v/>
      </c>
      <c r="Q837" s="65" t="str">
        <f t="shared" si="425"/>
        <v/>
      </c>
      <c r="R837" s="65" t="str">
        <f t="shared" si="425"/>
        <v/>
      </c>
      <c r="S837" s="65" t="str">
        <f t="shared" si="425"/>
        <v/>
      </c>
      <c r="T837" s="65" t="str">
        <f t="shared" si="425"/>
        <v/>
      </c>
      <c r="U837" s="65" t="str">
        <f t="shared" si="425"/>
        <v/>
      </c>
      <c r="V837" s="66" t="str">
        <f t="shared" si="425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26">IFERROR((F839-F838)/F838,"")</f>
        <v/>
      </c>
      <c r="G840" s="63" t="str">
        <f t="shared" si="426"/>
        <v/>
      </c>
      <c r="H840" s="63" t="str">
        <f t="shared" si="426"/>
        <v/>
      </c>
      <c r="I840" s="63" t="str">
        <f t="shared" si="426"/>
        <v/>
      </c>
      <c r="J840" s="63" t="str">
        <f t="shared" si="426"/>
        <v/>
      </c>
      <c r="K840" s="63" t="str">
        <f t="shared" si="426"/>
        <v/>
      </c>
      <c r="L840" s="63" t="str">
        <f t="shared" si="426"/>
        <v/>
      </c>
      <c r="M840" s="63" t="str">
        <f t="shared" si="426"/>
        <v/>
      </c>
      <c r="N840" s="35" t="str">
        <f t="shared" si="426"/>
        <v/>
      </c>
      <c r="O840" s="35" t="str">
        <f t="shared" si="426"/>
        <v/>
      </c>
      <c r="P840" s="35" t="str">
        <f t="shared" si="426"/>
        <v/>
      </c>
      <c r="Q840" s="63" t="str">
        <f t="shared" si="426"/>
        <v/>
      </c>
      <c r="R840" s="63" t="str">
        <f t="shared" si="426"/>
        <v/>
      </c>
      <c r="S840" s="63" t="str">
        <f t="shared" si="426"/>
        <v/>
      </c>
      <c r="T840" s="63" t="str">
        <f t="shared" si="426"/>
        <v/>
      </c>
      <c r="U840" s="63" t="str">
        <f t="shared" si="426"/>
        <v/>
      </c>
      <c r="V840" s="64" t="str">
        <f t="shared" si="426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27">IFERROR(SQRT(2*(F839-F838)^2/(F839+F838)),"")</f>
        <v/>
      </c>
      <c r="G841" s="65" t="str">
        <f t="shared" si="427"/>
        <v/>
      </c>
      <c r="H841" s="65" t="str">
        <f t="shared" si="427"/>
        <v/>
      </c>
      <c r="I841" s="65" t="str">
        <f t="shared" si="427"/>
        <v/>
      </c>
      <c r="J841" s="65" t="str">
        <f t="shared" si="427"/>
        <v/>
      </c>
      <c r="K841" s="65" t="str">
        <f t="shared" si="427"/>
        <v/>
      </c>
      <c r="L841" s="65" t="str">
        <f t="shared" si="427"/>
        <v/>
      </c>
      <c r="M841" s="65" t="str">
        <f t="shared" si="427"/>
        <v/>
      </c>
      <c r="N841" s="70" t="str">
        <f t="shared" si="427"/>
        <v/>
      </c>
      <c r="O841" s="70" t="str">
        <f t="shared" si="427"/>
        <v/>
      </c>
      <c r="P841" s="70" t="str">
        <f t="shared" si="427"/>
        <v/>
      </c>
      <c r="Q841" s="65" t="str">
        <f t="shared" si="427"/>
        <v/>
      </c>
      <c r="R841" s="65" t="str">
        <f t="shared" si="427"/>
        <v/>
      </c>
      <c r="S841" s="65" t="str">
        <f t="shared" si="427"/>
        <v/>
      </c>
      <c r="T841" s="65" t="str">
        <f t="shared" si="427"/>
        <v/>
      </c>
      <c r="U841" s="65" t="str">
        <f t="shared" si="427"/>
        <v/>
      </c>
      <c r="V841" s="66" t="str">
        <f t="shared" si="427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8">IFERROR((F843-F842)/F842,"")</f>
        <v/>
      </c>
      <c r="G844" s="63" t="str">
        <f t="shared" si="428"/>
        <v/>
      </c>
      <c r="H844" s="63" t="str">
        <f t="shared" si="428"/>
        <v/>
      </c>
      <c r="I844" s="63" t="str">
        <f t="shared" si="428"/>
        <v/>
      </c>
      <c r="J844" s="63" t="str">
        <f t="shared" si="428"/>
        <v/>
      </c>
      <c r="K844" s="63" t="str">
        <f t="shared" si="428"/>
        <v/>
      </c>
      <c r="L844" s="63" t="str">
        <f t="shared" si="428"/>
        <v/>
      </c>
      <c r="M844" s="63" t="str">
        <f t="shared" si="428"/>
        <v/>
      </c>
      <c r="N844" s="35" t="str">
        <f t="shared" si="428"/>
        <v/>
      </c>
      <c r="O844" s="35" t="str">
        <f t="shared" si="428"/>
        <v/>
      </c>
      <c r="P844" s="35" t="str">
        <f t="shared" si="428"/>
        <v/>
      </c>
      <c r="Q844" s="63" t="str">
        <f t="shared" si="428"/>
        <v/>
      </c>
      <c r="R844" s="63" t="str">
        <f t="shared" si="428"/>
        <v/>
      </c>
      <c r="S844" s="63" t="str">
        <f t="shared" si="428"/>
        <v/>
      </c>
      <c r="T844" s="63" t="str">
        <f t="shared" si="428"/>
        <v/>
      </c>
      <c r="U844" s="63" t="str">
        <f t="shared" si="428"/>
        <v/>
      </c>
      <c r="V844" s="64" t="str">
        <f t="shared" si="428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9">IFERROR(SQRT(2*(F843-F842)^2/(F843+F842)),"")</f>
        <v/>
      </c>
      <c r="G845" s="65" t="str">
        <f t="shared" si="429"/>
        <v/>
      </c>
      <c r="H845" s="65" t="str">
        <f t="shared" si="429"/>
        <v/>
      </c>
      <c r="I845" s="65" t="str">
        <f t="shared" si="429"/>
        <v/>
      </c>
      <c r="J845" s="65" t="str">
        <f t="shared" si="429"/>
        <v/>
      </c>
      <c r="K845" s="65" t="str">
        <f t="shared" si="429"/>
        <v/>
      </c>
      <c r="L845" s="65" t="str">
        <f t="shared" si="429"/>
        <v/>
      </c>
      <c r="M845" s="65" t="str">
        <f t="shared" si="429"/>
        <v/>
      </c>
      <c r="N845" s="70" t="str">
        <f t="shared" si="429"/>
        <v/>
      </c>
      <c r="O845" s="70" t="str">
        <f t="shared" si="429"/>
        <v/>
      </c>
      <c r="P845" s="70" t="str">
        <f t="shared" si="429"/>
        <v/>
      </c>
      <c r="Q845" s="65" t="str">
        <f t="shared" si="429"/>
        <v/>
      </c>
      <c r="R845" s="65" t="str">
        <f t="shared" si="429"/>
        <v/>
      </c>
      <c r="S845" s="65" t="str">
        <f t="shared" si="429"/>
        <v/>
      </c>
      <c r="T845" s="65" t="str">
        <f t="shared" si="429"/>
        <v/>
      </c>
      <c r="U845" s="65" t="str">
        <f t="shared" si="429"/>
        <v/>
      </c>
      <c r="V845" s="66" t="str">
        <f t="shared" si="429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30">IFERROR((F847-F846)/F846,"")</f>
        <v/>
      </c>
      <c r="G848" s="63" t="str">
        <f t="shared" si="430"/>
        <v/>
      </c>
      <c r="H848" s="63" t="str">
        <f t="shared" si="430"/>
        <v/>
      </c>
      <c r="I848" s="63" t="str">
        <f t="shared" si="430"/>
        <v/>
      </c>
      <c r="J848" s="63" t="str">
        <f t="shared" si="430"/>
        <v/>
      </c>
      <c r="K848" s="63" t="str">
        <f t="shared" si="430"/>
        <v/>
      </c>
      <c r="L848" s="63" t="str">
        <f t="shared" si="430"/>
        <v/>
      </c>
      <c r="M848" s="63" t="str">
        <f t="shared" si="430"/>
        <v/>
      </c>
      <c r="N848" s="35" t="str">
        <f t="shared" si="430"/>
        <v/>
      </c>
      <c r="O848" s="35" t="str">
        <f t="shared" si="430"/>
        <v/>
      </c>
      <c r="P848" s="35" t="str">
        <f t="shared" si="430"/>
        <v/>
      </c>
      <c r="Q848" s="63" t="str">
        <f t="shared" si="430"/>
        <v/>
      </c>
      <c r="R848" s="63" t="str">
        <f t="shared" si="430"/>
        <v/>
      </c>
      <c r="S848" s="63" t="str">
        <f t="shared" si="430"/>
        <v/>
      </c>
      <c r="T848" s="63" t="str">
        <f t="shared" si="430"/>
        <v/>
      </c>
      <c r="U848" s="63" t="str">
        <f t="shared" si="430"/>
        <v/>
      </c>
      <c r="V848" s="64" t="str">
        <f t="shared" si="430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31">IFERROR(SQRT(2*(F847-F846)^2/(F847+F846)),"")</f>
        <v/>
      </c>
      <c r="G849" s="65" t="str">
        <f t="shared" si="431"/>
        <v/>
      </c>
      <c r="H849" s="65" t="str">
        <f t="shared" si="431"/>
        <v/>
      </c>
      <c r="I849" s="65" t="str">
        <f t="shared" si="431"/>
        <v/>
      </c>
      <c r="J849" s="65" t="str">
        <f t="shared" si="431"/>
        <v/>
      </c>
      <c r="K849" s="65" t="str">
        <f t="shared" si="431"/>
        <v/>
      </c>
      <c r="L849" s="65" t="str">
        <f t="shared" si="431"/>
        <v/>
      </c>
      <c r="M849" s="65" t="str">
        <f t="shared" si="431"/>
        <v/>
      </c>
      <c r="N849" s="70" t="str">
        <f t="shared" si="431"/>
        <v/>
      </c>
      <c r="O849" s="70" t="str">
        <f t="shared" si="431"/>
        <v/>
      </c>
      <c r="P849" s="70" t="str">
        <f t="shared" si="431"/>
        <v/>
      </c>
      <c r="Q849" s="65" t="str">
        <f t="shared" si="431"/>
        <v/>
      </c>
      <c r="R849" s="65" t="str">
        <f t="shared" si="431"/>
        <v/>
      </c>
      <c r="S849" s="65" t="str">
        <f t="shared" si="431"/>
        <v/>
      </c>
      <c r="T849" s="65" t="str">
        <f t="shared" si="431"/>
        <v/>
      </c>
      <c r="U849" s="65" t="str">
        <f t="shared" si="431"/>
        <v/>
      </c>
      <c r="V849" s="66" t="str">
        <f t="shared" si="431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32">IFERROR((F851-F850)/F850,"")</f>
        <v/>
      </c>
      <c r="G852" s="63" t="str">
        <f t="shared" si="432"/>
        <v/>
      </c>
      <c r="H852" s="63" t="str">
        <f t="shared" si="432"/>
        <v/>
      </c>
      <c r="I852" s="63" t="str">
        <f t="shared" si="432"/>
        <v/>
      </c>
      <c r="J852" s="63" t="str">
        <f t="shared" si="432"/>
        <v/>
      </c>
      <c r="K852" s="63" t="str">
        <f t="shared" si="432"/>
        <v/>
      </c>
      <c r="L852" s="63" t="str">
        <f t="shared" si="432"/>
        <v/>
      </c>
      <c r="M852" s="63" t="str">
        <f t="shared" si="432"/>
        <v/>
      </c>
      <c r="N852" s="35" t="str">
        <f t="shared" si="432"/>
        <v/>
      </c>
      <c r="O852" s="35" t="str">
        <f t="shared" si="432"/>
        <v/>
      </c>
      <c r="P852" s="35" t="str">
        <f t="shared" si="432"/>
        <v/>
      </c>
      <c r="Q852" s="63" t="str">
        <f t="shared" si="432"/>
        <v/>
      </c>
      <c r="R852" s="63" t="str">
        <f t="shared" si="432"/>
        <v/>
      </c>
      <c r="S852" s="63" t="str">
        <f t="shared" si="432"/>
        <v/>
      </c>
      <c r="T852" s="63" t="str">
        <f t="shared" si="432"/>
        <v/>
      </c>
      <c r="U852" s="63" t="str">
        <f t="shared" si="432"/>
        <v/>
      </c>
      <c r="V852" s="64" t="str">
        <f t="shared" si="432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33">IFERROR(SQRT(2*(F851-F850)^2/(F851+F850)),"")</f>
        <v/>
      </c>
      <c r="G853" s="65" t="str">
        <f t="shared" si="433"/>
        <v/>
      </c>
      <c r="H853" s="65" t="str">
        <f t="shared" si="433"/>
        <v/>
      </c>
      <c r="I853" s="65" t="str">
        <f t="shared" si="433"/>
        <v/>
      </c>
      <c r="J853" s="65" t="str">
        <f t="shared" si="433"/>
        <v/>
      </c>
      <c r="K853" s="65" t="str">
        <f t="shared" si="433"/>
        <v/>
      </c>
      <c r="L853" s="65" t="str">
        <f t="shared" si="433"/>
        <v/>
      </c>
      <c r="M853" s="65" t="str">
        <f t="shared" si="433"/>
        <v/>
      </c>
      <c r="N853" s="70" t="str">
        <f t="shared" si="433"/>
        <v/>
      </c>
      <c r="O853" s="70" t="str">
        <f t="shared" si="433"/>
        <v/>
      </c>
      <c r="P853" s="70" t="str">
        <f t="shared" si="433"/>
        <v/>
      </c>
      <c r="Q853" s="65" t="str">
        <f t="shared" si="433"/>
        <v/>
      </c>
      <c r="R853" s="65" t="str">
        <f t="shared" si="433"/>
        <v/>
      </c>
      <c r="S853" s="65" t="str">
        <f t="shared" si="433"/>
        <v/>
      </c>
      <c r="T853" s="65" t="str">
        <f t="shared" si="433"/>
        <v/>
      </c>
      <c r="U853" s="65" t="str">
        <f t="shared" si="433"/>
        <v/>
      </c>
      <c r="V853" s="66" t="str">
        <f t="shared" si="433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34">IFERROR((F855-F854)/F854,"")</f>
        <v/>
      </c>
      <c r="G856" s="63" t="str">
        <f t="shared" si="434"/>
        <v/>
      </c>
      <c r="H856" s="63" t="str">
        <f t="shared" si="434"/>
        <v/>
      </c>
      <c r="I856" s="63" t="str">
        <f t="shared" si="434"/>
        <v/>
      </c>
      <c r="J856" s="63" t="str">
        <f t="shared" si="434"/>
        <v/>
      </c>
      <c r="K856" s="63" t="str">
        <f t="shared" si="434"/>
        <v/>
      </c>
      <c r="L856" s="63" t="str">
        <f t="shared" si="434"/>
        <v/>
      </c>
      <c r="M856" s="63" t="str">
        <f t="shared" si="434"/>
        <v/>
      </c>
      <c r="N856" s="35" t="str">
        <f t="shared" si="434"/>
        <v/>
      </c>
      <c r="O856" s="35" t="str">
        <f t="shared" si="434"/>
        <v/>
      </c>
      <c r="P856" s="35" t="str">
        <f t="shared" si="434"/>
        <v/>
      </c>
      <c r="Q856" s="63" t="str">
        <f t="shared" si="434"/>
        <v/>
      </c>
      <c r="R856" s="63" t="str">
        <f t="shared" si="434"/>
        <v/>
      </c>
      <c r="S856" s="63" t="str">
        <f t="shared" si="434"/>
        <v/>
      </c>
      <c r="T856" s="63" t="str">
        <f t="shared" si="434"/>
        <v/>
      </c>
      <c r="U856" s="63" t="str">
        <f t="shared" si="434"/>
        <v/>
      </c>
      <c r="V856" s="64" t="str">
        <f t="shared" si="434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35">IFERROR(SQRT(2*(F855-F854)^2/(F855+F854)),"")</f>
        <v/>
      </c>
      <c r="G857" s="65" t="str">
        <f t="shared" si="435"/>
        <v/>
      </c>
      <c r="H857" s="65" t="str">
        <f t="shared" si="435"/>
        <v/>
      </c>
      <c r="I857" s="65" t="str">
        <f t="shared" si="435"/>
        <v/>
      </c>
      <c r="J857" s="65" t="str">
        <f t="shared" si="435"/>
        <v/>
      </c>
      <c r="K857" s="65" t="str">
        <f t="shared" si="435"/>
        <v/>
      </c>
      <c r="L857" s="65" t="str">
        <f t="shared" si="435"/>
        <v/>
      </c>
      <c r="M857" s="65" t="str">
        <f t="shared" si="435"/>
        <v/>
      </c>
      <c r="N857" s="70" t="str">
        <f t="shared" si="435"/>
        <v/>
      </c>
      <c r="O857" s="70" t="str">
        <f t="shared" si="435"/>
        <v/>
      </c>
      <c r="P857" s="70" t="str">
        <f t="shared" si="435"/>
        <v/>
      </c>
      <c r="Q857" s="65" t="str">
        <f t="shared" si="435"/>
        <v/>
      </c>
      <c r="R857" s="65" t="str">
        <f t="shared" si="435"/>
        <v/>
      </c>
      <c r="S857" s="65" t="str">
        <f t="shared" si="435"/>
        <v/>
      </c>
      <c r="T857" s="65" t="str">
        <f t="shared" si="435"/>
        <v/>
      </c>
      <c r="U857" s="65" t="str">
        <f t="shared" si="435"/>
        <v/>
      </c>
      <c r="V857" s="66" t="str">
        <f t="shared" si="435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36">IFERROR((F859-F858)/F858,"")</f>
        <v/>
      </c>
      <c r="G860" s="63" t="str">
        <f t="shared" si="436"/>
        <v/>
      </c>
      <c r="H860" s="63" t="str">
        <f t="shared" si="436"/>
        <v/>
      </c>
      <c r="I860" s="63" t="str">
        <f t="shared" si="436"/>
        <v/>
      </c>
      <c r="J860" s="63" t="str">
        <f t="shared" si="436"/>
        <v/>
      </c>
      <c r="K860" s="63" t="str">
        <f t="shared" si="436"/>
        <v/>
      </c>
      <c r="L860" s="63" t="str">
        <f t="shared" si="436"/>
        <v/>
      </c>
      <c r="M860" s="63" t="str">
        <f t="shared" si="436"/>
        <v/>
      </c>
      <c r="N860" s="35" t="str">
        <f t="shared" si="436"/>
        <v/>
      </c>
      <c r="O860" s="35" t="str">
        <f t="shared" si="436"/>
        <v/>
      </c>
      <c r="P860" s="35" t="str">
        <f t="shared" si="436"/>
        <v/>
      </c>
      <c r="Q860" s="63" t="str">
        <f t="shared" si="436"/>
        <v/>
      </c>
      <c r="R860" s="63" t="str">
        <f t="shared" si="436"/>
        <v/>
      </c>
      <c r="S860" s="63" t="str">
        <f t="shared" si="436"/>
        <v/>
      </c>
      <c r="T860" s="63" t="str">
        <f t="shared" si="436"/>
        <v/>
      </c>
      <c r="U860" s="63" t="str">
        <f t="shared" si="436"/>
        <v/>
      </c>
      <c r="V860" s="64" t="str">
        <f t="shared" si="436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37">IFERROR(SQRT(2*(F859-F858)^2/(F859+F858)),"")</f>
        <v/>
      </c>
      <c r="G861" s="65" t="str">
        <f t="shared" si="437"/>
        <v/>
      </c>
      <c r="H861" s="65" t="str">
        <f t="shared" si="437"/>
        <v/>
      </c>
      <c r="I861" s="65" t="str">
        <f t="shared" si="437"/>
        <v/>
      </c>
      <c r="J861" s="65" t="str">
        <f t="shared" si="437"/>
        <v/>
      </c>
      <c r="K861" s="65" t="str">
        <f t="shared" si="437"/>
        <v/>
      </c>
      <c r="L861" s="65" t="str">
        <f t="shared" si="437"/>
        <v/>
      </c>
      <c r="M861" s="65" t="str">
        <f t="shared" si="437"/>
        <v/>
      </c>
      <c r="N861" s="70" t="str">
        <f t="shared" si="437"/>
        <v/>
      </c>
      <c r="O861" s="70" t="str">
        <f t="shared" si="437"/>
        <v/>
      </c>
      <c r="P861" s="70" t="str">
        <f t="shared" si="437"/>
        <v/>
      </c>
      <c r="Q861" s="65" t="str">
        <f t="shared" si="437"/>
        <v/>
      </c>
      <c r="R861" s="65" t="str">
        <f t="shared" si="437"/>
        <v/>
      </c>
      <c r="S861" s="65" t="str">
        <f t="shared" si="437"/>
        <v/>
      </c>
      <c r="T861" s="65" t="str">
        <f t="shared" si="437"/>
        <v/>
      </c>
      <c r="U861" s="65" t="str">
        <f t="shared" si="437"/>
        <v/>
      </c>
      <c r="V861" s="66" t="str">
        <f t="shared" si="437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8">IFERROR((F863-F862)/F862,"")</f>
        <v/>
      </c>
      <c r="G864" s="63" t="str">
        <f t="shared" si="438"/>
        <v/>
      </c>
      <c r="H864" s="63" t="str">
        <f t="shared" si="438"/>
        <v/>
      </c>
      <c r="I864" s="63" t="str">
        <f t="shared" si="438"/>
        <v/>
      </c>
      <c r="J864" s="63" t="str">
        <f t="shared" si="438"/>
        <v/>
      </c>
      <c r="K864" s="63" t="str">
        <f t="shared" si="438"/>
        <v/>
      </c>
      <c r="L864" s="63" t="str">
        <f t="shared" si="438"/>
        <v/>
      </c>
      <c r="M864" s="63" t="str">
        <f t="shared" si="438"/>
        <v/>
      </c>
      <c r="N864" s="35" t="str">
        <f t="shared" si="438"/>
        <v/>
      </c>
      <c r="O864" s="35" t="str">
        <f t="shared" si="438"/>
        <v/>
      </c>
      <c r="P864" s="35" t="str">
        <f t="shared" si="438"/>
        <v/>
      </c>
      <c r="Q864" s="63" t="str">
        <f t="shared" si="438"/>
        <v/>
      </c>
      <c r="R864" s="63" t="str">
        <f t="shared" si="438"/>
        <v/>
      </c>
      <c r="S864" s="63" t="str">
        <f t="shared" si="438"/>
        <v/>
      </c>
      <c r="T864" s="63" t="str">
        <f t="shared" si="438"/>
        <v/>
      </c>
      <c r="U864" s="63" t="str">
        <f t="shared" si="438"/>
        <v/>
      </c>
      <c r="V864" s="64" t="str">
        <f t="shared" si="438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9">IFERROR(SQRT(2*(F863-F862)^2/(F863+F862)),"")</f>
        <v/>
      </c>
      <c r="G865" s="65" t="str">
        <f t="shared" si="439"/>
        <v/>
      </c>
      <c r="H865" s="65" t="str">
        <f t="shared" si="439"/>
        <v/>
      </c>
      <c r="I865" s="65" t="str">
        <f t="shared" si="439"/>
        <v/>
      </c>
      <c r="J865" s="65" t="str">
        <f t="shared" si="439"/>
        <v/>
      </c>
      <c r="K865" s="65" t="str">
        <f t="shared" si="439"/>
        <v/>
      </c>
      <c r="L865" s="65" t="str">
        <f t="shared" si="439"/>
        <v/>
      </c>
      <c r="M865" s="65" t="str">
        <f t="shared" si="439"/>
        <v/>
      </c>
      <c r="N865" s="70" t="str">
        <f t="shared" si="439"/>
        <v/>
      </c>
      <c r="O865" s="70" t="str">
        <f t="shared" si="439"/>
        <v/>
      </c>
      <c r="P865" s="70" t="str">
        <f t="shared" si="439"/>
        <v/>
      </c>
      <c r="Q865" s="65" t="str">
        <f t="shared" si="439"/>
        <v/>
      </c>
      <c r="R865" s="65" t="str">
        <f t="shared" si="439"/>
        <v/>
      </c>
      <c r="S865" s="65" t="str">
        <f t="shared" si="439"/>
        <v/>
      </c>
      <c r="T865" s="65" t="str">
        <f t="shared" si="439"/>
        <v/>
      </c>
      <c r="U865" s="65" t="str">
        <f t="shared" si="439"/>
        <v/>
      </c>
      <c r="V865" s="66" t="str">
        <f t="shared" si="439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40">IFERROR((F867-F866)/F866,"")</f>
        <v/>
      </c>
      <c r="G868" s="63" t="str">
        <f t="shared" si="440"/>
        <v/>
      </c>
      <c r="H868" s="63" t="str">
        <f t="shared" si="440"/>
        <v/>
      </c>
      <c r="I868" s="63" t="str">
        <f t="shared" si="440"/>
        <v/>
      </c>
      <c r="J868" s="63" t="str">
        <f t="shared" si="440"/>
        <v/>
      </c>
      <c r="K868" s="63" t="str">
        <f t="shared" si="440"/>
        <v/>
      </c>
      <c r="L868" s="63" t="str">
        <f t="shared" si="440"/>
        <v/>
      </c>
      <c r="M868" s="63" t="str">
        <f t="shared" si="440"/>
        <v/>
      </c>
      <c r="N868" s="35" t="str">
        <f t="shared" si="440"/>
        <v/>
      </c>
      <c r="O868" s="35" t="str">
        <f t="shared" si="440"/>
        <v/>
      </c>
      <c r="P868" s="35" t="str">
        <f t="shared" si="440"/>
        <v/>
      </c>
      <c r="Q868" s="63" t="str">
        <f t="shared" si="440"/>
        <v/>
      </c>
      <c r="R868" s="63" t="str">
        <f t="shared" si="440"/>
        <v/>
      </c>
      <c r="S868" s="63" t="str">
        <f t="shared" si="440"/>
        <v/>
      </c>
      <c r="T868" s="63" t="str">
        <f t="shared" si="440"/>
        <v/>
      </c>
      <c r="U868" s="63" t="str">
        <f t="shared" si="440"/>
        <v/>
      </c>
      <c r="V868" s="64" t="str">
        <f t="shared" si="440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41">IFERROR(SQRT(2*(F867-F866)^2/(F867+F866)),"")</f>
        <v/>
      </c>
      <c r="G869" s="65" t="str">
        <f t="shared" si="441"/>
        <v/>
      </c>
      <c r="H869" s="65" t="str">
        <f t="shared" si="441"/>
        <v/>
      </c>
      <c r="I869" s="65" t="str">
        <f t="shared" si="441"/>
        <v/>
      </c>
      <c r="J869" s="65" t="str">
        <f t="shared" si="441"/>
        <v/>
      </c>
      <c r="K869" s="65" t="str">
        <f t="shared" si="441"/>
        <v/>
      </c>
      <c r="L869" s="65" t="str">
        <f t="shared" si="441"/>
        <v/>
      </c>
      <c r="M869" s="65" t="str">
        <f t="shared" si="441"/>
        <v/>
      </c>
      <c r="N869" s="70" t="str">
        <f t="shared" si="441"/>
        <v/>
      </c>
      <c r="O869" s="70" t="str">
        <f t="shared" si="441"/>
        <v/>
      </c>
      <c r="P869" s="70" t="str">
        <f t="shared" si="441"/>
        <v/>
      </c>
      <c r="Q869" s="65" t="str">
        <f t="shared" si="441"/>
        <v/>
      </c>
      <c r="R869" s="65" t="str">
        <f t="shared" si="441"/>
        <v/>
      </c>
      <c r="S869" s="65" t="str">
        <f t="shared" si="441"/>
        <v/>
      </c>
      <c r="T869" s="65" t="str">
        <f t="shared" si="441"/>
        <v/>
      </c>
      <c r="U869" s="65" t="str">
        <f t="shared" si="441"/>
        <v/>
      </c>
      <c r="V869" s="66" t="str">
        <f t="shared" si="441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42">IFERROR((F871-F870)/F870,"")</f>
        <v/>
      </c>
      <c r="G872" s="63" t="str">
        <f t="shared" si="442"/>
        <v/>
      </c>
      <c r="H872" s="63" t="str">
        <f t="shared" si="442"/>
        <v/>
      </c>
      <c r="I872" s="63" t="str">
        <f t="shared" si="442"/>
        <v/>
      </c>
      <c r="J872" s="63" t="str">
        <f t="shared" si="442"/>
        <v/>
      </c>
      <c r="K872" s="63" t="str">
        <f t="shared" si="442"/>
        <v/>
      </c>
      <c r="L872" s="63" t="str">
        <f t="shared" si="442"/>
        <v/>
      </c>
      <c r="M872" s="63" t="str">
        <f t="shared" si="442"/>
        <v/>
      </c>
      <c r="N872" s="35" t="str">
        <f t="shared" si="442"/>
        <v/>
      </c>
      <c r="O872" s="35" t="str">
        <f t="shared" si="442"/>
        <v/>
      </c>
      <c r="P872" s="35" t="str">
        <f t="shared" si="442"/>
        <v/>
      </c>
      <c r="Q872" s="63" t="str">
        <f t="shared" si="442"/>
        <v/>
      </c>
      <c r="R872" s="63" t="str">
        <f t="shared" si="442"/>
        <v/>
      </c>
      <c r="S872" s="63" t="str">
        <f t="shared" si="442"/>
        <v/>
      </c>
      <c r="T872" s="63" t="str">
        <f t="shared" si="442"/>
        <v/>
      </c>
      <c r="U872" s="63" t="str">
        <f t="shared" si="442"/>
        <v/>
      </c>
      <c r="V872" s="64" t="str">
        <f t="shared" si="442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43">IFERROR(SQRT(2*(F871-F870)^2/(F871+F870)),"")</f>
        <v/>
      </c>
      <c r="G873" s="65" t="str">
        <f t="shared" si="443"/>
        <v/>
      </c>
      <c r="H873" s="65" t="str">
        <f t="shared" si="443"/>
        <v/>
      </c>
      <c r="I873" s="65" t="str">
        <f t="shared" si="443"/>
        <v/>
      </c>
      <c r="J873" s="65" t="str">
        <f t="shared" si="443"/>
        <v/>
      </c>
      <c r="K873" s="65" t="str">
        <f t="shared" si="443"/>
        <v/>
      </c>
      <c r="L873" s="65" t="str">
        <f t="shared" si="443"/>
        <v/>
      </c>
      <c r="M873" s="65" t="str">
        <f t="shared" si="443"/>
        <v/>
      </c>
      <c r="N873" s="70" t="str">
        <f t="shared" si="443"/>
        <v/>
      </c>
      <c r="O873" s="70" t="str">
        <f t="shared" si="443"/>
        <v/>
      </c>
      <c r="P873" s="70" t="str">
        <f t="shared" si="443"/>
        <v/>
      </c>
      <c r="Q873" s="65" t="str">
        <f t="shared" si="443"/>
        <v/>
      </c>
      <c r="R873" s="65" t="str">
        <f t="shared" si="443"/>
        <v/>
      </c>
      <c r="S873" s="65" t="str">
        <f t="shared" si="443"/>
        <v/>
      </c>
      <c r="T873" s="65" t="str">
        <f t="shared" si="443"/>
        <v/>
      </c>
      <c r="U873" s="65" t="str">
        <f t="shared" si="443"/>
        <v/>
      </c>
      <c r="V873" s="66" t="str">
        <f t="shared" si="443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44">IFERROR((F875-F874)/F874,"")</f>
        <v/>
      </c>
      <c r="G876" s="63" t="str">
        <f t="shared" si="444"/>
        <v/>
      </c>
      <c r="H876" s="63" t="str">
        <f t="shared" si="444"/>
        <v/>
      </c>
      <c r="I876" s="63" t="str">
        <f t="shared" si="444"/>
        <v/>
      </c>
      <c r="J876" s="63" t="str">
        <f t="shared" si="444"/>
        <v/>
      </c>
      <c r="K876" s="63" t="str">
        <f t="shared" si="444"/>
        <v/>
      </c>
      <c r="L876" s="63" t="str">
        <f t="shared" si="444"/>
        <v/>
      </c>
      <c r="M876" s="63" t="str">
        <f t="shared" si="444"/>
        <v/>
      </c>
      <c r="N876" s="35" t="str">
        <f t="shared" si="444"/>
        <v/>
      </c>
      <c r="O876" s="35" t="str">
        <f t="shared" si="444"/>
        <v/>
      </c>
      <c r="P876" s="35" t="str">
        <f t="shared" si="444"/>
        <v/>
      </c>
      <c r="Q876" s="63" t="str">
        <f t="shared" si="444"/>
        <v/>
      </c>
      <c r="R876" s="63" t="str">
        <f t="shared" si="444"/>
        <v/>
      </c>
      <c r="S876" s="63" t="str">
        <f t="shared" si="444"/>
        <v/>
      </c>
      <c r="T876" s="63" t="str">
        <f t="shared" si="444"/>
        <v/>
      </c>
      <c r="U876" s="63" t="str">
        <f t="shared" si="444"/>
        <v/>
      </c>
      <c r="V876" s="64" t="str">
        <f t="shared" si="444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45">IFERROR(SQRT(2*(F875-F874)^2/(F875+F874)),"")</f>
        <v/>
      </c>
      <c r="G877" s="65" t="str">
        <f t="shared" si="445"/>
        <v/>
      </c>
      <c r="H877" s="65" t="str">
        <f t="shared" si="445"/>
        <v/>
      </c>
      <c r="I877" s="65" t="str">
        <f t="shared" si="445"/>
        <v/>
      </c>
      <c r="J877" s="65" t="str">
        <f t="shared" si="445"/>
        <v/>
      </c>
      <c r="K877" s="65" t="str">
        <f t="shared" si="445"/>
        <v/>
      </c>
      <c r="L877" s="65" t="str">
        <f t="shared" si="445"/>
        <v/>
      </c>
      <c r="M877" s="65" t="str">
        <f t="shared" si="445"/>
        <v/>
      </c>
      <c r="N877" s="70" t="str">
        <f t="shared" si="445"/>
        <v/>
      </c>
      <c r="O877" s="70" t="str">
        <f t="shared" si="445"/>
        <v/>
      </c>
      <c r="P877" s="70" t="str">
        <f t="shared" si="445"/>
        <v/>
      </c>
      <c r="Q877" s="65" t="str">
        <f t="shared" si="445"/>
        <v/>
      </c>
      <c r="R877" s="65" t="str">
        <f t="shared" si="445"/>
        <v/>
      </c>
      <c r="S877" s="65" t="str">
        <f t="shared" si="445"/>
        <v/>
      </c>
      <c r="T877" s="65" t="str">
        <f t="shared" si="445"/>
        <v/>
      </c>
      <c r="U877" s="65" t="str">
        <f t="shared" si="445"/>
        <v/>
      </c>
      <c r="V877" s="66" t="str">
        <f t="shared" si="445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46">IFERROR((F879-F878)/F878,"")</f>
        <v/>
      </c>
      <c r="G880" s="63" t="str">
        <f t="shared" si="446"/>
        <v/>
      </c>
      <c r="H880" s="63" t="str">
        <f t="shared" si="446"/>
        <v/>
      </c>
      <c r="I880" s="63" t="str">
        <f t="shared" si="446"/>
        <v/>
      </c>
      <c r="J880" s="63" t="str">
        <f t="shared" si="446"/>
        <v/>
      </c>
      <c r="K880" s="63" t="str">
        <f t="shared" si="446"/>
        <v/>
      </c>
      <c r="L880" s="63" t="str">
        <f t="shared" si="446"/>
        <v/>
      </c>
      <c r="M880" s="63" t="str">
        <f t="shared" si="446"/>
        <v/>
      </c>
      <c r="N880" s="35" t="str">
        <f t="shared" si="446"/>
        <v/>
      </c>
      <c r="O880" s="35" t="str">
        <f t="shared" si="446"/>
        <v/>
      </c>
      <c r="P880" s="35" t="str">
        <f t="shared" si="446"/>
        <v/>
      </c>
      <c r="Q880" s="63" t="str">
        <f t="shared" si="446"/>
        <v/>
      </c>
      <c r="R880" s="63" t="str">
        <f t="shared" si="446"/>
        <v/>
      </c>
      <c r="S880" s="63" t="str">
        <f t="shared" si="446"/>
        <v/>
      </c>
      <c r="T880" s="63" t="str">
        <f t="shared" si="446"/>
        <v/>
      </c>
      <c r="U880" s="63" t="str">
        <f t="shared" si="446"/>
        <v/>
      </c>
      <c r="V880" s="64" t="str">
        <f t="shared" si="446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47">IFERROR(SQRT(2*(F879-F878)^2/(F879+F878)),"")</f>
        <v/>
      </c>
      <c r="G881" s="65" t="str">
        <f t="shared" si="447"/>
        <v/>
      </c>
      <c r="H881" s="65" t="str">
        <f t="shared" si="447"/>
        <v/>
      </c>
      <c r="I881" s="65" t="str">
        <f t="shared" si="447"/>
        <v/>
      </c>
      <c r="J881" s="65" t="str">
        <f t="shared" si="447"/>
        <v/>
      </c>
      <c r="K881" s="65" t="str">
        <f t="shared" si="447"/>
        <v/>
      </c>
      <c r="L881" s="65" t="str">
        <f t="shared" si="447"/>
        <v/>
      </c>
      <c r="M881" s="65" t="str">
        <f t="shared" si="447"/>
        <v/>
      </c>
      <c r="N881" s="70" t="str">
        <f t="shared" si="447"/>
        <v/>
      </c>
      <c r="O881" s="70" t="str">
        <f t="shared" si="447"/>
        <v/>
      </c>
      <c r="P881" s="70" t="str">
        <f t="shared" si="447"/>
        <v/>
      </c>
      <c r="Q881" s="65" t="str">
        <f t="shared" si="447"/>
        <v/>
      </c>
      <c r="R881" s="65" t="str">
        <f t="shared" si="447"/>
        <v/>
      </c>
      <c r="S881" s="65" t="str">
        <f t="shared" si="447"/>
        <v/>
      </c>
      <c r="T881" s="65" t="str">
        <f t="shared" si="447"/>
        <v/>
      </c>
      <c r="U881" s="65" t="str">
        <f t="shared" si="447"/>
        <v/>
      </c>
      <c r="V881" s="66" t="str">
        <f t="shared" si="447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8">IFERROR((F883-F882)/F882,"")</f>
        <v/>
      </c>
      <c r="G884" s="63" t="str">
        <f t="shared" si="448"/>
        <v/>
      </c>
      <c r="H884" s="63" t="str">
        <f t="shared" si="448"/>
        <v/>
      </c>
      <c r="I884" s="63" t="str">
        <f t="shared" si="448"/>
        <v/>
      </c>
      <c r="J884" s="63" t="str">
        <f t="shared" si="448"/>
        <v/>
      </c>
      <c r="K884" s="63" t="str">
        <f t="shared" si="448"/>
        <v/>
      </c>
      <c r="L884" s="63" t="str">
        <f t="shared" si="448"/>
        <v/>
      </c>
      <c r="M884" s="63" t="str">
        <f t="shared" si="448"/>
        <v/>
      </c>
      <c r="N884" s="35" t="str">
        <f t="shared" si="448"/>
        <v/>
      </c>
      <c r="O884" s="35" t="str">
        <f t="shared" si="448"/>
        <v/>
      </c>
      <c r="P884" s="35" t="str">
        <f t="shared" si="448"/>
        <v/>
      </c>
      <c r="Q884" s="63" t="str">
        <f t="shared" si="448"/>
        <v/>
      </c>
      <c r="R884" s="63" t="str">
        <f t="shared" si="448"/>
        <v/>
      </c>
      <c r="S884" s="63" t="str">
        <f t="shared" si="448"/>
        <v/>
      </c>
      <c r="T884" s="63" t="str">
        <f t="shared" si="448"/>
        <v/>
      </c>
      <c r="U884" s="63" t="str">
        <f t="shared" si="448"/>
        <v/>
      </c>
      <c r="V884" s="64" t="str">
        <f t="shared" si="448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9">IFERROR(SQRT(2*(F883-F882)^2/(F883+F882)),"")</f>
        <v/>
      </c>
      <c r="G885" s="65" t="str">
        <f t="shared" si="449"/>
        <v/>
      </c>
      <c r="H885" s="65" t="str">
        <f t="shared" si="449"/>
        <v/>
      </c>
      <c r="I885" s="65" t="str">
        <f t="shared" si="449"/>
        <v/>
      </c>
      <c r="J885" s="65" t="str">
        <f t="shared" si="449"/>
        <v/>
      </c>
      <c r="K885" s="65" t="str">
        <f t="shared" si="449"/>
        <v/>
      </c>
      <c r="L885" s="65" t="str">
        <f t="shared" si="449"/>
        <v/>
      </c>
      <c r="M885" s="65" t="str">
        <f t="shared" si="449"/>
        <v/>
      </c>
      <c r="N885" s="70" t="str">
        <f t="shared" si="449"/>
        <v/>
      </c>
      <c r="O885" s="70" t="str">
        <f t="shared" si="449"/>
        <v/>
      </c>
      <c r="P885" s="70" t="str">
        <f t="shared" si="449"/>
        <v/>
      </c>
      <c r="Q885" s="65" t="str">
        <f t="shared" si="449"/>
        <v/>
      </c>
      <c r="R885" s="65" t="str">
        <f t="shared" si="449"/>
        <v/>
      </c>
      <c r="S885" s="65" t="str">
        <f t="shared" si="449"/>
        <v/>
      </c>
      <c r="T885" s="65" t="str">
        <f t="shared" si="449"/>
        <v/>
      </c>
      <c r="U885" s="65" t="str">
        <f t="shared" si="449"/>
        <v/>
      </c>
      <c r="V885" s="66" t="str">
        <f t="shared" si="449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50">IFERROR((F887-F886)/F886,"")</f>
        <v/>
      </c>
      <c r="G888" s="63" t="str">
        <f t="shared" si="450"/>
        <v/>
      </c>
      <c r="H888" s="63" t="str">
        <f t="shared" si="450"/>
        <v/>
      </c>
      <c r="I888" s="63" t="str">
        <f t="shared" si="450"/>
        <v/>
      </c>
      <c r="J888" s="63" t="str">
        <f t="shared" si="450"/>
        <v/>
      </c>
      <c r="K888" s="63" t="str">
        <f t="shared" si="450"/>
        <v/>
      </c>
      <c r="L888" s="63" t="str">
        <f t="shared" si="450"/>
        <v/>
      </c>
      <c r="M888" s="63" t="str">
        <f t="shared" si="450"/>
        <v/>
      </c>
      <c r="N888" s="35" t="str">
        <f t="shared" si="450"/>
        <v/>
      </c>
      <c r="O888" s="35" t="str">
        <f t="shared" si="450"/>
        <v/>
      </c>
      <c r="P888" s="35" t="str">
        <f t="shared" si="450"/>
        <v/>
      </c>
      <c r="Q888" s="63" t="str">
        <f t="shared" si="450"/>
        <v/>
      </c>
      <c r="R888" s="63" t="str">
        <f t="shared" si="450"/>
        <v/>
      </c>
      <c r="S888" s="63" t="str">
        <f t="shared" si="450"/>
        <v/>
      </c>
      <c r="T888" s="63" t="str">
        <f t="shared" si="450"/>
        <v/>
      </c>
      <c r="U888" s="63" t="str">
        <f t="shared" si="450"/>
        <v/>
      </c>
      <c r="V888" s="64" t="str">
        <f t="shared" si="450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51">IFERROR(SQRT(2*(F887-F886)^2/(F887+F886)),"")</f>
        <v/>
      </c>
      <c r="G889" s="65" t="str">
        <f t="shared" si="451"/>
        <v/>
      </c>
      <c r="H889" s="65" t="str">
        <f t="shared" si="451"/>
        <v/>
      </c>
      <c r="I889" s="65" t="str">
        <f t="shared" si="451"/>
        <v/>
      </c>
      <c r="J889" s="65" t="str">
        <f t="shared" si="451"/>
        <v/>
      </c>
      <c r="K889" s="65" t="str">
        <f t="shared" si="451"/>
        <v/>
      </c>
      <c r="L889" s="65" t="str">
        <f t="shared" si="451"/>
        <v/>
      </c>
      <c r="M889" s="65" t="str">
        <f t="shared" si="451"/>
        <v/>
      </c>
      <c r="N889" s="70" t="str">
        <f t="shared" si="451"/>
        <v/>
      </c>
      <c r="O889" s="70" t="str">
        <f t="shared" si="451"/>
        <v/>
      </c>
      <c r="P889" s="70" t="str">
        <f t="shared" si="451"/>
        <v/>
      </c>
      <c r="Q889" s="65" t="str">
        <f t="shared" si="451"/>
        <v/>
      </c>
      <c r="R889" s="65" t="str">
        <f t="shared" si="451"/>
        <v/>
      </c>
      <c r="S889" s="65" t="str">
        <f t="shared" si="451"/>
        <v/>
      </c>
      <c r="T889" s="65" t="str">
        <f t="shared" si="451"/>
        <v/>
      </c>
      <c r="U889" s="65" t="str">
        <f t="shared" si="451"/>
        <v/>
      </c>
      <c r="V889" s="66" t="str">
        <f t="shared" si="451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87">
        <v>46090</v>
      </c>
      <c r="E890" s="90">
        <v>0.33333333333333331</v>
      </c>
      <c r="F890" s="58">
        <v>413</v>
      </c>
      <c r="G890" s="58">
        <v>25</v>
      </c>
      <c r="H890" s="58">
        <v>0</v>
      </c>
      <c r="I890" s="58">
        <v>165</v>
      </c>
      <c r="J890" s="58">
        <v>223</v>
      </c>
      <c r="K890" s="18">
        <v>6</v>
      </c>
      <c r="L890" s="18">
        <v>0</v>
      </c>
      <c r="M890" s="18">
        <v>19</v>
      </c>
      <c r="N890" s="18">
        <f t="shared" ref="N890:T890" si="452">SUM(N886:N889)</f>
        <v>0</v>
      </c>
      <c r="O890" s="18">
        <f t="shared" si="452"/>
        <v>0</v>
      </c>
      <c r="P890" s="18">
        <f t="shared" si="452"/>
        <v>0</v>
      </c>
      <c r="Q890" s="18">
        <v>15</v>
      </c>
      <c r="R890" s="18">
        <v>150</v>
      </c>
      <c r="S890" s="18">
        <v>0</v>
      </c>
      <c r="T890" s="18">
        <f t="shared" si="452"/>
        <v>0</v>
      </c>
      <c r="U890" s="18">
        <v>204</v>
      </c>
      <c r="V890" s="18">
        <v>19</v>
      </c>
    </row>
    <row r="891" spans="1:22" ht="13.95" customHeight="1" x14ac:dyDescent="0.3">
      <c r="A891" s="82"/>
      <c r="B891" s="85"/>
      <c r="C891" s="18" t="s">
        <v>548</v>
      </c>
      <c r="D891" s="88"/>
      <c r="E891" s="88"/>
      <c r="F891" s="18">
        <v>431</v>
      </c>
      <c r="G891" s="18">
        <v>23</v>
      </c>
      <c r="H891" s="18">
        <v>0</v>
      </c>
      <c r="I891" s="18">
        <v>167</v>
      </c>
      <c r="J891" s="18">
        <v>241</v>
      </c>
      <c r="K891" s="18">
        <v>6</v>
      </c>
      <c r="L891" s="18">
        <f t="shared" ref="L891:T891" si="453">SUM(L887:L890)</f>
        <v>0</v>
      </c>
      <c r="M891" s="18">
        <v>17</v>
      </c>
      <c r="N891" s="18">
        <f t="shared" si="453"/>
        <v>0</v>
      </c>
      <c r="O891" s="18">
        <f t="shared" si="453"/>
        <v>0</v>
      </c>
      <c r="P891" s="18">
        <f t="shared" si="453"/>
        <v>0</v>
      </c>
      <c r="Q891" s="18">
        <v>15</v>
      </c>
      <c r="R891" s="18">
        <v>152</v>
      </c>
      <c r="S891" s="18">
        <f t="shared" si="453"/>
        <v>0</v>
      </c>
      <c r="T891" s="18">
        <f t="shared" si="453"/>
        <v>0</v>
      </c>
      <c r="U891" s="18">
        <v>218</v>
      </c>
      <c r="V891" s="18">
        <v>23</v>
      </c>
    </row>
    <row r="892" spans="1:22" ht="13.95" customHeight="1" x14ac:dyDescent="0.3">
      <c r="A892" s="82"/>
      <c r="B892" s="85"/>
      <c r="C892" s="18" t="s">
        <v>549</v>
      </c>
      <c r="D892" s="88"/>
      <c r="E892" s="88"/>
      <c r="F892" s="63">
        <f t="shared" ref="F892:V892" si="454">IFERROR((F891-F890)/F890,"")</f>
        <v>4.3583535108958835E-2</v>
      </c>
      <c r="G892" s="63">
        <f t="shared" si="454"/>
        <v>-0.08</v>
      </c>
      <c r="H892" s="63" t="str">
        <f t="shared" si="454"/>
        <v/>
      </c>
      <c r="I892" s="63">
        <f t="shared" si="454"/>
        <v>1.2121212121212121E-2</v>
      </c>
      <c r="J892" s="63">
        <f t="shared" si="454"/>
        <v>8.0717488789237665E-2</v>
      </c>
      <c r="K892" s="63">
        <f t="shared" si="454"/>
        <v>0</v>
      </c>
      <c r="L892" s="63" t="str">
        <f t="shared" si="454"/>
        <v/>
      </c>
      <c r="M892" s="63">
        <f t="shared" si="454"/>
        <v>-0.10526315789473684</v>
      </c>
      <c r="N892" s="35" t="str">
        <f t="shared" si="454"/>
        <v/>
      </c>
      <c r="O892" s="35" t="str">
        <f t="shared" si="454"/>
        <v/>
      </c>
      <c r="P892" s="35" t="str">
        <f t="shared" si="454"/>
        <v/>
      </c>
      <c r="Q892" s="63">
        <f t="shared" si="454"/>
        <v>0</v>
      </c>
      <c r="R892" s="63">
        <f t="shared" si="454"/>
        <v>1.3333333333333334E-2</v>
      </c>
      <c r="S892" s="63" t="str">
        <f t="shared" si="454"/>
        <v/>
      </c>
      <c r="T892" s="63" t="str">
        <f t="shared" si="454"/>
        <v/>
      </c>
      <c r="U892" s="63">
        <f t="shared" si="454"/>
        <v>6.8627450980392163E-2</v>
      </c>
      <c r="V892" s="64">
        <f t="shared" si="454"/>
        <v>0.21052631578947367</v>
      </c>
    </row>
    <row r="893" spans="1:22" ht="13.95" customHeight="1" thickBot="1" x14ac:dyDescent="0.35">
      <c r="A893" s="83"/>
      <c r="B893" s="86"/>
      <c r="C893" s="61" t="s">
        <v>550</v>
      </c>
      <c r="D893" s="89"/>
      <c r="E893" s="89"/>
      <c r="F893" s="65">
        <f t="shared" ref="F893:V893" si="455">IFERROR(SQRT(2*(F891-F890)^2/(F891+F890)),"")</f>
        <v>0.87622629032022392</v>
      </c>
      <c r="G893" s="65">
        <f t="shared" si="455"/>
        <v>0.40824829046386302</v>
      </c>
      <c r="H893" s="65" t="str">
        <f t="shared" si="455"/>
        <v/>
      </c>
      <c r="I893" s="65">
        <f t="shared" si="455"/>
        <v>0.15523010514126659</v>
      </c>
      <c r="J893" s="65">
        <f t="shared" si="455"/>
        <v>1.181757895737503</v>
      </c>
      <c r="K893" s="65">
        <f t="shared" si="455"/>
        <v>0</v>
      </c>
      <c r="L893" s="65" t="str">
        <f t="shared" si="455"/>
        <v/>
      </c>
      <c r="M893" s="65">
        <f t="shared" si="455"/>
        <v>0.47140452079103168</v>
      </c>
      <c r="N893" s="70" t="str">
        <f t="shared" si="455"/>
        <v/>
      </c>
      <c r="O893" s="70" t="str">
        <f t="shared" si="455"/>
        <v/>
      </c>
      <c r="P893" s="70" t="str">
        <f t="shared" si="455"/>
        <v/>
      </c>
      <c r="Q893" s="65">
        <f t="shared" si="455"/>
        <v>0</v>
      </c>
      <c r="R893" s="65">
        <f t="shared" si="455"/>
        <v>0.16275769175423188</v>
      </c>
      <c r="S893" s="65" t="str">
        <f t="shared" si="455"/>
        <v/>
      </c>
      <c r="T893" s="65" t="str">
        <f t="shared" si="455"/>
        <v/>
      </c>
      <c r="U893" s="65">
        <f t="shared" si="455"/>
        <v>0.96379974715011996</v>
      </c>
      <c r="V893" s="66">
        <f t="shared" si="455"/>
        <v>0.87287156094396945</v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56">IFERROR((F895-F894)/F894,"")</f>
        <v/>
      </c>
      <c r="G896" s="63" t="str">
        <f t="shared" si="456"/>
        <v/>
      </c>
      <c r="H896" s="63" t="str">
        <f t="shared" si="456"/>
        <v/>
      </c>
      <c r="I896" s="63" t="str">
        <f t="shared" si="456"/>
        <v/>
      </c>
      <c r="J896" s="63" t="str">
        <f t="shared" si="456"/>
        <v/>
      </c>
      <c r="K896" s="63" t="str">
        <f t="shared" si="456"/>
        <v/>
      </c>
      <c r="L896" s="63" t="str">
        <f t="shared" si="456"/>
        <v/>
      </c>
      <c r="M896" s="63" t="str">
        <f t="shared" si="456"/>
        <v/>
      </c>
      <c r="N896" s="35" t="str">
        <f t="shared" si="456"/>
        <v/>
      </c>
      <c r="O896" s="35" t="str">
        <f t="shared" si="456"/>
        <v/>
      </c>
      <c r="P896" s="35" t="str">
        <f t="shared" si="456"/>
        <v/>
      </c>
      <c r="Q896" s="63" t="str">
        <f t="shared" si="456"/>
        <v/>
      </c>
      <c r="R896" s="63" t="str">
        <f t="shared" si="456"/>
        <v/>
      </c>
      <c r="S896" s="63" t="str">
        <f t="shared" si="456"/>
        <v/>
      </c>
      <c r="T896" s="63" t="str">
        <f t="shared" si="456"/>
        <v/>
      </c>
      <c r="U896" s="63" t="str">
        <f t="shared" si="456"/>
        <v/>
      </c>
      <c r="V896" s="64" t="str">
        <f t="shared" si="456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57">IFERROR(SQRT(2*(F895-F894)^2/(F895+F894)),"")</f>
        <v/>
      </c>
      <c r="G897" s="65" t="str">
        <f t="shared" si="457"/>
        <v/>
      </c>
      <c r="H897" s="65" t="str">
        <f t="shared" si="457"/>
        <v/>
      </c>
      <c r="I897" s="65" t="str">
        <f t="shared" si="457"/>
        <v/>
      </c>
      <c r="J897" s="65" t="str">
        <f t="shared" si="457"/>
        <v/>
      </c>
      <c r="K897" s="65" t="str">
        <f t="shared" si="457"/>
        <v/>
      </c>
      <c r="L897" s="65" t="str">
        <f t="shared" si="457"/>
        <v/>
      </c>
      <c r="M897" s="65" t="str">
        <f t="shared" si="457"/>
        <v/>
      </c>
      <c r="N897" s="70" t="str">
        <f t="shared" si="457"/>
        <v/>
      </c>
      <c r="O897" s="70" t="str">
        <f t="shared" si="457"/>
        <v/>
      </c>
      <c r="P897" s="70" t="str">
        <f t="shared" si="457"/>
        <v/>
      </c>
      <c r="Q897" s="65" t="str">
        <f t="shared" si="457"/>
        <v/>
      </c>
      <c r="R897" s="65" t="str">
        <f t="shared" si="457"/>
        <v/>
      </c>
      <c r="S897" s="65" t="str">
        <f t="shared" si="457"/>
        <v/>
      </c>
      <c r="T897" s="65" t="str">
        <f t="shared" si="457"/>
        <v/>
      </c>
      <c r="U897" s="65" t="str">
        <f t="shared" si="457"/>
        <v/>
      </c>
      <c r="V897" s="66" t="str">
        <f t="shared" si="457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87">
        <v>46070</v>
      </c>
      <c r="E898" s="90">
        <v>0.66666666666666663</v>
      </c>
      <c r="F898" s="58">
        <v>310</v>
      </c>
      <c r="G898" s="58">
        <v>116</v>
      </c>
      <c r="H898" s="58">
        <v>6</v>
      </c>
      <c r="I898" s="58">
        <v>138</v>
      </c>
      <c r="J898" s="58">
        <v>50</v>
      </c>
      <c r="K898" s="18">
        <v>108</v>
      </c>
      <c r="L898" s="18">
        <v>5</v>
      </c>
      <c r="M898" s="18">
        <v>3</v>
      </c>
      <c r="N898" s="18">
        <v>1</v>
      </c>
      <c r="O898" s="18">
        <v>3</v>
      </c>
      <c r="P898" s="18">
        <v>2</v>
      </c>
      <c r="Q898" s="18">
        <v>9</v>
      </c>
      <c r="R898" s="18">
        <v>127</v>
      </c>
      <c r="S898" s="18">
        <v>2</v>
      </c>
      <c r="T898" s="18">
        <v>5</v>
      </c>
      <c r="U898" s="18">
        <v>44</v>
      </c>
      <c r="V898" s="18">
        <v>1</v>
      </c>
    </row>
    <row r="899" spans="1:22" ht="13.95" customHeight="1" x14ac:dyDescent="0.3">
      <c r="A899" s="82"/>
      <c r="B899" s="85"/>
      <c r="C899" s="18" t="s">
        <v>548</v>
      </c>
      <c r="D899" s="88"/>
      <c r="E899" s="88"/>
      <c r="F899" s="18">
        <v>266</v>
      </c>
      <c r="G899" s="18">
        <v>107</v>
      </c>
      <c r="H899" s="18">
        <v>5</v>
      </c>
      <c r="I899" s="18">
        <v>122</v>
      </c>
      <c r="J899" s="18">
        <v>32</v>
      </c>
      <c r="K899" s="18">
        <v>100</v>
      </c>
      <c r="L899" s="18">
        <v>3</v>
      </c>
      <c r="M899" s="18">
        <v>4</v>
      </c>
      <c r="N899" s="18">
        <v>1</v>
      </c>
      <c r="O899" s="18">
        <v>3</v>
      </c>
      <c r="P899" s="18">
        <v>1</v>
      </c>
      <c r="Q899" s="18">
        <v>9</v>
      </c>
      <c r="R899" s="18">
        <v>107</v>
      </c>
      <c r="S899" s="18">
        <v>6</v>
      </c>
      <c r="T899" s="18">
        <v>4</v>
      </c>
      <c r="U899" s="18">
        <v>27</v>
      </c>
      <c r="V899" s="18">
        <v>1</v>
      </c>
    </row>
    <row r="900" spans="1:22" ht="13.95" customHeight="1" x14ac:dyDescent="0.3">
      <c r="A900" s="82"/>
      <c r="B900" s="85"/>
      <c r="C900" s="18" t="s">
        <v>549</v>
      </c>
      <c r="D900" s="88"/>
      <c r="E900" s="88"/>
      <c r="F900" s="63">
        <f t="shared" ref="F900:V900" si="458">IFERROR((F899-F898)/F898,"")</f>
        <v>-0.14193548387096774</v>
      </c>
      <c r="G900" s="63">
        <f t="shared" si="458"/>
        <v>-7.7586206896551727E-2</v>
      </c>
      <c r="H900" s="63">
        <f t="shared" si="458"/>
        <v>-0.16666666666666666</v>
      </c>
      <c r="I900" s="63">
        <f t="shared" si="458"/>
        <v>-0.11594202898550725</v>
      </c>
      <c r="J900" s="63">
        <f t="shared" si="458"/>
        <v>-0.36</v>
      </c>
      <c r="K900" s="63">
        <f t="shared" si="458"/>
        <v>-7.407407407407407E-2</v>
      </c>
      <c r="L900" s="63">
        <f t="shared" si="458"/>
        <v>-0.4</v>
      </c>
      <c r="M900" s="63">
        <f t="shared" si="458"/>
        <v>0.33333333333333331</v>
      </c>
      <c r="N900" s="35">
        <f t="shared" si="458"/>
        <v>0</v>
      </c>
      <c r="O900" s="35">
        <f t="shared" si="458"/>
        <v>0</v>
      </c>
      <c r="P900" s="35">
        <f t="shared" si="458"/>
        <v>-0.5</v>
      </c>
      <c r="Q900" s="63">
        <f t="shared" si="458"/>
        <v>0</v>
      </c>
      <c r="R900" s="63">
        <f t="shared" si="458"/>
        <v>-0.15748031496062992</v>
      </c>
      <c r="S900" s="63">
        <f t="shared" si="458"/>
        <v>2</v>
      </c>
      <c r="T900" s="63">
        <f t="shared" si="458"/>
        <v>-0.2</v>
      </c>
      <c r="U900" s="63">
        <f t="shared" si="458"/>
        <v>-0.38636363636363635</v>
      </c>
      <c r="V900" s="64">
        <f t="shared" si="458"/>
        <v>0</v>
      </c>
    </row>
    <row r="901" spans="1:22" ht="13.95" customHeight="1" thickBot="1" x14ac:dyDescent="0.35">
      <c r="A901" s="83"/>
      <c r="B901" s="86"/>
      <c r="C901" s="61" t="s">
        <v>550</v>
      </c>
      <c r="D901" s="89"/>
      <c r="E901" s="89"/>
      <c r="F901" s="65">
        <f t="shared" ref="F901:V901" si="459">IFERROR(SQRT(2*(F899-F898)^2/(F899+F898)),"")</f>
        <v>2.5927248643506742</v>
      </c>
      <c r="G901" s="65">
        <f t="shared" si="459"/>
        <v>0.85232470285868112</v>
      </c>
      <c r="H901" s="65">
        <f t="shared" si="459"/>
        <v>0.42640143271122088</v>
      </c>
      <c r="I901" s="65">
        <f t="shared" si="459"/>
        <v>1.4032928308912467</v>
      </c>
      <c r="J901" s="65">
        <f t="shared" si="459"/>
        <v>2.8111277139949093</v>
      </c>
      <c r="K901" s="65">
        <f t="shared" si="459"/>
        <v>0.78446454055273618</v>
      </c>
      <c r="L901" s="65">
        <f t="shared" si="459"/>
        <v>1</v>
      </c>
      <c r="M901" s="65">
        <f t="shared" si="459"/>
        <v>0.53452248382484879</v>
      </c>
      <c r="N901" s="70">
        <f t="shared" si="459"/>
        <v>0</v>
      </c>
      <c r="O901" s="70">
        <f t="shared" si="459"/>
        <v>0</v>
      </c>
      <c r="P901" s="70">
        <f t="shared" si="459"/>
        <v>0.81649658092772603</v>
      </c>
      <c r="Q901" s="65">
        <f t="shared" si="459"/>
        <v>0</v>
      </c>
      <c r="R901" s="65">
        <f t="shared" si="459"/>
        <v>1.8490006540840971</v>
      </c>
      <c r="S901" s="65">
        <f t="shared" si="459"/>
        <v>2</v>
      </c>
      <c r="T901" s="65">
        <f t="shared" si="459"/>
        <v>0.47140452079103168</v>
      </c>
      <c r="U901" s="65">
        <f t="shared" si="459"/>
        <v>2.8532166182087431</v>
      </c>
      <c r="V901" s="66">
        <f t="shared" si="459"/>
        <v>0</v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87">
        <v>46085</v>
      </c>
      <c r="E902" s="90">
        <v>0.625</v>
      </c>
      <c r="F902" s="58">
        <v>158</v>
      </c>
      <c r="G902" s="58">
        <v>11</v>
      </c>
      <c r="H902" s="58">
        <v>7</v>
      </c>
      <c r="I902" s="58">
        <v>102</v>
      </c>
      <c r="J902" s="58">
        <v>38</v>
      </c>
      <c r="K902" s="18">
        <v>6</v>
      </c>
      <c r="L902" s="18">
        <v>2</v>
      </c>
      <c r="M902" s="18">
        <v>3</v>
      </c>
      <c r="N902" s="18">
        <v>4</v>
      </c>
      <c r="O902" s="18">
        <v>0</v>
      </c>
      <c r="P902" s="18">
        <v>3</v>
      </c>
      <c r="Q902" s="18">
        <v>11</v>
      </c>
      <c r="R902" s="18">
        <v>83</v>
      </c>
      <c r="S902" s="18">
        <v>8</v>
      </c>
      <c r="T902" s="18">
        <f t="shared" ref="T902" si="460">SUM(T898:T901)</f>
        <v>9.2714045207910321</v>
      </c>
      <c r="U902" s="18">
        <v>37</v>
      </c>
      <c r="V902" s="18">
        <v>1</v>
      </c>
    </row>
    <row r="903" spans="1:22" ht="13.95" customHeight="1" x14ac:dyDescent="0.3">
      <c r="A903" s="82"/>
      <c r="B903" s="85"/>
      <c r="C903" s="18" t="s">
        <v>548</v>
      </c>
      <c r="D903" s="88"/>
      <c r="E903" s="88"/>
      <c r="F903" s="18">
        <v>166</v>
      </c>
      <c r="G903" s="18">
        <v>12</v>
      </c>
      <c r="H903" s="18">
        <v>8</v>
      </c>
      <c r="I903" s="18">
        <v>106</v>
      </c>
      <c r="J903" s="18">
        <v>40</v>
      </c>
      <c r="K903" s="18">
        <v>6</v>
      </c>
      <c r="L903" s="18">
        <v>2</v>
      </c>
      <c r="M903" s="18">
        <v>4</v>
      </c>
      <c r="N903" s="18">
        <v>5</v>
      </c>
      <c r="O903" s="18">
        <f t="shared" ref="O903:T903" si="461">SUM(O899:O902)</f>
        <v>3</v>
      </c>
      <c r="P903" s="18">
        <v>3</v>
      </c>
      <c r="Q903" s="18">
        <v>11</v>
      </c>
      <c r="R903" s="18">
        <v>86</v>
      </c>
      <c r="S903" s="18">
        <v>9</v>
      </c>
      <c r="T903" s="18">
        <f t="shared" si="461"/>
        <v>13.542809041582064</v>
      </c>
      <c r="U903" s="18">
        <v>39</v>
      </c>
      <c r="V903" s="18">
        <v>1</v>
      </c>
    </row>
    <row r="904" spans="1:22" ht="13.95" customHeight="1" x14ac:dyDescent="0.3">
      <c r="A904" s="82"/>
      <c r="B904" s="85"/>
      <c r="C904" s="18" t="s">
        <v>549</v>
      </c>
      <c r="D904" s="88"/>
      <c r="E904" s="88"/>
      <c r="F904" s="63">
        <f t="shared" ref="F904:V904" si="462">IFERROR((F903-F902)/F902,"")</f>
        <v>5.0632911392405063E-2</v>
      </c>
      <c r="G904" s="63">
        <f t="shared" si="462"/>
        <v>9.0909090909090912E-2</v>
      </c>
      <c r="H904" s="63">
        <f t="shared" si="462"/>
        <v>0.14285714285714285</v>
      </c>
      <c r="I904" s="63">
        <f t="shared" si="462"/>
        <v>3.9215686274509803E-2</v>
      </c>
      <c r="J904" s="63">
        <f t="shared" si="462"/>
        <v>5.2631578947368418E-2</v>
      </c>
      <c r="K904" s="63">
        <f t="shared" si="462"/>
        <v>0</v>
      </c>
      <c r="L904" s="63">
        <f t="shared" si="462"/>
        <v>0</v>
      </c>
      <c r="M904" s="63">
        <f t="shared" si="462"/>
        <v>0.33333333333333331</v>
      </c>
      <c r="N904" s="35">
        <f t="shared" si="462"/>
        <v>0.25</v>
      </c>
      <c r="O904" s="35" t="str">
        <f t="shared" si="462"/>
        <v/>
      </c>
      <c r="P904" s="35">
        <f t="shared" si="462"/>
        <v>0</v>
      </c>
      <c r="Q904" s="63">
        <f t="shared" si="462"/>
        <v>0</v>
      </c>
      <c r="R904" s="63">
        <f t="shared" si="462"/>
        <v>3.614457831325301E-2</v>
      </c>
      <c r="S904" s="63">
        <f t="shared" si="462"/>
        <v>0.125</v>
      </c>
      <c r="T904" s="63">
        <f t="shared" si="462"/>
        <v>0.4607073837855365</v>
      </c>
      <c r="U904" s="63">
        <f t="shared" si="462"/>
        <v>5.4054054054054057E-2</v>
      </c>
      <c r="V904" s="64">
        <f t="shared" si="462"/>
        <v>0</v>
      </c>
    </row>
    <row r="905" spans="1:22" ht="13.95" customHeight="1" thickBot="1" x14ac:dyDescent="0.35">
      <c r="A905" s="83"/>
      <c r="B905" s="86"/>
      <c r="C905" s="61" t="s">
        <v>550</v>
      </c>
      <c r="D905" s="89"/>
      <c r="E905" s="89"/>
      <c r="F905" s="65">
        <f t="shared" ref="F905:V905" si="463">IFERROR(SQRT(2*(F903-F902)^2/(F903+F902)),"")</f>
        <v>0.62853936105470887</v>
      </c>
      <c r="G905" s="65">
        <f t="shared" si="463"/>
        <v>0.29488391230979427</v>
      </c>
      <c r="H905" s="65">
        <f t="shared" si="463"/>
        <v>0.36514837167011072</v>
      </c>
      <c r="I905" s="65">
        <f t="shared" si="463"/>
        <v>0.39223227027636809</v>
      </c>
      <c r="J905" s="65">
        <f t="shared" si="463"/>
        <v>0.32025630761017426</v>
      </c>
      <c r="K905" s="65">
        <f t="shared" si="463"/>
        <v>0</v>
      </c>
      <c r="L905" s="65">
        <f t="shared" si="463"/>
        <v>0</v>
      </c>
      <c r="M905" s="65">
        <f t="shared" si="463"/>
        <v>0.53452248382484879</v>
      </c>
      <c r="N905" s="70">
        <f t="shared" si="463"/>
        <v>0.47140452079103168</v>
      </c>
      <c r="O905" s="70">
        <f t="shared" si="463"/>
        <v>2.4494897427831779</v>
      </c>
      <c r="P905" s="70">
        <f t="shared" si="463"/>
        <v>0</v>
      </c>
      <c r="Q905" s="65">
        <f t="shared" si="463"/>
        <v>0</v>
      </c>
      <c r="R905" s="65">
        <f t="shared" si="463"/>
        <v>0.32635697593225271</v>
      </c>
      <c r="S905" s="65">
        <f t="shared" si="463"/>
        <v>0.34299717028501769</v>
      </c>
      <c r="T905" s="65">
        <f t="shared" si="463"/>
        <v>1.2646866945726887</v>
      </c>
      <c r="U905" s="65">
        <f t="shared" si="463"/>
        <v>0.32444284226152509</v>
      </c>
      <c r="V905" s="66">
        <f t="shared" si="463"/>
        <v>0</v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87">
        <v>46087</v>
      </c>
      <c r="E906" s="90">
        <v>0.33333333333333331</v>
      </c>
      <c r="F906" s="58">
        <v>454</v>
      </c>
      <c r="G906" s="58">
        <v>56</v>
      </c>
      <c r="H906" s="58">
        <v>31</v>
      </c>
      <c r="I906" s="58">
        <v>120</v>
      </c>
      <c r="J906" s="58">
        <v>247</v>
      </c>
      <c r="K906" s="18">
        <v>36</v>
      </c>
      <c r="L906" s="18">
        <v>6</v>
      </c>
      <c r="M906" s="18">
        <v>14</v>
      </c>
      <c r="N906" s="18">
        <v>5</v>
      </c>
      <c r="O906" s="18">
        <v>5</v>
      </c>
      <c r="P906" s="18">
        <v>21</v>
      </c>
      <c r="Q906" s="18">
        <v>5</v>
      </c>
      <c r="R906" s="18">
        <v>108</v>
      </c>
      <c r="S906" s="18">
        <v>7</v>
      </c>
      <c r="T906" s="18">
        <v>42</v>
      </c>
      <c r="U906" s="18">
        <v>188</v>
      </c>
      <c r="V906" s="18">
        <v>17</v>
      </c>
    </row>
    <row r="907" spans="1:22" ht="13.95" customHeight="1" x14ac:dyDescent="0.3">
      <c r="A907" s="82"/>
      <c r="B907" s="85"/>
      <c r="C907" s="18" t="s">
        <v>548</v>
      </c>
      <c r="D907" s="88"/>
      <c r="E907" s="88"/>
      <c r="F907" s="18">
        <v>411</v>
      </c>
      <c r="G907" s="18">
        <v>41</v>
      </c>
      <c r="H907" s="18">
        <v>31</v>
      </c>
      <c r="I907" s="18">
        <v>84</v>
      </c>
      <c r="J907" s="18">
        <v>255</v>
      </c>
      <c r="K907" s="18">
        <v>27</v>
      </c>
      <c r="L907" s="18">
        <v>6</v>
      </c>
      <c r="M907" s="18">
        <v>8</v>
      </c>
      <c r="N907" s="18">
        <v>4</v>
      </c>
      <c r="O907" s="18">
        <v>4</v>
      </c>
      <c r="P907" s="18">
        <v>23</v>
      </c>
      <c r="Q907" s="18">
        <v>4</v>
      </c>
      <c r="R907" s="18">
        <v>70</v>
      </c>
      <c r="S907" s="18">
        <v>10</v>
      </c>
      <c r="T907" s="18">
        <v>26</v>
      </c>
      <c r="U907" s="18">
        <v>192</v>
      </c>
      <c r="V907" s="18">
        <v>37</v>
      </c>
    </row>
    <row r="908" spans="1:22" ht="13.95" customHeight="1" x14ac:dyDescent="0.3">
      <c r="A908" s="82"/>
      <c r="B908" s="85"/>
      <c r="C908" s="18" t="s">
        <v>549</v>
      </c>
      <c r="D908" s="88"/>
      <c r="E908" s="88"/>
      <c r="F908" s="63">
        <f t="shared" ref="F908:V908" si="464">IFERROR((F907-F906)/F906,"")</f>
        <v>-9.4713656387665199E-2</v>
      </c>
      <c r="G908" s="63">
        <f t="shared" si="464"/>
        <v>-0.26785714285714285</v>
      </c>
      <c r="H908" s="63">
        <f t="shared" si="464"/>
        <v>0</v>
      </c>
      <c r="I908" s="63">
        <f t="shared" si="464"/>
        <v>-0.3</v>
      </c>
      <c r="J908" s="63">
        <f t="shared" si="464"/>
        <v>3.2388663967611336E-2</v>
      </c>
      <c r="K908" s="63">
        <f t="shared" si="464"/>
        <v>-0.25</v>
      </c>
      <c r="L908" s="63">
        <f t="shared" si="464"/>
        <v>0</v>
      </c>
      <c r="M908" s="63">
        <f t="shared" si="464"/>
        <v>-0.42857142857142855</v>
      </c>
      <c r="N908" s="35">
        <f t="shared" si="464"/>
        <v>-0.2</v>
      </c>
      <c r="O908" s="35">
        <f t="shared" si="464"/>
        <v>-0.2</v>
      </c>
      <c r="P908" s="35">
        <f t="shared" si="464"/>
        <v>9.5238095238095233E-2</v>
      </c>
      <c r="Q908" s="63">
        <f t="shared" si="464"/>
        <v>-0.2</v>
      </c>
      <c r="R908" s="63">
        <f t="shared" si="464"/>
        <v>-0.35185185185185186</v>
      </c>
      <c r="S908" s="63">
        <f t="shared" si="464"/>
        <v>0.42857142857142855</v>
      </c>
      <c r="T908" s="63">
        <f t="shared" si="464"/>
        <v>-0.38095238095238093</v>
      </c>
      <c r="U908" s="63">
        <f t="shared" si="464"/>
        <v>2.1276595744680851E-2</v>
      </c>
      <c r="V908" s="64">
        <f t="shared" si="464"/>
        <v>1.1764705882352942</v>
      </c>
    </row>
    <row r="909" spans="1:22" ht="13.95" customHeight="1" thickBot="1" x14ac:dyDescent="0.35">
      <c r="A909" s="83"/>
      <c r="B909" s="86"/>
      <c r="C909" s="61" t="s">
        <v>550</v>
      </c>
      <c r="D909" s="89"/>
      <c r="E909" s="89"/>
      <c r="F909" s="65">
        <f t="shared" ref="F909:V909" si="465">IFERROR(SQRT(2*(F907-F906)^2/(F907+F906)),"")</f>
        <v>2.0676422583876835</v>
      </c>
      <c r="G909" s="65">
        <f t="shared" si="465"/>
        <v>2.1538744758532142</v>
      </c>
      <c r="H909" s="65">
        <f t="shared" si="465"/>
        <v>0</v>
      </c>
      <c r="I909" s="65">
        <f t="shared" si="465"/>
        <v>3.5645311547160272</v>
      </c>
      <c r="J909" s="65">
        <f t="shared" si="465"/>
        <v>0.50495552247824249</v>
      </c>
      <c r="K909" s="65">
        <f t="shared" si="465"/>
        <v>1.6035674514745464</v>
      </c>
      <c r="L909" s="65">
        <f t="shared" si="465"/>
        <v>0</v>
      </c>
      <c r="M909" s="65">
        <f t="shared" si="465"/>
        <v>1.8090680674665818</v>
      </c>
      <c r="N909" s="70">
        <f t="shared" si="465"/>
        <v>0.47140452079103168</v>
      </c>
      <c r="O909" s="70">
        <f t="shared" si="465"/>
        <v>0.47140452079103168</v>
      </c>
      <c r="P909" s="70">
        <f t="shared" si="465"/>
        <v>0.42640143271122088</v>
      </c>
      <c r="Q909" s="65">
        <f t="shared" si="465"/>
        <v>0.47140452079103168</v>
      </c>
      <c r="R909" s="65">
        <f t="shared" si="465"/>
        <v>4.0279919440241683</v>
      </c>
      <c r="S909" s="65">
        <f t="shared" si="465"/>
        <v>1.0289915108550531</v>
      </c>
      <c r="T909" s="65">
        <f t="shared" si="465"/>
        <v>2.7439773622801416</v>
      </c>
      <c r="U909" s="65">
        <f t="shared" si="465"/>
        <v>0.29019050004400465</v>
      </c>
      <c r="V909" s="66">
        <f t="shared" si="465"/>
        <v>3.849001794597505</v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66">IFERROR((F911-F910)/F910,"")</f>
        <v/>
      </c>
      <c r="G912" s="63" t="str">
        <f t="shared" si="466"/>
        <v/>
      </c>
      <c r="H912" s="63" t="str">
        <f t="shared" si="466"/>
        <v/>
      </c>
      <c r="I912" s="63" t="str">
        <f t="shared" si="466"/>
        <v/>
      </c>
      <c r="J912" s="63" t="str">
        <f t="shared" si="466"/>
        <v/>
      </c>
      <c r="K912" s="63" t="str">
        <f t="shared" si="466"/>
        <v/>
      </c>
      <c r="L912" s="63" t="str">
        <f t="shared" si="466"/>
        <v/>
      </c>
      <c r="M912" s="63" t="str">
        <f t="shared" si="466"/>
        <v/>
      </c>
      <c r="N912" s="35" t="str">
        <f t="shared" si="466"/>
        <v/>
      </c>
      <c r="O912" s="35" t="str">
        <f t="shared" si="466"/>
        <v/>
      </c>
      <c r="P912" s="35" t="str">
        <f t="shared" si="466"/>
        <v/>
      </c>
      <c r="Q912" s="63" t="str">
        <f t="shared" si="466"/>
        <v/>
      </c>
      <c r="R912" s="63" t="str">
        <f t="shared" si="466"/>
        <v/>
      </c>
      <c r="S912" s="63" t="str">
        <f t="shared" si="466"/>
        <v/>
      </c>
      <c r="T912" s="63" t="str">
        <f t="shared" si="466"/>
        <v/>
      </c>
      <c r="U912" s="63" t="str">
        <f t="shared" si="466"/>
        <v/>
      </c>
      <c r="V912" s="64" t="str">
        <f t="shared" si="466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67">IFERROR(SQRT(2*(F911-F910)^2/(F911+F910)),"")</f>
        <v/>
      </c>
      <c r="G913" s="65" t="str">
        <f t="shared" si="467"/>
        <v/>
      </c>
      <c r="H913" s="65" t="str">
        <f t="shared" si="467"/>
        <v/>
      </c>
      <c r="I913" s="65" t="str">
        <f t="shared" si="467"/>
        <v/>
      </c>
      <c r="J913" s="65" t="str">
        <f t="shared" si="467"/>
        <v/>
      </c>
      <c r="K913" s="65" t="str">
        <f t="shared" si="467"/>
        <v/>
      </c>
      <c r="L913" s="65" t="str">
        <f t="shared" si="467"/>
        <v/>
      </c>
      <c r="M913" s="65" t="str">
        <f t="shared" si="467"/>
        <v/>
      </c>
      <c r="N913" s="70" t="str">
        <f t="shared" si="467"/>
        <v/>
      </c>
      <c r="O913" s="70" t="str">
        <f t="shared" si="467"/>
        <v/>
      </c>
      <c r="P913" s="70" t="str">
        <f t="shared" si="467"/>
        <v/>
      </c>
      <c r="Q913" s="65" t="str">
        <f t="shared" si="467"/>
        <v/>
      </c>
      <c r="R913" s="65" t="str">
        <f t="shared" si="467"/>
        <v/>
      </c>
      <c r="S913" s="65" t="str">
        <f t="shared" si="467"/>
        <v/>
      </c>
      <c r="T913" s="65" t="str">
        <f t="shared" si="467"/>
        <v/>
      </c>
      <c r="U913" s="65" t="str">
        <f t="shared" si="467"/>
        <v/>
      </c>
      <c r="V913" s="66" t="str">
        <f t="shared" si="467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68">IFERROR((F915-F914)/F914,"")</f>
        <v/>
      </c>
      <c r="G916" s="63" t="str">
        <f t="shared" si="468"/>
        <v/>
      </c>
      <c r="H916" s="63" t="str">
        <f t="shared" si="468"/>
        <v/>
      </c>
      <c r="I916" s="63" t="str">
        <f t="shared" si="468"/>
        <v/>
      </c>
      <c r="J916" s="63" t="str">
        <f t="shared" si="468"/>
        <v/>
      </c>
      <c r="K916" s="63" t="str">
        <f t="shared" si="468"/>
        <v/>
      </c>
      <c r="L916" s="63" t="str">
        <f t="shared" si="468"/>
        <v/>
      </c>
      <c r="M916" s="63" t="str">
        <f t="shared" si="468"/>
        <v/>
      </c>
      <c r="N916" s="35" t="str">
        <f t="shared" si="468"/>
        <v/>
      </c>
      <c r="O916" s="35" t="str">
        <f t="shared" si="468"/>
        <v/>
      </c>
      <c r="P916" s="35" t="str">
        <f t="shared" si="468"/>
        <v/>
      </c>
      <c r="Q916" s="63" t="str">
        <f t="shared" si="468"/>
        <v/>
      </c>
      <c r="R916" s="63" t="str">
        <f t="shared" si="468"/>
        <v/>
      </c>
      <c r="S916" s="63" t="str">
        <f t="shared" si="468"/>
        <v/>
      </c>
      <c r="T916" s="63" t="str">
        <f t="shared" si="468"/>
        <v/>
      </c>
      <c r="U916" s="63" t="str">
        <f t="shared" si="468"/>
        <v/>
      </c>
      <c r="V916" s="64" t="str">
        <f t="shared" si="468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69">IFERROR(SQRT(2*(F915-F914)^2/(F915+F914)),"")</f>
        <v/>
      </c>
      <c r="G917" s="65" t="str">
        <f t="shared" si="469"/>
        <v/>
      </c>
      <c r="H917" s="65" t="str">
        <f t="shared" si="469"/>
        <v/>
      </c>
      <c r="I917" s="65" t="str">
        <f t="shared" si="469"/>
        <v/>
      </c>
      <c r="J917" s="65" t="str">
        <f t="shared" si="469"/>
        <v/>
      </c>
      <c r="K917" s="65" t="str">
        <f t="shared" si="469"/>
        <v/>
      </c>
      <c r="L917" s="65" t="str">
        <f t="shared" si="469"/>
        <v/>
      </c>
      <c r="M917" s="65" t="str">
        <f t="shared" si="469"/>
        <v/>
      </c>
      <c r="N917" s="70" t="str">
        <f t="shared" si="469"/>
        <v/>
      </c>
      <c r="O917" s="70" t="str">
        <f t="shared" si="469"/>
        <v/>
      </c>
      <c r="P917" s="70" t="str">
        <f t="shared" si="469"/>
        <v/>
      </c>
      <c r="Q917" s="65" t="str">
        <f t="shared" si="469"/>
        <v/>
      </c>
      <c r="R917" s="65" t="str">
        <f t="shared" si="469"/>
        <v/>
      </c>
      <c r="S917" s="65" t="str">
        <f t="shared" si="469"/>
        <v/>
      </c>
      <c r="T917" s="65" t="str">
        <f t="shared" si="469"/>
        <v/>
      </c>
      <c r="U917" s="65" t="str">
        <f t="shared" si="469"/>
        <v/>
      </c>
      <c r="V917" s="66" t="str">
        <f t="shared" si="469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70">IFERROR((F919-F918)/F918,"")</f>
        <v/>
      </c>
      <c r="G920" s="63" t="str">
        <f t="shared" si="470"/>
        <v/>
      </c>
      <c r="H920" s="63" t="str">
        <f t="shared" si="470"/>
        <v/>
      </c>
      <c r="I920" s="63" t="str">
        <f t="shared" si="470"/>
        <v/>
      </c>
      <c r="J920" s="63" t="str">
        <f t="shared" si="470"/>
        <v/>
      </c>
      <c r="K920" s="63" t="str">
        <f t="shared" si="470"/>
        <v/>
      </c>
      <c r="L920" s="63" t="str">
        <f t="shared" si="470"/>
        <v/>
      </c>
      <c r="M920" s="63" t="str">
        <f t="shared" si="470"/>
        <v/>
      </c>
      <c r="N920" s="35" t="str">
        <f t="shared" si="470"/>
        <v/>
      </c>
      <c r="O920" s="35" t="str">
        <f t="shared" si="470"/>
        <v/>
      </c>
      <c r="P920" s="35" t="str">
        <f t="shared" si="470"/>
        <v/>
      </c>
      <c r="Q920" s="63" t="str">
        <f t="shared" si="470"/>
        <v/>
      </c>
      <c r="R920" s="63" t="str">
        <f t="shared" si="470"/>
        <v/>
      </c>
      <c r="S920" s="63" t="str">
        <f t="shared" si="470"/>
        <v/>
      </c>
      <c r="T920" s="63" t="str">
        <f t="shared" si="470"/>
        <v/>
      </c>
      <c r="U920" s="63" t="str">
        <f t="shared" si="470"/>
        <v/>
      </c>
      <c r="V920" s="64" t="str">
        <f t="shared" si="470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71">IFERROR(SQRT(2*(F919-F918)^2/(F919+F918)),"")</f>
        <v/>
      </c>
      <c r="G921" s="65" t="str">
        <f t="shared" si="471"/>
        <v/>
      </c>
      <c r="H921" s="65" t="str">
        <f t="shared" si="471"/>
        <v/>
      </c>
      <c r="I921" s="65" t="str">
        <f t="shared" si="471"/>
        <v/>
      </c>
      <c r="J921" s="65" t="str">
        <f t="shared" si="471"/>
        <v/>
      </c>
      <c r="K921" s="65" t="str">
        <f t="shared" si="471"/>
        <v/>
      </c>
      <c r="L921" s="65" t="str">
        <f t="shared" si="471"/>
        <v/>
      </c>
      <c r="M921" s="65" t="str">
        <f t="shared" si="471"/>
        <v/>
      </c>
      <c r="N921" s="70" t="str">
        <f t="shared" si="471"/>
        <v/>
      </c>
      <c r="O921" s="70" t="str">
        <f t="shared" si="471"/>
        <v/>
      </c>
      <c r="P921" s="70" t="str">
        <f t="shared" si="471"/>
        <v/>
      </c>
      <c r="Q921" s="65" t="str">
        <f t="shared" si="471"/>
        <v/>
      </c>
      <c r="R921" s="65" t="str">
        <f t="shared" si="471"/>
        <v/>
      </c>
      <c r="S921" s="65" t="str">
        <f t="shared" si="471"/>
        <v/>
      </c>
      <c r="T921" s="65" t="str">
        <f t="shared" si="471"/>
        <v/>
      </c>
      <c r="U921" s="65" t="str">
        <f t="shared" si="471"/>
        <v/>
      </c>
      <c r="V921" s="66" t="str">
        <f t="shared" si="471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72">IFERROR((F923-F922)/F922,"")</f>
        <v/>
      </c>
      <c r="G924" s="63" t="str">
        <f t="shared" si="472"/>
        <v/>
      </c>
      <c r="H924" s="63" t="str">
        <f t="shared" si="472"/>
        <v/>
      </c>
      <c r="I924" s="63" t="str">
        <f t="shared" si="472"/>
        <v/>
      </c>
      <c r="J924" s="63" t="str">
        <f t="shared" si="472"/>
        <v/>
      </c>
      <c r="K924" s="63" t="str">
        <f t="shared" si="472"/>
        <v/>
      </c>
      <c r="L924" s="63" t="str">
        <f t="shared" si="472"/>
        <v/>
      </c>
      <c r="M924" s="63" t="str">
        <f t="shared" si="472"/>
        <v/>
      </c>
      <c r="N924" s="35" t="str">
        <f t="shared" si="472"/>
        <v/>
      </c>
      <c r="O924" s="35" t="str">
        <f t="shared" si="472"/>
        <v/>
      </c>
      <c r="P924" s="35" t="str">
        <f t="shared" si="472"/>
        <v/>
      </c>
      <c r="Q924" s="63" t="str">
        <f t="shared" si="472"/>
        <v/>
      </c>
      <c r="R924" s="63" t="str">
        <f t="shared" si="472"/>
        <v/>
      </c>
      <c r="S924" s="63" t="str">
        <f t="shared" si="472"/>
        <v/>
      </c>
      <c r="T924" s="63" t="str">
        <f t="shared" si="472"/>
        <v/>
      </c>
      <c r="U924" s="63" t="str">
        <f t="shared" si="472"/>
        <v/>
      </c>
      <c r="V924" s="64" t="str">
        <f t="shared" si="472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73">IFERROR(SQRT(2*(F923-F922)^2/(F923+F922)),"")</f>
        <v/>
      </c>
      <c r="G925" s="65" t="str">
        <f t="shared" si="473"/>
        <v/>
      </c>
      <c r="H925" s="65" t="str">
        <f t="shared" si="473"/>
        <v/>
      </c>
      <c r="I925" s="65" t="str">
        <f t="shared" si="473"/>
        <v/>
      </c>
      <c r="J925" s="65" t="str">
        <f t="shared" si="473"/>
        <v/>
      </c>
      <c r="K925" s="65" t="str">
        <f t="shared" si="473"/>
        <v/>
      </c>
      <c r="L925" s="65" t="str">
        <f t="shared" si="473"/>
        <v/>
      </c>
      <c r="M925" s="65" t="str">
        <f t="shared" si="473"/>
        <v/>
      </c>
      <c r="N925" s="70" t="str">
        <f t="shared" si="473"/>
        <v/>
      </c>
      <c r="O925" s="70" t="str">
        <f t="shared" si="473"/>
        <v/>
      </c>
      <c r="P925" s="70" t="str">
        <f t="shared" si="473"/>
        <v/>
      </c>
      <c r="Q925" s="65" t="str">
        <f t="shared" si="473"/>
        <v/>
      </c>
      <c r="R925" s="65" t="str">
        <f t="shared" si="473"/>
        <v/>
      </c>
      <c r="S925" s="65" t="str">
        <f t="shared" si="473"/>
        <v/>
      </c>
      <c r="T925" s="65" t="str">
        <f t="shared" si="473"/>
        <v/>
      </c>
      <c r="U925" s="65" t="str">
        <f t="shared" si="473"/>
        <v/>
      </c>
      <c r="V925" s="66" t="str">
        <f t="shared" si="473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74">IFERROR((F927-F926)/F926,"")</f>
        <v/>
      </c>
      <c r="G928" s="63" t="str">
        <f t="shared" si="474"/>
        <v/>
      </c>
      <c r="H928" s="63" t="str">
        <f t="shared" si="474"/>
        <v/>
      </c>
      <c r="I928" s="63" t="str">
        <f t="shared" si="474"/>
        <v/>
      </c>
      <c r="J928" s="63" t="str">
        <f t="shared" si="474"/>
        <v/>
      </c>
      <c r="K928" s="63" t="str">
        <f t="shared" si="474"/>
        <v/>
      </c>
      <c r="L928" s="63" t="str">
        <f t="shared" si="474"/>
        <v/>
      </c>
      <c r="M928" s="63" t="str">
        <f t="shared" si="474"/>
        <v/>
      </c>
      <c r="N928" s="35" t="str">
        <f t="shared" si="474"/>
        <v/>
      </c>
      <c r="O928" s="35" t="str">
        <f t="shared" si="474"/>
        <v/>
      </c>
      <c r="P928" s="35" t="str">
        <f t="shared" si="474"/>
        <v/>
      </c>
      <c r="Q928" s="63" t="str">
        <f t="shared" si="474"/>
        <v/>
      </c>
      <c r="R928" s="63" t="str">
        <f t="shared" si="474"/>
        <v/>
      </c>
      <c r="S928" s="63" t="str">
        <f t="shared" si="474"/>
        <v/>
      </c>
      <c r="T928" s="63" t="str">
        <f t="shared" si="474"/>
        <v/>
      </c>
      <c r="U928" s="63" t="str">
        <f t="shared" si="474"/>
        <v/>
      </c>
      <c r="V928" s="64" t="str">
        <f t="shared" si="474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75">IFERROR(SQRT(2*(F927-F926)^2/(F927+F926)),"")</f>
        <v/>
      </c>
      <c r="G929" s="65" t="str">
        <f t="shared" si="475"/>
        <v/>
      </c>
      <c r="H929" s="65" t="str">
        <f t="shared" si="475"/>
        <v/>
      </c>
      <c r="I929" s="65" t="str">
        <f t="shared" si="475"/>
        <v/>
      </c>
      <c r="J929" s="65" t="str">
        <f t="shared" si="475"/>
        <v/>
      </c>
      <c r="K929" s="65" t="str">
        <f t="shared" si="475"/>
        <v/>
      </c>
      <c r="L929" s="65" t="str">
        <f t="shared" si="475"/>
        <v/>
      </c>
      <c r="M929" s="65" t="str">
        <f t="shared" si="475"/>
        <v/>
      </c>
      <c r="N929" s="70" t="str">
        <f t="shared" si="475"/>
        <v/>
      </c>
      <c r="O929" s="70" t="str">
        <f t="shared" si="475"/>
        <v/>
      </c>
      <c r="P929" s="70" t="str">
        <f t="shared" si="475"/>
        <v/>
      </c>
      <c r="Q929" s="65" t="str">
        <f t="shared" si="475"/>
        <v/>
      </c>
      <c r="R929" s="65" t="str">
        <f t="shared" si="475"/>
        <v/>
      </c>
      <c r="S929" s="65" t="str">
        <f t="shared" si="475"/>
        <v/>
      </c>
      <c r="T929" s="65" t="str">
        <f t="shared" si="475"/>
        <v/>
      </c>
      <c r="U929" s="65" t="str">
        <f t="shared" si="475"/>
        <v/>
      </c>
      <c r="V929" s="66" t="str">
        <f t="shared" si="475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76">IFERROR((F931-F930)/F930,"")</f>
        <v/>
      </c>
      <c r="G932" s="63" t="str">
        <f t="shared" si="476"/>
        <v/>
      </c>
      <c r="H932" s="63" t="str">
        <f t="shared" si="476"/>
        <v/>
      </c>
      <c r="I932" s="63" t="str">
        <f t="shared" si="476"/>
        <v/>
      </c>
      <c r="J932" s="63" t="str">
        <f t="shared" si="476"/>
        <v/>
      </c>
      <c r="K932" s="63" t="str">
        <f t="shared" si="476"/>
        <v/>
      </c>
      <c r="L932" s="63" t="str">
        <f t="shared" si="476"/>
        <v/>
      </c>
      <c r="M932" s="63" t="str">
        <f t="shared" si="476"/>
        <v/>
      </c>
      <c r="N932" s="35" t="str">
        <f t="shared" si="476"/>
        <v/>
      </c>
      <c r="O932" s="35" t="str">
        <f t="shared" si="476"/>
        <v/>
      </c>
      <c r="P932" s="35" t="str">
        <f t="shared" si="476"/>
        <v/>
      </c>
      <c r="Q932" s="63" t="str">
        <f t="shared" si="476"/>
        <v/>
      </c>
      <c r="R932" s="63" t="str">
        <f t="shared" si="476"/>
        <v/>
      </c>
      <c r="S932" s="63" t="str">
        <f t="shared" si="476"/>
        <v/>
      </c>
      <c r="T932" s="63" t="str">
        <f t="shared" si="476"/>
        <v/>
      </c>
      <c r="U932" s="63" t="str">
        <f t="shared" si="476"/>
        <v/>
      </c>
      <c r="V932" s="64" t="str">
        <f t="shared" si="476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77">IFERROR(SQRT(2*(F931-F930)^2/(F931+F930)),"")</f>
        <v/>
      </c>
      <c r="G933" s="65" t="str">
        <f t="shared" si="477"/>
        <v/>
      </c>
      <c r="H933" s="65" t="str">
        <f t="shared" si="477"/>
        <v/>
      </c>
      <c r="I933" s="65" t="str">
        <f t="shared" si="477"/>
        <v/>
      </c>
      <c r="J933" s="65" t="str">
        <f t="shared" si="477"/>
        <v/>
      </c>
      <c r="K933" s="65" t="str">
        <f t="shared" si="477"/>
        <v/>
      </c>
      <c r="L933" s="65" t="str">
        <f t="shared" si="477"/>
        <v/>
      </c>
      <c r="M933" s="65" t="str">
        <f t="shared" si="477"/>
        <v/>
      </c>
      <c r="N933" s="70" t="str">
        <f t="shared" si="477"/>
        <v/>
      </c>
      <c r="O933" s="70" t="str">
        <f t="shared" si="477"/>
        <v/>
      </c>
      <c r="P933" s="70" t="str">
        <f t="shared" si="477"/>
        <v/>
      </c>
      <c r="Q933" s="65" t="str">
        <f t="shared" si="477"/>
        <v/>
      </c>
      <c r="R933" s="65" t="str">
        <f t="shared" si="477"/>
        <v/>
      </c>
      <c r="S933" s="65" t="str">
        <f t="shared" si="477"/>
        <v/>
      </c>
      <c r="T933" s="65" t="str">
        <f t="shared" si="477"/>
        <v/>
      </c>
      <c r="U933" s="65" t="str">
        <f t="shared" si="477"/>
        <v/>
      </c>
      <c r="V933" s="66" t="str">
        <f t="shared" si="477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78">IFERROR((F935-F934)/F934,"")</f>
        <v/>
      </c>
      <c r="G936" s="63" t="str">
        <f t="shared" si="478"/>
        <v/>
      </c>
      <c r="H936" s="63" t="str">
        <f t="shared" si="478"/>
        <v/>
      </c>
      <c r="I936" s="63" t="str">
        <f t="shared" si="478"/>
        <v/>
      </c>
      <c r="J936" s="63" t="str">
        <f t="shared" si="478"/>
        <v/>
      </c>
      <c r="K936" s="63" t="str">
        <f t="shared" si="478"/>
        <v/>
      </c>
      <c r="L936" s="63" t="str">
        <f t="shared" si="478"/>
        <v/>
      </c>
      <c r="M936" s="63" t="str">
        <f t="shared" si="478"/>
        <v/>
      </c>
      <c r="N936" s="35" t="str">
        <f t="shared" si="478"/>
        <v/>
      </c>
      <c r="O936" s="35" t="str">
        <f t="shared" si="478"/>
        <v/>
      </c>
      <c r="P936" s="35" t="str">
        <f t="shared" si="478"/>
        <v/>
      </c>
      <c r="Q936" s="63" t="str">
        <f t="shared" si="478"/>
        <v/>
      </c>
      <c r="R936" s="63" t="str">
        <f t="shared" si="478"/>
        <v/>
      </c>
      <c r="S936" s="63" t="str">
        <f t="shared" si="478"/>
        <v/>
      </c>
      <c r="T936" s="63" t="str">
        <f t="shared" si="478"/>
        <v/>
      </c>
      <c r="U936" s="63" t="str">
        <f t="shared" si="478"/>
        <v/>
      </c>
      <c r="V936" s="64" t="str">
        <f t="shared" si="478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79">IFERROR(SQRT(2*(F935-F934)^2/(F935+F934)),"")</f>
        <v/>
      </c>
      <c r="G937" s="65" t="str">
        <f t="shared" si="479"/>
        <v/>
      </c>
      <c r="H937" s="65" t="str">
        <f t="shared" si="479"/>
        <v/>
      </c>
      <c r="I937" s="65" t="str">
        <f t="shared" si="479"/>
        <v/>
      </c>
      <c r="J937" s="65" t="str">
        <f t="shared" si="479"/>
        <v/>
      </c>
      <c r="K937" s="65" t="str">
        <f t="shared" si="479"/>
        <v/>
      </c>
      <c r="L937" s="65" t="str">
        <f t="shared" si="479"/>
        <v/>
      </c>
      <c r="M937" s="65" t="str">
        <f t="shared" si="479"/>
        <v/>
      </c>
      <c r="N937" s="70" t="str">
        <f t="shared" si="479"/>
        <v/>
      </c>
      <c r="O937" s="70" t="str">
        <f t="shared" si="479"/>
        <v/>
      </c>
      <c r="P937" s="70" t="str">
        <f t="shared" si="479"/>
        <v/>
      </c>
      <c r="Q937" s="65" t="str">
        <f t="shared" si="479"/>
        <v/>
      </c>
      <c r="R937" s="65" t="str">
        <f t="shared" si="479"/>
        <v/>
      </c>
      <c r="S937" s="65" t="str">
        <f t="shared" si="479"/>
        <v/>
      </c>
      <c r="T937" s="65" t="str">
        <f t="shared" si="479"/>
        <v/>
      </c>
      <c r="U937" s="65" t="str">
        <f t="shared" si="479"/>
        <v/>
      </c>
      <c r="V937" s="66" t="str">
        <f t="shared" si="479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80">IFERROR((F939-F938)/F938,"")</f>
        <v/>
      </c>
      <c r="G940" s="63" t="str">
        <f t="shared" si="480"/>
        <v/>
      </c>
      <c r="H940" s="63" t="str">
        <f t="shared" si="480"/>
        <v/>
      </c>
      <c r="I940" s="63" t="str">
        <f t="shared" si="480"/>
        <v/>
      </c>
      <c r="J940" s="63" t="str">
        <f t="shared" si="480"/>
        <v/>
      </c>
      <c r="K940" s="63" t="str">
        <f t="shared" si="480"/>
        <v/>
      </c>
      <c r="L940" s="63" t="str">
        <f t="shared" si="480"/>
        <v/>
      </c>
      <c r="M940" s="63" t="str">
        <f t="shared" si="480"/>
        <v/>
      </c>
      <c r="N940" s="35" t="str">
        <f t="shared" si="480"/>
        <v/>
      </c>
      <c r="O940" s="35" t="str">
        <f t="shared" si="480"/>
        <v/>
      </c>
      <c r="P940" s="35" t="str">
        <f t="shared" si="480"/>
        <v/>
      </c>
      <c r="Q940" s="63" t="str">
        <f t="shared" si="480"/>
        <v/>
      </c>
      <c r="R940" s="63" t="str">
        <f t="shared" si="480"/>
        <v/>
      </c>
      <c r="S940" s="63" t="str">
        <f t="shared" si="480"/>
        <v/>
      </c>
      <c r="T940" s="63" t="str">
        <f t="shared" si="480"/>
        <v/>
      </c>
      <c r="U940" s="63" t="str">
        <f t="shared" si="480"/>
        <v/>
      </c>
      <c r="V940" s="64" t="str">
        <f t="shared" si="480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81">IFERROR(SQRT(2*(F939-F938)^2/(F939+F938)),"")</f>
        <v/>
      </c>
      <c r="G941" s="65" t="str">
        <f t="shared" si="481"/>
        <v/>
      </c>
      <c r="H941" s="65" t="str">
        <f t="shared" si="481"/>
        <v/>
      </c>
      <c r="I941" s="65" t="str">
        <f t="shared" si="481"/>
        <v/>
      </c>
      <c r="J941" s="65" t="str">
        <f t="shared" si="481"/>
        <v/>
      </c>
      <c r="K941" s="65" t="str">
        <f t="shared" si="481"/>
        <v/>
      </c>
      <c r="L941" s="65" t="str">
        <f t="shared" si="481"/>
        <v/>
      </c>
      <c r="M941" s="65" t="str">
        <f t="shared" si="481"/>
        <v/>
      </c>
      <c r="N941" s="70" t="str">
        <f t="shared" si="481"/>
        <v/>
      </c>
      <c r="O941" s="70" t="str">
        <f t="shared" si="481"/>
        <v/>
      </c>
      <c r="P941" s="70" t="str">
        <f t="shared" si="481"/>
        <v/>
      </c>
      <c r="Q941" s="65" t="str">
        <f t="shared" si="481"/>
        <v/>
      </c>
      <c r="R941" s="65" t="str">
        <f t="shared" si="481"/>
        <v/>
      </c>
      <c r="S941" s="65" t="str">
        <f t="shared" si="481"/>
        <v/>
      </c>
      <c r="T941" s="65" t="str">
        <f t="shared" si="481"/>
        <v/>
      </c>
      <c r="U941" s="65" t="str">
        <f t="shared" si="481"/>
        <v/>
      </c>
      <c r="V941" s="66" t="str">
        <f t="shared" si="481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82">
    <mergeCell ref="A10:A13"/>
    <mergeCell ref="B10:B13"/>
    <mergeCell ref="E10:E13"/>
    <mergeCell ref="A14:A17"/>
    <mergeCell ref="B14:B17"/>
    <mergeCell ref="E14:E17"/>
    <mergeCell ref="A2:A5"/>
    <mergeCell ref="B2:B5"/>
    <mergeCell ref="E2:E5"/>
    <mergeCell ref="A6:A9"/>
    <mergeCell ref="B6:B9"/>
    <mergeCell ref="E6:E9"/>
    <mergeCell ref="D2:D5"/>
    <mergeCell ref="D6:D9"/>
    <mergeCell ref="D10:D13"/>
    <mergeCell ref="D14:D17"/>
    <mergeCell ref="A26:A29"/>
    <mergeCell ref="B26:B29"/>
    <mergeCell ref="E26:E29"/>
    <mergeCell ref="A30:A33"/>
    <mergeCell ref="B30:B33"/>
    <mergeCell ref="E30:E33"/>
    <mergeCell ref="A18:A21"/>
    <mergeCell ref="B18:B21"/>
    <mergeCell ref="E18:E21"/>
    <mergeCell ref="A22:A25"/>
    <mergeCell ref="B22:B25"/>
    <mergeCell ref="E22:E25"/>
    <mergeCell ref="D18:D21"/>
    <mergeCell ref="D22:D25"/>
    <mergeCell ref="D26:D29"/>
    <mergeCell ref="D30:D33"/>
    <mergeCell ref="A42:A45"/>
    <mergeCell ref="B42:B45"/>
    <mergeCell ref="E42:E45"/>
    <mergeCell ref="A46:A49"/>
    <mergeCell ref="B46:B49"/>
    <mergeCell ref="E46:E49"/>
    <mergeCell ref="A34:A37"/>
    <mergeCell ref="B34:B37"/>
    <mergeCell ref="E34:E37"/>
    <mergeCell ref="A38:A41"/>
    <mergeCell ref="B38:B41"/>
    <mergeCell ref="E38:E41"/>
    <mergeCell ref="D34:D37"/>
    <mergeCell ref="D38:D41"/>
    <mergeCell ref="D42:D45"/>
    <mergeCell ref="D46:D49"/>
    <mergeCell ref="A58:A61"/>
    <mergeCell ref="B58:B61"/>
    <mergeCell ref="E58:E61"/>
    <mergeCell ref="A62:A65"/>
    <mergeCell ref="B62:B65"/>
    <mergeCell ref="E62:E65"/>
    <mergeCell ref="A50:A53"/>
    <mergeCell ref="B50:B53"/>
    <mergeCell ref="E50:E53"/>
    <mergeCell ref="A54:A57"/>
    <mergeCell ref="B54:B57"/>
    <mergeCell ref="E54:E57"/>
    <mergeCell ref="D50:D53"/>
    <mergeCell ref="D54:D57"/>
    <mergeCell ref="D58:D61"/>
    <mergeCell ref="D62:D65"/>
    <mergeCell ref="A74:A77"/>
    <mergeCell ref="B74:B77"/>
    <mergeCell ref="E74:E77"/>
    <mergeCell ref="A78:A81"/>
    <mergeCell ref="B78:B81"/>
    <mergeCell ref="E78:E81"/>
    <mergeCell ref="A66:A69"/>
    <mergeCell ref="B66:B69"/>
    <mergeCell ref="E66:E69"/>
    <mergeCell ref="A70:A73"/>
    <mergeCell ref="B70:B73"/>
    <mergeCell ref="E70:E73"/>
    <mergeCell ref="D66:D69"/>
    <mergeCell ref="D70:D73"/>
    <mergeCell ref="D74:D77"/>
    <mergeCell ref="D78:D81"/>
    <mergeCell ref="A90:A93"/>
    <mergeCell ref="B90:B93"/>
    <mergeCell ref="E90:E93"/>
    <mergeCell ref="A94:A97"/>
    <mergeCell ref="B94:B97"/>
    <mergeCell ref="E94:E97"/>
    <mergeCell ref="A82:A85"/>
    <mergeCell ref="B82:B85"/>
    <mergeCell ref="E82:E85"/>
    <mergeCell ref="A86:A89"/>
    <mergeCell ref="B86:B89"/>
    <mergeCell ref="E86:E89"/>
    <mergeCell ref="D82:D85"/>
    <mergeCell ref="D86:D89"/>
    <mergeCell ref="D90:D93"/>
    <mergeCell ref="D94:D97"/>
    <mergeCell ref="A106:A109"/>
    <mergeCell ref="B106:B109"/>
    <mergeCell ref="E106:E109"/>
    <mergeCell ref="A110:A113"/>
    <mergeCell ref="B110:B113"/>
    <mergeCell ref="E110:E113"/>
    <mergeCell ref="A98:A101"/>
    <mergeCell ref="B98:B101"/>
    <mergeCell ref="E98:E101"/>
    <mergeCell ref="A102:A105"/>
    <mergeCell ref="B102:B105"/>
    <mergeCell ref="E102:E105"/>
    <mergeCell ref="D98:D101"/>
    <mergeCell ref="D102:D105"/>
    <mergeCell ref="D106:D109"/>
    <mergeCell ref="D110:D113"/>
    <mergeCell ref="A122:A125"/>
    <mergeCell ref="B122:B125"/>
    <mergeCell ref="E122:E125"/>
    <mergeCell ref="A126:A129"/>
    <mergeCell ref="B126:B129"/>
    <mergeCell ref="E126:E129"/>
    <mergeCell ref="A114:A117"/>
    <mergeCell ref="B114:B117"/>
    <mergeCell ref="E114:E117"/>
    <mergeCell ref="A118:A121"/>
    <mergeCell ref="B118:B121"/>
    <mergeCell ref="E118:E121"/>
    <mergeCell ref="D114:D117"/>
    <mergeCell ref="D118:D121"/>
    <mergeCell ref="D122:D125"/>
    <mergeCell ref="D126:D129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E130:E133"/>
    <mergeCell ref="A134:A137"/>
    <mergeCell ref="B134:B137"/>
    <mergeCell ref="E134:E137"/>
    <mergeCell ref="D130:D133"/>
    <mergeCell ref="D134:D137"/>
    <mergeCell ref="A154:A157"/>
    <mergeCell ref="B154:B157"/>
    <mergeCell ref="E154:E157"/>
    <mergeCell ref="A158:A161"/>
    <mergeCell ref="B158:B161"/>
    <mergeCell ref="E158:E161"/>
    <mergeCell ref="A146:A149"/>
    <mergeCell ref="B146:B149"/>
    <mergeCell ref="E146:E149"/>
    <mergeCell ref="A150:A153"/>
    <mergeCell ref="B150:B153"/>
    <mergeCell ref="E150:E153"/>
    <mergeCell ref="D150:D153"/>
    <mergeCell ref="D154:D157"/>
    <mergeCell ref="D158:D161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E162:E165"/>
    <mergeCell ref="A166:A169"/>
    <mergeCell ref="B166:B169"/>
    <mergeCell ref="E166:E169"/>
    <mergeCell ref="D162:D165"/>
    <mergeCell ref="A186:A189"/>
    <mergeCell ref="B186:B189"/>
    <mergeCell ref="E186:E189"/>
    <mergeCell ref="A190:A193"/>
    <mergeCell ref="B190:B193"/>
    <mergeCell ref="E190:E193"/>
    <mergeCell ref="A178:A181"/>
    <mergeCell ref="B178:B181"/>
    <mergeCell ref="E178:E181"/>
    <mergeCell ref="A182:A185"/>
    <mergeCell ref="B182:B185"/>
    <mergeCell ref="E182:E185"/>
    <mergeCell ref="D190:D193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E210:E213"/>
    <mergeCell ref="A214:A217"/>
    <mergeCell ref="B214:B217"/>
    <mergeCell ref="E214:E217"/>
    <mergeCell ref="D210:D213"/>
    <mergeCell ref="D214:D217"/>
    <mergeCell ref="A234:A237"/>
    <mergeCell ref="B234:B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D234:D237"/>
    <mergeCell ref="A250:A253"/>
    <mergeCell ref="B250:B253"/>
    <mergeCell ref="E250:E253"/>
    <mergeCell ref="A254:A257"/>
    <mergeCell ref="B254:B257"/>
    <mergeCell ref="E254:E257"/>
    <mergeCell ref="A242:A245"/>
    <mergeCell ref="B242:B245"/>
    <mergeCell ref="E242:E245"/>
    <mergeCell ref="A246:A249"/>
    <mergeCell ref="B246:B249"/>
    <mergeCell ref="E246:E249"/>
    <mergeCell ref="D250:D253"/>
    <mergeCell ref="D254:D257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E258:E261"/>
    <mergeCell ref="A262:A265"/>
    <mergeCell ref="B262:B265"/>
    <mergeCell ref="E262:E265"/>
    <mergeCell ref="D258:D261"/>
    <mergeCell ref="D262:D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E298:E301"/>
    <mergeCell ref="A302:A305"/>
    <mergeCell ref="B302:B305"/>
    <mergeCell ref="E302:E305"/>
    <mergeCell ref="A290:A293"/>
    <mergeCell ref="B290:B293"/>
    <mergeCell ref="E290:E293"/>
    <mergeCell ref="A294:A297"/>
    <mergeCell ref="B294:B297"/>
    <mergeCell ref="E294:E297"/>
    <mergeCell ref="D290:D293"/>
    <mergeCell ref="D294:D297"/>
    <mergeCell ref="D298:D301"/>
    <mergeCell ref="D302:D305"/>
    <mergeCell ref="A314:A317"/>
    <mergeCell ref="B314:B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4:D317"/>
    <mergeCell ref="A330:A333"/>
    <mergeCell ref="B330:B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30:D333"/>
    <mergeCell ref="A346:A349"/>
    <mergeCell ref="B346:B349"/>
    <mergeCell ref="E346:E349"/>
    <mergeCell ref="A350:A353"/>
    <mergeCell ref="B350:B353"/>
    <mergeCell ref="E350:E353"/>
    <mergeCell ref="A338:A341"/>
    <mergeCell ref="B338:B341"/>
    <mergeCell ref="E338:E341"/>
    <mergeCell ref="A342:A345"/>
    <mergeCell ref="B342:B345"/>
    <mergeCell ref="E342:E345"/>
    <mergeCell ref="D346:D349"/>
    <mergeCell ref="D350:D353"/>
    <mergeCell ref="A362:A365"/>
    <mergeCell ref="B362:B365"/>
    <mergeCell ref="E362:E365"/>
    <mergeCell ref="A366:A369"/>
    <mergeCell ref="B366:B369"/>
    <mergeCell ref="E366:E369"/>
    <mergeCell ref="A354:A357"/>
    <mergeCell ref="B354:B357"/>
    <mergeCell ref="E354:E357"/>
    <mergeCell ref="A358:A361"/>
    <mergeCell ref="B358:B361"/>
    <mergeCell ref="E358:E361"/>
    <mergeCell ref="D366:D369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E410:E413"/>
    <mergeCell ref="A414:A417"/>
    <mergeCell ref="B414:B417"/>
    <mergeCell ref="E414:E417"/>
    <mergeCell ref="A402:A405"/>
    <mergeCell ref="B402:B405"/>
    <mergeCell ref="E402:E405"/>
    <mergeCell ref="A406:A409"/>
    <mergeCell ref="B406:B409"/>
    <mergeCell ref="E406:E409"/>
    <mergeCell ref="D410:D413"/>
    <mergeCell ref="D414:D417"/>
    <mergeCell ref="D406:D409"/>
    <mergeCell ref="A426:A429"/>
    <mergeCell ref="B426:B429"/>
    <mergeCell ref="E426:E429"/>
    <mergeCell ref="A430:A433"/>
    <mergeCell ref="B430:B433"/>
    <mergeCell ref="E430:E433"/>
    <mergeCell ref="A418:A421"/>
    <mergeCell ref="B418:B421"/>
    <mergeCell ref="E418:E421"/>
    <mergeCell ref="A422:A425"/>
    <mergeCell ref="B422:B425"/>
    <mergeCell ref="E422:E425"/>
    <mergeCell ref="D426:D429"/>
    <mergeCell ref="D430:D433"/>
    <mergeCell ref="A442:A445"/>
    <mergeCell ref="B442:B445"/>
    <mergeCell ref="E442:E445"/>
    <mergeCell ref="A446:A449"/>
    <mergeCell ref="B446:B449"/>
    <mergeCell ref="E446:E449"/>
    <mergeCell ref="A434:A437"/>
    <mergeCell ref="B434:B437"/>
    <mergeCell ref="E434:E437"/>
    <mergeCell ref="A438:A441"/>
    <mergeCell ref="B438:B441"/>
    <mergeCell ref="E438:E441"/>
    <mergeCell ref="D434:D437"/>
    <mergeCell ref="D442:D445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E454:E457"/>
    <mergeCell ref="D454:D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D690:D693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8:D721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54:D757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D794:D797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D810:D813"/>
    <mergeCell ref="D814:D817"/>
    <mergeCell ref="D802:D805"/>
    <mergeCell ref="D806:D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26:D829"/>
    <mergeCell ref="D818:D821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D890:D893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898:D901"/>
    <mergeCell ref="D902:D905"/>
    <mergeCell ref="D906:D909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1B2A-3A2C-47DB-9FFC-26F169FFD055}">
  <sheetPr codeName="Sheet16"/>
  <dimension ref="A1:V945"/>
  <sheetViews>
    <sheetView zoomScaleNormal="100" workbookViewId="0">
      <selection activeCell="E22" sqref="E22:E25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4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/>
      <c r="E18" s="90"/>
      <c r="F18" s="75"/>
      <c r="G18" s="75"/>
      <c r="H18" s="75"/>
      <c r="I18" s="75"/>
      <c r="J18" s="75"/>
      <c r="K18" s="75"/>
      <c r="L18" s="75"/>
      <c r="M18" s="75"/>
      <c r="Q18" s="75"/>
      <c r="R18" s="75"/>
      <c r="S18" s="75"/>
      <c r="T18" s="75"/>
      <c r="U18" s="75"/>
      <c r="V18" s="76"/>
    </row>
    <row r="19" spans="1:22" ht="13.95" customHeight="1" x14ac:dyDescent="0.3">
      <c r="A19" s="82"/>
      <c r="B19" s="85"/>
      <c r="C19" s="18" t="s">
        <v>548</v>
      </c>
      <c r="D19" s="88"/>
      <c r="E19" s="88"/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 t="str">
        <f t="shared" ref="F20:V20" si="8">IFERROR((F19-F18)/F18,"")</f>
        <v/>
      </c>
      <c r="G20" s="63" t="str">
        <f t="shared" si="8"/>
        <v/>
      </c>
      <c r="H20" s="63" t="str">
        <f t="shared" si="8"/>
        <v/>
      </c>
      <c r="I20" s="63" t="str">
        <f t="shared" si="8"/>
        <v/>
      </c>
      <c r="J20" s="63" t="str">
        <f t="shared" si="8"/>
        <v/>
      </c>
      <c r="K20" s="63" t="str">
        <f t="shared" si="8"/>
        <v/>
      </c>
      <c r="L20" s="63" t="str">
        <f t="shared" si="8"/>
        <v/>
      </c>
      <c r="M20" s="63" t="str">
        <f t="shared" si="8"/>
        <v/>
      </c>
      <c r="N20" s="35" t="str">
        <f t="shared" si="8"/>
        <v/>
      </c>
      <c r="O20" s="35" t="str">
        <f t="shared" si="8"/>
        <v/>
      </c>
      <c r="P20" s="35" t="str">
        <f t="shared" si="8"/>
        <v/>
      </c>
      <c r="Q20" s="63" t="str">
        <f t="shared" si="8"/>
        <v/>
      </c>
      <c r="R20" s="63" t="str">
        <f t="shared" si="8"/>
        <v/>
      </c>
      <c r="S20" s="63" t="str">
        <f t="shared" si="8"/>
        <v/>
      </c>
      <c r="T20" s="63" t="str">
        <f t="shared" si="8"/>
        <v/>
      </c>
      <c r="U20" s="63" t="str">
        <f t="shared" si="8"/>
        <v/>
      </c>
      <c r="V20" s="64" t="str">
        <f t="shared" si="8"/>
        <v/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 t="str">
        <f t="shared" ref="F21:V21" si="9">IFERROR(SQRT(2*(F19-F18)^2/(F19+F18)),"")</f>
        <v/>
      </c>
      <c r="G21" s="65" t="str">
        <f t="shared" si="9"/>
        <v/>
      </c>
      <c r="H21" s="65" t="str">
        <f t="shared" si="9"/>
        <v/>
      </c>
      <c r="I21" s="65" t="str">
        <f t="shared" si="9"/>
        <v/>
      </c>
      <c r="J21" s="65" t="str">
        <f t="shared" si="9"/>
        <v/>
      </c>
      <c r="K21" s="65" t="str">
        <f t="shared" si="9"/>
        <v/>
      </c>
      <c r="L21" s="65" t="str">
        <f t="shared" si="9"/>
        <v/>
      </c>
      <c r="M21" s="65" t="str">
        <f t="shared" si="9"/>
        <v/>
      </c>
      <c r="N21" s="74" t="str">
        <f t="shared" si="9"/>
        <v/>
      </c>
      <c r="O21" s="74" t="str">
        <f t="shared" si="9"/>
        <v/>
      </c>
      <c r="P21" s="74" t="str">
        <f t="shared" si="9"/>
        <v/>
      </c>
      <c r="Q21" s="65" t="str">
        <f t="shared" si="9"/>
        <v/>
      </c>
      <c r="R21" s="65" t="str">
        <f t="shared" si="9"/>
        <v/>
      </c>
      <c r="S21" s="65" t="str">
        <f t="shared" si="9"/>
        <v/>
      </c>
      <c r="T21" s="65" t="str">
        <f t="shared" si="9"/>
        <v/>
      </c>
      <c r="U21" s="65" t="str">
        <f t="shared" si="9"/>
        <v/>
      </c>
      <c r="V21" s="66" t="str">
        <f t="shared" si="9"/>
        <v/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/>
      <c r="E22" s="90"/>
      <c r="F22" s="75"/>
      <c r="G22" s="75"/>
      <c r="H22" s="75"/>
      <c r="I22" s="75"/>
      <c r="J22" s="75"/>
      <c r="K22" s="75"/>
      <c r="L22" s="75"/>
      <c r="M22" s="75"/>
      <c r="Q22" s="75"/>
      <c r="R22" s="75"/>
      <c r="S22" s="75"/>
      <c r="T22" s="75"/>
      <c r="U22" s="75"/>
      <c r="V22" s="76"/>
    </row>
    <row r="23" spans="1:22" ht="13.95" customHeight="1" x14ac:dyDescent="0.3">
      <c r="A23" s="82"/>
      <c r="B23" s="85"/>
      <c r="C23" s="18" t="s">
        <v>548</v>
      </c>
      <c r="D23" s="88"/>
      <c r="E23" s="88"/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 t="str">
        <f t="shared" ref="F24:V24" si="10">IFERROR((F23-F22)/F22,"")</f>
        <v/>
      </c>
      <c r="G24" s="63" t="str">
        <f t="shared" si="10"/>
        <v/>
      </c>
      <c r="H24" s="63" t="str">
        <f t="shared" si="10"/>
        <v/>
      </c>
      <c r="I24" s="63" t="str">
        <f t="shared" si="10"/>
        <v/>
      </c>
      <c r="J24" s="63" t="str">
        <f t="shared" si="10"/>
        <v/>
      </c>
      <c r="K24" s="63" t="str">
        <f t="shared" si="10"/>
        <v/>
      </c>
      <c r="L24" s="63" t="str">
        <f t="shared" si="10"/>
        <v/>
      </c>
      <c r="M24" s="63" t="str">
        <f t="shared" si="10"/>
        <v/>
      </c>
      <c r="N24" s="35" t="str">
        <f t="shared" si="10"/>
        <v/>
      </c>
      <c r="O24" s="35" t="str">
        <f t="shared" si="10"/>
        <v/>
      </c>
      <c r="P24" s="35" t="str">
        <f t="shared" si="10"/>
        <v/>
      </c>
      <c r="Q24" s="63" t="str">
        <f t="shared" si="10"/>
        <v/>
      </c>
      <c r="R24" s="63" t="str">
        <f t="shared" si="10"/>
        <v/>
      </c>
      <c r="S24" s="63" t="str">
        <f t="shared" si="10"/>
        <v/>
      </c>
      <c r="T24" s="63" t="str">
        <f t="shared" si="10"/>
        <v/>
      </c>
      <c r="U24" s="63" t="str">
        <f t="shared" si="10"/>
        <v/>
      </c>
      <c r="V24" s="64" t="str">
        <f t="shared" si="10"/>
        <v/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 t="str">
        <f t="shared" ref="F25:V25" si="11">IFERROR(SQRT(2*(F23-F22)^2/(F23+F22)),"")</f>
        <v/>
      </c>
      <c r="G25" s="65" t="str">
        <f t="shared" si="11"/>
        <v/>
      </c>
      <c r="H25" s="65" t="str">
        <f t="shared" si="11"/>
        <v/>
      </c>
      <c r="I25" s="65" t="str">
        <f t="shared" si="11"/>
        <v/>
      </c>
      <c r="J25" s="65" t="str">
        <f t="shared" si="11"/>
        <v/>
      </c>
      <c r="K25" s="65" t="str">
        <f t="shared" si="11"/>
        <v/>
      </c>
      <c r="L25" s="65" t="str">
        <f t="shared" si="11"/>
        <v/>
      </c>
      <c r="M25" s="65" t="str">
        <f t="shared" si="11"/>
        <v/>
      </c>
      <c r="N25" s="74" t="str">
        <f t="shared" si="11"/>
        <v/>
      </c>
      <c r="O25" s="74" t="str">
        <f t="shared" si="11"/>
        <v/>
      </c>
      <c r="P25" s="74" t="str">
        <f t="shared" si="11"/>
        <v/>
      </c>
      <c r="Q25" s="65" t="str">
        <f t="shared" si="11"/>
        <v/>
      </c>
      <c r="R25" s="65" t="str">
        <f t="shared" si="11"/>
        <v/>
      </c>
      <c r="S25" s="65" t="str">
        <f t="shared" si="11"/>
        <v/>
      </c>
      <c r="T25" s="65" t="str">
        <f t="shared" si="11"/>
        <v/>
      </c>
      <c r="U25" s="65" t="str">
        <f t="shared" si="11"/>
        <v/>
      </c>
      <c r="V25" s="66" t="str">
        <f t="shared" si="11"/>
        <v/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2">IFERROR((F27-F26)/F26,"")</f>
        <v/>
      </c>
      <c r="G28" s="63" t="str">
        <f t="shared" si="12"/>
        <v/>
      </c>
      <c r="H28" s="63" t="str">
        <f t="shared" si="12"/>
        <v/>
      </c>
      <c r="I28" s="63" t="str">
        <f t="shared" si="12"/>
        <v/>
      </c>
      <c r="J28" s="63" t="str">
        <f t="shared" si="12"/>
        <v/>
      </c>
      <c r="K28" s="63" t="str">
        <f t="shared" si="12"/>
        <v/>
      </c>
      <c r="L28" s="63" t="str">
        <f t="shared" si="12"/>
        <v/>
      </c>
      <c r="M28" s="63" t="str">
        <f t="shared" si="12"/>
        <v/>
      </c>
      <c r="N28" s="35" t="str">
        <f t="shared" si="12"/>
        <v/>
      </c>
      <c r="O28" s="35" t="str">
        <f t="shared" si="12"/>
        <v/>
      </c>
      <c r="P28" s="35" t="str">
        <f t="shared" si="12"/>
        <v/>
      </c>
      <c r="Q28" s="63" t="str">
        <f t="shared" si="12"/>
        <v/>
      </c>
      <c r="R28" s="63" t="str">
        <f t="shared" si="12"/>
        <v/>
      </c>
      <c r="S28" s="63" t="str">
        <f t="shared" si="12"/>
        <v/>
      </c>
      <c r="T28" s="63" t="str">
        <f t="shared" si="12"/>
        <v/>
      </c>
      <c r="U28" s="63" t="str">
        <f t="shared" si="12"/>
        <v/>
      </c>
      <c r="V28" s="64" t="str">
        <f t="shared" si="12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3">IFERROR(SQRT(2*(F27-F26)^2/(F27+F26)),"")</f>
        <v/>
      </c>
      <c r="G29" s="65" t="str">
        <f t="shared" si="13"/>
        <v/>
      </c>
      <c r="H29" s="65" t="str">
        <f t="shared" si="13"/>
        <v/>
      </c>
      <c r="I29" s="65" t="str">
        <f t="shared" si="13"/>
        <v/>
      </c>
      <c r="J29" s="65" t="str">
        <f t="shared" si="13"/>
        <v/>
      </c>
      <c r="K29" s="65" t="str">
        <f t="shared" si="13"/>
        <v/>
      </c>
      <c r="L29" s="65" t="str">
        <f t="shared" si="13"/>
        <v/>
      </c>
      <c r="M29" s="65" t="str">
        <f t="shared" si="13"/>
        <v/>
      </c>
      <c r="N29" s="74" t="str">
        <f t="shared" si="13"/>
        <v/>
      </c>
      <c r="O29" s="74" t="str">
        <f t="shared" si="13"/>
        <v/>
      </c>
      <c r="P29" s="74" t="str">
        <f t="shared" si="13"/>
        <v/>
      </c>
      <c r="Q29" s="65" t="str">
        <f t="shared" si="13"/>
        <v/>
      </c>
      <c r="R29" s="65" t="str">
        <f t="shared" si="13"/>
        <v/>
      </c>
      <c r="S29" s="65" t="str">
        <f t="shared" si="13"/>
        <v/>
      </c>
      <c r="T29" s="65" t="str">
        <f t="shared" si="13"/>
        <v/>
      </c>
      <c r="U29" s="65" t="str">
        <f t="shared" si="13"/>
        <v/>
      </c>
      <c r="V29" s="66" t="str">
        <f t="shared" si="13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91"/>
      <c r="E30" s="91"/>
      <c r="F30" s="75"/>
      <c r="G30" s="75"/>
      <c r="H30" s="75"/>
      <c r="I30" s="75"/>
      <c r="J30" s="75"/>
      <c r="K30" s="75"/>
      <c r="L30" s="75"/>
      <c r="M30" s="75"/>
      <c r="Q30" s="75"/>
      <c r="R30" s="75"/>
      <c r="S30" s="75"/>
      <c r="T30" s="75"/>
      <c r="U30" s="75"/>
      <c r="V30" s="76"/>
    </row>
    <row r="31" spans="1:22" ht="13.95" customHeight="1" x14ac:dyDescent="0.3">
      <c r="A31" s="82"/>
      <c r="B31" s="85"/>
      <c r="C31" s="18" t="s">
        <v>548</v>
      </c>
      <c r="D31" s="88"/>
      <c r="E31" s="88"/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 t="str">
        <f t="shared" ref="F32:V32" si="14">IFERROR((F31-F30)/F30,"")</f>
        <v/>
      </c>
      <c r="G32" s="63" t="str">
        <f t="shared" si="14"/>
        <v/>
      </c>
      <c r="H32" s="63" t="str">
        <f t="shared" si="14"/>
        <v/>
      </c>
      <c r="I32" s="63" t="str">
        <f t="shared" si="14"/>
        <v/>
      </c>
      <c r="J32" s="63" t="str">
        <f t="shared" si="14"/>
        <v/>
      </c>
      <c r="K32" s="63" t="str">
        <f t="shared" si="14"/>
        <v/>
      </c>
      <c r="L32" s="63" t="str">
        <f t="shared" si="14"/>
        <v/>
      </c>
      <c r="M32" s="63" t="str">
        <f t="shared" si="14"/>
        <v/>
      </c>
      <c r="N32" s="35" t="str">
        <f t="shared" si="14"/>
        <v/>
      </c>
      <c r="O32" s="35" t="str">
        <f t="shared" si="14"/>
        <v/>
      </c>
      <c r="P32" s="35" t="str">
        <f t="shared" si="14"/>
        <v/>
      </c>
      <c r="Q32" s="63" t="str">
        <f t="shared" si="14"/>
        <v/>
      </c>
      <c r="R32" s="63" t="str">
        <f t="shared" si="14"/>
        <v/>
      </c>
      <c r="S32" s="63" t="str">
        <f t="shared" si="14"/>
        <v/>
      </c>
      <c r="T32" s="63" t="str">
        <f t="shared" si="14"/>
        <v/>
      </c>
      <c r="U32" s="63" t="str">
        <f t="shared" si="14"/>
        <v/>
      </c>
      <c r="V32" s="64" t="str">
        <f t="shared" si="14"/>
        <v/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 t="str">
        <f t="shared" ref="F33:V33" si="15">IFERROR(SQRT(2*(F31-F30)^2/(F31+F30)),"")</f>
        <v/>
      </c>
      <c r="G33" s="65" t="str">
        <f t="shared" si="15"/>
        <v/>
      </c>
      <c r="H33" s="65" t="str">
        <f t="shared" si="15"/>
        <v/>
      </c>
      <c r="I33" s="65" t="str">
        <f t="shared" si="15"/>
        <v/>
      </c>
      <c r="J33" s="65" t="str">
        <f t="shared" si="15"/>
        <v/>
      </c>
      <c r="K33" s="65" t="str">
        <f t="shared" si="15"/>
        <v/>
      </c>
      <c r="L33" s="65" t="str">
        <f t="shared" si="15"/>
        <v/>
      </c>
      <c r="M33" s="65" t="str">
        <f t="shared" si="15"/>
        <v/>
      </c>
      <c r="N33" s="74" t="str">
        <f t="shared" si="15"/>
        <v/>
      </c>
      <c r="O33" s="74" t="str">
        <f t="shared" si="15"/>
        <v/>
      </c>
      <c r="P33" s="74" t="str">
        <f t="shared" si="15"/>
        <v/>
      </c>
      <c r="Q33" s="65" t="str">
        <f t="shared" si="15"/>
        <v/>
      </c>
      <c r="R33" s="65" t="str">
        <f t="shared" si="15"/>
        <v/>
      </c>
      <c r="S33" s="65" t="str">
        <f t="shared" si="15"/>
        <v/>
      </c>
      <c r="T33" s="65" t="str">
        <f t="shared" si="15"/>
        <v/>
      </c>
      <c r="U33" s="65" t="str">
        <f t="shared" si="15"/>
        <v/>
      </c>
      <c r="V33" s="66" t="str">
        <f t="shared" si="15"/>
        <v/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/>
      <c r="E34" s="90"/>
      <c r="F34" s="75"/>
      <c r="G34" s="75"/>
      <c r="H34" s="75"/>
      <c r="I34" s="75"/>
      <c r="J34" s="75"/>
      <c r="K34" s="75"/>
      <c r="L34" s="75"/>
      <c r="M34" s="75"/>
      <c r="Q34" s="75"/>
      <c r="R34" s="75"/>
      <c r="S34" s="75"/>
      <c r="T34" s="75"/>
      <c r="U34" s="75"/>
      <c r="V34" s="76"/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60"/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 t="str">
        <f t="shared" ref="F36:V36" si="16">IFERROR((F35-F34)/F34,"")</f>
        <v/>
      </c>
      <c r="G36" s="63" t="str">
        <f t="shared" si="16"/>
        <v/>
      </c>
      <c r="H36" s="63" t="str">
        <f t="shared" si="16"/>
        <v/>
      </c>
      <c r="I36" s="63" t="str">
        <f t="shared" si="16"/>
        <v/>
      </c>
      <c r="J36" s="63" t="str">
        <f t="shared" si="16"/>
        <v/>
      </c>
      <c r="K36" s="63" t="str">
        <f t="shared" si="16"/>
        <v/>
      </c>
      <c r="L36" s="63" t="str">
        <f t="shared" si="16"/>
        <v/>
      </c>
      <c r="M36" s="63" t="str">
        <f t="shared" si="16"/>
        <v/>
      </c>
      <c r="N36" s="35" t="str">
        <f t="shared" si="16"/>
        <v/>
      </c>
      <c r="O36" s="35" t="str">
        <f t="shared" si="16"/>
        <v/>
      </c>
      <c r="P36" s="35" t="str">
        <f t="shared" si="16"/>
        <v/>
      </c>
      <c r="Q36" s="63" t="str">
        <f t="shared" si="16"/>
        <v/>
      </c>
      <c r="R36" s="63" t="str">
        <f t="shared" si="16"/>
        <v/>
      </c>
      <c r="S36" s="63" t="str">
        <f t="shared" si="16"/>
        <v/>
      </c>
      <c r="T36" s="63" t="str">
        <f t="shared" si="16"/>
        <v/>
      </c>
      <c r="U36" s="63" t="str">
        <f t="shared" si="16"/>
        <v/>
      </c>
      <c r="V36" s="64" t="str">
        <f t="shared" si="16"/>
        <v/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 t="str">
        <f t="shared" ref="F37:V37" si="17">IFERROR(SQRT(2*(F35-F34)^2/(F35+F34)),"")</f>
        <v/>
      </c>
      <c r="G37" s="65" t="str">
        <f t="shared" si="17"/>
        <v/>
      </c>
      <c r="H37" s="65" t="str">
        <f t="shared" si="17"/>
        <v/>
      </c>
      <c r="I37" s="65" t="str">
        <f t="shared" si="17"/>
        <v/>
      </c>
      <c r="J37" s="65" t="str">
        <f t="shared" si="17"/>
        <v/>
      </c>
      <c r="K37" s="65" t="str">
        <f t="shared" si="17"/>
        <v/>
      </c>
      <c r="L37" s="65" t="str">
        <f t="shared" si="17"/>
        <v/>
      </c>
      <c r="M37" s="65" t="str">
        <f t="shared" si="17"/>
        <v/>
      </c>
      <c r="N37" s="74" t="str">
        <f t="shared" si="17"/>
        <v/>
      </c>
      <c r="O37" s="74" t="str">
        <f t="shared" si="17"/>
        <v/>
      </c>
      <c r="P37" s="74" t="str">
        <f t="shared" si="17"/>
        <v/>
      </c>
      <c r="Q37" s="65" t="str">
        <f t="shared" si="17"/>
        <v/>
      </c>
      <c r="R37" s="65" t="str">
        <f t="shared" si="17"/>
        <v/>
      </c>
      <c r="S37" s="65" t="str">
        <f t="shared" si="17"/>
        <v/>
      </c>
      <c r="T37" s="65" t="str">
        <f t="shared" si="17"/>
        <v/>
      </c>
      <c r="U37" s="65" t="str">
        <f t="shared" si="17"/>
        <v/>
      </c>
      <c r="V37" s="66" t="str">
        <f t="shared" si="17"/>
        <v/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18">IFERROR((F39-F38)/F38,"")</f>
        <v/>
      </c>
      <c r="G40" s="63" t="str">
        <f t="shared" si="18"/>
        <v/>
      </c>
      <c r="H40" s="63" t="str">
        <f t="shared" si="18"/>
        <v/>
      </c>
      <c r="I40" s="63" t="str">
        <f t="shared" si="18"/>
        <v/>
      </c>
      <c r="J40" s="63" t="str">
        <f t="shared" si="18"/>
        <v/>
      </c>
      <c r="K40" s="63" t="str">
        <f t="shared" si="18"/>
        <v/>
      </c>
      <c r="L40" s="63" t="str">
        <f t="shared" si="18"/>
        <v/>
      </c>
      <c r="M40" s="63" t="str">
        <f t="shared" si="18"/>
        <v/>
      </c>
      <c r="N40" s="35" t="str">
        <f t="shared" si="18"/>
        <v/>
      </c>
      <c r="O40" s="35" t="str">
        <f t="shared" si="18"/>
        <v/>
      </c>
      <c r="P40" s="35" t="str">
        <f t="shared" si="18"/>
        <v/>
      </c>
      <c r="Q40" s="63" t="str">
        <f t="shared" si="18"/>
        <v/>
      </c>
      <c r="R40" s="63" t="str">
        <f t="shared" si="18"/>
        <v/>
      </c>
      <c r="S40" s="63" t="str">
        <f t="shared" si="18"/>
        <v/>
      </c>
      <c r="T40" s="63" t="str">
        <f t="shared" si="18"/>
        <v/>
      </c>
      <c r="U40" s="63" t="str">
        <f t="shared" si="18"/>
        <v/>
      </c>
      <c r="V40" s="64" t="str">
        <f t="shared" si="18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19">IFERROR(SQRT(2*(F39-F38)^2/(F39+F38)),"")</f>
        <v/>
      </c>
      <c r="G41" s="65" t="str">
        <f t="shared" si="19"/>
        <v/>
      </c>
      <c r="H41" s="65" t="str">
        <f t="shared" si="19"/>
        <v/>
      </c>
      <c r="I41" s="65" t="str">
        <f t="shared" si="19"/>
        <v/>
      </c>
      <c r="J41" s="65" t="str">
        <f t="shared" si="19"/>
        <v/>
      </c>
      <c r="K41" s="65" t="str">
        <f t="shared" si="19"/>
        <v/>
      </c>
      <c r="L41" s="65" t="str">
        <f t="shared" si="19"/>
        <v/>
      </c>
      <c r="M41" s="65" t="str">
        <f t="shared" si="19"/>
        <v/>
      </c>
      <c r="N41" s="74" t="str">
        <f t="shared" si="19"/>
        <v/>
      </c>
      <c r="O41" s="74" t="str">
        <f t="shared" si="19"/>
        <v/>
      </c>
      <c r="P41" s="74" t="str">
        <f t="shared" si="19"/>
        <v/>
      </c>
      <c r="Q41" s="65" t="str">
        <f t="shared" si="19"/>
        <v/>
      </c>
      <c r="R41" s="65" t="str">
        <f t="shared" si="19"/>
        <v/>
      </c>
      <c r="S41" s="65" t="str">
        <f t="shared" si="19"/>
        <v/>
      </c>
      <c r="T41" s="65" t="str">
        <f t="shared" si="19"/>
        <v/>
      </c>
      <c r="U41" s="65" t="str">
        <f t="shared" si="19"/>
        <v/>
      </c>
      <c r="V41" s="66" t="str">
        <f t="shared" si="19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/>
      <c r="E42" s="90"/>
    </row>
    <row r="43" spans="1:22" ht="13.95" customHeight="1" x14ac:dyDescent="0.3">
      <c r="A43" s="82"/>
      <c r="B43" s="85"/>
      <c r="C43" s="18" t="s">
        <v>548</v>
      </c>
      <c r="D43" s="88"/>
      <c r="E43" s="88"/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 t="str">
        <f t="shared" ref="F44:V44" si="20">IFERROR((F43-F42)/F42,"")</f>
        <v/>
      </c>
      <c r="G44" s="63" t="str">
        <f t="shared" si="20"/>
        <v/>
      </c>
      <c r="H44" s="63" t="str">
        <f t="shared" si="20"/>
        <v/>
      </c>
      <c r="I44" s="63" t="str">
        <f t="shared" si="20"/>
        <v/>
      </c>
      <c r="J44" s="63" t="str">
        <f t="shared" si="20"/>
        <v/>
      </c>
      <c r="K44" s="63" t="str">
        <f t="shared" si="20"/>
        <v/>
      </c>
      <c r="L44" s="63" t="str">
        <f t="shared" si="20"/>
        <v/>
      </c>
      <c r="M44" s="63" t="str">
        <f t="shared" si="20"/>
        <v/>
      </c>
      <c r="N44" s="35" t="str">
        <f t="shared" si="20"/>
        <v/>
      </c>
      <c r="O44" s="35" t="str">
        <f t="shared" si="20"/>
        <v/>
      </c>
      <c r="P44" s="35" t="str">
        <f t="shared" si="20"/>
        <v/>
      </c>
      <c r="Q44" s="63" t="str">
        <f t="shared" si="20"/>
        <v/>
      </c>
      <c r="R44" s="63" t="str">
        <f t="shared" si="20"/>
        <v/>
      </c>
      <c r="S44" s="63" t="str">
        <f t="shared" si="20"/>
        <v/>
      </c>
      <c r="T44" s="63" t="str">
        <f t="shared" si="20"/>
        <v/>
      </c>
      <c r="U44" s="63" t="str">
        <f t="shared" si="20"/>
        <v/>
      </c>
      <c r="V44" s="64" t="str">
        <f t="shared" si="20"/>
        <v/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 t="str">
        <f t="shared" ref="F45:V45" si="21">IFERROR(SQRT(2*(F43-F42)^2/(F43+F42)),"")</f>
        <v/>
      </c>
      <c r="G45" s="65" t="str">
        <f t="shared" si="21"/>
        <v/>
      </c>
      <c r="H45" s="65" t="str">
        <f t="shared" si="21"/>
        <v/>
      </c>
      <c r="I45" s="65" t="str">
        <f t="shared" si="21"/>
        <v/>
      </c>
      <c r="J45" s="65" t="str">
        <f t="shared" si="21"/>
        <v/>
      </c>
      <c r="K45" s="65" t="str">
        <f t="shared" si="21"/>
        <v/>
      </c>
      <c r="L45" s="65" t="str">
        <f t="shared" si="21"/>
        <v/>
      </c>
      <c r="M45" s="65" t="str">
        <f t="shared" si="21"/>
        <v/>
      </c>
      <c r="N45" s="74" t="str">
        <f t="shared" si="21"/>
        <v/>
      </c>
      <c r="O45" s="74" t="str">
        <f t="shared" si="21"/>
        <v/>
      </c>
      <c r="P45" s="74" t="str">
        <f t="shared" si="21"/>
        <v/>
      </c>
      <c r="Q45" s="65" t="str">
        <f t="shared" si="21"/>
        <v/>
      </c>
      <c r="R45" s="65" t="str">
        <f t="shared" si="21"/>
        <v/>
      </c>
      <c r="S45" s="65" t="str">
        <f t="shared" si="21"/>
        <v/>
      </c>
      <c r="T45" s="65" t="str">
        <f t="shared" si="21"/>
        <v/>
      </c>
      <c r="U45" s="65" t="str">
        <f t="shared" si="21"/>
        <v/>
      </c>
      <c r="V45" s="66" t="str">
        <f t="shared" si="21"/>
        <v/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/>
      <c r="E46" s="90"/>
    </row>
    <row r="47" spans="1:22" ht="13.95" customHeight="1" x14ac:dyDescent="0.3">
      <c r="A47" s="82"/>
      <c r="B47" s="85"/>
      <c r="C47" s="18" t="s">
        <v>548</v>
      </c>
      <c r="D47" s="88"/>
      <c r="E47" s="88"/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 t="str">
        <f t="shared" ref="F48:V48" si="22">IFERROR((F47-F46)/F46,"")</f>
        <v/>
      </c>
      <c r="G48" s="63" t="str">
        <f t="shared" si="22"/>
        <v/>
      </c>
      <c r="H48" s="63" t="str">
        <f t="shared" si="22"/>
        <v/>
      </c>
      <c r="I48" s="63" t="str">
        <f t="shared" si="22"/>
        <v/>
      </c>
      <c r="J48" s="63" t="str">
        <f t="shared" si="22"/>
        <v/>
      </c>
      <c r="K48" s="63" t="str">
        <f t="shared" si="22"/>
        <v/>
      </c>
      <c r="L48" s="63" t="str">
        <f t="shared" si="22"/>
        <v/>
      </c>
      <c r="M48" s="63" t="str">
        <f t="shared" si="22"/>
        <v/>
      </c>
      <c r="N48" s="35" t="str">
        <f t="shared" si="22"/>
        <v/>
      </c>
      <c r="O48" s="35" t="str">
        <f t="shared" si="22"/>
        <v/>
      </c>
      <c r="P48" s="35" t="str">
        <f t="shared" si="22"/>
        <v/>
      </c>
      <c r="Q48" s="63" t="str">
        <f t="shared" si="22"/>
        <v/>
      </c>
      <c r="R48" s="63" t="str">
        <f t="shared" si="22"/>
        <v/>
      </c>
      <c r="S48" s="63" t="str">
        <f t="shared" si="22"/>
        <v/>
      </c>
      <c r="T48" s="63" t="str">
        <f t="shared" si="22"/>
        <v/>
      </c>
      <c r="U48" s="63" t="str">
        <f t="shared" si="22"/>
        <v/>
      </c>
      <c r="V48" s="64" t="str">
        <f t="shared" si="22"/>
        <v/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 t="str">
        <f t="shared" ref="F49:V49" si="23">IFERROR(SQRT(2*(F47-F46)^2/(F47+F46)),"")</f>
        <v/>
      </c>
      <c r="G49" s="65" t="str">
        <f t="shared" si="23"/>
        <v/>
      </c>
      <c r="H49" s="65" t="str">
        <f t="shared" si="23"/>
        <v/>
      </c>
      <c r="I49" s="65" t="str">
        <f t="shared" si="23"/>
        <v/>
      </c>
      <c r="J49" s="65" t="str">
        <f t="shared" si="23"/>
        <v/>
      </c>
      <c r="K49" s="65" t="str">
        <f t="shared" si="23"/>
        <v/>
      </c>
      <c r="L49" s="65" t="str">
        <f t="shared" si="23"/>
        <v/>
      </c>
      <c r="M49" s="65" t="str">
        <f t="shared" si="23"/>
        <v/>
      </c>
      <c r="N49" s="74" t="str">
        <f t="shared" si="23"/>
        <v/>
      </c>
      <c r="O49" s="74" t="str">
        <f t="shared" si="23"/>
        <v/>
      </c>
      <c r="P49" s="74" t="str">
        <f t="shared" si="23"/>
        <v/>
      </c>
      <c r="Q49" s="65" t="str">
        <f t="shared" si="23"/>
        <v/>
      </c>
      <c r="R49" s="65" t="str">
        <f t="shared" si="23"/>
        <v/>
      </c>
      <c r="S49" s="65" t="str">
        <f t="shared" si="23"/>
        <v/>
      </c>
      <c r="T49" s="65" t="str">
        <f t="shared" si="23"/>
        <v/>
      </c>
      <c r="U49" s="65" t="str">
        <f t="shared" si="23"/>
        <v/>
      </c>
      <c r="V49" s="66" t="str">
        <f t="shared" si="23"/>
        <v/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/>
      <c r="E50" s="90"/>
    </row>
    <row r="51" spans="1:22" ht="13.95" customHeight="1" x14ac:dyDescent="0.3">
      <c r="A51" s="82"/>
      <c r="B51" s="85"/>
      <c r="C51" s="18" t="s">
        <v>548</v>
      </c>
      <c r="D51" s="88"/>
      <c r="E51" s="88"/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 t="str">
        <f t="shared" ref="F52:V52" si="24">IFERROR((F51-F50)/F50,"")</f>
        <v/>
      </c>
      <c r="G52" s="63" t="str">
        <f t="shared" si="24"/>
        <v/>
      </c>
      <c r="H52" s="63" t="str">
        <f t="shared" si="24"/>
        <v/>
      </c>
      <c r="I52" s="63" t="str">
        <f t="shared" si="24"/>
        <v/>
      </c>
      <c r="J52" s="63" t="str">
        <f t="shared" si="24"/>
        <v/>
      </c>
      <c r="K52" s="63" t="str">
        <f t="shared" si="24"/>
        <v/>
      </c>
      <c r="L52" s="63" t="str">
        <f t="shared" si="24"/>
        <v/>
      </c>
      <c r="M52" s="63" t="str">
        <f t="shared" si="24"/>
        <v/>
      </c>
      <c r="N52" s="35" t="str">
        <f t="shared" si="24"/>
        <v/>
      </c>
      <c r="O52" s="35" t="str">
        <f t="shared" si="24"/>
        <v/>
      </c>
      <c r="P52" s="35" t="str">
        <f t="shared" si="24"/>
        <v/>
      </c>
      <c r="Q52" s="63" t="str">
        <f t="shared" si="24"/>
        <v/>
      </c>
      <c r="R52" s="63" t="str">
        <f t="shared" si="24"/>
        <v/>
      </c>
      <c r="S52" s="63" t="str">
        <f t="shared" si="24"/>
        <v/>
      </c>
      <c r="T52" s="63" t="str">
        <f t="shared" si="24"/>
        <v/>
      </c>
      <c r="U52" s="63" t="str">
        <f t="shared" si="24"/>
        <v/>
      </c>
      <c r="V52" s="64" t="str">
        <f t="shared" si="24"/>
        <v/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 t="str">
        <f t="shared" ref="F53:V53" si="25">IFERROR(SQRT(2*(F51-F50)^2/(F51+F50)),"")</f>
        <v/>
      </c>
      <c r="G53" s="65" t="str">
        <f t="shared" si="25"/>
        <v/>
      </c>
      <c r="H53" s="65" t="str">
        <f t="shared" si="25"/>
        <v/>
      </c>
      <c r="I53" s="65" t="str">
        <f t="shared" si="25"/>
        <v/>
      </c>
      <c r="J53" s="65" t="str">
        <f t="shared" si="25"/>
        <v/>
      </c>
      <c r="K53" s="65" t="str">
        <f t="shared" si="25"/>
        <v/>
      </c>
      <c r="L53" s="65" t="str">
        <f t="shared" si="25"/>
        <v/>
      </c>
      <c r="M53" s="65" t="str">
        <f t="shared" si="25"/>
        <v/>
      </c>
      <c r="N53" s="74" t="str">
        <f t="shared" si="25"/>
        <v/>
      </c>
      <c r="O53" s="74" t="str">
        <f t="shared" si="25"/>
        <v/>
      </c>
      <c r="P53" s="74" t="str">
        <f t="shared" si="25"/>
        <v/>
      </c>
      <c r="Q53" s="65" t="str">
        <f t="shared" si="25"/>
        <v/>
      </c>
      <c r="R53" s="65" t="str">
        <f t="shared" si="25"/>
        <v/>
      </c>
      <c r="S53" s="65" t="str">
        <f t="shared" si="25"/>
        <v/>
      </c>
      <c r="T53" s="65" t="str">
        <f t="shared" si="25"/>
        <v/>
      </c>
      <c r="U53" s="65" t="str">
        <f t="shared" si="25"/>
        <v/>
      </c>
      <c r="V53" s="66" t="str">
        <f t="shared" si="25"/>
        <v/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6">IFERROR((F55-F54)/F54,"")</f>
        <v/>
      </c>
      <c r="G56" s="63" t="str">
        <f t="shared" si="26"/>
        <v/>
      </c>
      <c r="H56" s="63" t="str">
        <f t="shared" si="26"/>
        <v/>
      </c>
      <c r="I56" s="63" t="str">
        <f t="shared" si="26"/>
        <v/>
      </c>
      <c r="J56" s="63" t="str">
        <f t="shared" si="26"/>
        <v/>
      </c>
      <c r="K56" s="63" t="str">
        <f t="shared" si="26"/>
        <v/>
      </c>
      <c r="L56" s="63" t="str">
        <f t="shared" si="26"/>
        <v/>
      </c>
      <c r="M56" s="63" t="str">
        <f t="shared" si="26"/>
        <v/>
      </c>
      <c r="N56" s="35" t="str">
        <f t="shared" si="26"/>
        <v/>
      </c>
      <c r="O56" s="35" t="str">
        <f t="shared" si="26"/>
        <v/>
      </c>
      <c r="P56" s="35" t="str">
        <f t="shared" si="26"/>
        <v/>
      </c>
      <c r="Q56" s="63" t="str">
        <f t="shared" si="26"/>
        <v/>
      </c>
      <c r="R56" s="63" t="str">
        <f t="shared" si="26"/>
        <v/>
      </c>
      <c r="S56" s="63" t="str">
        <f t="shared" si="26"/>
        <v/>
      </c>
      <c r="T56" s="63" t="str">
        <f t="shared" si="26"/>
        <v/>
      </c>
      <c r="U56" s="63" t="str">
        <f t="shared" si="26"/>
        <v/>
      </c>
      <c r="V56" s="64" t="str">
        <f t="shared" si="26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7">IFERROR(SQRT(2*(F55-F54)^2/(F55+F54)),"")</f>
        <v/>
      </c>
      <c r="G57" s="65" t="str">
        <f t="shared" si="27"/>
        <v/>
      </c>
      <c r="H57" s="65" t="str">
        <f t="shared" si="27"/>
        <v/>
      </c>
      <c r="I57" s="65" t="str">
        <f t="shared" si="27"/>
        <v/>
      </c>
      <c r="J57" s="65" t="str">
        <f t="shared" si="27"/>
        <v/>
      </c>
      <c r="K57" s="65" t="str">
        <f t="shared" si="27"/>
        <v/>
      </c>
      <c r="L57" s="65" t="str">
        <f t="shared" si="27"/>
        <v/>
      </c>
      <c r="M57" s="65" t="str">
        <f t="shared" si="27"/>
        <v/>
      </c>
      <c r="N57" s="70" t="str">
        <f t="shared" si="27"/>
        <v/>
      </c>
      <c r="O57" s="70" t="str">
        <f t="shared" si="27"/>
        <v/>
      </c>
      <c r="P57" s="70" t="str">
        <f t="shared" si="27"/>
        <v/>
      </c>
      <c r="Q57" s="65" t="str">
        <f t="shared" si="27"/>
        <v/>
      </c>
      <c r="R57" s="65" t="str">
        <f t="shared" si="27"/>
        <v/>
      </c>
      <c r="S57" s="65" t="str">
        <f t="shared" si="27"/>
        <v/>
      </c>
      <c r="T57" s="65" t="str">
        <f t="shared" si="27"/>
        <v/>
      </c>
      <c r="U57" s="65" t="str">
        <f t="shared" si="27"/>
        <v/>
      </c>
      <c r="V57" s="66" t="str">
        <f t="shared" si="27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28">IFERROR((F59-F58)/F58,"")</f>
        <v/>
      </c>
      <c r="G60" s="63" t="str">
        <f t="shared" si="28"/>
        <v/>
      </c>
      <c r="H60" s="63" t="str">
        <f t="shared" si="28"/>
        <v/>
      </c>
      <c r="I60" s="63" t="str">
        <f t="shared" si="28"/>
        <v/>
      </c>
      <c r="J60" s="63" t="str">
        <f t="shared" si="28"/>
        <v/>
      </c>
      <c r="K60" s="63" t="str">
        <f t="shared" si="28"/>
        <v/>
      </c>
      <c r="L60" s="63" t="str">
        <f t="shared" si="28"/>
        <v/>
      </c>
      <c r="M60" s="63" t="str">
        <f t="shared" si="28"/>
        <v/>
      </c>
      <c r="N60" s="35" t="str">
        <f t="shared" si="28"/>
        <v/>
      </c>
      <c r="O60" s="35" t="str">
        <f t="shared" si="28"/>
        <v/>
      </c>
      <c r="P60" s="35" t="str">
        <f t="shared" si="28"/>
        <v/>
      </c>
      <c r="Q60" s="63" t="str">
        <f t="shared" si="28"/>
        <v/>
      </c>
      <c r="R60" s="63" t="str">
        <f t="shared" si="28"/>
        <v/>
      </c>
      <c r="S60" s="63" t="str">
        <f t="shared" si="28"/>
        <v/>
      </c>
      <c r="T60" s="63" t="str">
        <f t="shared" si="28"/>
        <v/>
      </c>
      <c r="U60" s="63" t="str">
        <f t="shared" si="28"/>
        <v/>
      </c>
      <c r="V60" s="64" t="str">
        <f t="shared" si="28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29">IFERROR(SQRT(2*(F59-F58)^2/(F59+F58)),"")</f>
        <v/>
      </c>
      <c r="G61" s="65" t="str">
        <f t="shared" si="29"/>
        <v/>
      </c>
      <c r="H61" s="65" t="str">
        <f t="shared" si="29"/>
        <v/>
      </c>
      <c r="I61" s="65" t="str">
        <f t="shared" si="29"/>
        <v/>
      </c>
      <c r="J61" s="65" t="str">
        <f t="shared" si="29"/>
        <v/>
      </c>
      <c r="K61" s="65" t="str">
        <f t="shared" si="29"/>
        <v/>
      </c>
      <c r="L61" s="65" t="str">
        <f t="shared" si="29"/>
        <v/>
      </c>
      <c r="M61" s="65" t="str">
        <f t="shared" si="29"/>
        <v/>
      </c>
      <c r="N61" s="70" t="str">
        <f t="shared" si="29"/>
        <v/>
      </c>
      <c r="O61" s="70" t="str">
        <f t="shared" si="29"/>
        <v/>
      </c>
      <c r="P61" s="70" t="str">
        <f t="shared" si="29"/>
        <v/>
      </c>
      <c r="Q61" s="65" t="str">
        <f t="shared" si="29"/>
        <v/>
      </c>
      <c r="R61" s="65" t="str">
        <f t="shared" si="29"/>
        <v/>
      </c>
      <c r="S61" s="65" t="str">
        <f t="shared" si="29"/>
        <v/>
      </c>
      <c r="T61" s="65" t="str">
        <f t="shared" si="29"/>
        <v/>
      </c>
      <c r="U61" s="65" t="str">
        <f t="shared" si="29"/>
        <v/>
      </c>
      <c r="V61" s="66" t="str">
        <f t="shared" si="29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0">IFERROR((F63-F62)/F62,"")</f>
        <v/>
      </c>
      <c r="G64" s="63" t="str">
        <f t="shared" si="30"/>
        <v/>
      </c>
      <c r="H64" s="63" t="str">
        <f t="shared" si="30"/>
        <v/>
      </c>
      <c r="I64" s="63" t="str">
        <f t="shared" si="30"/>
        <v/>
      </c>
      <c r="J64" s="63" t="str">
        <f t="shared" si="30"/>
        <v/>
      </c>
      <c r="K64" s="63" t="str">
        <f t="shared" si="30"/>
        <v/>
      </c>
      <c r="L64" s="63" t="str">
        <f t="shared" si="30"/>
        <v/>
      </c>
      <c r="M64" s="63" t="str">
        <f t="shared" si="30"/>
        <v/>
      </c>
      <c r="N64" s="35" t="str">
        <f t="shared" si="30"/>
        <v/>
      </c>
      <c r="O64" s="35" t="str">
        <f t="shared" si="30"/>
        <v/>
      </c>
      <c r="P64" s="35" t="str">
        <f t="shared" si="30"/>
        <v/>
      </c>
      <c r="Q64" s="63" t="str">
        <f t="shared" si="30"/>
        <v/>
      </c>
      <c r="R64" s="63" t="str">
        <f t="shared" si="30"/>
        <v/>
      </c>
      <c r="S64" s="63" t="str">
        <f t="shared" si="30"/>
        <v/>
      </c>
      <c r="T64" s="63" t="str">
        <f t="shared" si="30"/>
        <v/>
      </c>
      <c r="U64" s="63" t="str">
        <f t="shared" si="30"/>
        <v/>
      </c>
      <c r="V64" s="64" t="str">
        <f t="shared" si="30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1">IFERROR(SQRT(2*(F63-F62)^2/(F63+F62)),"")</f>
        <v/>
      </c>
      <c r="G65" s="65" t="str">
        <f t="shared" si="31"/>
        <v/>
      </c>
      <c r="H65" s="65" t="str">
        <f t="shared" si="31"/>
        <v/>
      </c>
      <c r="I65" s="65" t="str">
        <f t="shared" si="31"/>
        <v/>
      </c>
      <c r="J65" s="65" t="str">
        <f t="shared" si="31"/>
        <v/>
      </c>
      <c r="K65" s="65" t="str">
        <f t="shared" si="31"/>
        <v/>
      </c>
      <c r="L65" s="65" t="str">
        <f t="shared" si="31"/>
        <v/>
      </c>
      <c r="M65" s="65" t="str">
        <f t="shared" si="31"/>
        <v/>
      </c>
      <c r="N65" s="70" t="str">
        <f t="shared" si="31"/>
        <v/>
      </c>
      <c r="O65" s="70" t="str">
        <f t="shared" si="31"/>
        <v/>
      </c>
      <c r="P65" s="70" t="str">
        <f t="shared" si="31"/>
        <v/>
      </c>
      <c r="Q65" s="65" t="str">
        <f t="shared" si="31"/>
        <v/>
      </c>
      <c r="R65" s="65" t="str">
        <f t="shared" si="31"/>
        <v/>
      </c>
      <c r="S65" s="65" t="str">
        <f t="shared" si="31"/>
        <v/>
      </c>
      <c r="T65" s="65" t="str">
        <f t="shared" si="31"/>
        <v/>
      </c>
      <c r="U65" s="65" t="str">
        <f t="shared" si="31"/>
        <v/>
      </c>
      <c r="V65" s="66" t="str">
        <f t="shared" si="31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2">IFERROR((F67-F66)/F66,"")</f>
        <v/>
      </c>
      <c r="G68" s="63" t="str">
        <f t="shared" si="32"/>
        <v/>
      </c>
      <c r="H68" s="63" t="str">
        <f t="shared" si="32"/>
        <v/>
      </c>
      <c r="I68" s="63" t="str">
        <f t="shared" si="32"/>
        <v/>
      </c>
      <c r="J68" s="63" t="str">
        <f t="shared" si="32"/>
        <v/>
      </c>
      <c r="K68" s="63" t="str">
        <f t="shared" si="32"/>
        <v/>
      </c>
      <c r="L68" s="63" t="str">
        <f t="shared" si="32"/>
        <v/>
      </c>
      <c r="M68" s="63" t="str">
        <f t="shared" si="32"/>
        <v/>
      </c>
      <c r="N68" s="35" t="str">
        <f t="shared" si="32"/>
        <v/>
      </c>
      <c r="O68" s="35" t="str">
        <f t="shared" si="32"/>
        <v/>
      </c>
      <c r="P68" s="35" t="str">
        <f t="shared" si="32"/>
        <v/>
      </c>
      <c r="Q68" s="63" t="str">
        <f t="shared" si="32"/>
        <v/>
      </c>
      <c r="R68" s="63" t="str">
        <f t="shared" si="32"/>
        <v/>
      </c>
      <c r="S68" s="63" t="str">
        <f t="shared" si="32"/>
        <v/>
      </c>
      <c r="T68" s="63" t="str">
        <f t="shared" si="32"/>
        <v/>
      </c>
      <c r="U68" s="63" t="str">
        <f t="shared" si="32"/>
        <v/>
      </c>
      <c r="V68" s="64" t="str">
        <f t="shared" si="32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3">IFERROR(SQRT(2*(F67-F66)^2/(F67+F66)),"")</f>
        <v/>
      </c>
      <c r="G69" s="65" t="str">
        <f t="shared" si="33"/>
        <v/>
      </c>
      <c r="H69" s="65" t="str">
        <f t="shared" si="33"/>
        <v/>
      </c>
      <c r="I69" s="65" t="str">
        <f t="shared" si="33"/>
        <v/>
      </c>
      <c r="J69" s="65" t="str">
        <f t="shared" si="33"/>
        <v/>
      </c>
      <c r="K69" s="65" t="str">
        <f t="shared" si="33"/>
        <v/>
      </c>
      <c r="L69" s="65" t="str">
        <f t="shared" si="33"/>
        <v/>
      </c>
      <c r="M69" s="65" t="str">
        <f t="shared" si="33"/>
        <v/>
      </c>
      <c r="N69" s="70" t="str">
        <f t="shared" si="33"/>
        <v/>
      </c>
      <c r="O69" s="70" t="str">
        <f t="shared" si="33"/>
        <v/>
      </c>
      <c r="P69" s="70" t="str">
        <f t="shared" si="33"/>
        <v/>
      </c>
      <c r="Q69" s="65" t="str">
        <f t="shared" si="33"/>
        <v/>
      </c>
      <c r="R69" s="65" t="str">
        <f t="shared" si="33"/>
        <v/>
      </c>
      <c r="S69" s="65" t="str">
        <f t="shared" si="33"/>
        <v/>
      </c>
      <c r="T69" s="65" t="str">
        <f t="shared" si="33"/>
        <v/>
      </c>
      <c r="U69" s="65" t="str">
        <f t="shared" si="33"/>
        <v/>
      </c>
      <c r="V69" s="66" t="str">
        <f t="shared" si="33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4">IFERROR((F71-F70)/F70,"")</f>
        <v/>
      </c>
      <c r="G72" s="63" t="str">
        <f t="shared" si="34"/>
        <v/>
      </c>
      <c r="H72" s="63" t="str">
        <f t="shared" si="34"/>
        <v/>
      </c>
      <c r="I72" s="63" t="str">
        <f t="shared" si="34"/>
        <v/>
      </c>
      <c r="J72" s="63" t="str">
        <f t="shared" si="34"/>
        <v/>
      </c>
      <c r="K72" s="63" t="str">
        <f t="shared" si="34"/>
        <v/>
      </c>
      <c r="L72" s="63" t="str">
        <f t="shared" si="34"/>
        <v/>
      </c>
      <c r="M72" s="63" t="str">
        <f t="shared" si="34"/>
        <v/>
      </c>
      <c r="N72" s="35" t="str">
        <f t="shared" si="34"/>
        <v/>
      </c>
      <c r="O72" s="35" t="str">
        <f t="shared" si="34"/>
        <v/>
      </c>
      <c r="P72" s="35" t="str">
        <f t="shared" si="34"/>
        <v/>
      </c>
      <c r="Q72" s="63" t="str">
        <f t="shared" si="34"/>
        <v/>
      </c>
      <c r="R72" s="63" t="str">
        <f t="shared" si="34"/>
        <v/>
      </c>
      <c r="S72" s="63" t="str">
        <f t="shared" si="34"/>
        <v/>
      </c>
      <c r="T72" s="63" t="str">
        <f t="shared" si="34"/>
        <v/>
      </c>
      <c r="U72" s="63" t="str">
        <f t="shared" si="34"/>
        <v/>
      </c>
      <c r="V72" s="64" t="str">
        <f t="shared" si="34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5">IFERROR(SQRT(2*(F71-F70)^2/(F71+F70)),"")</f>
        <v/>
      </c>
      <c r="G73" s="65" t="str">
        <f t="shared" si="35"/>
        <v/>
      </c>
      <c r="H73" s="65" t="str">
        <f t="shared" si="35"/>
        <v/>
      </c>
      <c r="I73" s="65" t="str">
        <f t="shared" si="35"/>
        <v/>
      </c>
      <c r="J73" s="65" t="str">
        <f t="shared" si="35"/>
        <v/>
      </c>
      <c r="K73" s="65" t="str">
        <f t="shared" si="35"/>
        <v/>
      </c>
      <c r="L73" s="65" t="str">
        <f t="shared" si="35"/>
        <v/>
      </c>
      <c r="M73" s="65" t="str">
        <f t="shared" si="35"/>
        <v/>
      </c>
      <c r="N73" s="74" t="str">
        <f t="shared" si="35"/>
        <v/>
      </c>
      <c r="O73" s="74" t="str">
        <f t="shared" si="35"/>
        <v/>
      </c>
      <c r="P73" s="74" t="str">
        <f t="shared" si="35"/>
        <v/>
      </c>
      <c r="Q73" s="65" t="str">
        <f t="shared" si="35"/>
        <v/>
      </c>
      <c r="R73" s="65" t="str">
        <f t="shared" si="35"/>
        <v/>
      </c>
      <c r="S73" s="65" t="str">
        <f t="shared" si="35"/>
        <v/>
      </c>
      <c r="T73" s="65" t="str">
        <f t="shared" si="35"/>
        <v/>
      </c>
      <c r="U73" s="65" t="str">
        <f t="shared" si="35"/>
        <v/>
      </c>
      <c r="V73" s="66" t="str">
        <f t="shared" si="35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91"/>
      <c r="E74" s="91"/>
      <c r="F74" s="75"/>
      <c r="G74" s="75"/>
      <c r="H74" s="75"/>
      <c r="I74" s="75"/>
      <c r="J74" s="75"/>
      <c r="K74" s="75"/>
      <c r="L74" s="75"/>
      <c r="M74" s="75"/>
      <c r="Q74" s="75"/>
      <c r="R74" s="75"/>
      <c r="S74" s="75"/>
      <c r="T74" s="75"/>
      <c r="U74" s="75"/>
      <c r="V74" s="76"/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60"/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 t="str">
        <f t="shared" ref="F76:V76" si="36">IFERROR((F75-F74)/F74,"")</f>
        <v/>
      </c>
      <c r="G76" s="63" t="str">
        <f t="shared" si="36"/>
        <v/>
      </c>
      <c r="H76" s="63" t="str">
        <f t="shared" si="36"/>
        <v/>
      </c>
      <c r="I76" s="63" t="str">
        <f t="shared" si="36"/>
        <v/>
      </c>
      <c r="J76" s="63" t="str">
        <f t="shared" si="36"/>
        <v/>
      </c>
      <c r="K76" s="63" t="str">
        <f t="shared" si="36"/>
        <v/>
      </c>
      <c r="L76" s="63" t="str">
        <f t="shared" si="36"/>
        <v/>
      </c>
      <c r="M76" s="63" t="str">
        <f t="shared" si="36"/>
        <v/>
      </c>
      <c r="N76" s="35" t="str">
        <f t="shared" si="36"/>
        <v/>
      </c>
      <c r="O76" s="35" t="str">
        <f t="shared" si="36"/>
        <v/>
      </c>
      <c r="P76" s="35" t="str">
        <f t="shared" si="36"/>
        <v/>
      </c>
      <c r="Q76" s="63" t="str">
        <f t="shared" si="36"/>
        <v/>
      </c>
      <c r="R76" s="63" t="str">
        <f t="shared" si="36"/>
        <v/>
      </c>
      <c r="S76" s="63" t="str">
        <f t="shared" si="36"/>
        <v/>
      </c>
      <c r="T76" s="63" t="str">
        <f t="shared" si="36"/>
        <v/>
      </c>
      <c r="U76" s="63" t="str">
        <f t="shared" si="36"/>
        <v/>
      </c>
      <c r="V76" s="64" t="str">
        <f t="shared" si="36"/>
        <v/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 t="str">
        <f t="shared" ref="F77:V77" si="37">IFERROR(SQRT(2*(F75-F74)^2/(F75+F74)),"")</f>
        <v/>
      </c>
      <c r="G77" s="65" t="str">
        <f t="shared" si="37"/>
        <v/>
      </c>
      <c r="H77" s="65" t="str">
        <f t="shared" si="37"/>
        <v/>
      </c>
      <c r="I77" s="65" t="str">
        <f t="shared" si="37"/>
        <v/>
      </c>
      <c r="J77" s="65" t="str">
        <f t="shared" si="37"/>
        <v/>
      </c>
      <c r="K77" s="65" t="str">
        <f t="shared" si="37"/>
        <v/>
      </c>
      <c r="L77" s="65" t="str">
        <f t="shared" si="37"/>
        <v/>
      </c>
      <c r="M77" s="65" t="str">
        <f t="shared" si="37"/>
        <v/>
      </c>
      <c r="N77" s="70" t="str">
        <f t="shared" si="37"/>
        <v/>
      </c>
      <c r="O77" s="70" t="str">
        <f t="shared" si="37"/>
        <v/>
      </c>
      <c r="P77" s="70" t="str">
        <f t="shared" si="37"/>
        <v/>
      </c>
      <c r="Q77" s="65" t="str">
        <f t="shared" si="37"/>
        <v/>
      </c>
      <c r="R77" s="65" t="str">
        <f t="shared" si="37"/>
        <v/>
      </c>
      <c r="S77" s="65" t="str">
        <f t="shared" si="37"/>
        <v/>
      </c>
      <c r="T77" s="65" t="str">
        <f t="shared" si="37"/>
        <v/>
      </c>
      <c r="U77" s="65" t="str">
        <f t="shared" si="37"/>
        <v/>
      </c>
      <c r="V77" s="66" t="str">
        <f t="shared" si="37"/>
        <v/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91"/>
      <c r="E78" s="91"/>
      <c r="F78" s="58"/>
      <c r="G78" s="58"/>
      <c r="H78" s="58"/>
      <c r="I78" s="58"/>
      <c r="J78" s="58"/>
      <c r="K78" s="58"/>
      <c r="L78" s="58"/>
      <c r="M78" s="58"/>
      <c r="Q78" s="58"/>
      <c r="R78" s="58"/>
      <c r="S78" s="58"/>
      <c r="T78" s="58"/>
      <c r="U78" s="58"/>
      <c r="V78" s="59"/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60"/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 t="str">
        <f t="shared" ref="F80:V80" si="38">IFERROR((F79-F78)/F78,"")</f>
        <v/>
      </c>
      <c r="G80" s="63" t="str">
        <f t="shared" si="38"/>
        <v/>
      </c>
      <c r="H80" s="63" t="str">
        <f t="shared" si="38"/>
        <v/>
      </c>
      <c r="I80" s="63" t="str">
        <f t="shared" si="38"/>
        <v/>
      </c>
      <c r="J80" s="63" t="str">
        <f t="shared" si="38"/>
        <v/>
      </c>
      <c r="K80" s="63" t="str">
        <f t="shared" si="38"/>
        <v/>
      </c>
      <c r="L80" s="63" t="str">
        <f t="shared" si="38"/>
        <v/>
      </c>
      <c r="M80" s="63" t="str">
        <f t="shared" si="38"/>
        <v/>
      </c>
      <c r="N80" s="35" t="str">
        <f t="shared" si="38"/>
        <v/>
      </c>
      <c r="O80" s="35" t="str">
        <f t="shared" si="38"/>
        <v/>
      </c>
      <c r="P80" s="35" t="str">
        <f t="shared" si="38"/>
        <v/>
      </c>
      <c r="Q80" s="63" t="str">
        <f t="shared" si="38"/>
        <v/>
      </c>
      <c r="R80" s="63" t="str">
        <f t="shared" si="38"/>
        <v/>
      </c>
      <c r="S80" s="63" t="str">
        <f t="shared" si="38"/>
        <v/>
      </c>
      <c r="T80" s="63" t="str">
        <f t="shared" si="38"/>
        <v/>
      </c>
      <c r="U80" s="63" t="str">
        <f t="shared" si="38"/>
        <v/>
      </c>
      <c r="V80" s="64" t="str">
        <f t="shared" si="38"/>
        <v/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 t="str">
        <f t="shared" ref="F81:V81" si="39">IFERROR(SQRT(2*(F79-F78)^2/(F79+F78)),"")</f>
        <v/>
      </c>
      <c r="G81" s="65" t="str">
        <f t="shared" si="39"/>
        <v/>
      </c>
      <c r="H81" s="65" t="str">
        <f t="shared" si="39"/>
        <v/>
      </c>
      <c r="I81" s="65" t="str">
        <f t="shared" si="39"/>
        <v/>
      </c>
      <c r="J81" s="65" t="str">
        <f t="shared" si="39"/>
        <v/>
      </c>
      <c r="K81" s="65" t="str">
        <f t="shared" si="39"/>
        <v/>
      </c>
      <c r="L81" s="65" t="str">
        <f t="shared" si="39"/>
        <v/>
      </c>
      <c r="M81" s="65" t="str">
        <f t="shared" si="39"/>
        <v/>
      </c>
      <c r="N81" s="70" t="str">
        <f t="shared" si="39"/>
        <v/>
      </c>
      <c r="O81" s="70" t="str">
        <f t="shared" si="39"/>
        <v/>
      </c>
      <c r="P81" s="70" t="str">
        <f t="shared" si="39"/>
        <v/>
      </c>
      <c r="Q81" s="65" t="str">
        <f t="shared" si="39"/>
        <v/>
      </c>
      <c r="R81" s="65" t="str">
        <f t="shared" si="39"/>
        <v/>
      </c>
      <c r="S81" s="65" t="str">
        <f t="shared" si="39"/>
        <v/>
      </c>
      <c r="T81" s="65" t="str">
        <f t="shared" si="39"/>
        <v/>
      </c>
      <c r="U81" s="65" t="str">
        <f t="shared" si="39"/>
        <v/>
      </c>
      <c r="V81" s="66" t="str">
        <f t="shared" si="39"/>
        <v/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0">IFERROR((F83-F82)/F82,"")</f>
        <v/>
      </c>
      <c r="G84" s="63" t="str">
        <f t="shared" si="40"/>
        <v/>
      </c>
      <c r="H84" s="63" t="str">
        <f t="shared" si="40"/>
        <v/>
      </c>
      <c r="I84" s="63" t="str">
        <f t="shared" si="40"/>
        <v/>
      </c>
      <c r="J84" s="63" t="str">
        <f t="shared" si="40"/>
        <v/>
      </c>
      <c r="K84" s="63" t="str">
        <f t="shared" si="40"/>
        <v/>
      </c>
      <c r="L84" s="63" t="str">
        <f t="shared" si="40"/>
        <v/>
      </c>
      <c r="M84" s="63" t="str">
        <f t="shared" si="40"/>
        <v/>
      </c>
      <c r="N84" s="35" t="str">
        <f t="shared" si="40"/>
        <v/>
      </c>
      <c r="O84" s="35" t="str">
        <f t="shared" si="40"/>
        <v/>
      </c>
      <c r="P84" s="35" t="str">
        <f t="shared" si="40"/>
        <v/>
      </c>
      <c r="Q84" s="63" t="str">
        <f t="shared" si="40"/>
        <v/>
      </c>
      <c r="R84" s="63" t="str">
        <f t="shared" si="40"/>
        <v/>
      </c>
      <c r="S84" s="63" t="str">
        <f t="shared" si="40"/>
        <v/>
      </c>
      <c r="T84" s="63" t="str">
        <f t="shared" si="40"/>
        <v/>
      </c>
      <c r="U84" s="63" t="str">
        <f t="shared" si="40"/>
        <v/>
      </c>
      <c r="V84" s="64" t="str">
        <f t="shared" si="40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1">IFERROR(SQRT(2*(F83-F82)^2/(F83+F82)),"")</f>
        <v/>
      </c>
      <c r="G85" s="65" t="str">
        <f t="shared" si="41"/>
        <v/>
      </c>
      <c r="H85" s="65" t="str">
        <f t="shared" si="41"/>
        <v/>
      </c>
      <c r="I85" s="65" t="str">
        <f t="shared" si="41"/>
        <v/>
      </c>
      <c r="J85" s="65" t="str">
        <f t="shared" si="41"/>
        <v/>
      </c>
      <c r="K85" s="65" t="str">
        <f t="shared" si="41"/>
        <v/>
      </c>
      <c r="L85" s="65" t="str">
        <f t="shared" si="41"/>
        <v/>
      </c>
      <c r="M85" s="65" t="str">
        <f t="shared" si="41"/>
        <v/>
      </c>
      <c r="N85" s="70" t="str">
        <f t="shared" si="41"/>
        <v/>
      </c>
      <c r="O85" s="70" t="str">
        <f t="shared" si="41"/>
        <v/>
      </c>
      <c r="P85" s="70" t="str">
        <f t="shared" si="41"/>
        <v/>
      </c>
      <c r="Q85" s="65" t="str">
        <f t="shared" si="41"/>
        <v/>
      </c>
      <c r="R85" s="65" t="str">
        <f t="shared" si="41"/>
        <v/>
      </c>
      <c r="S85" s="65" t="str">
        <f t="shared" si="41"/>
        <v/>
      </c>
      <c r="T85" s="65" t="str">
        <f t="shared" si="41"/>
        <v/>
      </c>
      <c r="U85" s="65" t="str">
        <f t="shared" si="41"/>
        <v/>
      </c>
      <c r="V85" s="66" t="str">
        <f t="shared" si="41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2">IFERROR((F87-F86)/F86,"")</f>
        <v/>
      </c>
      <c r="G88" s="63" t="str">
        <f t="shared" si="42"/>
        <v/>
      </c>
      <c r="H88" s="63" t="str">
        <f t="shared" si="42"/>
        <v/>
      </c>
      <c r="I88" s="63" t="str">
        <f t="shared" si="42"/>
        <v/>
      </c>
      <c r="J88" s="63" t="str">
        <f t="shared" si="42"/>
        <v/>
      </c>
      <c r="K88" s="63" t="str">
        <f t="shared" si="42"/>
        <v/>
      </c>
      <c r="L88" s="63" t="str">
        <f t="shared" si="42"/>
        <v/>
      </c>
      <c r="M88" s="63" t="str">
        <f t="shared" si="42"/>
        <v/>
      </c>
      <c r="N88" s="35" t="str">
        <f t="shared" si="42"/>
        <v/>
      </c>
      <c r="O88" s="35" t="str">
        <f t="shared" si="42"/>
        <v/>
      </c>
      <c r="P88" s="35" t="str">
        <f t="shared" si="42"/>
        <v/>
      </c>
      <c r="Q88" s="63" t="str">
        <f t="shared" si="42"/>
        <v/>
      </c>
      <c r="R88" s="63" t="str">
        <f t="shared" si="42"/>
        <v/>
      </c>
      <c r="S88" s="63" t="str">
        <f t="shared" si="42"/>
        <v/>
      </c>
      <c r="T88" s="63" t="str">
        <f t="shared" si="42"/>
        <v/>
      </c>
      <c r="U88" s="63" t="str">
        <f t="shared" si="42"/>
        <v/>
      </c>
      <c r="V88" s="64" t="str">
        <f t="shared" si="42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3">IFERROR(SQRT(2*(F87-F86)^2/(F87+F86)),"")</f>
        <v/>
      </c>
      <c r="G89" s="65" t="str">
        <f t="shared" si="43"/>
        <v/>
      </c>
      <c r="H89" s="65" t="str">
        <f t="shared" si="43"/>
        <v/>
      </c>
      <c r="I89" s="65" t="str">
        <f t="shared" si="43"/>
        <v/>
      </c>
      <c r="J89" s="65" t="str">
        <f t="shared" si="43"/>
        <v/>
      </c>
      <c r="K89" s="65" t="str">
        <f t="shared" si="43"/>
        <v/>
      </c>
      <c r="L89" s="65" t="str">
        <f t="shared" si="43"/>
        <v/>
      </c>
      <c r="M89" s="65" t="str">
        <f t="shared" si="43"/>
        <v/>
      </c>
      <c r="N89" s="70" t="str">
        <f t="shared" si="43"/>
        <v/>
      </c>
      <c r="O89" s="70" t="str">
        <f t="shared" si="43"/>
        <v/>
      </c>
      <c r="P89" s="70" t="str">
        <f t="shared" si="43"/>
        <v/>
      </c>
      <c r="Q89" s="65" t="str">
        <f t="shared" si="43"/>
        <v/>
      </c>
      <c r="R89" s="65" t="str">
        <f t="shared" si="43"/>
        <v/>
      </c>
      <c r="S89" s="65" t="str">
        <f t="shared" si="43"/>
        <v/>
      </c>
      <c r="T89" s="65" t="str">
        <f t="shared" si="43"/>
        <v/>
      </c>
      <c r="U89" s="65" t="str">
        <f t="shared" si="43"/>
        <v/>
      </c>
      <c r="V89" s="66" t="str">
        <f t="shared" si="43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4">IFERROR((F91-F90)/F90,"")</f>
        <v/>
      </c>
      <c r="G92" s="63" t="str">
        <f t="shared" si="44"/>
        <v/>
      </c>
      <c r="H92" s="63" t="str">
        <f t="shared" si="44"/>
        <v/>
      </c>
      <c r="I92" s="63" t="str">
        <f t="shared" si="44"/>
        <v/>
      </c>
      <c r="J92" s="63" t="str">
        <f t="shared" si="44"/>
        <v/>
      </c>
      <c r="K92" s="63" t="str">
        <f t="shared" si="44"/>
        <v/>
      </c>
      <c r="L92" s="63" t="str">
        <f t="shared" si="44"/>
        <v/>
      </c>
      <c r="M92" s="63" t="str">
        <f t="shared" si="44"/>
        <v/>
      </c>
      <c r="N92" s="35" t="str">
        <f t="shared" si="44"/>
        <v/>
      </c>
      <c r="O92" s="35" t="str">
        <f t="shared" si="44"/>
        <v/>
      </c>
      <c r="P92" s="35" t="str">
        <f t="shared" si="44"/>
        <v/>
      </c>
      <c r="Q92" s="63" t="str">
        <f t="shared" si="44"/>
        <v/>
      </c>
      <c r="R92" s="63" t="str">
        <f t="shared" si="44"/>
        <v/>
      </c>
      <c r="S92" s="63" t="str">
        <f t="shared" si="44"/>
        <v/>
      </c>
      <c r="T92" s="63" t="str">
        <f t="shared" si="44"/>
        <v/>
      </c>
      <c r="U92" s="63" t="str">
        <f t="shared" si="44"/>
        <v/>
      </c>
      <c r="V92" s="64" t="str">
        <f t="shared" si="44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5">IFERROR(SQRT(2*(F91-F90)^2/(F91+F90)),"")</f>
        <v/>
      </c>
      <c r="G93" s="65" t="str">
        <f t="shared" si="45"/>
        <v/>
      </c>
      <c r="H93" s="65" t="str">
        <f t="shared" si="45"/>
        <v/>
      </c>
      <c r="I93" s="65" t="str">
        <f t="shared" si="45"/>
        <v/>
      </c>
      <c r="J93" s="65" t="str">
        <f t="shared" si="45"/>
        <v/>
      </c>
      <c r="K93" s="65" t="str">
        <f t="shared" si="45"/>
        <v/>
      </c>
      <c r="L93" s="65" t="str">
        <f t="shared" si="45"/>
        <v/>
      </c>
      <c r="M93" s="65" t="str">
        <f t="shared" si="45"/>
        <v/>
      </c>
      <c r="N93" s="70" t="str">
        <f t="shared" si="45"/>
        <v/>
      </c>
      <c r="O93" s="70" t="str">
        <f t="shared" si="45"/>
        <v/>
      </c>
      <c r="P93" s="70" t="str">
        <f t="shared" si="45"/>
        <v/>
      </c>
      <c r="Q93" s="65" t="str">
        <f t="shared" si="45"/>
        <v/>
      </c>
      <c r="R93" s="65" t="str">
        <f t="shared" si="45"/>
        <v/>
      </c>
      <c r="S93" s="65" t="str">
        <f t="shared" si="45"/>
        <v/>
      </c>
      <c r="T93" s="65" t="str">
        <f t="shared" si="45"/>
        <v/>
      </c>
      <c r="U93" s="65" t="str">
        <f t="shared" si="45"/>
        <v/>
      </c>
      <c r="V93" s="66" t="str">
        <f t="shared" si="45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46">IFERROR((F95-F94)/F94,"")</f>
        <v/>
      </c>
      <c r="G96" s="63" t="str">
        <f t="shared" si="46"/>
        <v/>
      </c>
      <c r="H96" s="63" t="str">
        <f t="shared" si="46"/>
        <v/>
      </c>
      <c r="I96" s="63" t="str">
        <f t="shared" si="46"/>
        <v/>
      </c>
      <c r="J96" s="63" t="str">
        <f t="shared" si="46"/>
        <v/>
      </c>
      <c r="K96" s="63" t="str">
        <f t="shared" si="46"/>
        <v/>
      </c>
      <c r="L96" s="63" t="str">
        <f t="shared" si="46"/>
        <v/>
      </c>
      <c r="M96" s="63" t="str">
        <f t="shared" si="46"/>
        <v/>
      </c>
      <c r="N96" s="35" t="str">
        <f t="shared" si="46"/>
        <v/>
      </c>
      <c r="O96" s="35" t="str">
        <f t="shared" si="46"/>
        <v/>
      </c>
      <c r="P96" s="35" t="str">
        <f t="shared" si="46"/>
        <v/>
      </c>
      <c r="Q96" s="63" t="str">
        <f t="shared" si="46"/>
        <v/>
      </c>
      <c r="R96" s="63" t="str">
        <f t="shared" si="46"/>
        <v/>
      </c>
      <c r="S96" s="63" t="str">
        <f t="shared" si="46"/>
        <v/>
      </c>
      <c r="T96" s="63" t="str">
        <f t="shared" si="46"/>
        <v/>
      </c>
      <c r="U96" s="63" t="str">
        <f t="shared" si="46"/>
        <v/>
      </c>
      <c r="V96" s="64" t="str">
        <f t="shared" si="46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47">IFERROR(SQRT(2*(F95-F94)^2/(F95+F94)),"")</f>
        <v/>
      </c>
      <c r="G97" s="65" t="str">
        <f t="shared" si="47"/>
        <v/>
      </c>
      <c r="H97" s="65" t="str">
        <f t="shared" si="47"/>
        <v/>
      </c>
      <c r="I97" s="65" t="str">
        <f t="shared" si="47"/>
        <v/>
      </c>
      <c r="J97" s="65" t="str">
        <f t="shared" si="47"/>
        <v/>
      </c>
      <c r="K97" s="65" t="str">
        <f t="shared" si="47"/>
        <v/>
      </c>
      <c r="L97" s="65" t="str">
        <f t="shared" si="47"/>
        <v/>
      </c>
      <c r="M97" s="65" t="str">
        <f t="shared" si="47"/>
        <v/>
      </c>
      <c r="N97" s="70" t="str">
        <f t="shared" si="47"/>
        <v/>
      </c>
      <c r="O97" s="70" t="str">
        <f t="shared" si="47"/>
        <v/>
      </c>
      <c r="P97" s="70" t="str">
        <f t="shared" si="47"/>
        <v/>
      </c>
      <c r="Q97" s="65" t="str">
        <f t="shared" si="47"/>
        <v/>
      </c>
      <c r="R97" s="65" t="str">
        <f t="shared" si="47"/>
        <v/>
      </c>
      <c r="S97" s="65" t="str">
        <f t="shared" si="47"/>
        <v/>
      </c>
      <c r="T97" s="65" t="str">
        <f t="shared" si="47"/>
        <v/>
      </c>
      <c r="U97" s="65" t="str">
        <f t="shared" si="47"/>
        <v/>
      </c>
      <c r="V97" s="66" t="str">
        <f t="shared" si="47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48">IFERROR((F99-F98)/F98,"")</f>
        <v/>
      </c>
      <c r="G100" s="63" t="str">
        <f t="shared" si="48"/>
        <v/>
      </c>
      <c r="H100" s="63" t="str">
        <f t="shared" si="48"/>
        <v/>
      </c>
      <c r="I100" s="63" t="str">
        <f t="shared" si="48"/>
        <v/>
      </c>
      <c r="J100" s="63" t="str">
        <f t="shared" si="48"/>
        <v/>
      </c>
      <c r="K100" s="63" t="str">
        <f t="shared" si="48"/>
        <v/>
      </c>
      <c r="L100" s="63" t="str">
        <f t="shared" si="48"/>
        <v/>
      </c>
      <c r="M100" s="63" t="str">
        <f t="shared" si="48"/>
        <v/>
      </c>
      <c r="N100" s="35" t="str">
        <f t="shared" si="48"/>
        <v/>
      </c>
      <c r="O100" s="35" t="str">
        <f t="shared" si="48"/>
        <v/>
      </c>
      <c r="P100" s="35" t="str">
        <f t="shared" si="48"/>
        <v/>
      </c>
      <c r="Q100" s="63" t="str">
        <f t="shared" si="48"/>
        <v/>
      </c>
      <c r="R100" s="63" t="str">
        <f t="shared" si="48"/>
        <v/>
      </c>
      <c r="S100" s="63" t="str">
        <f t="shared" si="48"/>
        <v/>
      </c>
      <c r="T100" s="63" t="str">
        <f t="shared" si="48"/>
        <v/>
      </c>
      <c r="U100" s="63" t="str">
        <f t="shared" si="48"/>
        <v/>
      </c>
      <c r="V100" s="64" t="str">
        <f t="shared" si="48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49">IFERROR(SQRT(2*(F99-F98)^2/(F99+F98)),"")</f>
        <v/>
      </c>
      <c r="G101" s="65" t="str">
        <f t="shared" si="49"/>
        <v/>
      </c>
      <c r="H101" s="65" t="str">
        <f t="shared" si="49"/>
        <v/>
      </c>
      <c r="I101" s="65" t="str">
        <f t="shared" si="49"/>
        <v/>
      </c>
      <c r="J101" s="65" t="str">
        <f t="shared" si="49"/>
        <v/>
      </c>
      <c r="K101" s="65" t="str">
        <f t="shared" si="49"/>
        <v/>
      </c>
      <c r="L101" s="65" t="str">
        <f t="shared" si="49"/>
        <v/>
      </c>
      <c r="M101" s="65" t="str">
        <f t="shared" si="49"/>
        <v/>
      </c>
      <c r="N101" s="70" t="str">
        <f t="shared" si="49"/>
        <v/>
      </c>
      <c r="O101" s="70" t="str">
        <f t="shared" si="49"/>
        <v/>
      </c>
      <c r="P101" s="70" t="str">
        <f t="shared" si="49"/>
        <v/>
      </c>
      <c r="Q101" s="65" t="str">
        <f t="shared" si="49"/>
        <v/>
      </c>
      <c r="R101" s="65" t="str">
        <f t="shared" si="49"/>
        <v/>
      </c>
      <c r="S101" s="65" t="str">
        <f t="shared" si="49"/>
        <v/>
      </c>
      <c r="T101" s="65" t="str">
        <f t="shared" si="49"/>
        <v/>
      </c>
      <c r="U101" s="65" t="str">
        <f t="shared" si="49"/>
        <v/>
      </c>
      <c r="V101" s="66" t="str">
        <f t="shared" si="49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0">IFERROR((F103-F102)/F102,"")</f>
        <v/>
      </c>
      <c r="G104" s="63" t="str">
        <f t="shared" si="50"/>
        <v/>
      </c>
      <c r="H104" s="63" t="str">
        <f t="shared" si="50"/>
        <v/>
      </c>
      <c r="I104" s="63" t="str">
        <f t="shared" si="50"/>
        <v/>
      </c>
      <c r="J104" s="63" t="str">
        <f t="shared" si="50"/>
        <v/>
      </c>
      <c r="K104" s="63" t="str">
        <f t="shared" si="50"/>
        <v/>
      </c>
      <c r="L104" s="63" t="str">
        <f t="shared" si="50"/>
        <v/>
      </c>
      <c r="M104" s="63" t="str">
        <f t="shared" si="50"/>
        <v/>
      </c>
      <c r="N104" s="35" t="str">
        <f t="shared" si="50"/>
        <v/>
      </c>
      <c r="O104" s="35" t="str">
        <f t="shared" si="50"/>
        <v/>
      </c>
      <c r="P104" s="35" t="str">
        <f t="shared" si="50"/>
        <v/>
      </c>
      <c r="Q104" s="63" t="str">
        <f t="shared" si="50"/>
        <v/>
      </c>
      <c r="R104" s="63" t="str">
        <f t="shared" si="50"/>
        <v/>
      </c>
      <c r="S104" s="63" t="str">
        <f t="shared" si="50"/>
        <v/>
      </c>
      <c r="T104" s="63" t="str">
        <f t="shared" si="50"/>
        <v/>
      </c>
      <c r="U104" s="63" t="str">
        <f t="shared" si="50"/>
        <v/>
      </c>
      <c r="V104" s="64" t="str">
        <f t="shared" si="50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1">IFERROR(SQRT(2*(F103-F102)^2/(F103+F102)),"")</f>
        <v/>
      </c>
      <c r="G105" s="65" t="str">
        <f t="shared" si="51"/>
        <v/>
      </c>
      <c r="H105" s="65" t="str">
        <f t="shared" si="51"/>
        <v/>
      </c>
      <c r="I105" s="65" t="str">
        <f t="shared" si="51"/>
        <v/>
      </c>
      <c r="J105" s="65" t="str">
        <f t="shared" si="51"/>
        <v/>
      </c>
      <c r="K105" s="65" t="str">
        <f t="shared" si="51"/>
        <v/>
      </c>
      <c r="L105" s="65" t="str">
        <f t="shared" si="51"/>
        <v/>
      </c>
      <c r="M105" s="65" t="str">
        <f t="shared" si="51"/>
        <v/>
      </c>
      <c r="N105" s="70" t="str">
        <f t="shared" si="51"/>
        <v/>
      </c>
      <c r="O105" s="70" t="str">
        <f t="shared" si="51"/>
        <v/>
      </c>
      <c r="P105" s="70" t="str">
        <f t="shared" si="51"/>
        <v/>
      </c>
      <c r="Q105" s="65" t="str">
        <f t="shared" si="51"/>
        <v/>
      </c>
      <c r="R105" s="65" t="str">
        <f t="shared" si="51"/>
        <v/>
      </c>
      <c r="S105" s="65" t="str">
        <f t="shared" si="51"/>
        <v/>
      </c>
      <c r="T105" s="65" t="str">
        <f t="shared" si="51"/>
        <v/>
      </c>
      <c r="U105" s="65" t="str">
        <f t="shared" si="51"/>
        <v/>
      </c>
      <c r="V105" s="66" t="str">
        <f t="shared" si="51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2">IFERROR((F107-F106)/F106,"")</f>
        <v/>
      </c>
      <c r="G108" s="63" t="str">
        <f t="shared" si="52"/>
        <v/>
      </c>
      <c r="H108" s="63" t="str">
        <f t="shared" si="52"/>
        <v/>
      </c>
      <c r="I108" s="63" t="str">
        <f t="shared" si="52"/>
        <v/>
      </c>
      <c r="J108" s="63" t="str">
        <f t="shared" si="52"/>
        <v/>
      </c>
      <c r="K108" s="63" t="str">
        <f t="shared" si="52"/>
        <v/>
      </c>
      <c r="L108" s="63" t="str">
        <f t="shared" si="52"/>
        <v/>
      </c>
      <c r="M108" s="63" t="str">
        <f t="shared" si="52"/>
        <v/>
      </c>
      <c r="N108" s="35" t="str">
        <f t="shared" si="52"/>
        <v/>
      </c>
      <c r="O108" s="35" t="str">
        <f t="shared" si="52"/>
        <v/>
      </c>
      <c r="P108" s="35" t="str">
        <f t="shared" si="52"/>
        <v/>
      </c>
      <c r="Q108" s="63" t="str">
        <f t="shared" si="52"/>
        <v/>
      </c>
      <c r="R108" s="63" t="str">
        <f t="shared" si="52"/>
        <v/>
      </c>
      <c r="S108" s="63" t="str">
        <f t="shared" si="52"/>
        <v/>
      </c>
      <c r="T108" s="63" t="str">
        <f t="shared" si="52"/>
        <v/>
      </c>
      <c r="U108" s="63" t="str">
        <f t="shared" si="52"/>
        <v/>
      </c>
      <c r="V108" s="64" t="str">
        <f t="shared" si="52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3">IFERROR(SQRT(2*(F107-F106)^2/(F107+F106)),"")</f>
        <v/>
      </c>
      <c r="G109" s="65" t="str">
        <f t="shared" si="53"/>
        <v/>
      </c>
      <c r="H109" s="65" t="str">
        <f t="shared" si="53"/>
        <v/>
      </c>
      <c r="I109" s="65" t="str">
        <f t="shared" si="53"/>
        <v/>
      </c>
      <c r="J109" s="65" t="str">
        <f t="shared" si="53"/>
        <v/>
      </c>
      <c r="K109" s="65" t="str">
        <f t="shared" si="53"/>
        <v/>
      </c>
      <c r="L109" s="65" t="str">
        <f t="shared" si="53"/>
        <v/>
      </c>
      <c r="M109" s="65" t="str">
        <f t="shared" si="53"/>
        <v/>
      </c>
      <c r="N109" s="74" t="str">
        <f t="shared" si="53"/>
        <v/>
      </c>
      <c r="O109" s="74" t="str">
        <f t="shared" si="53"/>
        <v/>
      </c>
      <c r="P109" s="74" t="str">
        <f t="shared" si="53"/>
        <v/>
      </c>
      <c r="Q109" s="65" t="str">
        <f t="shared" si="53"/>
        <v/>
      </c>
      <c r="R109" s="65" t="str">
        <f t="shared" si="53"/>
        <v/>
      </c>
      <c r="S109" s="65" t="str">
        <f t="shared" si="53"/>
        <v/>
      </c>
      <c r="T109" s="65" t="str">
        <f t="shared" si="53"/>
        <v/>
      </c>
      <c r="U109" s="65" t="str">
        <f t="shared" si="53"/>
        <v/>
      </c>
      <c r="V109" s="66" t="str">
        <f t="shared" si="53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/>
      <c r="E110" s="90"/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54">IFERROR((F111-F110)/F110,"")</f>
        <v/>
      </c>
      <c r="G112" s="63" t="str">
        <f t="shared" si="54"/>
        <v/>
      </c>
      <c r="H112" s="63" t="str">
        <f t="shared" si="54"/>
        <v/>
      </c>
      <c r="I112" s="63" t="str">
        <f t="shared" si="54"/>
        <v/>
      </c>
      <c r="J112" s="63" t="str">
        <f t="shared" si="54"/>
        <v/>
      </c>
      <c r="K112" s="63" t="str">
        <f t="shared" si="54"/>
        <v/>
      </c>
      <c r="L112" s="63" t="str">
        <f t="shared" si="54"/>
        <v/>
      </c>
      <c r="M112" s="63" t="str">
        <f t="shared" si="54"/>
        <v/>
      </c>
      <c r="N112" s="35" t="str">
        <f t="shared" si="54"/>
        <v/>
      </c>
      <c r="O112" s="35" t="str">
        <f t="shared" si="54"/>
        <v/>
      </c>
      <c r="P112" s="35" t="str">
        <f t="shared" si="54"/>
        <v/>
      </c>
      <c r="Q112" s="63" t="str">
        <f t="shared" si="54"/>
        <v/>
      </c>
      <c r="R112" s="63" t="str">
        <f t="shared" si="54"/>
        <v/>
      </c>
      <c r="S112" s="63" t="str">
        <f t="shared" si="54"/>
        <v/>
      </c>
      <c r="T112" s="63" t="str">
        <f t="shared" si="54"/>
        <v/>
      </c>
      <c r="U112" s="63" t="str">
        <f t="shared" si="54"/>
        <v/>
      </c>
      <c r="V112" s="64" t="str">
        <f t="shared" si="54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55">IFERROR(SQRT(2*(F111-F110)^2/(F111+F110)),"")</f>
        <v/>
      </c>
      <c r="G113" s="65" t="str">
        <f t="shared" si="55"/>
        <v/>
      </c>
      <c r="H113" s="65" t="str">
        <f t="shared" si="55"/>
        <v/>
      </c>
      <c r="I113" s="65" t="str">
        <f t="shared" si="55"/>
        <v/>
      </c>
      <c r="J113" s="65" t="str">
        <f t="shared" si="55"/>
        <v/>
      </c>
      <c r="K113" s="65" t="str">
        <f t="shared" si="55"/>
        <v/>
      </c>
      <c r="L113" s="65" t="str">
        <f t="shared" si="55"/>
        <v/>
      </c>
      <c r="M113" s="65" t="str">
        <f t="shared" si="55"/>
        <v/>
      </c>
      <c r="N113" s="74" t="str">
        <f t="shared" si="55"/>
        <v/>
      </c>
      <c r="O113" s="74" t="str">
        <f t="shared" si="55"/>
        <v/>
      </c>
      <c r="P113" s="74" t="str">
        <f t="shared" si="55"/>
        <v/>
      </c>
      <c r="Q113" s="65" t="str">
        <f t="shared" si="55"/>
        <v/>
      </c>
      <c r="R113" s="65" t="str">
        <f t="shared" si="55"/>
        <v/>
      </c>
      <c r="S113" s="65" t="str">
        <f t="shared" si="55"/>
        <v/>
      </c>
      <c r="T113" s="65" t="str">
        <f t="shared" si="55"/>
        <v/>
      </c>
      <c r="U113" s="65" t="str">
        <f t="shared" si="55"/>
        <v/>
      </c>
      <c r="V113" s="66" t="str">
        <f t="shared" si="55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/>
      <c r="E114" s="90"/>
    </row>
    <row r="115" spans="1:22" ht="13.95" customHeight="1" x14ac:dyDescent="0.3">
      <c r="A115" s="82"/>
      <c r="B115" s="85"/>
      <c r="C115" s="18" t="s">
        <v>548</v>
      </c>
      <c r="D115" s="88"/>
      <c r="E115" s="88"/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 t="str">
        <f t="shared" ref="F116:V116" si="56">IFERROR((F115-F114)/F114,"")</f>
        <v/>
      </c>
      <c r="G116" s="63" t="str">
        <f t="shared" si="56"/>
        <v/>
      </c>
      <c r="H116" s="63" t="str">
        <f t="shared" si="56"/>
        <v/>
      </c>
      <c r="I116" s="63" t="str">
        <f t="shared" si="56"/>
        <v/>
      </c>
      <c r="J116" s="63" t="str">
        <f t="shared" si="56"/>
        <v/>
      </c>
      <c r="K116" s="63" t="str">
        <f t="shared" si="56"/>
        <v/>
      </c>
      <c r="L116" s="63" t="str">
        <f t="shared" si="56"/>
        <v/>
      </c>
      <c r="M116" s="63" t="str">
        <f t="shared" si="56"/>
        <v/>
      </c>
      <c r="N116" s="35" t="str">
        <f t="shared" si="56"/>
        <v/>
      </c>
      <c r="O116" s="35" t="str">
        <f t="shared" si="56"/>
        <v/>
      </c>
      <c r="P116" s="35" t="str">
        <f t="shared" si="56"/>
        <v/>
      </c>
      <c r="Q116" s="63" t="str">
        <f t="shared" si="56"/>
        <v/>
      </c>
      <c r="R116" s="63" t="str">
        <f t="shared" si="56"/>
        <v/>
      </c>
      <c r="S116" s="63" t="str">
        <f t="shared" si="56"/>
        <v/>
      </c>
      <c r="T116" s="63" t="str">
        <f t="shared" si="56"/>
        <v/>
      </c>
      <c r="U116" s="63" t="str">
        <f t="shared" si="56"/>
        <v/>
      </c>
      <c r="V116" s="64" t="str">
        <f t="shared" si="56"/>
        <v/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 t="str">
        <f t="shared" ref="F117:V117" si="57">IFERROR(SQRT(2*(F115-F114)^2/(F115+F114)),"")</f>
        <v/>
      </c>
      <c r="G117" s="65" t="str">
        <f t="shared" si="57"/>
        <v/>
      </c>
      <c r="H117" s="65" t="str">
        <f t="shared" si="57"/>
        <v/>
      </c>
      <c r="I117" s="65" t="str">
        <f t="shared" si="57"/>
        <v/>
      </c>
      <c r="J117" s="65" t="str">
        <f t="shared" si="57"/>
        <v/>
      </c>
      <c r="K117" s="65" t="str">
        <f t="shared" si="57"/>
        <v/>
      </c>
      <c r="L117" s="65" t="str">
        <f t="shared" si="57"/>
        <v/>
      </c>
      <c r="M117" s="65" t="str">
        <f t="shared" si="57"/>
        <v/>
      </c>
      <c r="N117" s="74" t="str">
        <f t="shared" si="57"/>
        <v/>
      </c>
      <c r="O117" s="74" t="str">
        <f t="shared" si="57"/>
        <v/>
      </c>
      <c r="P117" s="74" t="str">
        <f t="shared" si="57"/>
        <v/>
      </c>
      <c r="Q117" s="65" t="str">
        <f t="shared" si="57"/>
        <v/>
      </c>
      <c r="R117" s="65" t="str">
        <f t="shared" si="57"/>
        <v/>
      </c>
      <c r="S117" s="65" t="str">
        <f t="shared" si="57"/>
        <v/>
      </c>
      <c r="T117" s="65" t="str">
        <f t="shared" si="57"/>
        <v/>
      </c>
      <c r="U117" s="65" t="str">
        <f t="shared" si="57"/>
        <v/>
      </c>
      <c r="V117" s="66" t="str">
        <f t="shared" si="57"/>
        <v/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58">IFERROR((F119-F118)/F118,"")</f>
        <v/>
      </c>
      <c r="G120" s="63" t="str">
        <f t="shared" si="58"/>
        <v/>
      </c>
      <c r="H120" s="63" t="str">
        <f t="shared" si="58"/>
        <v/>
      </c>
      <c r="I120" s="63" t="str">
        <f t="shared" si="58"/>
        <v/>
      </c>
      <c r="J120" s="63" t="str">
        <f t="shared" si="58"/>
        <v/>
      </c>
      <c r="K120" s="63" t="str">
        <f t="shared" si="58"/>
        <v/>
      </c>
      <c r="L120" s="63" t="str">
        <f t="shared" si="58"/>
        <v/>
      </c>
      <c r="M120" s="63" t="str">
        <f t="shared" si="58"/>
        <v/>
      </c>
      <c r="N120" s="35" t="str">
        <f t="shared" si="58"/>
        <v/>
      </c>
      <c r="O120" s="35" t="str">
        <f t="shared" si="58"/>
        <v/>
      </c>
      <c r="P120" s="35" t="str">
        <f t="shared" si="58"/>
        <v/>
      </c>
      <c r="Q120" s="63" t="str">
        <f t="shared" si="58"/>
        <v/>
      </c>
      <c r="R120" s="63" t="str">
        <f t="shared" si="58"/>
        <v/>
      </c>
      <c r="S120" s="63" t="str">
        <f t="shared" si="58"/>
        <v/>
      </c>
      <c r="T120" s="63" t="str">
        <f t="shared" si="58"/>
        <v/>
      </c>
      <c r="U120" s="63" t="str">
        <f t="shared" si="58"/>
        <v/>
      </c>
      <c r="V120" s="64" t="str">
        <f t="shared" si="58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59">IFERROR(SQRT(2*(F119-F118)^2/(F119+F118)),"")</f>
        <v/>
      </c>
      <c r="G121" s="65" t="str">
        <f t="shared" si="59"/>
        <v/>
      </c>
      <c r="H121" s="65" t="str">
        <f t="shared" si="59"/>
        <v/>
      </c>
      <c r="I121" s="65" t="str">
        <f t="shared" si="59"/>
        <v/>
      </c>
      <c r="J121" s="65" t="str">
        <f t="shared" si="59"/>
        <v/>
      </c>
      <c r="K121" s="65" t="str">
        <f t="shared" si="59"/>
        <v/>
      </c>
      <c r="L121" s="65" t="str">
        <f t="shared" si="59"/>
        <v/>
      </c>
      <c r="M121" s="65" t="str">
        <f t="shared" si="59"/>
        <v/>
      </c>
      <c r="N121" s="70" t="str">
        <f t="shared" si="59"/>
        <v/>
      </c>
      <c r="O121" s="70" t="str">
        <f t="shared" si="59"/>
        <v/>
      </c>
      <c r="P121" s="70" t="str">
        <f t="shared" si="59"/>
        <v/>
      </c>
      <c r="Q121" s="65" t="str">
        <f t="shared" si="59"/>
        <v/>
      </c>
      <c r="R121" s="65" t="str">
        <f t="shared" si="59"/>
        <v/>
      </c>
      <c r="S121" s="65" t="str">
        <f t="shared" si="59"/>
        <v/>
      </c>
      <c r="T121" s="65" t="str">
        <f t="shared" si="59"/>
        <v/>
      </c>
      <c r="U121" s="65" t="str">
        <f t="shared" si="59"/>
        <v/>
      </c>
      <c r="V121" s="66" t="str">
        <f t="shared" si="59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0">IFERROR((F123-F122)/F122,"")</f>
        <v/>
      </c>
      <c r="G124" s="63" t="str">
        <f t="shared" si="60"/>
        <v/>
      </c>
      <c r="H124" s="63" t="str">
        <f t="shared" si="60"/>
        <v/>
      </c>
      <c r="I124" s="63" t="str">
        <f t="shared" si="60"/>
        <v/>
      </c>
      <c r="J124" s="63" t="str">
        <f t="shared" si="60"/>
        <v/>
      </c>
      <c r="K124" s="63" t="str">
        <f t="shared" si="60"/>
        <v/>
      </c>
      <c r="L124" s="63" t="str">
        <f t="shared" si="60"/>
        <v/>
      </c>
      <c r="M124" s="63" t="str">
        <f t="shared" si="60"/>
        <v/>
      </c>
      <c r="N124" s="35" t="str">
        <f t="shared" si="60"/>
        <v/>
      </c>
      <c r="O124" s="35" t="str">
        <f t="shared" si="60"/>
        <v/>
      </c>
      <c r="P124" s="35" t="str">
        <f t="shared" si="60"/>
        <v/>
      </c>
      <c r="Q124" s="63" t="str">
        <f t="shared" si="60"/>
        <v/>
      </c>
      <c r="R124" s="63" t="str">
        <f t="shared" si="60"/>
        <v/>
      </c>
      <c r="S124" s="63" t="str">
        <f t="shared" si="60"/>
        <v/>
      </c>
      <c r="T124" s="63" t="str">
        <f t="shared" si="60"/>
        <v/>
      </c>
      <c r="U124" s="63" t="str">
        <f t="shared" si="60"/>
        <v/>
      </c>
      <c r="V124" s="64" t="str">
        <f t="shared" si="60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1">IFERROR(SQRT(2*(F123-F122)^2/(F123+F122)),"")</f>
        <v/>
      </c>
      <c r="G125" s="65" t="str">
        <f t="shared" si="61"/>
        <v/>
      </c>
      <c r="H125" s="65" t="str">
        <f t="shared" si="61"/>
        <v/>
      </c>
      <c r="I125" s="65" t="str">
        <f t="shared" si="61"/>
        <v/>
      </c>
      <c r="J125" s="65" t="str">
        <f t="shared" si="61"/>
        <v/>
      </c>
      <c r="K125" s="65" t="str">
        <f t="shared" si="61"/>
        <v/>
      </c>
      <c r="L125" s="65" t="str">
        <f t="shared" si="61"/>
        <v/>
      </c>
      <c r="M125" s="65" t="str">
        <f t="shared" si="61"/>
        <v/>
      </c>
      <c r="N125" s="70" t="str">
        <f t="shared" si="61"/>
        <v/>
      </c>
      <c r="O125" s="70" t="str">
        <f t="shared" si="61"/>
        <v/>
      </c>
      <c r="P125" s="70" t="str">
        <f t="shared" si="61"/>
        <v/>
      </c>
      <c r="Q125" s="65" t="str">
        <f t="shared" si="61"/>
        <v/>
      </c>
      <c r="R125" s="65" t="str">
        <f t="shared" si="61"/>
        <v/>
      </c>
      <c r="S125" s="65" t="str">
        <f t="shared" si="61"/>
        <v/>
      </c>
      <c r="T125" s="65" t="str">
        <f t="shared" si="61"/>
        <v/>
      </c>
      <c r="U125" s="65" t="str">
        <f t="shared" si="61"/>
        <v/>
      </c>
      <c r="V125" s="66" t="str">
        <f t="shared" si="61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2">IFERROR((F127-F126)/F126,"")</f>
        <v/>
      </c>
      <c r="G128" s="63" t="str">
        <f t="shared" si="62"/>
        <v/>
      </c>
      <c r="H128" s="63" t="str">
        <f t="shared" si="62"/>
        <v/>
      </c>
      <c r="I128" s="63" t="str">
        <f t="shared" si="62"/>
        <v/>
      </c>
      <c r="J128" s="63" t="str">
        <f t="shared" si="62"/>
        <v/>
      </c>
      <c r="K128" s="63" t="str">
        <f t="shared" si="62"/>
        <v/>
      </c>
      <c r="L128" s="63" t="str">
        <f t="shared" si="62"/>
        <v/>
      </c>
      <c r="M128" s="63" t="str">
        <f t="shared" si="62"/>
        <v/>
      </c>
      <c r="N128" s="35" t="str">
        <f t="shared" si="62"/>
        <v/>
      </c>
      <c r="O128" s="35" t="str">
        <f t="shared" si="62"/>
        <v/>
      </c>
      <c r="P128" s="35" t="str">
        <f t="shared" si="62"/>
        <v/>
      </c>
      <c r="Q128" s="63" t="str">
        <f t="shared" si="62"/>
        <v/>
      </c>
      <c r="R128" s="63" t="str">
        <f t="shared" si="62"/>
        <v/>
      </c>
      <c r="S128" s="63" t="str">
        <f t="shared" si="62"/>
        <v/>
      </c>
      <c r="T128" s="63" t="str">
        <f t="shared" si="62"/>
        <v/>
      </c>
      <c r="U128" s="63" t="str">
        <f t="shared" si="62"/>
        <v/>
      </c>
      <c r="V128" s="64" t="str">
        <f t="shared" si="62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3">IFERROR(SQRT(2*(F127-F126)^2/(F127+F126)),"")</f>
        <v/>
      </c>
      <c r="G129" s="65" t="str">
        <f t="shared" si="63"/>
        <v/>
      </c>
      <c r="H129" s="65" t="str">
        <f t="shared" si="63"/>
        <v/>
      </c>
      <c r="I129" s="65" t="str">
        <f t="shared" si="63"/>
        <v/>
      </c>
      <c r="J129" s="65" t="str">
        <f t="shared" si="63"/>
        <v/>
      </c>
      <c r="K129" s="65" t="str">
        <f t="shared" si="63"/>
        <v/>
      </c>
      <c r="L129" s="65" t="str">
        <f t="shared" si="63"/>
        <v/>
      </c>
      <c r="M129" s="65" t="str">
        <f t="shared" si="63"/>
        <v/>
      </c>
      <c r="N129" s="70" t="str">
        <f t="shared" si="63"/>
        <v/>
      </c>
      <c r="O129" s="70" t="str">
        <f t="shared" si="63"/>
        <v/>
      </c>
      <c r="P129" s="70" t="str">
        <f t="shared" si="63"/>
        <v/>
      </c>
      <c r="Q129" s="65" t="str">
        <f t="shared" si="63"/>
        <v/>
      </c>
      <c r="R129" s="65" t="str">
        <f t="shared" si="63"/>
        <v/>
      </c>
      <c r="S129" s="65" t="str">
        <f t="shared" si="63"/>
        <v/>
      </c>
      <c r="T129" s="65" t="str">
        <f t="shared" si="63"/>
        <v/>
      </c>
      <c r="U129" s="65" t="str">
        <f t="shared" si="63"/>
        <v/>
      </c>
      <c r="V129" s="66" t="str">
        <f t="shared" si="63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4">IFERROR((F131-F130)/F130,"")</f>
        <v/>
      </c>
      <c r="G132" s="63" t="str">
        <f t="shared" si="64"/>
        <v/>
      </c>
      <c r="H132" s="63" t="str">
        <f t="shared" si="64"/>
        <v/>
      </c>
      <c r="I132" s="63" t="str">
        <f t="shared" si="64"/>
        <v/>
      </c>
      <c r="J132" s="63" t="str">
        <f t="shared" si="64"/>
        <v/>
      </c>
      <c r="K132" s="63" t="str">
        <f t="shared" si="64"/>
        <v/>
      </c>
      <c r="L132" s="63" t="str">
        <f t="shared" si="64"/>
        <v/>
      </c>
      <c r="M132" s="63" t="str">
        <f t="shared" si="64"/>
        <v/>
      </c>
      <c r="N132" s="35" t="str">
        <f t="shared" si="64"/>
        <v/>
      </c>
      <c r="O132" s="35" t="str">
        <f t="shared" si="64"/>
        <v/>
      </c>
      <c r="P132" s="35" t="str">
        <f t="shared" si="64"/>
        <v/>
      </c>
      <c r="Q132" s="63" t="str">
        <f t="shared" si="64"/>
        <v/>
      </c>
      <c r="R132" s="63" t="str">
        <f t="shared" si="64"/>
        <v/>
      </c>
      <c r="S132" s="63" t="str">
        <f t="shared" si="64"/>
        <v/>
      </c>
      <c r="T132" s="63" t="str">
        <f t="shared" si="64"/>
        <v/>
      </c>
      <c r="U132" s="63" t="str">
        <f t="shared" si="64"/>
        <v/>
      </c>
      <c r="V132" s="64" t="str">
        <f t="shared" si="64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5">IFERROR(SQRT(2*(F131-F130)^2/(F131+F130)),"")</f>
        <v/>
      </c>
      <c r="G133" s="65" t="str">
        <f t="shared" si="65"/>
        <v/>
      </c>
      <c r="H133" s="65" t="str">
        <f t="shared" si="65"/>
        <v/>
      </c>
      <c r="I133" s="65" t="str">
        <f t="shared" si="65"/>
        <v/>
      </c>
      <c r="J133" s="65" t="str">
        <f t="shared" si="65"/>
        <v/>
      </c>
      <c r="K133" s="65" t="str">
        <f t="shared" si="65"/>
        <v/>
      </c>
      <c r="L133" s="65" t="str">
        <f t="shared" si="65"/>
        <v/>
      </c>
      <c r="M133" s="65" t="str">
        <f t="shared" si="65"/>
        <v/>
      </c>
      <c r="N133" s="70" t="str">
        <f t="shared" si="65"/>
        <v/>
      </c>
      <c r="O133" s="70" t="str">
        <f t="shared" si="65"/>
        <v/>
      </c>
      <c r="P133" s="70" t="str">
        <f t="shared" si="65"/>
        <v/>
      </c>
      <c r="Q133" s="65" t="str">
        <f t="shared" si="65"/>
        <v/>
      </c>
      <c r="R133" s="65" t="str">
        <f t="shared" si="65"/>
        <v/>
      </c>
      <c r="S133" s="65" t="str">
        <f t="shared" si="65"/>
        <v/>
      </c>
      <c r="T133" s="65" t="str">
        <f t="shared" si="65"/>
        <v/>
      </c>
      <c r="U133" s="65" t="str">
        <f t="shared" si="65"/>
        <v/>
      </c>
      <c r="V133" s="66" t="str">
        <f t="shared" si="65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66">IFERROR((F135-F134)/F134,"")</f>
        <v/>
      </c>
      <c r="G136" s="63" t="str">
        <f t="shared" si="66"/>
        <v/>
      </c>
      <c r="H136" s="63" t="str">
        <f t="shared" si="66"/>
        <v/>
      </c>
      <c r="I136" s="63" t="str">
        <f t="shared" si="66"/>
        <v/>
      </c>
      <c r="J136" s="63" t="str">
        <f t="shared" si="66"/>
        <v/>
      </c>
      <c r="K136" s="63" t="str">
        <f t="shared" si="66"/>
        <v/>
      </c>
      <c r="L136" s="63" t="str">
        <f t="shared" si="66"/>
        <v/>
      </c>
      <c r="M136" s="63" t="str">
        <f t="shared" si="66"/>
        <v/>
      </c>
      <c r="N136" s="35" t="str">
        <f t="shared" si="66"/>
        <v/>
      </c>
      <c r="O136" s="35" t="str">
        <f t="shared" si="66"/>
        <v/>
      </c>
      <c r="P136" s="35" t="str">
        <f t="shared" si="66"/>
        <v/>
      </c>
      <c r="Q136" s="63" t="str">
        <f t="shared" si="66"/>
        <v/>
      </c>
      <c r="R136" s="63" t="str">
        <f t="shared" si="66"/>
        <v/>
      </c>
      <c r="S136" s="63" t="str">
        <f t="shared" si="66"/>
        <v/>
      </c>
      <c r="T136" s="63" t="str">
        <f t="shared" si="66"/>
        <v/>
      </c>
      <c r="U136" s="63" t="str">
        <f t="shared" si="66"/>
        <v/>
      </c>
      <c r="V136" s="64" t="str">
        <f t="shared" si="66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67">IFERROR(SQRT(2*(F135-F134)^2/(F135+F134)),"")</f>
        <v/>
      </c>
      <c r="G137" s="65" t="str">
        <f t="shared" si="67"/>
        <v/>
      </c>
      <c r="H137" s="65" t="str">
        <f t="shared" si="67"/>
        <v/>
      </c>
      <c r="I137" s="65" t="str">
        <f t="shared" si="67"/>
        <v/>
      </c>
      <c r="J137" s="65" t="str">
        <f t="shared" si="67"/>
        <v/>
      </c>
      <c r="K137" s="65" t="str">
        <f t="shared" si="67"/>
        <v/>
      </c>
      <c r="L137" s="65" t="str">
        <f t="shared" si="67"/>
        <v/>
      </c>
      <c r="M137" s="65" t="str">
        <f t="shared" si="67"/>
        <v/>
      </c>
      <c r="N137" s="70" t="str">
        <f t="shared" si="67"/>
        <v/>
      </c>
      <c r="O137" s="70" t="str">
        <f t="shared" si="67"/>
        <v/>
      </c>
      <c r="P137" s="70" t="str">
        <f t="shared" si="67"/>
        <v/>
      </c>
      <c r="Q137" s="65" t="str">
        <f t="shared" si="67"/>
        <v/>
      </c>
      <c r="R137" s="65" t="str">
        <f t="shared" si="67"/>
        <v/>
      </c>
      <c r="S137" s="65" t="str">
        <f t="shared" si="67"/>
        <v/>
      </c>
      <c r="T137" s="65" t="str">
        <f t="shared" si="67"/>
        <v/>
      </c>
      <c r="U137" s="65" t="str">
        <f t="shared" si="67"/>
        <v/>
      </c>
      <c r="V137" s="66" t="str">
        <f t="shared" si="67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68">IFERROR((F139-F138)/F138,"")</f>
        <v/>
      </c>
      <c r="G140" s="63" t="str">
        <f t="shared" si="68"/>
        <v/>
      </c>
      <c r="H140" s="63" t="str">
        <f t="shared" si="68"/>
        <v/>
      </c>
      <c r="I140" s="63" t="str">
        <f t="shared" si="68"/>
        <v/>
      </c>
      <c r="J140" s="63" t="str">
        <f t="shared" si="68"/>
        <v/>
      </c>
      <c r="K140" s="63" t="str">
        <f t="shared" si="68"/>
        <v/>
      </c>
      <c r="L140" s="63" t="str">
        <f t="shared" si="68"/>
        <v/>
      </c>
      <c r="M140" s="63" t="str">
        <f t="shared" si="68"/>
        <v/>
      </c>
      <c r="N140" s="35" t="str">
        <f t="shared" si="68"/>
        <v/>
      </c>
      <c r="O140" s="35" t="str">
        <f t="shared" si="68"/>
        <v/>
      </c>
      <c r="P140" s="35" t="str">
        <f t="shared" si="68"/>
        <v/>
      </c>
      <c r="Q140" s="63" t="str">
        <f t="shared" si="68"/>
        <v/>
      </c>
      <c r="R140" s="63" t="str">
        <f t="shared" si="68"/>
        <v/>
      </c>
      <c r="S140" s="63" t="str">
        <f t="shared" si="68"/>
        <v/>
      </c>
      <c r="T140" s="63" t="str">
        <f t="shared" si="68"/>
        <v/>
      </c>
      <c r="U140" s="63" t="str">
        <f t="shared" si="68"/>
        <v/>
      </c>
      <c r="V140" s="64" t="str">
        <f t="shared" si="68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69">IFERROR(SQRT(2*(F139-F138)^2/(F139+F138)),"")</f>
        <v/>
      </c>
      <c r="G141" s="65" t="str">
        <f t="shared" si="69"/>
        <v/>
      </c>
      <c r="H141" s="65" t="str">
        <f t="shared" si="69"/>
        <v/>
      </c>
      <c r="I141" s="65" t="str">
        <f t="shared" si="69"/>
        <v/>
      </c>
      <c r="J141" s="65" t="str">
        <f t="shared" si="69"/>
        <v/>
      </c>
      <c r="K141" s="65" t="str">
        <f t="shared" si="69"/>
        <v/>
      </c>
      <c r="L141" s="65" t="str">
        <f t="shared" si="69"/>
        <v/>
      </c>
      <c r="M141" s="65" t="str">
        <f t="shared" si="69"/>
        <v/>
      </c>
      <c r="N141" s="70" t="str">
        <f t="shared" si="69"/>
        <v/>
      </c>
      <c r="O141" s="70" t="str">
        <f t="shared" si="69"/>
        <v/>
      </c>
      <c r="P141" s="70" t="str">
        <f t="shared" si="69"/>
        <v/>
      </c>
      <c r="Q141" s="65" t="str">
        <f t="shared" si="69"/>
        <v/>
      </c>
      <c r="R141" s="65" t="str">
        <f t="shared" si="69"/>
        <v/>
      </c>
      <c r="S141" s="65" t="str">
        <f t="shared" si="69"/>
        <v/>
      </c>
      <c r="T141" s="65" t="str">
        <f t="shared" si="69"/>
        <v/>
      </c>
      <c r="U141" s="65" t="str">
        <f t="shared" si="69"/>
        <v/>
      </c>
      <c r="V141" s="66" t="str">
        <f t="shared" si="69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0">IFERROR((F143-F142)/F142,"")</f>
        <v/>
      </c>
      <c r="G144" s="63" t="str">
        <f t="shared" si="70"/>
        <v/>
      </c>
      <c r="H144" s="63" t="str">
        <f t="shared" si="70"/>
        <v/>
      </c>
      <c r="I144" s="63" t="str">
        <f t="shared" si="70"/>
        <v/>
      </c>
      <c r="J144" s="63" t="str">
        <f t="shared" si="70"/>
        <v/>
      </c>
      <c r="K144" s="63" t="str">
        <f t="shared" si="70"/>
        <v/>
      </c>
      <c r="L144" s="63" t="str">
        <f t="shared" si="70"/>
        <v/>
      </c>
      <c r="M144" s="63" t="str">
        <f t="shared" si="70"/>
        <v/>
      </c>
      <c r="N144" s="35" t="str">
        <f t="shared" si="70"/>
        <v/>
      </c>
      <c r="O144" s="35" t="str">
        <f t="shared" si="70"/>
        <v/>
      </c>
      <c r="P144" s="35" t="str">
        <f t="shared" si="70"/>
        <v/>
      </c>
      <c r="Q144" s="63" t="str">
        <f t="shared" si="70"/>
        <v/>
      </c>
      <c r="R144" s="63" t="str">
        <f t="shared" si="70"/>
        <v/>
      </c>
      <c r="S144" s="63" t="str">
        <f t="shared" si="70"/>
        <v/>
      </c>
      <c r="T144" s="63" t="str">
        <f t="shared" si="70"/>
        <v/>
      </c>
      <c r="U144" s="63" t="str">
        <f t="shared" si="70"/>
        <v/>
      </c>
      <c r="V144" s="64" t="str">
        <f t="shared" si="70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1">IFERROR(SQRT(2*(F143-F142)^2/(F143+F142)),"")</f>
        <v/>
      </c>
      <c r="G145" s="65" t="str">
        <f t="shared" si="71"/>
        <v/>
      </c>
      <c r="H145" s="65" t="str">
        <f t="shared" si="71"/>
        <v/>
      </c>
      <c r="I145" s="65" t="str">
        <f t="shared" si="71"/>
        <v/>
      </c>
      <c r="J145" s="65" t="str">
        <f t="shared" si="71"/>
        <v/>
      </c>
      <c r="K145" s="65" t="str">
        <f t="shared" si="71"/>
        <v/>
      </c>
      <c r="L145" s="65" t="str">
        <f t="shared" si="71"/>
        <v/>
      </c>
      <c r="M145" s="65" t="str">
        <f t="shared" si="71"/>
        <v/>
      </c>
      <c r="N145" s="70" t="str">
        <f t="shared" si="71"/>
        <v/>
      </c>
      <c r="O145" s="70" t="str">
        <f t="shared" si="71"/>
        <v/>
      </c>
      <c r="P145" s="70" t="str">
        <f t="shared" si="71"/>
        <v/>
      </c>
      <c r="Q145" s="65" t="str">
        <f t="shared" si="71"/>
        <v/>
      </c>
      <c r="R145" s="65" t="str">
        <f t="shared" si="71"/>
        <v/>
      </c>
      <c r="S145" s="65" t="str">
        <f t="shared" si="71"/>
        <v/>
      </c>
      <c r="T145" s="65" t="str">
        <f t="shared" si="71"/>
        <v/>
      </c>
      <c r="U145" s="65" t="str">
        <f t="shared" si="71"/>
        <v/>
      </c>
      <c r="V145" s="66" t="str">
        <f t="shared" si="71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2">IFERROR((F147-F146)/F146,"")</f>
        <v/>
      </c>
      <c r="G148" s="63" t="str">
        <f t="shared" si="72"/>
        <v/>
      </c>
      <c r="H148" s="63" t="str">
        <f t="shared" si="72"/>
        <v/>
      </c>
      <c r="I148" s="63" t="str">
        <f t="shared" si="72"/>
        <v/>
      </c>
      <c r="J148" s="63" t="str">
        <f t="shared" si="72"/>
        <v/>
      </c>
      <c r="K148" s="63" t="str">
        <f t="shared" si="72"/>
        <v/>
      </c>
      <c r="L148" s="63" t="str">
        <f t="shared" si="72"/>
        <v/>
      </c>
      <c r="M148" s="63" t="str">
        <f t="shared" si="72"/>
        <v/>
      </c>
      <c r="N148" s="35" t="str">
        <f t="shared" si="72"/>
        <v/>
      </c>
      <c r="O148" s="35" t="str">
        <f t="shared" si="72"/>
        <v/>
      </c>
      <c r="P148" s="35" t="str">
        <f t="shared" si="72"/>
        <v/>
      </c>
      <c r="Q148" s="63" t="str">
        <f t="shared" si="72"/>
        <v/>
      </c>
      <c r="R148" s="63" t="str">
        <f t="shared" si="72"/>
        <v/>
      </c>
      <c r="S148" s="63" t="str">
        <f t="shared" si="72"/>
        <v/>
      </c>
      <c r="T148" s="63" t="str">
        <f t="shared" si="72"/>
        <v/>
      </c>
      <c r="U148" s="63" t="str">
        <f t="shared" si="72"/>
        <v/>
      </c>
      <c r="V148" s="64" t="str">
        <f t="shared" si="72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3">IFERROR(SQRT(2*(F147-F146)^2/(F147+F146)),"")</f>
        <v/>
      </c>
      <c r="G149" s="65" t="str">
        <f t="shared" si="73"/>
        <v/>
      </c>
      <c r="H149" s="65" t="str">
        <f t="shared" si="73"/>
        <v/>
      </c>
      <c r="I149" s="65" t="str">
        <f t="shared" si="73"/>
        <v/>
      </c>
      <c r="J149" s="65" t="str">
        <f t="shared" si="73"/>
        <v/>
      </c>
      <c r="K149" s="65" t="str">
        <f t="shared" si="73"/>
        <v/>
      </c>
      <c r="L149" s="65" t="str">
        <f t="shared" si="73"/>
        <v/>
      </c>
      <c r="M149" s="65" t="str">
        <f t="shared" si="73"/>
        <v/>
      </c>
      <c r="N149" s="70" t="str">
        <f t="shared" si="73"/>
        <v/>
      </c>
      <c r="O149" s="70" t="str">
        <f t="shared" si="73"/>
        <v/>
      </c>
      <c r="P149" s="70" t="str">
        <f t="shared" si="73"/>
        <v/>
      </c>
      <c r="Q149" s="65" t="str">
        <f t="shared" si="73"/>
        <v/>
      </c>
      <c r="R149" s="65" t="str">
        <f t="shared" si="73"/>
        <v/>
      </c>
      <c r="S149" s="65" t="str">
        <f t="shared" si="73"/>
        <v/>
      </c>
      <c r="T149" s="65" t="str">
        <f t="shared" si="73"/>
        <v/>
      </c>
      <c r="U149" s="65" t="str">
        <f t="shared" si="73"/>
        <v/>
      </c>
      <c r="V149" s="66" t="str">
        <f t="shared" si="73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74">IFERROR((F151-F150)/F150,"")</f>
        <v/>
      </c>
      <c r="G152" s="63" t="str">
        <f t="shared" si="74"/>
        <v/>
      </c>
      <c r="H152" s="63" t="str">
        <f t="shared" si="74"/>
        <v/>
      </c>
      <c r="I152" s="63" t="str">
        <f t="shared" si="74"/>
        <v/>
      </c>
      <c r="J152" s="63" t="str">
        <f t="shared" si="74"/>
        <v/>
      </c>
      <c r="K152" s="63" t="str">
        <f t="shared" si="74"/>
        <v/>
      </c>
      <c r="L152" s="63" t="str">
        <f t="shared" si="74"/>
        <v/>
      </c>
      <c r="M152" s="63" t="str">
        <f t="shared" si="74"/>
        <v/>
      </c>
      <c r="N152" s="35" t="str">
        <f t="shared" si="74"/>
        <v/>
      </c>
      <c r="O152" s="35" t="str">
        <f t="shared" si="74"/>
        <v/>
      </c>
      <c r="P152" s="35" t="str">
        <f t="shared" si="74"/>
        <v/>
      </c>
      <c r="Q152" s="63" t="str">
        <f t="shared" si="74"/>
        <v/>
      </c>
      <c r="R152" s="63" t="str">
        <f t="shared" si="74"/>
        <v/>
      </c>
      <c r="S152" s="63" t="str">
        <f t="shared" si="74"/>
        <v/>
      </c>
      <c r="T152" s="63" t="str">
        <f t="shared" si="74"/>
        <v/>
      </c>
      <c r="U152" s="63" t="str">
        <f t="shared" si="74"/>
        <v/>
      </c>
      <c r="V152" s="64" t="str">
        <f t="shared" si="74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75">IFERROR(SQRT(2*(F151-F150)^2/(F151+F150)),"")</f>
        <v/>
      </c>
      <c r="G153" s="65" t="str">
        <f t="shared" si="75"/>
        <v/>
      </c>
      <c r="H153" s="65" t="str">
        <f t="shared" si="75"/>
        <v/>
      </c>
      <c r="I153" s="65" t="str">
        <f t="shared" si="75"/>
        <v/>
      </c>
      <c r="J153" s="65" t="str">
        <f t="shared" si="75"/>
        <v/>
      </c>
      <c r="K153" s="65" t="str">
        <f t="shared" si="75"/>
        <v/>
      </c>
      <c r="L153" s="65" t="str">
        <f t="shared" si="75"/>
        <v/>
      </c>
      <c r="M153" s="65" t="str">
        <f t="shared" si="75"/>
        <v/>
      </c>
      <c r="N153" s="74" t="str">
        <f t="shared" si="75"/>
        <v/>
      </c>
      <c r="O153" s="74" t="str">
        <f t="shared" si="75"/>
        <v/>
      </c>
      <c r="P153" s="74" t="str">
        <f t="shared" si="75"/>
        <v/>
      </c>
      <c r="Q153" s="65" t="str">
        <f t="shared" si="75"/>
        <v/>
      </c>
      <c r="R153" s="65" t="str">
        <f t="shared" si="75"/>
        <v/>
      </c>
      <c r="S153" s="65" t="str">
        <f t="shared" si="75"/>
        <v/>
      </c>
      <c r="T153" s="65" t="str">
        <f t="shared" si="75"/>
        <v/>
      </c>
      <c r="U153" s="65" t="str">
        <f t="shared" si="75"/>
        <v/>
      </c>
      <c r="V153" s="66" t="str">
        <f t="shared" si="75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76">IFERROR((F155-F154)/F154,"")</f>
        <v/>
      </c>
      <c r="G156" s="63" t="str">
        <f t="shared" si="76"/>
        <v/>
      </c>
      <c r="H156" s="63" t="str">
        <f t="shared" si="76"/>
        <v/>
      </c>
      <c r="I156" s="63" t="str">
        <f t="shared" si="76"/>
        <v/>
      </c>
      <c r="J156" s="63" t="str">
        <f t="shared" si="76"/>
        <v/>
      </c>
      <c r="K156" s="63" t="str">
        <f t="shared" si="76"/>
        <v/>
      </c>
      <c r="L156" s="63" t="str">
        <f t="shared" si="76"/>
        <v/>
      </c>
      <c r="M156" s="63" t="str">
        <f t="shared" si="76"/>
        <v/>
      </c>
      <c r="N156" s="35" t="str">
        <f t="shared" si="76"/>
        <v/>
      </c>
      <c r="O156" s="35" t="str">
        <f t="shared" si="76"/>
        <v/>
      </c>
      <c r="P156" s="35" t="str">
        <f t="shared" si="76"/>
        <v/>
      </c>
      <c r="Q156" s="63" t="str">
        <f t="shared" si="76"/>
        <v/>
      </c>
      <c r="R156" s="63" t="str">
        <f t="shared" si="76"/>
        <v/>
      </c>
      <c r="S156" s="63" t="str">
        <f t="shared" si="76"/>
        <v/>
      </c>
      <c r="T156" s="63" t="str">
        <f t="shared" si="76"/>
        <v/>
      </c>
      <c r="U156" s="63" t="str">
        <f t="shared" si="76"/>
        <v/>
      </c>
      <c r="V156" s="64" t="str">
        <f t="shared" si="76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77">IFERROR(SQRT(2*(F155-F154)^2/(F155+F154)),"")</f>
        <v/>
      </c>
      <c r="G157" s="65" t="str">
        <f t="shared" si="77"/>
        <v/>
      </c>
      <c r="H157" s="65" t="str">
        <f t="shared" si="77"/>
        <v/>
      </c>
      <c r="I157" s="65" t="str">
        <f t="shared" si="77"/>
        <v/>
      </c>
      <c r="J157" s="65" t="str">
        <f t="shared" si="77"/>
        <v/>
      </c>
      <c r="K157" s="65" t="str">
        <f t="shared" si="77"/>
        <v/>
      </c>
      <c r="L157" s="65" t="str">
        <f t="shared" si="77"/>
        <v/>
      </c>
      <c r="M157" s="65" t="str">
        <f t="shared" si="77"/>
        <v/>
      </c>
      <c r="N157" s="74" t="str">
        <f t="shared" si="77"/>
        <v/>
      </c>
      <c r="O157" s="74" t="str">
        <f t="shared" si="77"/>
        <v/>
      </c>
      <c r="P157" s="74" t="str">
        <f t="shared" si="77"/>
        <v/>
      </c>
      <c r="Q157" s="65" t="str">
        <f t="shared" si="77"/>
        <v/>
      </c>
      <c r="R157" s="65" t="str">
        <f t="shared" si="77"/>
        <v/>
      </c>
      <c r="S157" s="65" t="str">
        <f t="shared" si="77"/>
        <v/>
      </c>
      <c r="T157" s="65" t="str">
        <f t="shared" si="77"/>
        <v/>
      </c>
      <c r="U157" s="65" t="str">
        <f t="shared" si="77"/>
        <v/>
      </c>
      <c r="V157" s="66" t="str">
        <f t="shared" si="77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78">IFERROR((F159-F158)/F158,"")</f>
        <v/>
      </c>
      <c r="G160" s="63" t="str">
        <f t="shared" si="78"/>
        <v/>
      </c>
      <c r="H160" s="63" t="str">
        <f t="shared" si="78"/>
        <v/>
      </c>
      <c r="I160" s="63" t="str">
        <f t="shared" si="78"/>
        <v/>
      </c>
      <c r="J160" s="63" t="str">
        <f t="shared" si="78"/>
        <v/>
      </c>
      <c r="K160" s="63" t="str">
        <f t="shared" si="78"/>
        <v/>
      </c>
      <c r="L160" s="63" t="str">
        <f t="shared" si="78"/>
        <v/>
      </c>
      <c r="M160" s="63" t="str">
        <f t="shared" si="78"/>
        <v/>
      </c>
      <c r="N160" s="35" t="str">
        <f t="shared" si="78"/>
        <v/>
      </c>
      <c r="O160" s="35" t="str">
        <f t="shared" si="78"/>
        <v/>
      </c>
      <c r="P160" s="35" t="str">
        <f t="shared" si="78"/>
        <v/>
      </c>
      <c r="Q160" s="63" t="str">
        <f t="shared" si="78"/>
        <v/>
      </c>
      <c r="R160" s="63" t="str">
        <f t="shared" si="78"/>
        <v/>
      </c>
      <c r="S160" s="63" t="str">
        <f t="shared" si="78"/>
        <v/>
      </c>
      <c r="T160" s="63" t="str">
        <f t="shared" si="78"/>
        <v/>
      </c>
      <c r="U160" s="63" t="str">
        <f t="shared" si="78"/>
        <v/>
      </c>
      <c r="V160" s="64" t="str">
        <f t="shared" si="78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79">IFERROR(SQRT(2*(F159-F158)^2/(F159+F158)),"")</f>
        <v/>
      </c>
      <c r="G161" s="65" t="str">
        <f t="shared" si="79"/>
        <v/>
      </c>
      <c r="H161" s="65" t="str">
        <f t="shared" si="79"/>
        <v/>
      </c>
      <c r="I161" s="65" t="str">
        <f t="shared" si="79"/>
        <v/>
      </c>
      <c r="J161" s="65" t="str">
        <f t="shared" si="79"/>
        <v/>
      </c>
      <c r="K161" s="65" t="str">
        <f t="shared" si="79"/>
        <v/>
      </c>
      <c r="L161" s="65" t="str">
        <f t="shared" si="79"/>
        <v/>
      </c>
      <c r="M161" s="65" t="str">
        <f t="shared" si="79"/>
        <v/>
      </c>
      <c r="N161" s="74" t="str">
        <f t="shared" si="79"/>
        <v/>
      </c>
      <c r="O161" s="74" t="str">
        <f t="shared" si="79"/>
        <v/>
      </c>
      <c r="P161" s="74" t="str">
        <f t="shared" si="79"/>
        <v/>
      </c>
      <c r="Q161" s="65" t="str">
        <f t="shared" si="79"/>
        <v/>
      </c>
      <c r="R161" s="65" t="str">
        <f t="shared" si="79"/>
        <v/>
      </c>
      <c r="S161" s="65" t="str">
        <f t="shared" si="79"/>
        <v/>
      </c>
      <c r="T161" s="65" t="str">
        <f t="shared" si="79"/>
        <v/>
      </c>
      <c r="U161" s="65" t="str">
        <f t="shared" si="79"/>
        <v/>
      </c>
      <c r="V161" s="66" t="str">
        <f t="shared" si="79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/>
      <c r="E162" s="90"/>
    </row>
    <row r="163" spans="1:22" ht="13.95" customHeight="1" x14ac:dyDescent="0.3">
      <c r="A163" s="82"/>
      <c r="B163" s="85"/>
      <c r="C163" s="18" t="s">
        <v>548</v>
      </c>
      <c r="D163" s="88"/>
      <c r="E163" s="88"/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 t="str">
        <f t="shared" ref="F164:V164" si="80">IFERROR((F163-F162)/F162,"")</f>
        <v/>
      </c>
      <c r="G164" s="63" t="str">
        <f t="shared" si="80"/>
        <v/>
      </c>
      <c r="H164" s="63" t="str">
        <f t="shared" si="80"/>
        <v/>
      </c>
      <c r="I164" s="63" t="str">
        <f t="shared" si="80"/>
        <v/>
      </c>
      <c r="J164" s="63" t="str">
        <f t="shared" si="80"/>
        <v/>
      </c>
      <c r="K164" s="63" t="str">
        <f t="shared" si="80"/>
        <v/>
      </c>
      <c r="L164" s="63" t="str">
        <f t="shared" si="80"/>
        <v/>
      </c>
      <c r="M164" s="63" t="str">
        <f t="shared" si="80"/>
        <v/>
      </c>
      <c r="N164" s="35" t="str">
        <f t="shared" si="80"/>
        <v/>
      </c>
      <c r="O164" s="35" t="str">
        <f t="shared" si="80"/>
        <v/>
      </c>
      <c r="P164" s="35" t="str">
        <f t="shared" si="80"/>
        <v/>
      </c>
      <c r="Q164" s="63" t="str">
        <f t="shared" si="80"/>
        <v/>
      </c>
      <c r="R164" s="63" t="str">
        <f t="shared" si="80"/>
        <v/>
      </c>
      <c r="S164" s="63" t="str">
        <f t="shared" si="80"/>
        <v/>
      </c>
      <c r="T164" s="63" t="str">
        <f t="shared" si="80"/>
        <v/>
      </c>
      <c r="U164" s="63" t="str">
        <f t="shared" si="80"/>
        <v/>
      </c>
      <c r="V164" s="64" t="str">
        <f t="shared" si="80"/>
        <v/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 t="str">
        <f t="shared" ref="F165:V165" si="81">IFERROR(SQRT(2*(F163-F162)^2/(F163+F162)),"")</f>
        <v/>
      </c>
      <c r="G165" s="65" t="str">
        <f t="shared" si="81"/>
        <v/>
      </c>
      <c r="H165" s="65" t="str">
        <f t="shared" si="81"/>
        <v/>
      </c>
      <c r="I165" s="65" t="str">
        <f t="shared" si="81"/>
        <v/>
      </c>
      <c r="J165" s="65" t="str">
        <f t="shared" si="81"/>
        <v/>
      </c>
      <c r="K165" s="65" t="str">
        <f t="shared" si="81"/>
        <v/>
      </c>
      <c r="L165" s="65" t="str">
        <f t="shared" si="81"/>
        <v/>
      </c>
      <c r="M165" s="65" t="str">
        <f t="shared" si="81"/>
        <v/>
      </c>
      <c r="N165" s="74" t="str">
        <f t="shared" si="81"/>
        <v/>
      </c>
      <c r="O165" s="74" t="str">
        <f t="shared" si="81"/>
        <v/>
      </c>
      <c r="P165" s="74" t="str">
        <f t="shared" si="81"/>
        <v/>
      </c>
      <c r="Q165" s="65" t="str">
        <f t="shared" si="81"/>
        <v/>
      </c>
      <c r="R165" s="65" t="str">
        <f t="shared" si="81"/>
        <v/>
      </c>
      <c r="S165" s="65" t="str">
        <f t="shared" si="81"/>
        <v/>
      </c>
      <c r="T165" s="65" t="str">
        <f t="shared" si="81"/>
        <v/>
      </c>
      <c r="U165" s="65" t="str">
        <f t="shared" si="81"/>
        <v/>
      </c>
      <c r="V165" s="66" t="str">
        <f t="shared" si="81"/>
        <v/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2">IFERROR((F167-F166)/F166,"")</f>
        <v/>
      </c>
      <c r="G168" s="63" t="str">
        <f t="shared" si="82"/>
        <v/>
      </c>
      <c r="H168" s="63" t="str">
        <f t="shared" si="82"/>
        <v/>
      </c>
      <c r="I168" s="63" t="str">
        <f t="shared" si="82"/>
        <v/>
      </c>
      <c r="J168" s="63" t="str">
        <f t="shared" si="82"/>
        <v/>
      </c>
      <c r="K168" s="63" t="str">
        <f t="shared" si="82"/>
        <v/>
      </c>
      <c r="L168" s="63" t="str">
        <f t="shared" si="82"/>
        <v/>
      </c>
      <c r="M168" s="63" t="str">
        <f t="shared" si="82"/>
        <v/>
      </c>
      <c r="N168" s="35" t="str">
        <f t="shared" si="82"/>
        <v/>
      </c>
      <c r="O168" s="35" t="str">
        <f t="shared" si="82"/>
        <v/>
      </c>
      <c r="P168" s="35" t="str">
        <f t="shared" si="82"/>
        <v/>
      </c>
      <c r="Q168" s="63" t="str">
        <f t="shared" si="82"/>
        <v/>
      </c>
      <c r="R168" s="63" t="str">
        <f t="shared" si="82"/>
        <v/>
      </c>
      <c r="S168" s="63" t="str">
        <f t="shared" si="82"/>
        <v/>
      </c>
      <c r="T168" s="63" t="str">
        <f t="shared" si="82"/>
        <v/>
      </c>
      <c r="U168" s="63" t="str">
        <f t="shared" si="82"/>
        <v/>
      </c>
      <c r="V168" s="64" t="str">
        <f t="shared" si="82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3">IFERROR(SQRT(2*(F167-F166)^2/(F167+F166)),"")</f>
        <v/>
      </c>
      <c r="G169" s="65" t="str">
        <f t="shared" si="83"/>
        <v/>
      </c>
      <c r="H169" s="65" t="str">
        <f t="shared" si="83"/>
        <v/>
      </c>
      <c r="I169" s="65" t="str">
        <f t="shared" si="83"/>
        <v/>
      </c>
      <c r="J169" s="65" t="str">
        <f t="shared" si="83"/>
        <v/>
      </c>
      <c r="K169" s="65" t="str">
        <f t="shared" si="83"/>
        <v/>
      </c>
      <c r="L169" s="65" t="str">
        <f t="shared" si="83"/>
        <v/>
      </c>
      <c r="M169" s="65" t="str">
        <f t="shared" si="83"/>
        <v/>
      </c>
      <c r="N169" s="70" t="str">
        <f t="shared" si="83"/>
        <v/>
      </c>
      <c r="O169" s="70" t="str">
        <f t="shared" si="83"/>
        <v/>
      </c>
      <c r="P169" s="70" t="str">
        <f t="shared" si="83"/>
        <v/>
      </c>
      <c r="Q169" s="65" t="str">
        <f t="shared" si="83"/>
        <v/>
      </c>
      <c r="R169" s="65" t="str">
        <f t="shared" si="83"/>
        <v/>
      </c>
      <c r="S169" s="65" t="str">
        <f t="shared" si="83"/>
        <v/>
      </c>
      <c r="T169" s="65" t="str">
        <f t="shared" si="83"/>
        <v/>
      </c>
      <c r="U169" s="65" t="str">
        <f t="shared" si="83"/>
        <v/>
      </c>
      <c r="V169" s="66" t="str">
        <f t="shared" si="83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4">IFERROR((F171-F170)/F170,"")</f>
        <v/>
      </c>
      <c r="G172" s="63" t="str">
        <f t="shared" si="84"/>
        <v/>
      </c>
      <c r="H172" s="63" t="str">
        <f t="shared" si="84"/>
        <v/>
      </c>
      <c r="I172" s="63" t="str">
        <f t="shared" si="84"/>
        <v/>
      </c>
      <c r="J172" s="63" t="str">
        <f t="shared" si="84"/>
        <v/>
      </c>
      <c r="K172" s="63" t="str">
        <f t="shared" si="84"/>
        <v/>
      </c>
      <c r="L172" s="63" t="str">
        <f t="shared" si="84"/>
        <v/>
      </c>
      <c r="M172" s="63" t="str">
        <f t="shared" si="84"/>
        <v/>
      </c>
      <c r="N172" s="35" t="str">
        <f t="shared" si="84"/>
        <v/>
      </c>
      <c r="O172" s="35" t="str">
        <f t="shared" si="84"/>
        <v/>
      </c>
      <c r="P172" s="35" t="str">
        <f t="shared" si="84"/>
        <v/>
      </c>
      <c r="Q172" s="63" t="str">
        <f t="shared" si="84"/>
        <v/>
      </c>
      <c r="R172" s="63" t="str">
        <f t="shared" si="84"/>
        <v/>
      </c>
      <c r="S172" s="63" t="str">
        <f t="shared" si="84"/>
        <v/>
      </c>
      <c r="T172" s="63" t="str">
        <f t="shared" si="84"/>
        <v/>
      </c>
      <c r="U172" s="63" t="str">
        <f t="shared" si="84"/>
        <v/>
      </c>
      <c r="V172" s="64" t="str">
        <f t="shared" si="84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5">IFERROR(SQRT(2*(F171-F170)^2/(F171+F170)),"")</f>
        <v/>
      </c>
      <c r="G173" s="65" t="str">
        <f t="shared" si="85"/>
        <v/>
      </c>
      <c r="H173" s="65" t="str">
        <f t="shared" si="85"/>
        <v/>
      </c>
      <c r="I173" s="65" t="str">
        <f t="shared" si="85"/>
        <v/>
      </c>
      <c r="J173" s="65" t="str">
        <f t="shared" si="85"/>
        <v/>
      </c>
      <c r="K173" s="65" t="str">
        <f t="shared" si="85"/>
        <v/>
      </c>
      <c r="L173" s="65" t="str">
        <f t="shared" si="85"/>
        <v/>
      </c>
      <c r="M173" s="65" t="str">
        <f t="shared" si="85"/>
        <v/>
      </c>
      <c r="N173" s="70" t="str">
        <f t="shared" si="85"/>
        <v/>
      </c>
      <c r="O173" s="70" t="str">
        <f t="shared" si="85"/>
        <v/>
      </c>
      <c r="P173" s="70" t="str">
        <f t="shared" si="85"/>
        <v/>
      </c>
      <c r="Q173" s="65" t="str">
        <f t="shared" si="85"/>
        <v/>
      </c>
      <c r="R173" s="65" t="str">
        <f t="shared" si="85"/>
        <v/>
      </c>
      <c r="S173" s="65" t="str">
        <f t="shared" si="85"/>
        <v/>
      </c>
      <c r="T173" s="65" t="str">
        <f t="shared" si="85"/>
        <v/>
      </c>
      <c r="U173" s="65" t="str">
        <f t="shared" si="85"/>
        <v/>
      </c>
      <c r="V173" s="66" t="str">
        <f t="shared" si="85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86">IFERROR((F175-F174)/F174,"")</f>
        <v/>
      </c>
      <c r="G176" s="63" t="str">
        <f t="shared" si="86"/>
        <v/>
      </c>
      <c r="H176" s="63" t="str">
        <f t="shared" si="86"/>
        <v/>
      </c>
      <c r="I176" s="63" t="str">
        <f t="shared" si="86"/>
        <v/>
      </c>
      <c r="J176" s="63" t="str">
        <f t="shared" si="86"/>
        <v/>
      </c>
      <c r="K176" s="63" t="str">
        <f t="shared" si="86"/>
        <v/>
      </c>
      <c r="L176" s="63" t="str">
        <f t="shared" si="86"/>
        <v/>
      </c>
      <c r="M176" s="63" t="str">
        <f t="shared" si="86"/>
        <v/>
      </c>
      <c r="N176" s="35" t="str">
        <f t="shared" si="86"/>
        <v/>
      </c>
      <c r="O176" s="35" t="str">
        <f t="shared" si="86"/>
        <v/>
      </c>
      <c r="P176" s="35" t="str">
        <f t="shared" si="86"/>
        <v/>
      </c>
      <c r="Q176" s="63" t="str">
        <f t="shared" si="86"/>
        <v/>
      </c>
      <c r="R176" s="63" t="str">
        <f t="shared" si="86"/>
        <v/>
      </c>
      <c r="S176" s="63" t="str">
        <f t="shared" si="86"/>
        <v/>
      </c>
      <c r="T176" s="63" t="str">
        <f t="shared" si="86"/>
        <v/>
      </c>
      <c r="U176" s="63" t="str">
        <f t="shared" si="86"/>
        <v/>
      </c>
      <c r="V176" s="64" t="str">
        <f t="shared" si="86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87">IFERROR(SQRT(2*(F175-F174)^2/(F175+F174)),"")</f>
        <v/>
      </c>
      <c r="G177" s="65" t="str">
        <f t="shared" si="87"/>
        <v/>
      </c>
      <c r="H177" s="65" t="str">
        <f t="shared" si="87"/>
        <v/>
      </c>
      <c r="I177" s="65" t="str">
        <f t="shared" si="87"/>
        <v/>
      </c>
      <c r="J177" s="65" t="str">
        <f t="shared" si="87"/>
        <v/>
      </c>
      <c r="K177" s="65" t="str">
        <f t="shared" si="87"/>
        <v/>
      </c>
      <c r="L177" s="65" t="str">
        <f t="shared" si="87"/>
        <v/>
      </c>
      <c r="M177" s="65" t="str">
        <f t="shared" si="87"/>
        <v/>
      </c>
      <c r="N177" s="70" t="str">
        <f t="shared" si="87"/>
        <v/>
      </c>
      <c r="O177" s="70" t="str">
        <f t="shared" si="87"/>
        <v/>
      </c>
      <c r="P177" s="70" t="str">
        <f t="shared" si="87"/>
        <v/>
      </c>
      <c r="Q177" s="65" t="str">
        <f t="shared" si="87"/>
        <v/>
      </c>
      <c r="R177" s="65" t="str">
        <f t="shared" si="87"/>
        <v/>
      </c>
      <c r="S177" s="65" t="str">
        <f t="shared" si="87"/>
        <v/>
      </c>
      <c r="T177" s="65" t="str">
        <f t="shared" si="87"/>
        <v/>
      </c>
      <c r="U177" s="65" t="str">
        <f t="shared" si="87"/>
        <v/>
      </c>
      <c r="V177" s="66" t="str">
        <f t="shared" si="87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88">IFERROR((F179-F178)/F178,"")</f>
        <v/>
      </c>
      <c r="G180" s="63" t="str">
        <f t="shared" si="88"/>
        <v/>
      </c>
      <c r="H180" s="63" t="str">
        <f t="shared" si="88"/>
        <v/>
      </c>
      <c r="I180" s="63" t="str">
        <f t="shared" si="88"/>
        <v/>
      </c>
      <c r="J180" s="63" t="str">
        <f t="shared" si="88"/>
        <v/>
      </c>
      <c r="K180" s="63" t="str">
        <f t="shared" si="88"/>
        <v/>
      </c>
      <c r="L180" s="63" t="str">
        <f t="shared" si="88"/>
        <v/>
      </c>
      <c r="M180" s="63" t="str">
        <f t="shared" si="88"/>
        <v/>
      </c>
      <c r="N180" s="35" t="str">
        <f t="shared" si="88"/>
        <v/>
      </c>
      <c r="O180" s="35" t="str">
        <f t="shared" si="88"/>
        <v/>
      </c>
      <c r="P180" s="35" t="str">
        <f t="shared" si="88"/>
        <v/>
      </c>
      <c r="Q180" s="63" t="str">
        <f t="shared" si="88"/>
        <v/>
      </c>
      <c r="R180" s="63" t="str">
        <f t="shared" si="88"/>
        <v/>
      </c>
      <c r="S180" s="63" t="str">
        <f t="shared" si="88"/>
        <v/>
      </c>
      <c r="T180" s="63" t="str">
        <f t="shared" si="88"/>
        <v/>
      </c>
      <c r="U180" s="63" t="str">
        <f t="shared" si="88"/>
        <v/>
      </c>
      <c r="V180" s="64" t="str">
        <f t="shared" si="88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89">IFERROR(SQRT(2*(F179-F178)^2/(F179+F178)),"")</f>
        <v/>
      </c>
      <c r="G181" s="65" t="str">
        <f t="shared" si="89"/>
        <v/>
      </c>
      <c r="H181" s="65" t="str">
        <f t="shared" si="89"/>
        <v/>
      </c>
      <c r="I181" s="65" t="str">
        <f t="shared" si="89"/>
        <v/>
      </c>
      <c r="J181" s="65" t="str">
        <f t="shared" si="89"/>
        <v/>
      </c>
      <c r="K181" s="65" t="str">
        <f t="shared" si="89"/>
        <v/>
      </c>
      <c r="L181" s="65" t="str">
        <f t="shared" si="89"/>
        <v/>
      </c>
      <c r="M181" s="65" t="str">
        <f t="shared" si="89"/>
        <v/>
      </c>
      <c r="N181" s="70" t="str">
        <f t="shared" si="89"/>
        <v/>
      </c>
      <c r="O181" s="70" t="str">
        <f t="shared" si="89"/>
        <v/>
      </c>
      <c r="P181" s="70" t="str">
        <f t="shared" si="89"/>
        <v/>
      </c>
      <c r="Q181" s="65" t="str">
        <f t="shared" si="89"/>
        <v/>
      </c>
      <c r="R181" s="65" t="str">
        <f t="shared" si="89"/>
        <v/>
      </c>
      <c r="S181" s="65" t="str">
        <f t="shared" si="89"/>
        <v/>
      </c>
      <c r="T181" s="65" t="str">
        <f t="shared" si="89"/>
        <v/>
      </c>
      <c r="U181" s="65" t="str">
        <f t="shared" si="89"/>
        <v/>
      </c>
      <c r="V181" s="66" t="str">
        <f t="shared" si="89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0">IFERROR((F183-F182)/F182,"")</f>
        <v/>
      </c>
      <c r="G184" s="63" t="str">
        <f t="shared" si="90"/>
        <v/>
      </c>
      <c r="H184" s="63" t="str">
        <f t="shared" si="90"/>
        <v/>
      </c>
      <c r="I184" s="63" t="str">
        <f t="shared" si="90"/>
        <v/>
      </c>
      <c r="J184" s="63" t="str">
        <f t="shared" si="90"/>
        <v/>
      </c>
      <c r="K184" s="63" t="str">
        <f t="shared" si="90"/>
        <v/>
      </c>
      <c r="L184" s="63" t="str">
        <f t="shared" si="90"/>
        <v/>
      </c>
      <c r="M184" s="63" t="str">
        <f t="shared" si="90"/>
        <v/>
      </c>
      <c r="N184" s="35" t="str">
        <f t="shared" si="90"/>
        <v/>
      </c>
      <c r="O184" s="35" t="str">
        <f t="shared" si="90"/>
        <v/>
      </c>
      <c r="P184" s="35" t="str">
        <f t="shared" si="90"/>
        <v/>
      </c>
      <c r="Q184" s="63" t="str">
        <f t="shared" si="90"/>
        <v/>
      </c>
      <c r="R184" s="63" t="str">
        <f t="shared" si="90"/>
        <v/>
      </c>
      <c r="S184" s="63" t="str">
        <f t="shared" si="90"/>
        <v/>
      </c>
      <c r="T184" s="63" t="str">
        <f t="shared" si="90"/>
        <v/>
      </c>
      <c r="U184" s="63" t="str">
        <f t="shared" si="90"/>
        <v/>
      </c>
      <c r="V184" s="64" t="str">
        <f t="shared" si="90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1">IFERROR(SQRT(2*(F183-F182)^2/(F183+F182)),"")</f>
        <v/>
      </c>
      <c r="G185" s="65" t="str">
        <f t="shared" si="91"/>
        <v/>
      </c>
      <c r="H185" s="65" t="str">
        <f t="shared" si="91"/>
        <v/>
      </c>
      <c r="I185" s="65" t="str">
        <f t="shared" si="91"/>
        <v/>
      </c>
      <c r="J185" s="65" t="str">
        <f t="shared" si="91"/>
        <v/>
      </c>
      <c r="K185" s="65" t="str">
        <f t="shared" si="91"/>
        <v/>
      </c>
      <c r="L185" s="65" t="str">
        <f t="shared" si="91"/>
        <v/>
      </c>
      <c r="M185" s="65" t="str">
        <f t="shared" si="91"/>
        <v/>
      </c>
      <c r="N185" s="70" t="str">
        <f t="shared" si="91"/>
        <v/>
      </c>
      <c r="O185" s="70" t="str">
        <f t="shared" si="91"/>
        <v/>
      </c>
      <c r="P185" s="70" t="str">
        <f t="shared" si="91"/>
        <v/>
      </c>
      <c r="Q185" s="65" t="str">
        <f t="shared" si="91"/>
        <v/>
      </c>
      <c r="R185" s="65" t="str">
        <f t="shared" si="91"/>
        <v/>
      </c>
      <c r="S185" s="65" t="str">
        <f t="shared" si="91"/>
        <v/>
      </c>
      <c r="T185" s="65" t="str">
        <f t="shared" si="91"/>
        <v/>
      </c>
      <c r="U185" s="65" t="str">
        <f t="shared" si="91"/>
        <v/>
      </c>
      <c r="V185" s="66" t="str">
        <f t="shared" si="91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2">IFERROR((F187-F186)/F186,"")</f>
        <v/>
      </c>
      <c r="G188" s="63" t="str">
        <f t="shared" si="92"/>
        <v/>
      </c>
      <c r="H188" s="63" t="str">
        <f t="shared" si="92"/>
        <v/>
      </c>
      <c r="I188" s="63" t="str">
        <f t="shared" si="92"/>
        <v/>
      </c>
      <c r="J188" s="63" t="str">
        <f t="shared" si="92"/>
        <v/>
      </c>
      <c r="K188" s="63" t="str">
        <f t="shared" si="92"/>
        <v/>
      </c>
      <c r="L188" s="63" t="str">
        <f t="shared" si="92"/>
        <v/>
      </c>
      <c r="M188" s="63" t="str">
        <f t="shared" si="92"/>
        <v/>
      </c>
      <c r="N188" s="35" t="str">
        <f t="shared" si="92"/>
        <v/>
      </c>
      <c r="O188" s="35" t="str">
        <f t="shared" si="92"/>
        <v/>
      </c>
      <c r="P188" s="35" t="str">
        <f t="shared" si="92"/>
        <v/>
      </c>
      <c r="Q188" s="63" t="str">
        <f t="shared" si="92"/>
        <v/>
      </c>
      <c r="R188" s="63" t="str">
        <f t="shared" si="92"/>
        <v/>
      </c>
      <c r="S188" s="63" t="str">
        <f t="shared" si="92"/>
        <v/>
      </c>
      <c r="T188" s="63" t="str">
        <f t="shared" si="92"/>
        <v/>
      </c>
      <c r="U188" s="63" t="str">
        <f t="shared" si="92"/>
        <v/>
      </c>
      <c r="V188" s="64" t="str">
        <f t="shared" si="92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3">IFERROR(SQRT(2*(F187-F186)^2/(F187+F186)),"")</f>
        <v/>
      </c>
      <c r="G189" s="65" t="str">
        <f t="shared" si="93"/>
        <v/>
      </c>
      <c r="H189" s="65" t="str">
        <f t="shared" si="93"/>
        <v/>
      </c>
      <c r="I189" s="65" t="str">
        <f t="shared" si="93"/>
        <v/>
      </c>
      <c r="J189" s="65" t="str">
        <f t="shared" si="93"/>
        <v/>
      </c>
      <c r="K189" s="65" t="str">
        <f t="shared" si="93"/>
        <v/>
      </c>
      <c r="L189" s="65" t="str">
        <f t="shared" si="93"/>
        <v/>
      </c>
      <c r="M189" s="65" t="str">
        <f t="shared" si="93"/>
        <v/>
      </c>
      <c r="N189" s="74" t="str">
        <f t="shared" si="93"/>
        <v/>
      </c>
      <c r="O189" s="74" t="str">
        <f t="shared" si="93"/>
        <v/>
      </c>
      <c r="P189" s="74" t="str">
        <f t="shared" si="93"/>
        <v/>
      </c>
      <c r="Q189" s="65" t="str">
        <f t="shared" si="93"/>
        <v/>
      </c>
      <c r="R189" s="65" t="str">
        <f t="shared" si="93"/>
        <v/>
      </c>
      <c r="S189" s="65" t="str">
        <f t="shared" si="93"/>
        <v/>
      </c>
      <c r="T189" s="65" t="str">
        <f t="shared" si="93"/>
        <v/>
      </c>
      <c r="U189" s="65" t="str">
        <f t="shared" si="93"/>
        <v/>
      </c>
      <c r="V189" s="66" t="str">
        <f t="shared" si="93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94">IFERROR((F191-F190)/F190,"")</f>
        <v/>
      </c>
      <c r="G192" s="63" t="str">
        <f t="shared" si="94"/>
        <v/>
      </c>
      <c r="H192" s="63" t="str">
        <f t="shared" si="94"/>
        <v/>
      </c>
      <c r="I192" s="63" t="str">
        <f t="shared" si="94"/>
        <v/>
      </c>
      <c r="J192" s="63" t="str">
        <f t="shared" si="94"/>
        <v/>
      </c>
      <c r="K192" s="63" t="str">
        <f t="shared" si="94"/>
        <v/>
      </c>
      <c r="L192" s="63" t="str">
        <f t="shared" si="94"/>
        <v/>
      </c>
      <c r="M192" s="63" t="str">
        <f t="shared" si="94"/>
        <v/>
      </c>
      <c r="N192" s="35" t="str">
        <f t="shared" si="94"/>
        <v/>
      </c>
      <c r="O192" s="35" t="str">
        <f t="shared" si="94"/>
        <v/>
      </c>
      <c r="P192" s="35" t="str">
        <f t="shared" si="94"/>
        <v/>
      </c>
      <c r="Q192" s="63" t="str">
        <f t="shared" si="94"/>
        <v/>
      </c>
      <c r="R192" s="63" t="str">
        <f t="shared" si="94"/>
        <v/>
      </c>
      <c r="S192" s="63" t="str">
        <f t="shared" si="94"/>
        <v/>
      </c>
      <c r="T192" s="63" t="str">
        <f t="shared" si="94"/>
        <v/>
      </c>
      <c r="U192" s="63" t="str">
        <f t="shared" si="94"/>
        <v/>
      </c>
      <c r="V192" s="64" t="str">
        <f t="shared" si="94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95">IFERROR(SQRT(2*(F191-F190)^2/(F191+F190)),"")</f>
        <v/>
      </c>
      <c r="G193" s="65" t="str">
        <f t="shared" si="95"/>
        <v/>
      </c>
      <c r="H193" s="65" t="str">
        <f t="shared" si="95"/>
        <v/>
      </c>
      <c r="I193" s="65" t="str">
        <f t="shared" si="95"/>
        <v/>
      </c>
      <c r="J193" s="65" t="str">
        <f t="shared" si="95"/>
        <v/>
      </c>
      <c r="K193" s="65" t="str">
        <f t="shared" si="95"/>
        <v/>
      </c>
      <c r="L193" s="65" t="str">
        <f t="shared" si="95"/>
        <v/>
      </c>
      <c r="M193" s="65" t="str">
        <f t="shared" si="95"/>
        <v/>
      </c>
      <c r="N193" s="74" t="str">
        <f t="shared" si="95"/>
        <v/>
      </c>
      <c r="O193" s="74" t="str">
        <f t="shared" si="95"/>
        <v/>
      </c>
      <c r="P193" s="74" t="str">
        <f t="shared" si="95"/>
        <v/>
      </c>
      <c r="Q193" s="65" t="str">
        <f t="shared" si="95"/>
        <v/>
      </c>
      <c r="R193" s="65" t="str">
        <f t="shared" si="95"/>
        <v/>
      </c>
      <c r="S193" s="65" t="str">
        <f t="shared" si="95"/>
        <v/>
      </c>
      <c r="T193" s="65" t="str">
        <f t="shared" si="95"/>
        <v/>
      </c>
      <c r="U193" s="65" t="str">
        <f t="shared" si="95"/>
        <v/>
      </c>
      <c r="V193" s="66" t="str">
        <f t="shared" si="95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96">IFERROR((F195-F194)/F194,"")</f>
        <v/>
      </c>
      <c r="G196" s="63" t="str">
        <f t="shared" si="96"/>
        <v/>
      </c>
      <c r="H196" s="63" t="str">
        <f t="shared" si="96"/>
        <v/>
      </c>
      <c r="I196" s="63" t="str">
        <f t="shared" si="96"/>
        <v/>
      </c>
      <c r="J196" s="63" t="str">
        <f t="shared" si="96"/>
        <v/>
      </c>
      <c r="K196" s="63" t="str">
        <f t="shared" si="96"/>
        <v/>
      </c>
      <c r="L196" s="63" t="str">
        <f t="shared" si="96"/>
        <v/>
      </c>
      <c r="M196" s="63" t="str">
        <f t="shared" si="96"/>
        <v/>
      </c>
      <c r="N196" s="35" t="str">
        <f t="shared" si="96"/>
        <v/>
      </c>
      <c r="O196" s="35" t="str">
        <f t="shared" si="96"/>
        <v/>
      </c>
      <c r="P196" s="35" t="str">
        <f t="shared" si="96"/>
        <v/>
      </c>
      <c r="Q196" s="63" t="str">
        <f t="shared" si="96"/>
        <v/>
      </c>
      <c r="R196" s="63" t="str">
        <f t="shared" si="96"/>
        <v/>
      </c>
      <c r="S196" s="63" t="str">
        <f t="shared" si="96"/>
        <v/>
      </c>
      <c r="T196" s="63" t="str">
        <f t="shared" si="96"/>
        <v/>
      </c>
      <c r="U196" s="63" t="str">
        <f t="shared" si="96"/>
        <v/>
      </c>
      <c r="V196" s="64" t="str">
        <f t="shared" si="96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97">IFERROR(SQRT(2*(F195-F194)^2/(F195+F194)),"")</f>
        <v/>
      </c>
      <c r="G197" s="65" t="str">
        <f t="shared" si="97"/>
        <v/>
      </c>
      <c r="H197" s="65" t="str">
        <f t="shared" si="97"/>
        <v/>
      </c>
      <c r="I197" s="65" t="str">
        <f t="shared" si="97"/>
        <v/>
      </c>
      <c r="J197" s="65" t="str">
        <f t="shared" si="97"/>
        <v/>
      </c>
      <c r="K197" s="65" t="str">
        <f t="shared" si="97"/>
        <v/>
      </c>
      <c r="L197" s="65" t="str">
        <f t="shared" si="97"/>
        <v/>
      </c>
      <c r="M197" s="65" t="str">
        <f t="shared" si="97"/>
        <v/>
      </c>
      <c r="N197" s="70" t="str">
        <f t="shared" si="97"/>
        <v/>
      </c>
      <c r="O197" s="70" t="str">
        <f t="shared" si="97"/>
        <v/>
      </c>
      <c r="P197" s="70" t="str">
        <f t="shared" si="97"/>
        <v/>
      </c>
      <c r="Q197" s="65" t="str">
        <f t="shared" si="97"/>
        <v/>
      </c>
      <c r="R197" s="65" t="str">
        <f t="shared" si="97"/>
        <v/>
      </c>
      <c r="S197" s="65" t="str">
        <f t="shared" si="97"/>
        <v/>
      </c>
      <c r="T197" s="65" t="str">
        <f t="shared" si="97"/>
        <v/>
      </c>
      <c r="U197" s="65" t="str">
        <f t="shared" si="97"/>
        <v/>
      </c>
      <c r="V197" s="66" t="str">
        <f t="shared" si="97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98">IFERROR((F199-F198)/F198,"")</f>
        <v/>
      </c>
      <c r="G200" s="63" t="str">
        <f t="shared" si="98"/>
        <v/>
      </c>
      <c r="H200" s="63" t="str">
        <f t="shared" si="98"/>
        <v/>
      </c>
      <c r="I200" s="63" t="str">
        <f t="shared" si="98"/>
        <v/>
      </c>
      <c r="J200" s="63" t="str">
        <f t="shared" si="98"/>
        <v/>
      </c>
      <c r="K200" s="63" t="str">
        <f t="shared" si="98"/>
        <v/>
      </c>
      <c r="L200" s="63" t="str">
        <f t="shared" si="98"/>
        <v/>
      </c>
      <c r="M200" s="63" t="str">
        <f t="shared" si="98"/>
        <v/>
      </c>
      <c r="N200" s="35" t="str">
        <f t="shared" si="98"/>
        <v/>
      </c>
      <c r="O200" s="35" t="str">
        <f t="shared" si="98"/>
        <v/>
      </c>
      <c r="P200" s="35" t="str">
        <f t="shared" si="98"/>
        <v/>
      </c>
      <c r="Q200" s="63" t="str">
        <f t="shared" si="98"/>
        <v/>
      </c>
      <c r="R200" s="63" t="str">
        <f t="shared" si="98"/>
        <v/>
      </c>
      <c r="S200" s="63" t="str">
        <f t="shared" si="98"/>
        <v/>
      </c>
      <c r="T200" s="63" t="str">
        <f t="shared" si="98"/>
        <v/>
      </c>
      <c r="U200" s="63" t="str">
        <f t="shared" si="98"/>
        <v/>
      </c>
      <c r="V200" s="64" t="str">
        <f t="shared" si="98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99">IFERROR(SQRT(2*(F199-F198)^2/(F199+F198)),"")</f>
        <v/>
      </c>
      <c r="G201" s="65" t="str">
        <f t="shared" si="99"/>
        <v/>
      </c>
      <c r="H201" s="65" t="str">
        <f t="shared" si="99"/>
        <v/>
      </c>
      <c r="I201" s="65" t="str">
        <f t="shared" si="99"/>
        <v/>
      </c>
      <c r="J201" s="65" t="str">
        <f t="shared" si="99"/>
        <v/>
      </c>
      <c r="K201" s="65" t="str">
        <f t="shared" si="99"/>
        <v/>
      </c>
      <c r="L201" s="65" t="str">
        <f t="shared" si="99"/>
        <v/>
      </c>
      <c r="M201" s="65" t="str">
        <f t="shared" si="99"/>
        <v/>
      </c>
      <c r="N201" s="70" t="str">
        <f t="shared" si="99"/>
        <v/>
      </c>
      <c r="O201" s="70" t="str">
        <f t="shared" si="99"/>
        <v/>
      </c>
      <c r="P201" s="70" t="str">
        <f t="shared" si="99"/>
        <v/>
      </c>
      <c r="Q201" s="65" t="str">
        <f t="shared" si="99"/>
        <v/>
      </c>
      <c r="R201" s="65" t="str">
        <f t="shared" si="99"/>
        <v/>
      </c>
      <c r="S201" s="65" t="str">
        <f t="shared" si="99"/>
        <v/>
      </c>
      <c r="T201" s="65" t="str">
        <f t="shared" si="99"/>
        <v/>
      </c>
      <c r="U201" s="65" t="str">
        <f t="shared" si="99"/>
        <v/>
      </c>
      <c r="V201" s="66" t="str">
        <f t="shared" si="99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0">IFERROR((F203-F202)/F202,"")</f>
        <v/>
      </c>
      <c r="G204" s="63" t="str">
        <f t="shared" si="100"/>
        <v/>
      </c>
      <c r="H204" s="63" t="str">
        <f t="shared" si="100"/>
        <v/>
      </c>
      <c r="I204" s="63" t="str">
        <f t="shared" si="100"/>
        <v/>
      </c>
      <c r="J204" s="63" t="str">
        <f t="shared" si="100"/>
        <v/>
      </c>
      <c r="K204" s="63" t="str">
        <f t="shared" si="100"/>
        <v/>
      </c>
      <c r="L204" s="63" t="str">
        <f t="shared" si="100"/>
        <v/>
      </c>
      <c r="M204" s="63" t="str">
        <f t="shared" si="100"/>
        <v/>
      </c>
      <c r="N204" s="35" t="str">
        <f t="shared" si="100"/>
        <v/>
      </c>
      <c r="O204" s="35" t="str">
        <f t="shared" si="100"/>
        <v/>
      </c>
      <c r="P204" s="35" t="str">
        <f t="shared" si="100"/>
        <v/>
      </c>
      <c r="Q204" s="63" t="str">
        <f t="shared" si="100"/>
        <v/>
      </c>
      <c r="R204" s="63" t="str">
        <f t="shared" si="100"/>
        <v/>
      </c>
      <c r="S204" s="63" t="str">
        <f t="shared" si="100"/>
        <v/>
      </c>
      <c r="T204" s="63" t="str">
        <f t="shared" si="100"/>
        <v/>
      </c>
      <c r="U204" s="63" t="str">
        <f t="shared" si="100"/>
        <v/>
      </c>
      <c r="V204" s="64" t="str">
        <f t="shared" si="100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1">IFERROR(SQRT(2*(F203-F202)^2/(F203+F202)),"")</f>
        <v/>
      </c>
      <c r="G205" s="65" t="str">
        <f t="shared" si="101"/>
        <v/>
      </c>
      <c r="H205" s="65" t="str">
        <f t="shared" si="101"/>
        <v/>
      </c>
      <c r="I205" s="65" t="str">
        <f t="shared" si="101"/>
        <v/>
      </c>
      <c r="J205" s="65" t="str">
        <f t="shared" si="101"/>
        <v/>
      </c>
      <c r="K205" s="65" t="str">
        <f t="shared" si="101"/>
        <v/>
      </c>
      <c r="L205" s="65" t="str">
        <f t="shared" si="101"/>
        <v/>
      </c>
      <c r="M205" s="65" t="str">
        <f t="shared" si="101"/>
        <v/>
      </c>
      <c r="N205" s="70" t="str">
        <f t="shared" si="101"/>
        <v/>
      </c>
      <c r="O205" s="70" t="str">
        <f t="shared" si="101"/>
        <v/>
      </c>
      <c r="P205" s="70" t="str">
        <f t="shared" si="101"/>
        <v/>
      </c>
      <c r="Q205" s="65" t="str">
        <f t="shared" si="101"/>
        <v/>
      </c>
      <c r="R205" s="65" t="str">
        <f t="shared" si="101"/>
        <v/>
      </c>
      <c r="S205" s="65" t="str">
        <f t="shared" si="101"/>
        <v/>
      </c>
      <c r="T205" s="65" t="str">
        <f t="shared" si="101"/>
        <v/>
      </c>
      <c r="U205" s="65" t="str">
        <f t="shared" si="101"/>
        <v/>
      </c>
      <c r="V205" s="66" t="str">
        <f t="shared" si="101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2">IFERROR((F207-F206)/F206,"")</f>
        <v/>
      </c>
      <c r="G208" s="63" t="str">
        <f t="shared" si="102"/>
        <v/>
      </c>
      <c r="H208" s="63" t="str">
        <f t="shared" si="102"/>
        <v/>
      </c>
      <c r="I208" s="63" t="str">
        <f t="shared" si="102"/>
        <v/>
      </c>
      <c r="J208" s="63" t="str">
        <f t="shared" si="102"/>
        <v/>
      </c>
      <c r="K208" s="63" t="str">
        <f t="shared" si="102"/>
        <v/>
      </c>
      <c r="L208" s="63" t="str">
        <f t="shared" si="102"/>
        <v/>
      </c>
      <c r="M208" s="63" t="str">
        <f t="shared" si="102"/>
        <v/>
      </c>
      <c r="N208" s="35" t="str">
        <f t="shared" si="102"/>
        <v/>
      </c>
      <c r="O208" s="35" t="str">
        <f t="shared" si="102"/>
        <v/>
      </c>
      <c r="P208" s="35" t="str">
        <f t="shared" si="102"/>
        <v/>
      </c>
      <c r="Q208" s="63" t="str">
        <f t="shared" si="102"/>
        <v/>
      </c>
      <c r="R208" s="63" t="str">
        <f t="shared" si="102"/>
        <v/>
      </c>
      <c r="S208" s="63" t="str">
        <f t="shared" si="102"/>
        <v/>
      </c>
      <c r="T208" s="63" t="str">
        <f t="shared" si="102"/>
        <v/>
      </c>
      <c r="U208" s="63" t="str">
        <f t="shared" si="102"/>
        <v/>
      </c>
      <c r="V208" s="64" t="str">
        <f t="shared" si="102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3">IFERROR(SQRT(2*(F207-F206)^2/(F207+F206)),"")</f>
        <v/>
      </c>
      <c r="G209" s="65" t="str">
        <f t="shared" si="103"/>
        <v/>
      </c>
      <c r="H209" s="65" t="str">
        <f t="shared" si="103"/>
        <v/>
      </c>
      <c r="I209" s="65" t="str">
        <f t="shared" si="103"/>
        <v/>
      </c>
      <c r="J209" s="65" t="str">
        <f t="shared" si="103"/>
        <v/>
      </c>
      <c r="K209" s="65" t="str">
        <f t="shared" si="103"/>
        <v/>
      </c>
      <c r="L209" s="65" t="str">
        <f t="shared" si="103"/>
        <v/>
      </c>
      <c r="M209" s="65" t="str">
        <f t="shared" si="103"/>
        <v/>
      </c>
      <c r="N209" s="74" t="str">
        <f t="shared" si="103"/>
        <v/>
      </c>
      <c r="O209" s="74" t="str">
        <f t="shared" si="103"/>
        <v/>
      </c>
      <c r="P209" s="74" t="str">
        <f t="shared" si="103"/>
        <v/>
      </c>
      <c r="Q209" s="65" t="str">
        <f t="shared" si="103"/>
        <v/>
      </c>
      <c r="R209" s="65" t="str">
        <f t="shared" si="103"/>
        <v/>
      </c>
      <c r="S209" s="65" t="str">
        <f t="shared" si="103"/>
        <v/>
      </c>
      <c r="T209" s="65" t="str">
        <f t="shared" si="103"/>
        <v/>
      </c>
      <c r="U209" s="65" t="str">
        <f t="shared" si="103"/>
        <v/>
      </c>
      <c r="V209" s="66" t="str">
        <f t="shared" si="103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/>
      <c r="E210" s="90"/>
    </row>
    <row r="211" spans="1:22" ht="13.95" customHeight="1" x14ac:dyDescent="0.3">
      <c r="A211" s="82"/>
      <c r="B211" s="85"/>
      <c r="C211" s="18" t="s">
        <v>548</v>
      </c>
      <c r="D211" s="88"/>
      <c r="E211" s="88"/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 t="str">
        <f t="shared" ref="F212:V212" si="104">IFERROR((F211-F210)/F210,"")</f>
        <v/>
      </c>
      <c r="G212" s="63" t="str">
        <f t="shared" si="104"/>
        <v/>
      </c>
      <c r="H212" s="63" t="str">
        <f t="shared" si="104"/>
        <v/>
      </c>
      <c r="I212" s="63" t="str">
        <f t="shared" si="104"/>
        <v/>
      </c>
      <c r="J212" s="63" t="str">
        <f t="shared" si="104"/>
        <v/>
      </c>
      <c r="K212" s="63" t="str">
        <f t="shared" si="104"/>
        <v/>
      </c>
      <c r="L212" s="63" t="str">
        <f t="shared" si="104"/>
        <v/>
      </c>
      <c r="M212" s="63" t="str">
        <f t="shared" si="104"/>
        <v/>
      </c>
      <c r="N212" s="35" t="str">
        <f t="shared" si="104"/>
        <v/>
      </c>
      <c r="O212" s="35" t="str">
        <f t="shared" si="104"/>
        <v/>
      </c>
      <c r="P212" s="35" t="str">
        <f t="shared" si="104"/>
        <v/>
      </c>
      <c r="Q212" s="63" t="str">
        <f t="shared" si="104"/>
        <v/>
      </c>
      <c r="R212" s="63" t="str">
        <f t="shared" si="104"/>
        <v/>
      </c>
      <c r="S212" s="63" t="str">
        <f t="shared" si="104"/>
        <v/>
      </c>
      <c r="T212" s="63" t="str">
        <f t="shared" si="104"/>
        <v/>
      </c>
      <c r="U212" s="63" t="str">
        <f t="shared" si="104"/>
        <v/>
      </c>
      <c r="V212" s="64" t="str">
        <f t="shared" si="104"/>
        <v/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 t="str">
        <f t="shared" ref="F213:V213" si="105">IFERROR(SQRT(2*(F211-F210)^2/(F211+F210)),"")</f>
        <v/>
      </c>
      <c r="G213" s="65" t="str">
        <f t="shared" si="105"/>
        <v/>
      </c>
      <c r="H213" s="65" t="str">
        <f t="shared" si="105"/>
        <v/>
      </c>
      <c r="I213" s="65" t="str">
        <f t="shared" si="105"/>
        <v/>
      </c>
      <c r="J213" s="65" t="str">
        <f t="shared" si="105"/>
        <v/>
      </c>
      <c r="K213" s="65" t="str">
        <f t="shared" si="105"/>
        <v/>
      </c>
      <c r="L213" s="65" t="str">
        <f t="shared" si="105"/>
        <v/>
      </c>
      <c r="M213" s="65" t="str">
        <f t="shared" si="105"/>
        <v/>
      </c>
      <c r="N213" s="74" t="str">
        <f t="shared" si="105"/>
        <v/>
      </c>
      <c r="O213" s="74" t="str">
        <f t="shared" si="105"/>
        <v/>
      </c>
      <c r="P213" s="74" t="str">
        <f t="shared" si="105"/>
        <v/>
      </c>
      <c r="Q213" s="65" t="str">
        <f t="shared" si="105"/>
        <v/>
      </c>
      <c r="R213" s="65" t="str">
        <f t="shared" si="105"/>
        <v/>
      </c>
      <c r="S213" s="65" t="str">
        <f t="shared" si="105"/>
        <v/>
      </c>
      <c r="T213" s="65" t="str">
        <f t="shared" si="105"/>
        <v/>
      </c>
      <c r="U213" s="65" t="str">
        <f t="shared" si="105"/>
        <v/>
      </c>
      <c r="V213" s="66" t="str">
        <f t="shared" si="105"/>
        <v/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/>
      <c r="E214" s="90"/>
    </row>
    <row r="215" spans="1:22" ht="13.95" customHeight="1" x14ac:dyDescent="0.3">
      <c r="A215" s="82"/>
      <c r="B215" s="85"/>
      <c r="C215" s="18" t="s">
        <v>548</v>
      </c>
      <c r="D215" s="88"/>
      <c r="E215" s="88"/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 t="str">
        <f t="shared" ref="F216:V216" si="106">IFERROR((F215-F214)/F214,"")</f>
        <v/>
      </c>
      <c r="G216" s="63" t="str">
        <f t="shared" si="106"/>
        <v/>
      </c>
      <c r="H216" s="63" t="str">
        <f t="shared" si="106"/>
        <v/>
      </c>
      <c r="I216" s="63" t="str">
        <f t="shared" si="106"/>
        <v/>
      </c>
      <c r="J216" s="63" t="str">
        <f t="shared" si="106"/>
        <v/>
      </c>
      <c r="K216" s="63" t="str">
        <f t="shared" si="106"/>
        <v/>
      </c>
      <c r="L216" s="63" t="str">
        <f t="shared" si="106"/>
        <v/>
      </c>
      <c r="M216" s="63" t="str">
        <f t="shared" si="106"/>
        <v/>
      </c>
      <c r="N216" s="35" t="str">
        <f t="shared" si="106"/>
        <v/>
      </c>
      <c r="O216" s="35" t="str">
        <f t="shared" si="106"/>
        <v/>
      </c>
      <c r="P216" s="35" t="str">
        <f t="shared" si="106"/>
        <v/>
      </c>
      <c r="Q216" s="63" t="str">
        <f t="shared" si="106"/>
        <v/>
      </c>
      <c r="R216" s="63" t="str">
        <f t="shared" si="106"/>
        <v/>
      </c>
      <c r="S216" s="63" t="str">
        <f t="shared" si="106"/>
        <v/>
      </c>
      <c r="T216" s="63" t="str">
        <f t="shared" si="106"/>
        <v/>
      </c>
      <c r="U216" s="63" t="str">
        <f t="shared" si="106"/>
        <v/>
      </c>
      <c r="V216" s="64" t="str">
        <f t="shared" si="106"/>
        <v/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 t="str">
        <f t="shared" ref="F217:V217" si="107">IFERROR(SQRT(2*(F215-F214)^2/(F215+F214)),"")</f>
        <v/>
      </c>
      <c r="G217" s="65" t="str">
        <f t="shared" si="107"/>
        <v/>
      </c>
      <c r="H217" s="65" t="str">
        <f t="shared" si="107"/>
        <v/>
      </c>
      <c r="I217" s="65" t="str">
        <f t="shared" si="107"/>
        <v/>
      </c>
      <c r="J217" s="65" t="str">
        <f t="shared" si="107"/>
        <v/>
      </c>
      <c r="K217" s="65" t="str">
        <f t="shared" si="107"/>
        <v/>
      </c>
      <c r="L217" s="65" t="str">
        <f t="shared" si="107"/>
        <v/>
      </c>
      <c r="M217" s="65" t="str">
        <f t="shared" si="107"/>
        <v/>
      </c>
      <c r="N217" s="74" t="str">
        <f t="shared" si="107"/>
        <v/>
      </c>
      <c r="O217" s="74" t="str">
        <f t="shared" si="107"/>
        <v/>
      </c>
      <c r="P217" s="74" t="str">
        <f t="shared" si="107"/>
        <v/>
      </c>
      <c r="Q217" s="65" t="str">
        <f t="shared" si="107"/>
        <v/>
      </c>
      <c r="R217" s="65" t="str">
        <f t="shared" si="107"/>
        <v/>
      </c>
      <c r="S217" s="65" t="str">
        <f t="shared" si="107"/>
        <v/>
      </c>
      <c r="T217" s="65" t="str">
        <f t="shared" si="107"/>
        <v/>
      </c>
      <c r="U217" s="65" t="str">
        <f t="shared" si="107"/>
        <v/>
      </c>
      <c r="V217" s="66" t="str">
        <f t="shared" si="107"/>
        <v/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08">IFERROR((F219-F218)/F218,"")</f>
        <v/>
      </c>
      <c r="G220" s="63" t="str">
        <f t="shared" si="108"/>
        <v/>
      </c>
      <c r="H220" s="63" t="str">
        <f t="shared" si="108"/>
        <v/>
      </c>
      <c r="I220" s="63" t="str">
        <f t="shared" si="108"/>
        <v/>
      </c>
      <c r="J220" s="63" t="str">
        <f t="shared" si="108"/>
        <v/>
      </c>
      <c r="K220" s="63" t="str">
        <f t="shared" si="108"/>
        <v/>
      </c>
      <c r="L220" s="63" t="str">
        <f t="shared" si="108"/>
        <v/>
      </c>
      <c r="M220" s="63" t="str">
        <f t="shared" si="108"/>
        <v/>
      </c>
      <c r="N220" s="35" t="str">
        <f t="shared" si="108"/>
        <v/>
      </c>
      <c r="O220" s="35" t="str">
        <f t="shared" si="108"/>
        <v/>
      </c>
      <c r="P220" s="35" t="str">
        <f t="shared" si="108"/>
        <v/>
      </c>
      <c r="Q220" s="63" t="str">
        <f t="shared" si="108"/>
        <v/>
      </c>
      <c r="R220" s="63" t="str">
        <f t="shared" si="108"/>
        <v/>
      </c>
      <c r="S220" s="63" t="str">
        <f t="shared" si="108"/>
        <v/>
      </c>
      <c r="T220" s="63" t="str">
        <f t="shared" si="108"/>
        <v/>
      </c>
      <c r="U220" s="63" t="str">
        <f t="shared" si="108"/>
        <v/>
      </c>
      <c r="V220" s="64" t="str">
        <f t="shared" si="108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09">IFERROR(SQRT(2*(F219-F218)^2/(F219+F218)),"")</f>
        <v/>
      </c>
      <c r="G221" s="65" t="str">
        <f t="shared" si="109"/>
        <v/>
      </c>
      <c r="H221" s="65" t="str">
        <f t="shared" si="109"/>
        <v/>
      </c>
      <c r="I221" s="65" t="str">
        <f t="shared" si="109"/>
        <v/>
      </c>
      <c r="J221" s="65" t="str">
        <f t="shared" si="109"/>
        <v/>
      </c>
      <c r="K221" s="65" t="str">
        <f t="shared" si="109"/>
        <v/>
      </c>
      <c r="L221" s="65" t="str">
        <f t="shared" si="109"/>
        <v/>
      </c>
      <c r="M221" s="65" t="str">
        <f t="shared" si="109"/>
        <v/>
      </c>
      <c r="N221" s="70" t="str">
        <f t="shared" si="109"/>
        <v/>
      </c>
      <c r="O221" s="70" t="str">
        <f t="shared" si="109"/>
        <v/>
      </c>
      <c r="P221" s="70" t="str">
        <f t="shared" si="109"/>
        <v/>
      </c>
      <c r="Q221" s="65" t="str">
        <f t="shared" si="109"/>
        <v/>
      </c>
      <c r="R221" s="65" t="str">
        <f t="shared" si="109"/>
        <v/>
      </c>
      <c r="S221" s="65" t="str">
        <f t="shared" si="109"/>
        <v/>
      </c>
      <c r="T221" s="65" t="str">
        <f t="shared" si="109"/>
        <v/>
      </c>
      <c r="U221" s="65" t="str">
        <f t="shared" si="109"/>
        <v/>
      </c>
      <c r="V221" s="66" t="str">
        <f t="shared" si="109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0">IFERROR((F223-F222)/F222,"")</f>
        <v/>
      </c>
      <c r="G224" s="63" t="str">
        <f t="shared" si="110"/>
        <v/>
      </c>
      <c r="H224" s="63" t="str">
        <f t="shared" si="110"/>
        <v/>
      </c>
      <c r="I224" s="63" t="str">
        <f t="shared" si="110"/>
        <v/>
      </c>
      <c r="J224" s="63" t="str">
        <f t="shared" si="110"/>
        <v/>
      </c>
      <c r="K224" s="63" t="str">
        <f t="shared" si="110"/>
        <v/>
      </c>
      <c r="L224" s="63" t="str">
        <f t="shared" si="110"/>
        <v/>
      </c>
      <c r="M224" s="63" t="str">
        <f t="shared" si="110"/>
        <v/>
      </c>
      <c r="N224" s="35" t="str">
        <f t="shared" si="110"/>
        <v/>
      </c>
      <c r="O224" s="35" t="str">
        <f t="shared" si="110"/>
        <v/>
      </c>
      <c r="P224" s="35" t="str">
        <f t="shared" si="110"/>
        <v/>
      </c>
      <c r="Q224" s="63" t="str">
        <f t="shared" si="110"/>
        <v/>
      </c>
      <c r="R224" s="63" t="str">
        <f t="shared" si="110"/>
        <v/>
      </c>
      <c r="S224" s="63" t="str">
        <f t="shared" si="110"/>
        <v/>
      </c>
      <c r="T224" s="63" t="str">
        <f t="shared" si="110"/>
        <v/>
      </c>
      <c r="U224" s="63" t="str">
        <f t="shared" si="110"/>
        <v/>
      </c>
      <c r="V224" s="64" t="str">
        <f t="shared" si="110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1">IFERROR(SQRT(2*(F223-F222)^2/(F223+F222)),"")</f>
        <v/>
      </c>
      <c r="G225" s="65" t="str">
        <f t="shared" si="111"/>
        <v/>
      </c>
      <c r="H225" s="65" t="str">
        <f t="shared" si="111"/>
        <v/>
      </c>
      <c r="I225" s="65" t="str">
        <f t="shared" si="111"/>
        <v/>
      </c>
      <c r="J225" s="65" t="str">
        <f t="shared" si="111"/>
        <v/>
      </c>
      <c r="K225" s="65" t="str">
        <f t="shared" si="111"/>
        <v/>
      </c>
      <c r="L225" s="65" t="str">
        <f t="shared" si="111"/>
        <v/>
      </c>
      <c r="M225" s="65" t="str">
        <f t="shared" si="111"/>
        <v/>
      </c>
      <c r="N225" s="70" t="str">
        <f t="shared" si="111"/>
        <v/>
      </c>
      <c r="O225" s="70" t="str">
        <f t="shared" si="111"/>
        <v/>
      </c>
      <c r="P225" s="70" t="str">
        <f t="shared" si="111"/>
        <v/>
      </c>
      <c r="Q225" s="65" t="str">
        <f t="shared" si="111"/>
        <v/>
      </c>
      <c r="R225" s="65" t="str">
        <f t="shared" si="111"/>
        <v/>
      </c>
      <c r="S225" s="65" t="str">
        <f t="shared" si="111"/>
        <v/>
      </c>
      <c r="T225" s="65" t="str">
        <f t="shared" si="111"/>
        <v/>
      </c>
      <c r="U225" s="65" t="str">
        <f t="shared" si="111"/>
        <v/>
      </c>
      <c r="V225" s="66" t="str">
        <f t="shared" si="111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2">IFERROR((F227-F226)/F226,"")</f>
        <v/>
      </c>
      <c r="G228" s="63" t="str">
        <f t="shared" si="112"/>
        <v/>
      </c>
      <c r="H228" s="63" t="str">
        <f t="shared" si="112"/>
        <v/>
      </c>
      <c r="I228" s="63" t="str">
        <f t="shared" si="112"/>
        <v/>
      </c>
      <c r="J228" s="63" t="str">
        <f t="shared" si="112"/>
        <v/>
      </c>
      <c r="K228" s="63" t="str">
        <f t="shared" si="112"/>
        <v/>
      </c>
      <c r="L228" s="63" t="str">
        <f t="shared" si="112"/>
        <v/>
      </c>
      <c r="M228" s="63" t="str">
        <f t="shared" si="112"/>
        <v/>
      </c>
      <c r="N228" s="35" t="str">
        <f t="shared" si="112"/>
        <v/>
      </c>
      <c r="O228" s="35" t="str">
        <f t="shared" si="112"/>
        <v/>
      </c>
      <c r="P228" s="35" t="str">
        <f t="shared" si="112"/>
        <v/>
      </c>
      <c r="Q228" s="63" t="str">
        <f t="shared" si="112"/>
        <v/>
      </c>
      <c r="R228" s="63" t="str">
        <f t="shared" si="112"/>
        <v/>
      </c>
      <c r="S228" s="63" t="str">
        <f t="shared" si="112"/>
        <v/>
      </c>
      <c r="T228" s="63" t="str">
        <f t="shared" si="112"/>
        <v/>
      </c>
      <c r="U228" s="63" t="str">
        <f t="shared" si="112"/>
        <v/>
      </c>
      <c r="V228" s="64" t="str">
        <f t="shared" si="112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3">IFERROR(SQRT(2*(F227-F226)^2/(F227+F226)),"")</f>
        <v/>
      </c>
      <c r="G229" s="65" t="str">
        <f t="shared" si="113"/>
        <v/>
      </c>
      <c r="H229" s="65" t="str">
        <f t="shared" si="113"/>
        <v/>
      </c>
      <c r="I229" s="65" t="str">
        <f t="shared" si="113"/>
        <v/>
      </c>
      <c r="J229" s="65" t="str">
        <f t="shared" si="113"/>
        <v/>
      </c>
      <c r="K229" s="65" t="str">
        <f t="shared" si="113"/>
        <v/>
      </c>
      <c r="L229" s="65" t="str">
        <f t="shared" si="113"/>
        <v/>
      </c>
      <c r="M229" s="65" t="str">
        <f t="shared" si="113"/>
        <v/>
      </c>
      <c r="N229" s="70" t="str">
        <f t="shared" si="113"/>
        <v/>
      </c>
      <c r="O229" s="70" t="str">
        <f t="shared" si="113"/>
        <v/>
      </c>
      <c r="P229" s="70" t="str">
        <f t="shared" si="113"/>
        <v/>
      </c>
      <c r="Q229" s="65" t="str">
        <f t="shared" si="113"/>
        <v/>
      </c>
      <c r="R229" s="65" t="str">
        <f t="shared" si="113"/>
        <v/>
      </c>
      <c r="S229" s="65" t="str">
        <f t="shared" si="113"/>
        <v/>
      </c>
      <c r="T229" s="65" t="str">
        <f t="shared" si="113"/>
        <v/>
      </c>
      <c r="U229" s="65" t="str">
        <f t="shared" si="113"/>
        <v/>
      </c>
      <c r="V229" s="66" t="str">
        <f t="shared" si="113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4">IFERROR((F231-F230)/F230,"")</f>
        <v/>
      </c>
      <c r="G232" s="63" t="str">
        <f t="shared" si="114"/>
        <v/>
      </c>
      <c r="H232" s="63" t="str">
        <f t="shared" si="114"/>
        <v/>
      </c>
      <c r="I232" s="63" t="str">
        <f t="shared" si="114"/>
        <v/>
      </c>
      <c r="J232" s="63" t="str">
        <f t="shared" si="114"/>
        <v/>
      </c>
      <c r="K232" s="63" t="str">
        <f t="shared" si="114"/>
        <v/>
      </c>
      <c r="L232" s="63" t="str">
        <f t="shared" si="114"/>
        <v/>
      </c>
      <c r="M232" s="63" t="str">
        <f t="shared" si="114"/>
        <v/>
      </c>
      <c r="N232" s="35" t="str">
        <f t="shared" si="114"/>
        <v/>
      </c>
      <c r="O232" s="35" t="str">
        <f t="shared" si="114"/>
        <v/>
      </c>
      <c r="P232" s="35" t="str">
        <f t="shared" si="114"/>
        <v/>
      </c>
      <c r="Q232" s="63" t="str">
        <f t="shared" si="114"/>
        <v/>
      </c>
      <c r="R232" s="63" t="str">
        <f t="shared" si="114"/>
        <v/>
      </c>
      <c r="S232" s="63" t="str">
        <f t="shared" si="114"/>
        <v/>
      </c>
      <c r="T232" s="63" t="str">
        <f t="shared" si="114"/>
        <v/>
      </c>
      <c r="U232" s="63" t="str">
        <f t="shared" si="114"/>
        <v/>
      </c>
      <c r="V232" s="64" t="str">
        <f t="shared" si="114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5">IFERROR(SQRT(2*(F231-F230)^2/(F231+F230)),"")</f>
        <v/>
      </c>
      <c r="G233" s="65" t="str">
        <f t="shared" si="115"/>
        <v/>
      </c>
      <c r="H233" s="65" t="str">
        <f t="shared" si="115"/>
        <v/>
      </c>
      <c r="I233" s="65" t="str">
        <f t="shared" si="115"/>
        <v/>
      </c>
      <c r="J233" s="65" t="str">
        <f t="shared" si="115"/>
        <v/>
      </c>
      <c r="K233" s="65" t="str">
        <f t="shared" si="115"/>
        <v/>
      </c>
      <c r="L233" s="65" t="str">
        <f t="shared" si="115"/>
        <v/>
      </c>
      <c r="M233" s="65" t="str">
        <f t="shared" si="115"/>
        <v/>
      </c>
      <c r="N233" s="74" t="str">
        <f t="shared" si="115"/>
        <v/>
      </c>
      <c r="O233" s="74" t="str">
        <f t="shared" si="115"/>
        <v/>
      </c>
      <c r="P233" s="74" t="str">
        <f t="shared" si="115"/>
        <v/>
      </c>
      <c r="Q233" s="65" t="str">
        <f t="shared" si="115"/>
        <v/>
      </c>
      <c r="R233" s="65" t="str">
        <f t="shared" si="115"/>
        <v/>
      </c>
      <c r="S233" s="65" t="str">
        <f t="shared" si="115"/>
        <v/>
      </c>
      <c r="T233" s="65" t="str">
        <f t="shared" si="115"/>
        <v/>
      </c>
      <c r="U233" s="65" t="str">
        <f t="shared" si="115"/>
        <v/>
      </c>
      <c r="V233" s="66" t="str">
        <f t="shared" si="115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16">IFERROR((F235-F234)/F234,"")</f>
        <v/>
      </c>
      <c r="G236" s="63" t="str">
        <f t="shared" si="116"/>
        <v/>
      </c>
      <c r="H236" s="63" t="str">
        <f t="shared" si="116"/>
        <v/>
      </c>
      <c r="I236" s="63" t="str">
        <f t="shared" si="116"/>
        <v/>
      </c>
      <c r="J236" s="63" t="str">
        <f t="shared" si="116"/>
        <v/>
      </c>
      <c r="K236" s="63" t="str">
        <f t="shared" si="116"/>
        <v/>
      </c>
      <c r="L236" s="63" t="str">
        <f t="shared" si="116"/>
        <v/>
      </c>
      <c r="M236" s="63" t="str">
        <f t="shared" si="116"/>
        <v/>
      </c>
      <c r="N236" s="35" t="str">
        <f t="shared" si="116"/>
        <v/>
      </c>
      <c r="O236" s="35" t="str">
        <f t="shared" si="116"/>
        <v/>
      </c>
      <c r="P236" s="35" t="str">
        <f t="shared" si="116"/>
        <v/>
      </c>
      <c r="Q236" s="63" t="str">
        <f t="shared" si="116"/>
        <v/>
      </c>
      <c r="R236" s="63" t="str">
        <f t="shared" si="116"/>
        <v/>
      </c>
      <c r="S236" s="63" t="str">
        <f t="shared" si="116"/>
        <v/>
      </c>
      <c r="T236" s="63" t="str">
        <f t="shared" si="116"/>
        <v/>
      </c>
      <c r="U236" s="63" t="str">
        <f t="shared" si="116"/>
        <v/>
      </c>
      <c r="V236" s="64" t="str">
        <f t="shared" si="116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17">IFERROR(SQRT(2*(F235-F234)^2/(F235+F234)),"")</f>
        <v/>
      </c>
      <c r="G237" s="65" t="str">
        <f t="shared" si="117"/>
        <v/>
      </c>
      <c r="H237" s="65" t="str">
        <f t="shared" si="117"/>
        <v/>
      </c>
      <c r="I237" s="65" t="str">
        <f t="shared" si="117"/>
        <v/>
      </c>
      <c r="J237" s="65" t="str">
        <f t="shared" si="117"/>
        <v/>
      </c>
      <c r="K237" s="65" t="str">
        <f t="shared" si="117"/>
        <v/>
      </c>
      <c r="L237" s="65" t="str">
        <f t="shared" si="117"/>
        <v/>
      </c>
      <c r="M237" s="65" t="str">
        <f t="shared" si="117"/>
        <v/>
      </c>
      <c r="N237" s="74" t="str">
        <f t="shared" si="117"/>
        <v/>
      </c>
      <c r="O237" s="74" t="str">
        <f t="shared" si="117"/>
        <v/>
      </c>
      <c r="P237" s="74" t="str">
        <f t="shared" si="117"/>
        <v/>
      </c>
      <c r="Q237" s="65" t="str">
        <f t="shared" si="117"/>
        <v/>
      </c>
      <c r="R237" s="65" t="str">
        <f t="shared" si="117"/>
        <v/>
      </c>
      <c r="S237" s="65" t="str">
        <f t="shared" si="117"/>
        <v/>
      </c>
      <c r="T237" s="65" t="str">
        <f t="shared" si="117"/>
        <v/>
      </c>
      <c r="U237" s="65" t="str">
        <f t="shared" si="117"/>
        <v/>
      </c>
      <c r="V237" s="66" t="str">
        <f t="shared" si="117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18">IFERROR((F239-F238)/F238,"")</f>
        <v/>
      </c>
      <c r="G240" s="63" t="str">
        <f t="shared" si="118"/>
        <v/>
      </c>
      <c r="H240" s="63" t="str">
        <f t="shared" si="118"/>
        <v/>
      </c>
      <c r="I240" s="63" t="str">
        <f t="shared" si="118"/>
        <v/>
      </c>
      <c r="J240" s="63" t="str">
        <f t="shared" si="118"/>
        <v/>
      </c>
      <c r="K240" s="63" t="str">
        <f t="shared" si="118"/>
        <v/>
      </c>
      <c r="L240" s="63" t="str">
        <f t="shared" si="118"/>
        <v/>
      </c>
      <c r="M240" s="63" t="str">
        <f t="shared" si="118"/>
        <v/>
      </c>
      <c r="N240" s="35" t="str">
        <f t="shared" si="118"/>
        <v/>
      </c>
      <c r="O240" s="35" t="str">
        <f t="shared" si="118"/>
        <v/>
      </c>
      <c r="P240" s="35" t="str">
        <f t="shared" si="118"/>
        <v/>
      </c>
      <c r="Q240" s="63" t="str">
        <f t="shared" si="118"/>
        <v/>
      </c>
      <c r="R240" s="63" t="str">
        <f t="shared" si="118"/>
        <v/>
      </c>
      <c r="S240" s="63" t="str">
        <f t="shared" si="118"/>
        <v/>
      </c>
      <c r="T240" s="63" t="str">
        <f t="shared" si="118"/>
        <v/>
      </c>
      <c r="U240" s="63" t="str">
        <f t="shared" si="118"/>
        <v/>
      </c>
      <c r="V240" s="64" t="str">
        <f t="shared" si="118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19">IFERROR(SQRT(2*(F239-F238)^2/(F239+F238)),"")</f>
        <v/>
      </c>
      <c r="G241" s="65" t="str">
        <f t="shared" si="119"/>
        <v/>
      </c>
      <c r="H241" s="65" t="str">
        <f t="shared" si="119"/>
        <v/>
      </c>
      <c r="I241" s="65" t="str">
        <f t="shared" si="119"/>
        <v/>
      </c>
      <c r="J241" s="65" t="str">
        <f t="shared" si="119"/>
        <v/>
      </c>
      <c r="K241" s="65" t="str">
        <f t="shared" si="119"/>
        <v/>
      </c>
      <c r="L241" s="65" t="str">
        <f t="shared" si="119"/>
        <v/>
      </c>
      <c r="M241" s="65" t="str">
        <f t="shared" si="119"/>
        <v/>
      </c>
      <c r="N241" s="70" t="str">
        <f t="shared" si="119"/>
        <v/>
      </c>
      <c r="O241" s="70" t="str">
        <f t="shared" si="119"/>
        <v/>
      </c>
      <c r="P241" s="70" t="str">
        <f t="shared" si="119"/>
        <v/>
      </c>
      <c r="Q241" s="65" t="str">
        <f t="shared" si="119"/>
        <v/>
      </c>
      <c r="R241" s="65" t="str">
        <f t="shared" si="119"/>
        <v/>
      </c>
      <c r="S241" s="65" t="str">
        <f t="shared" si="119"/>
        <v/>
      </c>
      <c r="T241" s="65" t="str">
        <f t="shared" si="119"/>
        <v/>
      </c>
      <c r="U241" s="65" t="str">
        <f t="shared" si="119"/>
        <v/>
      </c>
      <c r="V241" s="66" t="str">
        <f t="shared" si="119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0">IFERROR((F243-F242)/F242,"")</f>
        <v/>
      </c>
      <c r="G244" s="63" t="str">
        <f t="shared" si="120"/>
        <v/>
      </c>
      <c r="H244" s="63" t="str">
        <f t="shared" si="120"/>
        <v/>
      </c>
      <c r="I244" s="63" t="str">
        <f t="shared" si="120"/>
        <v/>
      </c>
      <c r="J244" s="63" t="str">
        <f t="shared" si="120"/>
        <v/>
      </c>
      <c r="K244" s="63" t="str">
        <f t="shared" si="120"/>
        <v/>
      </c>
      <c r="L244" s="63" t="str">
        <f t="shared" si="120"/>
        <v/>
      </c>
      <c r="M244" s="63" t="str">
        <f t="shared" si="120"/>
        <v/>
      </c>
      <c r="N244" s="35" t="str">
        <f t="shared" si="120"/>
        <v/>
      </c>
      <c r="O244" s="35" t="str">
        <f t="shared" si="120"/>
        <v/>
      </c>
      <c r="P244" s="35" t="str">
        <f t="shared" si="120"/>
        <v/>
      </c>
      <c r="Q244" s="63" t="str">
        <f t="shared" si="120"/>
        <v/>
      </c>
      <c r="R244" s="63" t="str">
        <f t="shared" si="120"/>
        <v/>
      </c>
      <c r="S244" s="63" t="str">
        <f t="shared" si="120"/>
        <v/>
      </c>
      <c r="T244" s="63" t="str">
        <f t="shared" si="120"/>
        <v/>
      </c>
      <c r="U244" s="63" t="str">
        <f t="shared" si="120"/>
        <v/>
      </c>
      <c r="V244" s="64" t="str">
        <f t="shared" si="120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1">IFERROR(SQRT(2*(F243-F242)^2/(F243+F242)),"")</f>
        <v/>
      </c>
      <c r="G245" s="65" t="str">
        <f t="shared" si="121"/>
        <v/>
      </c>
      <c r="H245" s="65" t="str">
        <f t="shared" si="121"/>
        <v/>
      </c>
      <c r="I245" s="65" t="str">
        <f t="shared" si="121"/>
        <v/>
      </c>
      <c r="J245" s="65" t="str">
        <f t="shared" si="121"/>
        <v/>
      </c>
      <c r="K245" s="65" t="str">
        <f t="shared" si="121"/>
        <v/>
      </c>
      <c r="L245" s="65" t="str">
        <f t="shared" si="121"/>
        <v/>
      </c>
      <c r="M245" s="65" t="str">
        <f t="shared" si="121"/>
        <v/>
      </c>
      <c r="N245" s="70" t="str">
        <f t="shared" si="121"/>
        <v/>
      </c>
      <c r="O245" s="70" t="str">
        <f t="shared" si="121"/>
        <v/>
      </c>
      <c r="P245" s="70" t="str">
        <f t="shared" si="121"/>
        <v/>
      </c>
      <c r="Q245" s="65" t="str">
        <f t="shared" si="121"/>
        <v/>
      </c>
      <c r="R245" s="65" t="str">
        <f t="shared" si="121"/>
        <v/>
      </c>
      <c r="S245" s="65" t="str">
        <f t="shared" si="121"/>
        <v/>
      </c>
      <c r="T245" s="65" t="str">
        <f t="shared" si="121"/>
        <v/>
      </c>
      <c r="U245" s="65" t="str">
        <f t="shared" si="121"/>
        <v/>
      </c>
      <c r="V245" s="66" t="str">
        <f t="shared" si="121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2">IFERROR((F247-F246)/F246,"")</f>
        <v/>
      </c>
      <c r="G248" s="63" t="str">
        <f t="shared" si="122"/>
        <v/>
      </c>
      <c r="H248" s="63" t="str">
        <f t="shared" si="122"/>
        <v/>
      </c>
      <c r="I248" s="63" t="str">
        <f t="shared" si="122"/>
        <v/>
      </c>
      <c r="J248" s="63" t="str">
        <f t="shared" si="122"/>
        <v/>
      </c>
      <c r="K248" s="63" t="str">
        <f t="shared" si="122"/>
        <v/>
      </c>
      <c r="L248" s="63" t="str">
        <f t="shared" si="122"/>
        <v/>
      </c>
      <c r="M248" s="63" t="str">
        <f t="shared" si="122"/>
        <v/>
      </c>
      <c r="N248" s="35" t="str">
        <f t="shared" si="122"/>
        <v/>
      </c>
      <c r="O248" s="35" t="str">
        <f t="shared" si="122"/>
        <v/>
      </c>
      <c r="P248" s="35" t="str">
        <f t="shared" si="122"/>
        <v/>
      </c>
      <c r="Q248" s="63" t="str">
        <f t="shared" si="122"/>
        <v/>
      </c>
      <c r="R248" s="63" t="str">
        <f t="shared" si="122"/>
        <v/>
      </c>
      <c r="S248" s="63" t="str">
        <f t="shared" si="122"/>
        <v/>
      </c>
      <c r="T248" s="63" t="str">
        <f t="shared" si="122"/>
        <v/>
      </c>
      <c r="U248" s="63" t="str">
        <f t="shared" si="122"/>
        <v/>
      </c>
      <c r="V248" s="64" t="str">
        <f t="shared" si="122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3">IFERROR(SQRT(2*(F247-F246)^2/(F247+F246)),"")</f>
        <v/>
      </c>
      <c r="G249" s="65" t="str">
        <f t="shared" si="123"/>
        <v/>
      </c>
      <c r="H249" s="65" t="str">
        <f t="shared" si="123"/>
        <v/>
      </c>
      <c r="I249" s="65" t="str">
        <f t="shared" si="123"/>
        <v/>
      </c>
      <c r="J249" s="65" t="str">
        <f t="shared" si="123"/>
        <v/>
      </c>
      <c r="K249" s="65" t="str">
        <f t="shared" si="123"/>
        <v/>
      </c>
      <c r="L249" s="65" t="str">
        <f t="shared" si="123"/>
        <v/>
      </c>
      <c r="M249" s="65" t="str">
        <f t="shared" si="123"/>
        <v/>
      </c>
      <c r="N249" s="74" t="str">
        <f t="shared" si="123"/>
        <v/>
      </c>
      <c r="O249" s="74" t="str">
        <f t="shared" si="123"/>
        <v/>
      </c>
      <c r="P249" s="74" t="str">
        <f t="shared" si="123"/>
        <v/>
      </c>
      <c r="Q249" s="65" t="str">
        <f t="shared" si="123"/>
        <v/>
      </c>
      <c r="R249" s="65" t="str">
        <f t="shared" si="123"/>
        <v/>
      </c>
      <c r="S249" s="65" t="str">
        <f t="shared" si="123"/>
        <v/>
      </c>
      <c r="T249" s="65" t="str">
        <f t="shared" si="123"/>
        <v/>
      </c>
      <c r="U249" s="65" t="str">
        <f t="shared" si="123"/>
        <v/>
      </c>
      <c r="V249" s="66" t="str">
        <f t="shared" si="123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24">IFERROR((F251-F250)/F250,"")</f>
        <v/>
      </c>
      <c r="G252" s="63" t="str">
        <f t="shared" si="124"/>
        <v/>
      </c>
      <c r="H252" s="63" t="str">
        <f t="shared" si="124"/>
        <v/>
      </c>
      <c r="I252" s="63" t="str">
        <f t="shared" si="124"/>
        <v/>
      </c>
      <c r="J252" s="63" t="str">
        <f t="shared" si="124"/>
        <v/>
      </c>
      <c r="K252" s="63" t="str">
        <f t="shared" si="124"/>
        <v/>
      </c>
      <c r="L252" s="63" t="str">
        <f t="shared" si="124"/>
        <v/>
      </c>
      <c r="M252" s="63" t="str">
        <f t="shared" si="124"/>
        <v/>
      </c>
      <c r="N252" s="35" t="str">
        <f t="shared" si="124"/>
        <v/>
      </c>
      <c r="O252" s="35" t="str">
        <f t="shared" si="124"/>
        <v/>
      </c>
      <c r="P252" s="35" t="str">
        <f t="shared" si="124"/>
        <v/>
      </c>
      <c r="Q252" s="63" t="str">
        <f t="shared" si="124"/>
        <v/>
      </c>
      <c r="R252" s="63" t="str">
        <f t="shared" si="124"/>
        <v/>
      </c>
      <c r="S252" s="63" t="str">
        <f t="shared" si="124"/>
        <v/>
      </c>
      <c r="T252" s="63" t="str">
        <f t="shared" si="124"/>
        <v/>
      </c>
      <c r="U252" s="63" t="str">
        <f t="shared" si="124"/>
        <v/>
      </c>
      <c r="V252" s="64" t="str">
        <f t="shared" si="124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25">IFERROR(SQRT(2*(F251-F250)^2/(F251+F250)),"")</f>
        <v/>
      </c>
      <c r="G253" s="65" t="str">
        <f t="shared" si="125"/>
        <v/>
      </c>
      <c r="H253" s="65" t="str">
        <f t="shared" si="125"/>
        <v/>
      </c>
      <c r="I253" s="65" t="str">
        <f t="shared" si="125"/>
        <v/>
      </c>
      <c r="J253" s="65" t="str">
        <f t="shared" si="125"/>
        <v/>
      </c>
      <c r="K253" s="65" t="str">
        <f t="shared" si="125"/>
        <v/>
      </c>
      <c r="L253" s="65" t="str">
        <f t="shared" si="125"/>
        <v/>
      </c>
      <c r="M253" s="65" t="str">
        <f t="shared" si="125"/>
        <v/>
      </c>
      <c r="N253" s="74" t="str">
        <f t="shared" si="125"/>
        <v/>
      </c>
      <c r="O253" s="74" t="str">
        <f t="shared" si="125"/>
        <v/>
      </c>
      <c r="P253" s="74" t="str">
        <f t="shared" si="125"/>
        <v/>
      </c>
      <c r="Q253" s="65" t="str">
        <f t="shared" si="125"/>
        <v/>
      </c>
      <c r="R253" s="65" t="str">
        <f t="shared" si="125"/>
        <v/>
      </c>
      <c r="S253" s="65" t="str">
        <f t="shared" si="125"/>
        <v/>
      </c>
      <c r="T253" s="65" t="str">
        <f t="shared" si="125"/>
        <v/>
      </c>
      <c r="U253" s="65" t="str">
        <f t="shared" si="125"/>
        <v/>
      </c>
      <c r="V253" s="66" t="str">
        <f t="shared" si="125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26">IFERROR((F255-F254)/F254,"")</f>
        <v/>
      </c>
      <c r="G256" s="63" t="str">
        <f t="shared" si="126"/>
        <v/>
      </c>
      <c r="H256" s="63" t="str">
        <f t="shared" si="126"/>
        <v/>
      </c>
      <c r="I256" s="63" t="str">
        <f t="shared" si="126"/>
        <v/>
      </c>
      <c r="J256" s="63" t="str">
        <f t="shared" si="126"/>
        <v/>
      </c>
      <c r="K256" s="63" t="str">
        <f t="shared" si="126"/>
        <v/>
      </c>
      <c r="L256" s="63" t="str">
        <f t="shared" si="126"/>
        <v/>
      </c>
      <c r="M256" s="63" t="str">
        <f t="shared" si="126"/>
        <v/>
      </c>
      <c r="N256" s="35" t="str">
        <f t="shared" si="126"/>
        <v/>
      </c>
      <c r="O256" s="35" t="str">
        <f t="shared" si="126"/>
        <v/>
      </c>
      <c r="P256" s="35" t="str">
        <f t="shared" si="126"/>
        <v/>
      </c>
      <c r="Q256" s="63" t="str">
        <f t="shared" si="126"/>
        <v/>
      </c>
      <c r="R256" s="63" t="str">
        <f t="shared" si="126"/>
        <v/>
      </c>
      <c r="S256" s="63" t="str">
        <f t="shared" si="126"/>
        <v/>
      </c>
      <c r="T256" s="63" t="str">
        <f t="shared" si="126"/>
        <v/>
      </c>
      <c r="U256" s="63" t="str">
        <f t="shared" si="126"/>
        <v/>
      </c>
      <c r="V256" s="64" t="str">
        <f t="shared" si="126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27">IFERROR(SQRT(2*(F255-F254)^2/(F255+F254)),"")</f>
        <v/>
      </c>
      <c r="G257" s="65" t="str">
        <f t="shared" si="127"/>
        <v/>
      </c>
      <c r="H257" s="65" t="str">
        <f t="shared" si="127"/>
        <v/>
      </c>
      <c r="I257" s="65" t="str">
        <f t="shared" si="127"/>
        <v/>
      </c>
      <c r="J257" s="65" t="str">
        <f t="shared" si="127"/>
        <v/>
      </c>
      <c r="K257" s="65" t="str">
        <f t="shared" si="127"/>
        <v/>
      </c>
      <c r="L257" s="65" t="str">
        <f t="shared" si="127"/>
        <v/>
      </c>
      <c r="M257" s="65" t="str">
        <f t="shared" si="127"/>
        <v/>
      </c>
      <c r="N257" s="74" t="str">
        <f t="shared" si="127"/>
        <v/>
      </c>
      <c r="O257" s="74" t="str">
        <f t="shared" si="127"/>
        <v/>
      </c>
      <c r="P257" s="74" t="str">
        <f t="shared" si="127"/>
        <v/>
      </c>
      <c r="Q257" s="65" t="str">
        <f t="shared" si="127"/>
        <v/>
      </c>
      <c r="R257" s="65" t="str">
        <f t="shared" si="127"/>
        <v/>
      </c>
      <c r="S257" s="65" t="str">
        <f t="shared" si="127"/>
        <v/>
      </c>
      <c r="T257" s="65" t="str">
        <f t="shared" si="127"/>
        <v/>
      </c>
      <c r="U257" s="65" t="str">
        <f t="shared" si="127"/>
        <v/>
      </c>
      <c r="V257" s="66" t="str">
        <f t="shared" si="127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/>
      <c r="E258" s="90"/>
    </row>
    <row r="259" spans="1:22" ht="13.95" customHeight="1" x14ac:dyDescent="0.3">
      <c r="A259" s="82"/>
      <c r="B259" s="85"/>
      <c r="C259" s="18" t="s">
        <v>548</v>
      </c>
      <c r="D259" s="88"/>
      <c r="E259" s="88"/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 t="str">
        <f t="shared" ref="F260:V260" si="128">IFERROR((F259-F258)/F258,"")</f>
        <v/>
      </c>
      <c r="G260" s="63" t="str">
        <f t="shared" si="128"/>
        <v/>
      </c>
      <c r="H260" s="63" t="str">
        <f t="shared" si="128"/>
        <v/>
      </c>
      <c r="I260" s="63" t="str">
        <f t="shared" si="128"/>
        <v/>
      </c>
      <c r="J260" s="63" t="str">
        <f t="shared" si="128"/>
        <v/>
      </c>
      <c r="K260" s="63" t="str">
        <f t="shared" si="128"/>
        <v/>
      </c>
      <c r="L260" s="63" t="str">
        <f t="shared" si="128"/>
        <v/>
      </c>
      <c r="M260" s="63" t="str">
        <f t="shared" si="128"/>
        <v/>
      </c>
      <c r="N260" s="35" t="str">
        <f t="shared" si="128"/>
        <v/>
      </c>
      <c r="O260" s="35" t="str">
        <f t="shared" si="128"/>
        <v/>
      </c>
      <c r="P260" s="35" t="str">
        <f t="shared" si="128"/>
        <v/>
      </c>
      <c r="Q260" s="63" t="str">
        <f t="shared" si="128"/>
        <v/>
      </c>
      <c r="R260" s="63" t="str">
        <f t="shared" si="128"/>
        <v/>
      </c>
      <c r="S260" s="63" t="str">
        <f t="shared" si="128"/>
        <v/>
      </c>
      <c r="T260" s="63" t="str">
        <f t="shared" si="128"/>
        <v/>
      </c>
      <c r="U260" s="63" t="str">
        <f t="shared" si="128"/>
        <v/>
      </c>
      <c r="V260" s="64" t="str">
        <f t="shared" si="128"/>
        <v/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 t="str">
        <f t="shared" ref="F261:V261" si="129">IFERROR(SQRT(2*(F259-F258)^2/(F259+F258)),"")</f>
        <v/>
      </c>
      <c r="G261" s="65" t="str">
        <f t="shared" si="129"/>
        <v/>
      </c>
      <c r="H261" s="65" t="str">
        <f t="shared" si="129"/>
        <v/>
      </c>
      <c r="I261" s="65" t="str">
        <f t="shared" si="129"/>
        <v/>
      </c>
      <c r="J261" s="65" t="str">
        <f t="shared" si="129"/>
        <v/>
      </c>
      <c r="K261" s="65" t="str">
        <f t="shared" si="129"/>
        <v/>
      </c>
      <c r="L261" s="65" t="str">
        <f t="shared" si="129"/>
        <v/>
      </c>
      <c r="M261" s="65" t="str">
        <f t="shared" si="129"/>
        <v/>
      </c>
      <c r="N261" s="74" t="str">
        <f t="shared" si="129"/>
        <v/>
      </c>
      <c r="O261" s="74" t="str">
        <f t="shared" si="129"/>
        <v/>
      </c>
      <c r="P261" s="74" t="str">
        <f t="shared" si="129"/>
        <v/>
      </c>
      <c r="Q261" s="65" t="str">
        <f t="shared" si="129"/>
        <v/>
      </c>
      <c r="R261" s="65" t="str">
        <f t="shared" si="129"/>
        <v/>
      </c>
      <c r="S261" s="65" t="str">
        <f t="shared" si="129"/>
        <v/>
      </c>
      <c r="T261" s="65" t="str">
        <f t="shared" si="129"/>
        <v/>
      </c>
      <c r="U261" s="65" t="str">
        <f t="shared" si="129"/>
        <v/>
      </c>
      <c r="V261" s="66" t="str">
        <f t="shared" si="129"/>
        <v/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/>
      <c r="E262" s="90"/>
    </row>
    <row r="263" spans="1:22" ht="13.95" customHeight="1" x14ac:dyDescent="0.3">
      <c r="A263" s="82"/>
      <c r="B263" s="85"/>
      <c r="C263" s="18" t="s">
        <v>548</v>
      </c>
      <c r="D263" s="88"/>
      <c r="E263" s="88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 t="str">
        <f t="shared" ref="F264:V264" si="130">IFERROR((F263-F262)/F262,"")</f>
        <v/>
      </c>
      <c r="G264" s="63" t="str">
        <f t="shared" si="130"/>
        <v/>
      </c>
      <c r="H264" s="63" t="str">
        <f t="shared" si="130"/>
        <v/>
      </c>
      <c r="I264" s="63" t="str">
        <f t="shared" si="130"/>
        <v/>
      </c>
      <c r="J264" s="63" t="str">
        <f t="shared" si="130"/>
        <v/>
      </c>
      <c r="K264" s="63" t="str">
        <f t="shared" si="130"/>
        <v/>
      </c>
      <c r="L264" s="63" t="str">
        <f t="shared" si="130"/>
        <v/>
      </c>
      <c r="M264" s="63" t="str">
        <f t="shared" si="130"/>
        <v/>
      </c>
      <c r="N264" s="35" t="str">
        <f t="shared" si="130"/>
        <v/>
      </c>
      <c r="O264" s="35" t="str">
        <f t="shared" si="130"/>
        <v/>
      </c>
      <c r="P264" s="35" t="str">
        <f t="shared" si="130"/>
        <v/>
      </c>
      <c r="Q264" s="63" t="str">
        <f t="shared" si="130"/>
        <v/>
      </c>
      <c r="R264" s="63" t="str">
        <f t="shared" si="130"/>
        <v/>
      </c>
      <c r="S264" s="63" t="str">
        <f t="shared" si="130"/>
        <v/>
      </c>
      <c r="T264" s="63" t="str">
        <f t="shared" si="130"/>
        <v/>
      </c>
      <c r="U264" s="63" t="str">
        <f t="shared" si="130"/>
        <v/>
      </c>
      <c r="V264" s="64" t="str">
        <f t="shared" si="130"/>
        <v/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 t="str">
        <f t="shared" ref="F265:V265" si="131">IFERROR(SQRT(2*(F263-F262)^2/(F263+F262)),"")</f>
        <v/>
      </c>
      <c r="G265" s="65" t="str">
        <f t="shared" si="131"/>
        <v/>
      </c>
      <c r="H265" s="65" t="str">
        <f t="shared" si="131"/>
        <v/>
      </c>
      <c r="I265" s="65" t="str">
        <f t="shared" si="131"/>
        <v/>
      </c>
      <c r="J265" s="65" t="str">
        <f t="shared" si="131"/>
        <v/>
      </c>
      <c r="K265" s="65" t="str">
        <f t="shared" si="131"/>
        <v/>
      </c>
      <c r="L265" s="65" t="str">
        <f t="shared" si="131"/>
        <v/>
      </c>
      <c r="M265" s="65" t="str">
        <f t="shared" si="131"/>
        <v/>
      </c>
      <c r="N265" s="74" t="str">
        <f t="shared" si="131"/>
        <v/>
      </c>
      <c r="O265" s="74" t="str">
        <f t="shared" si="131"/>
        <v/>
      </c>
      <c r="P265" s="74" t="str">
        <f t="shared" si="131"/>
        <v/>
      </c>
      <c r="Q265" s="65" t="str">
        <f t="shared" si="131"/>
        <v/>
      </c>
      <c r="R265" s="65" t="str">
        <f t="shared" si="131"/>
        <v/>
      </c>
      <c r="S265" s="65" t="str">
        <f t="shared" si="131"/>
        <v/>
      </c>
      <c r="T265" s="65" t="str">
        <f t="shared" si="131"/>
        <v/>
      </c>
      <c r="U265" s="65" t="str">
        <f t="shared" si="131"/>
        <v/>
      </c>
      <c r="V265" s="66" t="str">
        <f t="shared" si="131"/>
        <v/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2">IFERROR((F267-F266)/F266,"")</f>
        <v/>
      </c>
      <c r="G268" s="63" t="str">
        <f t="shared" si="132"/>
        <v/>
      </c>
      <c r="H268" s="63" t="str">
        <f t="shared" si="132"/>
        <v/>
      </c>
      <c r="I268" s="63" t="str">
        <f t="shared" si="132"/>
        <v/>
      </c>
      <c r="J268" s="63" t="str">
        <f t="shared" si="132"/>
        <v/>
      </c>
      <c r="K268" s="63" t="str">
        <f t="shared" si="132"/>
        <v/>
      </c>
      <c r="L268" s="63" t="str">
        <f t="shared" si="132"/>
        <v/>
      </c>
      <c r="M268" s="63" t="str">
        <f t="shared" si="132"/>
        <v/>
      </c>
      <c r="N268" s="35" t="str">
        <f t="shared" si="132"/>
        <v/>
      </c>
      <c r="O268" s="35" t="str">
        <f t="shared" si="132"/>
        <v/>
      </c>
      <c r="P268" s="35" t="str">
        <f t="shared" si="132"/>
        <v/>
      </c>
      <c r="Q268" s="63" t="str">
        <f t="shared" si="132"/>
        <v/>
      </c>
      <c r="R268" s="63" t="str">
        <f t="shared" si="132"/>
        <v/>
      </c>
      <c r="S268" s="63" t="str">
        <f t="shared" si="132"/>
        <v/>
      </c>
      <c r="T268" s="63" t="str">
        <f t="shared" si="132"/>
        <v/>
      </c>
      <c r="U268" s="63" t="str">
        <f t="shared" si="132"/>
        <v/>
      </c>
      <c r="V268" s="64" t="str">
        <f t="shared" si="132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3">IFERROR(SQRT(2*(F267-F266)^2/(F267+F266)),"")</f>
        <v/>
      </c>
      <c r="G269" s="65" t="str">
        <f t="shared" si="133"/>
        <v/>
      </c>
      <c r="H269" s="65" t="str">
        <f t="shared" si="133"/>
        <v/>
      </c>
      <c r="I269" s="65" t="str">
        <f t="shared" si="133"/>
        <v/>
      </c>
      <c r="J269" s="65" t="str">
        <f t="shared" si="133"/>
        <v/>
      </c>
      <c r="K269" s="65" t="str">
        <f t="shared" si="133"/>
        <v/>
      </c>
      <c r="L269" s="65" t="str">
        <f t="shared" si="133"/>
        <v/>
      </c>
      <c r="M269" s="65" t="str">
        <f t="shared" si="133"/>
        <v/>
      </c>
      <c r="N269" s="70" t="str">
        <f t="shared" si="133"/>
        <v/>
      </c>
      <c r="O269" s="70" t="str">
        <f t="shared" si="133"/>
        <v/>
      </c>
      <c r="P269" s="70" t="str">
        <f t="shared" si="133"/>
        <v/>
      </c>
      <c r="Q269" s="65" t="str">
        <f t="shared" si="133"/>
        <v/>
      </c>
      <c r="R269" s="65" t="str">
        <f t="shared" si="133"/>
        <v/>
      </c>
      <c r="S269" s="65" t="str">
        <f t="shared" si="133"/>
        <v/>
      </c>
      <c r="T269" s="65" t="str">
        <f t="shared" si="133"/>
        <v/>
      </c>
      <c r="U269" s="65" t="str">
        <f t="shared" si="133"/>
        <v/>
      </c>
      <c r="V269" s="66" t="str">
        <f t="shared" si="133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4">IFERROR((F271-F270)/F270,"")</f>
        <v/>
      </c>
      <c r="G272" s="63" t="str">
        <f t="shared" si="134"/>
        <v/>
      </c>
      <c r="H272" s="63" t="str">
        <f t="shared" si="134"/>
        <v/>
      </c>
      <c r="I272" s="63" t="str">
        <f t="shared" si="134"/>
        <v/>
      </c>
      <c r="J272" s="63" t="str">
        <f t="shared" si="134"/>
        <v/>
      </c>
      <c r="K272" s="63" t="str">
        <f t="shared" si="134"/>
        <v/>
      </c>
      <c r="L272" s="63" t="str">
        <f t="shared" si="134"/>
        <v/>
      </c>
      <c r="M272" s="63" t="str">
        <f t="shared" si="134"/>
        <v/>
      </c>
      <c r="N272" s="35" t="str">
        <f t="shared" si="134"/>
        <v/>
      </c>
      <c r="O272" s="35" t="str">
        <f t="shared" si="134"/>
        <v/>
      </c>
      <c r="P272" s="35" t="str">
        <f t="shared" si="134"/>
        <v/>
      </c>
      <c r="Q272" s="63" t="str">
        <f t="shared" si="134"/>
        <v/>
      </c>
      <c r="R272" s="63" t="str">
        <f t="shared" si="134"/>
        <v/>
      </c>
      <c r="S272" s="63" t="str">
        <f t="shared" si="134"/>
        <v/>
      </c>
      <c r="T272" s="63" t="str">
        <f t="shared" si="134"/>
        <v/>
      </c>
      <c r="U272" s="63" t="str">
        <f t="shared" si="134"/>
        <v/>
      </c>
      <c r="V272" s="64" t="str">
        <f t="shared" si="134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5">IFERROR(SQRT(2*(F271-F270)^2/(F271+F270)),"")</f>
        <v/>
      </c>
      <c r="G273" s="65" t="str">
        <f t="shared" si="135"/>
        <v/>
      </c>
      <c r="H273" s="65" t="str">
        <f t="shared" si="135"/>
        <v/>
      </c>
      <c r="I273" s="65" t="str">
        <f t="shared" si="135"/>
        <v/>
      </c>
      <c r="J273" s="65" t="str">
        <f t="shared" si="135"/>
        <v/>
      </c>
      <c r="K273" s="65" t="str">
        <f t="shared" si="135"/>
        <v/>
      </c>
      <c r="L273" s="65" t="str">
        <f t="shared" si="135"/>
        <v/>
      </c>
      <c r="M273" s="65" t="str">
        <f t="shared" si="135"/>
        <v/>
      </c>
      <c r="N273" s="70" t="str">
        <f t="shared" si="135"/>
        <v/>
      </c>
      <c r="O273" s="70" t="str">
        <f t="shared" si="135"/>
        <v/>
      </c>
      <c r="P273" s="70" t="str">
        <f t="shared" si="135"/>
        <v/>
      </c>
      <c r="Q273" s="65" t="str">
        <f t="shared" si="135"/>
        <v/>
      </c>
      <c r="R273" s="65" t="str">
        <f t="shared" si="135"/>
        <v/>
      </c>
      <c r="S273" s="65" t="str">
        <f t="shared" si="135"/>
        <v/>
      </c>
      <c r="T273" s="65" t="str">
        <f t="shared" si="135"/>
        <v/>
      </c>
      <c r="U273" s="65" t="str">
        <f t="shared" si="135"/>
        <v/>
      </c>
      <c r="V273" s="66" t="str">
        <f t="shared" si="135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36">IFERROR((F275-F274)/F274,"")</f>
        <v/>
      </c>
      <c r="G276" s="63" t="str">
        <f t="shared" si="136"/>
        <v/>
      </c>
      <c r="H276" s="63" t="str">
        <f t="shared" si="136"/>
        <v/>
      </c>
      <c r="I276" s="63" t="str">
        <f t="shared" si="136"/>
        <v/>
      </c>
      <c r="J276" s="63" t="str">
        <f t="shared" si="136"/>
        <v/>
      </c>
      <c r="K276" s="63" t="str">
        <f t="shared" si="136"/>
        <v/>
      </c>
      <c r="L276" s="63" t="str">
        <f t="shared" si="136"/>
        <v/>
      </c>
      <c r="M276" s="63" t="str">
        <f t="shared" si="136"/>
        <v/>
      </c>
      <c r="N276" s="35" t="str">
        <f t="shared" si="136"/>
        <v/>
      </c>
      <c r="O276" s="35" t="str">
        <f t="shared" si="136"/>
        <v/>
      </c>
      <c r="P276" s="35" t="str">
        <f t="shared" si="136"/>
        <v/>
      </c>
      <c r="Q276" s="63" t="str">
        <f t="shared" si="136"/>
        <v/>
      </c>
      <c r="R276" s="63" t="str">
        <f t="shared" si="136"/>
        <v/>
      </c>
      <c r="S276" s="63" t="str">
        <f t="shared" si="136"/>
        <v/>
      </c>
      <c r="T276" s="63" t="str">
        <f t="shared" si="136"/>
        <v/>
      </c>
      <c r="U276" s="63" t="str">
        <f t="shared" si="136"/>
        <v/>
      </c>
      <c r="V276" s="64" t="str">
        <f t="shared" si="136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37">IFERROR(SQRT(2*(F275-F274)^2/(F275+F274)),"")</f>
        <v/>
      </c>
      <c r="G277" s="65" t="str">
        <f t="shared" si="137"/>
        <v/>
      </c>
      <c r="H277" s="65" t="str">
        <f t="shared" si="137"/>
        <v/>
      </c>
      <c r="I277" s="65" t="str">
        <f t="shared" si="137"/>
        <v/>
      </c>
      <c r="J277" s="65" t="str">
        <f t="shared" si="137"/>
        <v/>
      </c>
      <c r="K277" s="65" t="str">
        <f t="shared" si="137"/>
        <v/>
      </c>
      <c r="L277" s="65" t="str">
        <f t="shared" si="137"/>
        <v/>
      </c>
      <c r="M277" s="65" t="str">
        <f t="shared" si="137"/>
        <v/>
      </c>
      <c r="N277" s="70" t="str">
        <f t="shared" si="137"/>
        <v/>
      </c>
      <c r="O277" s="70" t="str">
        <f t="shared" si="137"/>
        <v/>
      </c>
      <c r="P277" s="70" t="str">
        <f t="shared" si="137"/>
        <v/>
      </c>
      <c r="Q277" s="65" t="str">
        <f t="shared" si="137"/>
        <v/>
      </c>
      <c r="R277" s="65" t="str">
        <f t="shared" si="137"/>
        <v/>
      </c>
      <c r="S277" s="65" t="str">
        <f t="shared" si="137"/>
        <v/>
      </c>
      <c r="T277" s="65" t="str">
        <f t="shared" si="137"/>
        <v/>
      </c>
      <c r="U277" s="65" t="str">
        <f t="shared" si="137"/>
        <v/>
      </c>
      <c r="V277" s="66" t="str">
        <f t="shared" si="137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38">IFERROR((F279-F278)/F278,"")</f>
        <v/>
      </c>
      <c r="G280" s="63" t="str">
        <f t="shared" si="138"/>
        <v/>
      </c>
      <c r="H280" s="63" t="str">
        <f t="shared" si="138"/>
        <v/>
      </c>
      <c r="I280" s="63" t="str">
        <f t="shared" si="138"/>
        <v/>
      </c>
      <c r="J280" s="63" t="str">
        <f t="shared" si="138"/>
        <v/>
      </c>
      <c r="K280" s="63" t="str">
        <f t="shared" si="138"/>
        <v/>
      </c>
      <c r="L280" s="63" t="str">
        <f t="shared" si="138"/>
        <v/>
      </c>
      <c r="M280" s="63" t="str">
        <f t="shared" si="138"/>
        <v/>
      </c>
      <c r="N280" s="35" t="str">
        <f t="shared" si="138"/>
        <v/>
      </c>
      <c r="O280" s="35" t="str">
        <f t="shared" si="138"/>
        <v/>
      </c>
      <c r="P280" s="35" t="str">
        <f t="shared" si="138"/>
        <v/>
      </c>
      <c r="Q280" s="63" t="str">
        <f t="shared" si="138"/>
        <v/>
      </c>
      <c r="R280" s="63" t="str">
        <f t="shared" si="138"/>
        <v/>
      </c>
      <c r="S280" s="63" t="str">
        <f t="shared" si="138"/>
        <v/>
      </c>
      <c r="T280" s="63" t="str">
        <f t="shared" si="138"/>
        <v/>
      </c>
      <c r="U280" s="63" t="str">
        <f t="shared" si="138"/>
        <v/>
      </c>
      <c r="V280" s="64" t="str">
        <f t="shared" si="138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39">IFERROR(SQRT(2*(F279-F278)^2/(F279+F278)),"")</f>
        <v/>
      </c>
      <c r="G281" s="65" t="str">
        <f t="shared" si="139"/>
        <v/>
      </c>
      <c r="H281" s="65" t="str">
        <f t="shared" si="139"/>
        <v/>
      </c>
      <c r="I281" s="65" t="str">
        <f t="shared" si="139"/>
        <v/>
      </c>
      <c r="J281" s="65" t="str">
        <f t="shared" si="139"/>
        <v/>
      </c>
      <c r="K281" s="65" t="str">
        <f t="shared" si="139"/>
        <v/>
      </c>
      <c r="L281" s="65" t="str">
        <f t="shared" si="139"/>
        <v/>
      </c>
      <c r="M281" s="65" t="str">
        <f t="shared" si="139"/>
        <v/>
      </c>
      <c r="N281" s="70" t="str">
        <f t="shared" si="139"/>
        <v/>
      </c>
      <c r="O281" s="70" t="str">
        <f t="shared" si="139"/>
        <v/>
      </c>
      <c r="P281" s="70" t="str">
        <f t="shared" si="139"/>
        <v/>
      </c>
      <c r="Q281" s="65" t="str">
        <f t="shared" si="139"/>
        <v/>
      </c>
      <c r="R281" s="65" t="str">
        <f t="shared" si="139"/>
        <v/>
      </c>
      <c r="S281" s="65" t="str">
        <f t="shared" si="139"/>
        <v/>
      </c>
      <c r="T281" s="65" t="str">
        <f t="shared" si="139"/>
        <v/>
      </c>
      <c r="U281" s="65" t="str">
        <f t="shared" si="139"/>
        <v/>
      </c>
      <c r="V281" s="66" t="str">
        <f t="shared" si="139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0">IFERROR((F283-F282)/F282,"")</f>
        <v/>
      </c>
      <c r="G284" s="63" t="str">
        <f t="shared" si="140"/>
        <v/>
      </c>
      <c r="H284" s="63" t="str">
        <f t="shared" si="140"/>
        <v/>
      </c>
      <c r="I284" s="63" t="str">
        <f t="shared" si="140"/>
        <v/>
      </c>
      <c r="J284" s="63" t="str">
        <f t="shared" si="140"/>
        <v/>
      </c>
      <c r="K284" s="63" t="str">
        <f t="shared" si="140"/>
        <v/>
      </c>
      <c r="L284" s="63" t="str">
        <f t="shared" si="140"/>
        <v/>
      </c>
      <c r="M284" s="63" t="str">
        <f t="shared" si="140"/>
        <v/>
      </c>
      <c r="N284" s="35" t="str">
        <f t="shared" si="140"/>
        <v/>
      </c>
      <c r="O284" s="35" t="str">
        <f t="shared" si="140"/>
        <v/>
      </c>
      <c r="P284" s="35" t="str">
        <f t="shared" si="140"/>
        <v/>
      </c>
      <c r="Q284" s="63" t="str">
        <f t="shared" si="140"/>
        <v/>
      </c>
      <c r="R284" s="63" t="str">
        <f t="shared" si="140"/>
        <v/>
      </c>
      <c r="S284" s="63" t="str">
        <f t="shared" si="140"/>
        <v/>
      </c>
      <c r="T284" s="63" t="str">
        <f t="shared" si="140"/>
        <v/>
      </c>
      <c r="U284" s="63" t="str">
        <f t="shared" si="140"/>
        <v/>
      </c>
      <c r="V284" s="64" t="str">
        <f t="shared" si="140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1">IFERROR(SQRT(2*(F283-F282)^2/(F283+F282)),"")</f>
        <v/>
      </c>
      <c r="G285" s="65" t="str">
        <f t="shared" si="141"/>
        <v/>
      </c>
      <c r="H285" s="65" t="str">
        <f t="shared" si="141"/>
        <v/>
      </c>
      <c r="I285" s="65" t="str">
        <f t="shared" si="141"/>
        <v/>
      </c>
      <c r="J285" s="65" t="str">
        <f t="shared" si="141"/>
        <v/>
      </c>
      <c r="K285" s="65" t="str">
        <f t="shared" si="141"/>
        <v/>
      </c>
      <c r="L285" s="65" t="str">
        <f t="shared" si="141"/>
        <v/>
      </c>
      <c r="M285" s="65" t="str">
        <f t="shared" si="141"/>
        <v/>
      </c>
      <c r="N285" s="70" t="str">
        <f t="shared" si="141"/>
        <v/>
      </c>
      <c r="O285" s="70" t="str">
        <f t="shared" si="141"/>
        <v/>
      </c>
      <c r="P285" s="70" t="str">
        <f t="shared" si="141"/>
        <v/>
      </c>
      <c r="Q285" s="65" t="str">
        <f t="shared" si="141"/>
        <v/>
      </c>
      <c r="R285" s="65" t="str">
        <f t="shared" si="141"/>
        <v/>
      </c>
      <c r="S285" s="65" t="str">
        <f t="shared" si="141"/>
        <v/>
      </c>
      <c r="T285" s="65" t="str">
        <f t="shared" si="141"/>
        <v/>
      </c>
      <c r="U285" s="65" t="str">
        <f t="shared" si="141"/>
        <v/>
      </c>
      <c r="V285" s="66" t="str">
        <f t="shared" si="141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2">IFERROR((F287-F286)/F286,"")</f>
        <v/>
      </c>
      <c r="G288" s="63" t="str">
        <f t="shared" si="142"/>
        <v/>
      </c>
      <c r="H288" s="63" t="str">
        <f t="shared" si="142"/>
        <v/>
      </c>
      <c r="I288" s="63" t="str">
        <f t="shared" si="142"/>
        <v/>
      </c>
      <c r="J288" s="63" t="str">
        <f t="shared" si="142"/>
        <v/>
      </c>
      <c r="K288" s="63" t="str">
        <f t="shared" si="142"/>
        <v/>
      </c>
      <c r="L288" s="63" t="str">
        <f t="shared" si="142"/>
        <v/>
      </c>
      <c r="M288" s="63" t="str">
        <f t="shared" si="142"/>
        <v/>
      </c>
      <c r="N288" s="35" t="str">
        <f t="shared" si="142"/>
        <v/>
      </c>
      <c r="O288" s="35" t="str">
        <f t="shared" si="142"/>
        <v/>
      </c>
      <c r="P288" s="35" t="str">
        <f t="shared" si="142"/>
        <v/>
      </c>
      <c r="Q288" s="63" t="str">
        <f t="shared" si="142"/>
        <v/>
      </c>
      <c r="R288" s="63" t="str">
        <f t="shared" si="142"/>
        <v/>
      </c>
      <c r="S288" s="63" t="str">
        <f t="shared" si="142"/>
        <v/>
      </c>
      <c r="T288" s="63" t="str">
        <f t="shared" si="142"/>
        <v/>
      </c>
      <c r="U288" s="63" t="str">
        <f t="shared" si="142"/>
        <v/>
      </c>
      <c r="V288" s="64" t="str">
        <f t="shared" si="142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3">IFERROR(SQRT(2*(F287-F286)^2/(F287+F286)),"")</f>
        <v/>
      </c>
      <c r="G289" s="65" t="str">
        <f t="shared" si="143"/>
        <v/>
      </c>
      <c r="H289" s="65" t="str">
        <f t="shared" si="143"/>
        <v/>
      </c>
      <c r="I289" s="65" t="str">
        <f t="shared" si="143"/>
        <v/>
      </c>
      <c r="J289" s="65" t="str">
        <f t="shared" si="143"/>
        <v/>
      </c>
      <c r="K289" s="65" t="str">
        <f t="shared" si="143"/>
        <v/>
      </c>
      <c r="L289" s="65" t="str">
        <f t="shared" si="143"/>
        <v/>
      </c>
      <c r="M289" s="65" t="str">
        <f t="shared" si="143"/>
        <v/>
      </c>
      <c r="N289" s="74" t="str">
        <f t="shared" si="143"/>
        <v/>
      </c>
      <c r="O289" s="74" t="str">
        <f t="shared" si="143"/>
        <v/>
      </c>
      <c r="P289" s="74" t="str">
        <f t="shared" si="143"/>
        <v/>
      </c>
      <c r="Q289" s="65" t="str">
        <f t="shared" si="143"/>
        <v/>
      </c>
      <c r="R289" s="65" t="str">
        <f t="shared" si="143"/>
        <v/>
      </c>
      <c r="S289" s="65" t="str">
        <f t="shared" si="143"/>
        <v/>
      </c>
      <c r="T289" s="65" t="str">
        <f t="shared" si="143"/>
        <v/>
      </c>
      <c r="U289" s="65" t="str">
        <f t="shared" si="143"/>
        <v/>
      </c>
      <c r="V289" s="66" t="str">
        <f t="shared" si="143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44">IFERROR((F291-F290)/F290,"")</f>
        <v/>
      </c>
      <c r="G292" s="63" t="str">
        <f t="shared" si="144"/>
        <v/>
      </c>
      <c r="H292" s="63" t="str">
        <f t="shared" si="144"/>
        <v/>
      </c>
      <c r="I292" s="63" t="str">
        <f t="shared" si="144"/>
        <v/>
      </c>
      <c r="J292" s="63" t="str">
        <f t="shared" si="144"/>
        <v/>
      </c>
      <c r="K292" s="63" t="str">
        <f t="shared" si="144"/>
        <v/>
      </c>
      <c r="L292" s="63" t="str">
        <f t="shared" si="144"/>
        <v/>
      </c>
      <c r="M292" s="63" t="str">
        <f t="shared" si="144"/>
        <v/>
      </c>
      <c r="N292" s="35" t="str">
        <f t="shared" si="144"/>
        <v/>
      </c>
      <c r="O292" s="35" t="str">
        <f t="shared" si="144"/>
        <v/>
      </c>
      <c r="P292" s="35" t="str">
        <f t="shared" si="144"/>
        <v/>
      </c>
      <c r="Q292" s="63" t="str">
        <f t="shared" si="144"/>
        <v/>
      </c>
      <c r="R292" s="63" t="str">
        <f t="shared" si="144"/>
        <v/>
      </c>
      <c r="S292" s="63" t="str">
        <f t="shared" si="144"/>
        <v/>
      </c>
      <c r="T292" s="63" t="str">
        <f t="shared" si="144"/>
        <v/>
      </c>
      <c r="U292" s="63" t="str">
        <f t="shared" si="144"/>
        <v/>
      </c>
      <c r="V292" s="64" t="str">
        <f t="shared" si="144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45">IFERROR(SQRT(2*(F291-F290)^2/(F291+F290)),"")</f>
        <v/>
      </c>
      <c r="G293" s="65" t="str">
        <f t="shared" si="145"/>
        <v/>
      </c>
      <c r="H293" s="65" t="str">
        <f t="shared" si="145"/>
        <v/>
      </c>
      <c r="I293" s="65" t="str">
        <f t="shared" si="145"/>
        <v/>
      </c>
      <c r="J293" s="65" t="str">
        <f t="shared" si="145"/>
        <v/>
      </c>
      <c r="K293" s="65" t="str">
        <f t="shared" si="145"/>
        <v/>
      </c>
      <c r="L293" s="65" t="str">
        <f t="shared" si="145"/>
        <v/>
      </c>
      <c r="M293" s="65" t="str">
        <f t="shared" si="145"/>
        <v/>
      </c>
      <c r="N293" s="74" t="str">
        <f t="shared" si="145"/>
        <v/>
      </c>
      <c r="O293" s="74" t="str">
        <f t="shared" si="145"/>
        <v/>
      </c>
      <c r="P293" s="74" t="str">
        <f t="shared" si="145"/>
        <v/>
      </c>
      <c r="Q293" s="65" t="str">
        <f t="shared" si="145"/>
        <v/>
      </c>
      <c r="R293" s="65" t="str">
        <f t="shared" si="145"/>
        <v/>
      </c>
      <c r="S293" s="65" t="str">
        <f t="shared" si="145"/>
        <v/>
      </c>
      <c r="T293" s="65" t="str">
        <f t="shared" si="145"/>
        <v/>
      </c>
      <c r="U293" s="65" t="str">
        <f t="shared" si="145"/>
        <v/>
      </c>
      <c r="V293" s="66" t="str">
        <f t="shared" si="145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46">IFERROR((F295-F294)/F294,"")</f>
        <v/>
      </c>
      <c r="G296" s="63" t="str">
        <f t="shared" si="146"/>
        <v/>
      </c>
      <c r="H296" s="63" t="str">
        <f t="shared" si="146"/>
        <v/>
      </c>
      <c r="I296" s="63" t="str">
        <f t="shared" si="146"/>
        <v/>
      </c>
      <c r="J296" s="63" t="str">
        <f t="shared" si="146"/>
        <v/>
      </c>
      <c r="K296" s="63" t="str">
        <f t="shared" si="146"/>
        <v/>
      </c>
      <c r="L296" s="63" t="str">
        <f t="shared" si="146"/>
        <v/>
      </c>
      <c r="M296" s="63" t="str">
        <f t="shared" si="146"/>
        <v/>
      </c>
      <c r="N296" s="35" t="str">
        <f t="shared" si="146"/>
        <v/>
      </c>
      <c r="O296" s="35" t="str">
        <f t="shared" si="146"/>
        <v/>
      </c>
      <c r="P296" s="35" t="str">
        <f t="shared" si="146"/>
        <v/>
      </c>
      <c r="Q296" s="63" t="str">
        <f t="shared" si="146"/>
        <v/>
      </c>
      <c r="R296" s="63" t="str">
        <f t="shared" si="146"/>
        <v/>
      </c>
      <c r="S296" s="63" t="str">
        <f t="shared" si="146"/>
        <v/>
      </c>
      <c r="T296" s="63" t="str">
        <f t="shared" si="146"/>
        <v/>
      </c>
      <c r="U296" s="63" t="str">
        <f t="shared" si="146"/>
        <v/>
      </c>
      <c r="V296" s="64" t="str">
        <f t="shared" si="146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47">IFERROR(SQRT(2*(F295-F294)^2/(F295+F294)),"")</f>
        <v/>
      </c>
      <c r="G297" s="65" t="str">
        <f t="shared" si="147"/>
        <v/>
      </c>
      <c r="H297" s="65" t="str">
        <f t="shared" si="147"/>
        <v/>
      </c>
      <c r="I297" s="65" t="str">
        <f t="shared" si="147"/>
        <v/>
      </c>
      <c r="J297" s="65" t="str">
        <f t="shared" si="147"/>
        <v/>
      </c>
      <c r="K297" s="65" t="str">
        <f t="shared" si="147"/>
        <v/>
      </c>
      <c r="L297" s="65" t="str">
        <f t="shared" si="147"/>
        <v/>
      </c>
      <c r="M297" s="65" t="str">
        <f t="shared" si="147"/>
        <v/>
      </c>
      <c r="N297" s="74" t="str">
        <f t="shared" si="147"/>
        <v/>
      </c>
      <c r="O297" s="74" t="str">
        <f t="shared" si="147"/>
        <v/>
      </c>
      <c r="P297" s="74" t="str">
        <f t="shared" si="147"/>
        <v/>
      </c>
      <c r="Q297" s="65" t="str">
        <f t="shared" si="147"/>
        <v/>
      </c>
      <c r="R297" s="65" t="str">
        <f t="shared" si="147"/>
        <v/>
      </c>
      <c r="S297" s="65" t="str">
        <f t="shared" si="147"/>
        <v/>
      </c>
      <c r="T297" s="65" t="str">
        <f t="shared" si="147"/>
        <v/>
      </c>
      <c r="U297" s="65" t="str">
        <f t="shared" si="147"/>
        <v/>
      </c>
      <c r="V297" s="66" t="str">
        <f t="shared" si="147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48">IFERROR((F299-F298)/F298,"")</f>
        <v/>
      </c>
      <c r="G300" s="63" t="str">
        <f t="shared" si="148"/>
        <v/>
      </c>
      <c r="H300" s="63" t="str">
        <f t="shared" si="148"/>
        <v/>
      </c>
      <c r="I300" s="63" t="str">
        <f t="shared" si="148"/>
        <v/>
      </c>
      <c r="J300" s="63" t="str">
        <f t="shared" si="148"/>
        <v/>
      </c>
      <c r="K300" s="63" t="str">
        <f t="shared" si="148"/>
        <v/>
      </c>
      <c r="L300" s="63" t="str">
        <f t="shared" si="148"/>
        <v/>
      </c>
      <c r="M300" s="63" t="str">
        <f t="shared" si="148"/>
        <v/>
      </c>
      <c r="N300" s="35" t="str">
        <f t="shared" si="148"/>
        <v/>
      </c>
      <c r="O300" s="35" t="str">
        <f t="shared" si="148"/>
        <v/>
      </c>
      <c r="P300" s="35" t="str">
        <f t="shared" si="148"/>
        <v/>
      </c>
      <c r="Q300" s="63" t="str">
        <f t="shared" si="148"/>
        <v/>
      </c>
      <c r="R300" s="63" t="str">
        <f t="shared" si="148"/>
        <v/>
      </c>
      <c r="S300" s="63" t="str">
        <f t="shared" si="148"/>
        <v/>
      </c>
      <c r="T300" s="63" t="str">
        <f t="shared" si="148"/>
        <v/>
      </c>
      <c r="U300" s="63" t="str">
        <f t="shared" si="148"/>
        <v/>
      </c>
      <c r="V300" s="64" t="str">
        <f t="shared" si="148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49">IFERROR(SQRT(2*(F299-F298)^2/(F299+F298)),"")</f>
        <v/>
      </c>
      <c r="G301" s="65" t="str">
        <f t="shared" si="149"/>
        <v/>
      </c>
      <c r="H301" s="65" t="str">
        <f t="shared" si="149"/>
        <v/>
      </c>
      <c r="I301" s="65" t="str">
        <f t="shared" si="149"/>
        <v/>
      </c>
      <c r="J301" s="65" t="str">
        <f t="shared" si="149"/>
        <v/>
      </c>
      <c r="K301" s="65" t="str">
        <f t="shared" si="149"/>
        <v/>
      </c>
      <c r="L301" s="65" t="str">
        <f t="shared" si="149"/>
        <v/>
      </c>
      <c r="M301" s="65" t="str">
        <f t="shared" si="149"/>
        <v/>
      </c>
      <c r="N301" s="74" t="str">
        <f t="shared" si="149"/>
        <v/>
      </c>
      <c r="O301" s="74" t="str">
        <f t="shared" si="149"/>
        <v/>
      </c>
      <c r="P301" s="74" t="str">
        <f t="shared" si="149"/>
        <v/>
      </c>
      <c r="Q301" s="65" t="str">
        <f t="shared" si="149"/>
        <v/>
      </c>
      <c r="R301" s="65" t="str">
        <f t="shared" si="149"/>
        <v/>
      </c>
      <c r="S301" s="65" t="str">
        <f t="shared" si="149"/>
        <v/>
      </c>
      <c r="T301" s="65" t="str">
        <f t="shared" si="149"/>
        <v/>
      </c>
      <c r="U301" s="65" t="str">
        <f t="shared" si="149"/>
        <v/>
      </c>
      <c r="V301" s="66" t="str">
        <f t="shared" si="149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50">IFERROR((F303-F302)/F302,"")</f>
        <v/>
      </c>
      <c r="G304" s="63" t="str">
        <f t="shared" si="150"/>
        <v/>
      </c>
      <c r="H304" s="63" t="str">
        <f t="shared" si="150"/>
        <v/>
      </c>
      <c r="I304" s="63" t="str">
        <f t="shared" si="150"/>
        <v/>
      </c>
      <c r="J304" s="63" t="str">
        <f t="shared" si="150"/>
        <v/>
      </c>
      <c r="K304" s="63" t="str">
        <f t="shared" si="150"/>
        <v/>
      </c>
      <c r="L304" s="63" t="str">
        <f t="shared" si="150"/>
        <v/>
      </c>
      <c r="M304" s="63" t="str">
        <f t="shared" si="150"/>
        <v/>
      </c>
      <c r="N304" s="35" t="str">
        <f t="shared" si="150"/>
        <v/>
      </c>
      <c r="O304" s="35" t="str">
        <f t="shared" si="150"/>
        <v/>
      </c>
      <c r="P304" s="35" t="str">
        <f t="shared" si="150"/>
        <v/>
      </c>
      <c r="Q304" s="63" t="str">
        <f t="shared" si="150"/>
        <v/>
      </c>
      <c r="R304" s="63" t="str">
        <f t="shared" si="150"/>
        <v/>
      </c>
      <c r="S304" s="63" t="str">
        <f t="shared" si="150"/>
        <v/>
      </c>
      <c r="T304" s="63" t="str">
        <f t="shared" si="150"/>
        <v/>
      </c>
      <c r="U304" s="63" t="str">
        <f t="shared" si="150"/>
        <v/>
      </c>
      <c r="V304" s="64" t="str">
        <f t="shared" si="150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51">IFERROR(SQRT(2*(F303-F302)^2/(F303+F302)),"")</f>
        <v/>
      </c>
      <c r="G305" s="65" t="str">
        <f t="shared" si="151"/>
        <v/>
      </c>
      <c r="H305" s="65" t="str">
        <f t="shared" si="151"/>
        <v/>
      </c>
      <c r="I305" s="65" t="str">
        <f t="shared" si="151"/>
        <v/>
      </c>
      <c r="J305" s="65" t="str">
        <f t="shared" si="151"/>
        <v/>
      </c>
      <c r="K305" s="65" t="str">
        <f t="shared" si="151"/>
        <v/>
      </c>
      <c r="L305" s="65" t="str">
        <f t="shared" si="151"/>
        <v/>
      </c>
      <c r="M305" s="65" t="str">
        <f t="shared" si="151"/>
        <v/>
      </c>
      <c r="N305" s="74" t="str">
        <f t="shared" si="151"/>
        <v/>
      </c>
      <c r="O305" s="74" t="str">
        <f t="shared" si="151"/>
        <v/>
      </c>
      <c r="P305" s="74" t="str">
        <f t="shared" si="151"/>
        <v/>
      </c>
      <c r="Q305" s="65" t="str">
        <f t="shared" si="151"/>
        <v/>
      </c>
      <c r="R305" s="65" t="str">
        <f t="shared" si="151"/>
        <v/>
      </c>
      <c r="S305" s="65" t="str">
        <f t="shared" si="151"/>
        <v/>
      </c>
      <c r="T305" s="65" t="str">
        <f t="shared" si="151"/>
        <v/>
      </c>
      <c r="U305" s="65" t="str">
        <f t="shared" si="151"/>
        <v/>
      </c>
      <c r="V305" s="66" t="str">
        <f t="shared" si="151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2">IFERROR((F307-F306)/F306,"")</f>
        <v/>
      </c>
      <c r="G308" s="63" t="str">
        <f t="shared" si="152"/>
        <v/>
      </c>
      <c r="H308" s="63" t="str">
        <f t="shared" si="152"/>
        <v/>
      </c>
      <c r="I308" s="63" t="str">
        <f t="shared" si="152"/>
        <v/>
      </c>
      <c r="J308" s="63" t="str">
        <f t="shared" si="152"/>
        <v/>
      </c>
      <c r="K308" s="63" t="str">
        <f t="shared" si="152"/>
        <v/>
      </c>
      <c r="L308" s="63" t="str">
        <f t="shared" si="152"/>
        <v/>
      </c>
      <c r="M308" s="63" t="str">
        <f t="shared" si="152"/>
        <v/>
      </c>
      <c r="N308" s="35" t="str">
        <f t="shared" si="152"/>
        <v/>
      </c>
      <c r="O308" s="35" t="str">
        <f t="shared" si="152"/>
        <v/>
      </c>
      <c r="P308" s="35" t="str">
        <f t="shared" si="152"/>
        <v/>
      </c>
      <c r="Q308" s="63" t="str">
        <f t="shared" si="152"/>
        <v/>
      </c>
      <c r="R308" s="63" t="str">
        <f t="shared" si="152"/>
        <v/>
      </c>
      <c r="S308" s="63" t="str">
        <f t="shared" si="152"/>
        <v/>
      </c>
      <c r="T308" s="63" t="str">
        <f t="shared" si="152"/>
        <v/>
      </c>
      <c r="U308" s="63" t="str">
        <f t="shared" si="152"/>
        <v/>
      </c>
      <c r="V308" s="64" t="str">
        <f t="shared" si="152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3">IFERROR(SQRT(2*(F307-F306)^2/(F307+F306)),"")</f>
        <v/>
      </c>
      <c r="G309" s="65" t="str">
        <f t="shared" si="153"/>
        <v/>
      </c>
      <c r="H309" s="65" t="str">
        <f t="shared" si="153"/>
        <v/>
      </c>
      <c r="I309" s="65" t="str">
        <f t="shared" si="153"/>
        <v/>
      </c>
      <c r="J309" s="65" t="str">
        <f t="shared" si="153"/>
        <v/>
      </c>
      <c r="K309" s="65" t="str">
        <f t="shared" si="153"/>
        <v/>
      </c>
      <c r="L309" s="65" t="str">
        <f t="shared" si="153"/>
        <v/>
      </c>
      <c r="M309" s="65" t="str">
        <f t="shared" si="153"/>
        <v/>
      </c>
      <c r="N309" s="70" t="str">
        <f t="shared" si="153"/>
        <v/>
      </c>
      <c r="O309" s="70" t="str">
        <f t="shared" si="153"/>
        <v/>
      </c>
      <c r="P309" s="70" t="str">
        <f t="shared" si="153"/>
        <v/>
      </c>
      <c r="Q309" s="65" t="str">
        <f t="shared" si="153"/>
        <v/>
      </c>
      <c r="R309" s="65" t="str">
        <f t="shared" si="153"/>
        <v/>
      </c>
      <c r="S309" s="65" t="str">
        <f t="shared" si="153"/>
        <v/>
      </c>
      <c r="T309" s="65" t="str">
        <f t="shared" si="153"/>
        <v/>
      </c>
      <c r="U309" s="65" t="str">
        <f t="shared" si="153"/>
        <v/>
      </c>
      <c r="V309" s="66" t="str">
        <f t="shared" si="153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4">IFERROR((F311-F310)/F310,"")</f>
        <v/>
      </c>
      <c r="G312" s="63" t="str">
        <f t="shared" si="154"/>
        <v/>
      </c>
      <c r="H312" s="63" t="str">
        <f t="shared" si="154"/>
        <v/>
      </c>
      <c r="I312" s="63" t="str">
        <f t="shared" si="154"/>
        <v/>
      </c>
      <c r="J312" s="63" t="str">
        <f t="shared" si="154"/>
        <v/>
      </c>
      <c r="K312" s="63" t="str">
        <f t="shared" si="154"/>
        <v/>
      </c>
      <c r="L312" s="63" t="str">
        <f t="shared" si="154"/>
        <v/>
      </c>
      <c r="M312" s="63" t="str">
        <f t="shared" si="154"/>
        <v/>
      </c>
      <c r="N312" s="35" t="str">
        <f t="shared" si="154"/>
        <v/>
      </c>
      <c r="O312" s="35" t="str">
        <f t="shared" si="154"/>
        <v/>
      </c>
      <c r="P312" s="35" t="str">
        <f t="shared" si="154"/>
        <v/>
      </c>
      <c r="Q312" s="63" t="str">
        <f t="shared" si="154"/>
        <v/>
      </c>
      <c r="R312" s="63" t="str">
        <f t="shared" si="154"/>
        <v/>
      </c>
      <c r="S312" s="63" t="str">
        <f t="shared" si="154"/>
        <v/>
      </c>
      <c r="T312" s="63" t="str">
        <f t="shared" si="154"/>
        <v/>
      </c>
      <c r="U312" s="63" t="str">
        <f t="shared" si="154"/>
        <v/>
      </c>
      <c r="V312" s="64" t="str">
        <f t="shared" si="154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5">IFERROR(SQRT(2*(F311-F310)^2/(F311+F310)),"")</f>
        <v/>
      </c>
      <c r="G313" s="65" t="str">
        <f t="shared" si="155"/>
        <v/>
      </c>
      <c r="H313" s="65" t="str">
        <f t="shared" si="155"/>
        <v/>
      </c>
      <c r="I313" s="65" t="str">
        <f t="shared" si="155"/>
        <v/>
      </c>
      <c r="J313" s="65" t="str">
        <f t="shared" si="155"/>
        <v/>
      </c>
      <c r="K313" s="65" t="str">
        <f t="shared" si="155"/>
        <v/>
      </c>
      <c r="L313" s="65" t="str">
        <f t="shared" si="155"/>
        <v/>
      </c>
      <c r="M313" s="65" t="str">
        <f t="shared" si="155"/>
        <v/>
      </c>
      <c r="N313" s="74" t="str">
        <f t="shared" si="155"/>
        <v/>
      </c>
      <c r="O313" s="74" t="str">
        <f t="shared" si="155"/>
        <v/>
      </c>
      <c r="P313" s="74" t="str">
        <f t="shared" si="155"/>
        <v/>
      </c>
      <c r="Q313" s="65" t="str">
        <f t="shared" si="155"/>
        <v/>
      </c>
      <c r="R313" s="65" t="str">
        <f t="shared" si="155"/>
        <v/>
      </c>
      <c r="S313" s="65" t="str">
        <f t="shared" si="155"/>
        <v/>
      </c>
      <c r="T313" s="65" t="str">
        <f t="shared" si="155"/>
        <v/>
      </c>
      <c r="U313" s="65" t="str">
        <f t="shared" si="155"/>
        <v/>
      </c>
      <c r="V313" s="66" t="str">
        <f t="shared" si="155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56">IFERROR((F315-F314)/F314,"")</f>
        <v/>
      </c>
      <c r="G316" s="63" t="str">
        <f t="shared" si="156"/>
        <v/>
      </c>
      <c r="H316" s="63" t="str">
        <f t="shared" si="156"/>
        <v/>
      </c>
      <c r="I316" s="63" t="str">
        <f t="shared" si="156"/>
        <v/>
      </c>
      <c r="J316" s="63" t="str">
        <f t="shared" si="156"/>
        <v/>
      </c>
      <c r="K316" s="63" t="str">
        <f t="shared" si="156"/>
        <v/>
      </c>
      <c r="L316" s="63" t="str">
        <f t="shared" si="156"/>
        <v/>
      </c>
      <c r="M316" s="63" t="str">
        <f t="shared" si="156"/>
        <v/>
      </c>
      <c r="N316" s="35" t="str">
        <f t="shared" si="156"/>
        <v/>
      </c>
      <c r="O316" s="35" t="str">
        <f t="shared" si="156"/>
        <v/>
      </c>
      <c r="P316" s="35" t="str">
        <f t="shared" si="156"/>
        <v/>
      </c>
      <c r="Q316" s="63" t="str">
        <f t="shared" si="156"/>
        <v/>
      </c>
      <c r="R316" s="63" t="str">
        <f t="shared" si="156"/>
        <v/>
      </c>
      <c r="S316" s="63" t="str">
        <f t="shared" si="156"/>
        <v/>
      </c>
      <c r="T316" s="63" t="str">
        <f t="shared" si="156"/>
        <v/>
      </c>
      <c r="U316" s="63" t="str">
        <f t="shared" si="156"/>
        <v/>
      </c>
      <c r="V316" s="64" t="str">
        <f t="shared" si="156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57">IFERROR(SQRT(2*(F315-F314)^2/(F315+F314)),"")</f>
        <v/>
      </c>
      <c r="G317" s="65" t="str">
        <f t="shared" si="157"/>
        <v/>
      </c>
      <c r="H317" s="65" t="str">
        <f t="shared" si="157"/>
        <v/>
      </c>
      <c r="I317" s="65" t="str">
        <f t="shared" si="157"/>
        <v/>
      </c>
      <c r="J317" s="65" t="str">
        <f t="shared" si="157"/>
        <v/>
      </c>
      <c r="K317" s="65" t="str">
        <f t="shared" si="157"/>
        <v/>
      </c>
      <c r="L317" s="65" t="str">
        <f t="shared" si="157"/>
        <v/>
      </c>
      <c r="M317" s="65" t="str">
        <f t="shared" si="157"/>
        <v/>
      </c>
      <c r="N317" s="74" t="str">
        <f t="shared" si="157"/>
        <v/>
      </c>
      <c r="O317" s="74" t="str">
        <f t="shared" si="157"/>
        <v/>
      </c>
      <c r="P317" s="74" t="str">
        <f t="shared" si="157"/>
        <v/>
      </c>
      <c r="Q317" s="65" t="str">
        <f t="shared" si="157"/>
        <v/>
      </c>
      <c r="R317" s="65" t="str">
        <f t="shared" si="157"/>
        <v/>
      </c>
      <c r="S317" s="65" t="str">
        <f t="shared" si="157"/>
        <v/>
      </c>
      <c r="T317" s="65" t="str">
        <f t="shared" si="157"/>
        <v/>
      </c>
      <c r="U317" s="65" t="str">
        <f t="shared" si="157"/>
        <v/>
      </c>
      <c r="V317" s="66" t="str">
        <f t="shared" si="157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58">IFERROR((F319-F318)/F318,"")</f>
        <v/>
      </c>
      <c r="G320" s="63" t="str">
        <f t="shared" si="158"/>
        <v/>
      </c>
      <c r="H320" s="63" t="str">
        <f t="shared" si="158"/>
        <v/>
      </c>
      <c r="I320" s="63" t="str">
        <f t="shared" si="158"/>
        <v/>
      </c>
      <c r="J320" s="63" t="str">
        <f t="shared" si="158"/>
        <v/>
      </c>
      <c r="K320" s="63" t="str">
        <f t="shared" si="158"/>
        <v/>
      </c>
      <c r="L320" s="63" t="str">
        <f t="shared" si="158"/>
        <v/>
      </c>
      <c r="M320" s="63" t="str">
        <f t="shared" si="158"/>
        <v/>
      </c>
      <c r="N320" s="35" t="str">
        <f t="shared" si="158"/>
        <v/>
      </c>
      <c r="O320" s="35" t="str">
        <f t="shared" si="158"/>
        <v/>
      </c>
      <c r="P320" s="35" t="str">
        <f t="shared" si="158"/>
        <v/>
      </c>
      <c r="Q320" s="63" t="str">
        <f t="shared" si="158"/>
        <v/>
      </c>
      <c r="R320" s="63" t="str">
        <f t="shared" si="158"/>
        <v/>
      </c>
      <c r="S320" s="63" t="str">
        <f t="shared" si="158"/>
        <v/>
      </c>
      <c r="T320" s="63" t="str">
        <f t="shared" si="158"/>
        <v/>
      </c>
      <c r="U320" s="63" t="str">
        <f t="shared" si="158"/>
        <v/>
      </c>
      <c r="V320" s="64" t="str">
        <f t="shared" si="158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59">IFERROR(SQRT(2*(F319-F318)^2/(F319+F318)),"")</f>
        <v/>
      </c>
      <c r="G321" s="65" t="str">
        <f t="shared" si="159"/>
        <v/>
      </c>
      <c r="H321" s="65" t="str">
        <f t="shared" si="159"/>
        <v/>
      </c>
      <c r="I321" s="65" t="str">
        <f t="shared" si="159"/>
        <v/>
      </c>
      <c r="J321" s="65" t="str">
        <f t="shared" si="159"/>
        <v/>
      </c>
      <c r="K321" s="65" t="str">
        <f t="shared" si="159"/>
        <v/>
      </c>
      <c r="L321" s="65" t="str">
        <f t="shared" si="159"/>
        <v/>
      </c>
      <c r="M321" s="65" t="str">
        <f t="shared" si="159"/>
        <v/>
      </c>
      <c r="N321" s="70" t="str">
        <f t="shared" si="159"/>
        <v/>
      </c>
      <c r="O321" s="70" t="str">
        <f t="shared" si="159"/>
        <v/>
      </c>
      <c r="P321" s="70" t="str">
        <f t="shared" si="159"/>
        <v/>
      </c>
      <c r="Q321" s="65" t="str">
        <f t="shared" si="159"/>
        <v/>
      </c>
      <c r="R321" s="65" t="str">
        <f t="shared" si="159"/>
        <v/>
      </c>
      <c r="S321" s="65" t="str">
        <f t="shared" si="159"/>
        <v/>
      </c>
      <c r="T321" s="65" t="str">
        <f t="shared" si="159"/>
        <v/>
      </c>
      <c r="U321" s="65" t="str">
        <f t="shared" si="159"/>
        <v/>
      </c>
      <c r="V321" s="66" t="str">
        <f t="shared" si="159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0">IFERROR((F323-F322)/F322,"")</f>
        <v/>
      </c>
      <c r="G324" s="63" t="str">
        <f t="shared" si="160"/>
        <v/>
      </c>
      <c r="H324" s="63" t="str">
        <f t="shared" si="160"/>
        <v/>
      </c>
      <c r="I324" s="63" t="str">
        <f t="shared" si="160"/>
        <v/>
      </c>
      <c r="J324" s="63" t="str">
        <f t="shared" si="160"/>
        <v/>
      </c>
      <c r="K324" s="63" t="str">
        <f t="shared" si="160"/>
        <v/>
      </c>
      <c r="L324" s="63" t="str">
        <f t="shared" si="160"/>
        <v/>
      </c>
      <c r="M324" s="63" t="str">
        <f t="shared" si="160"/>
        <v/>
      </c>
      <c r="N324" s="35" t="str">
        <f t="shared" si="160"/>
        <v/>
      </c>
      <c r="O324" s="35" t="str">
        <f t="shared" si="160"/>
        <v/>
      </c>
      <c r="P324" s="35" t="str">
        <f t="shared" si="160"/>
        <v/>
      </c>
      <c r="Q324" s="63" t="str">
        <f t="shared" si="160"/>
        <v/>
      </c>
      <c r="R324" s="63" t="str">
        <f t="shared" si="160"/>
        <v/>
      </c>
      <c r="S324" s="63" t="str">
        <f t="shared" si="160"/>
        <v/>
      </c>
      <c r="T324" s="63" t="str">
        <f t="shared" si="160"/>
        <v/>
      </c>
      <c r="U324" s="63" t="str">
        <f t="shared" si="160"/>
        <v/>
      </c>
      <c r="V324" s="64" t="str">
        <f t="shared" si="160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1">IFERROR(SQRT(2*(F323-F322)^2/(F323+F322)),"")</f>
        <v/>
      </c>
      <c r="G325" s="65" t="str">
        <f t="shared" si="161"/>
        <v/>
      </c>
      <c r="H325" s="65" t="str">
        <f t="shared" si="161"/>
        <v/>
      </c>
      <c r="I325" s="65" t="str">
        <f t="shared" si="161"/>
        <v/>
      </c>
      <c r="J325" s="65" t="str">
        <f t="shared" si="161"/>
        <v/>
      </c>
      <c r="K325" s="65" t="str">
        <f t="shared" si="161"/>
        <v/>
      </c>
      <c r="L325" s="65" t="str">
        <f t="shared" si="161"/>
        <v/>
      </c>
      <c r="M325" s="65" t="str">
        <f t="shared" si="161"/>
        <v/>
      </c>
      <c r="N325" s="70" t="str">
        <f t="shared" si="161"/>
        <v/>
      </c>
      <c r="O325" s="70" t="str">
        <f t="shared" si="161"/>
        <v/>
      </c>
      <c r="P325" s="70" t="str">
        <f t="shared" si="161"/>
        <v/>
      </c>
      <c r="Q325" s="65" t="str">
        <f t="shared" si="161"/>
        <v/>
      </c>
      <c r="R325" s="65" t="str">
        <f t="shared" si="161"/>
        <v/>
      </c>
      <c r="S325" s="65" t="str">
        <f t="shared" si="161"/>
        <v/>
      </c>
      <c r="T325" s="65" t="str">
        <f t="shared" si="161"/>
        <v/>
      </c>
      <c r="U325" s="65" t="str">
        <f t="shared" si="161"/>
        <v/>
      </c>
      <c r="V325" s="66" t="str">
        <f t="shared" si="161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2">IFERROR((F327-F326)/F326,"")</f>
        <v/>
      </c>
      <c r="G328" s="63" t="str">
        <f t="shared" si="162"/>
        <v/>
      </c>
      <c r="H328" s="63" t="str">
        <f t="shared" si="162"/>
        <v/>
      </c>
      <c r="I328" s="63" t="str">
        <f t="shared" si="162"/>
        <v/>
      </c>
      <c r="J328" s="63" t="str">
        <f t="shared" si="162"/>
        <v/>
      </c>
      <c r="K328" s="63" t="str">
        <f t="shared" si="162"/>
        <v/>
      </c>
      <c r="L328" s="63" t="str">
        <f t="shared" si="162"/>
        <v/>
      </c>
      <c r="M328" s="63" t="str">
        <f t="shared" si="162"/>
        <v/>
      </c>
      <c r="N328" s="35" t="str">
        <f t="shared" si="162"/>
        <v/>
      </c>
      <c r="O328" s="35" t="str">
        <f t="shared" si="162"/>
        <v/>
      </c>
      <c r="P328" s="35" t="str">
        <f t="shared" si="162"/>
        <v/>
      </c>
      <c r="Q328" s="63" t="str">
        <f t="shared" si="162"/>
        <v/>
      </c>
      <c r="R328" s="63" t="str">
        <f t="shared" si="162"/>
        <v/>
      </c>
      <c r="S328" s="63" t="str">
        <f t="shared" si="162"/>
        <v/>
      </c>
      <c r="T328" s="63" t="str">
        <f t="shared" si="162"/>
        <v/>
      </c>
      <c r="U328" s="63" t="str">
        <f t="shared" si="162"/>
        <v/>
      </c>
      <c r="V328" s="64" t="str">
        <f t="shared" si="162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3">IFERROR(SQRT(2*(F327-F326)^2/(F327+F326)),"")</f>
        <v/>
      </c>
      <c r="G329" s="65" t="str">
        <f t="shared" si="163"/>
        <v/>
      </c>
      <c r="H329" s="65" t="str">
        <f t="shared" si="163"/>
        <v/>
      </c>
      <c r="I329" s="65" t="str">
        <f t="shared" si="163"/>
        <v/>
      </c>
      <c r="J329" s="65" t="str">
        <f t="shared" si="163"/>
        <v/>
      </c>
      <c r="K329" s="65" t="str">
        <f t="shared" si="163"/>
        <v/>
      </c>
      <c r="L329" s="65" t="str">
        <f t="shared" si="163"/>
        <v/>
      </c>
      <c r="M329" s="65" t="str">
        <f t="shared" si="163"/>
        <v/>
      </c>
      <c r="N329" s="74" t="str">
        <f t="shared" si="163"/>
        <v/>
      </c>
      <c r="O329" s="74" t="str">
        <f t="shared" si="163"/>
        <v/>
      </c>
      <c r="P329" s="74" t="str">
        <f t="shared" si="163"/>
        <v/>
      </c>
      <c r="Q329" s="65" t="str">
        <f t="shared" si="163"/>
        <v/>
      </c>
      <c r="R329" s="65" t="str">
        <f t="shared" si="163"/>
        <v/>
      </c>
      <c r="S329" s="65" t="str">
        <f t="shared" si="163"/>
        <v/>
      </c>
      <c r="T329" s="65" t="str">
        <f t="shared" si="163"/>
        <v/>
      </c>
      <c r="U329" s="65" t="str">
        <f t="shared" si="163"/>
        <v/>
      </c>
      <c r="V329" s="66" t="str">
        <f t="shared" si="163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/>
      <c r="E330" s="90"/>
    </row>
    <row r="331" spans="1:22" ht="13.95" customHeight="1" x14ac:dyDescent="0.3">
      <c r="A331" s="82"/>
      <c r="B331" s="85"/>
      <c r="C331" s="18" t="s">
        <v>548</v>
      </c>
      <c r="D331" s="88"/>
      <c r="E331" s="88"/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 t="str">
        <f t="shared" ref="F332:V332" si="164">IFERROR((F331-F330)/F330,"")</f>
        <v/>
      </c>
      <c r="G332" s="63" t="str">
        <f t="shared" si="164"/>
        <v/>
      </c>
      <c r="H332" s="63" t="str">
        <f t="shared" si="164"/>
        <v/>
      </c>
      <c r="I332" s="63" t="str">
        <f t="shared" si="164"/>
        <v/>
      </c>
      <c r="J332" s="63" t="str">
        <f t="shared" si="164"/>
        <v/>
      </c>
      <c r="K332" s="63" t="str">
        <f t="shared" si="164"/>
        <v/>
      </c>
      <c r="L332" s="63" t="str">
        <f t="shared" si="164"/>
        <v/>
      </c>
      <c r="M332" s="63" t="str">
        <f t="shared" si="164"/>
        <v/>
      </c>
      <c r="N332" s="35" t="str">
        <f t="shared" si="164"/>
        <v/>
      </c>
      <c r="O332" s="35" t="str">
        <f t="shared" si="164"/>
        <v/>
      </c>
      <c r="P332" s="35" t="str">
        <f t="shared" si="164"/>
        <v/>
      </c>
      <c r="Q332" s="63" t="str">
        <f t="shared" si="164"/>
        <v/>
      </c>
      <c r="R332" s="63" t="str">
        <f t="shared" si="164"/>
        <v/>
      </c>
      <c r="S332" s="63" t="str">
        <f t="shared" si="164"/>
        <v/>
      </c>
      <c r="T332" s="63" t="str">
        <f t="shared" si="164"/>
        <v/>
      </c>
      <c r="U332" s="63" t="str">
        <f t="shared" si="164"/>
        <v/>
      </c>
      <c r="V332" s="64" t="str">
        <f t="shared" si="164"/>
        <v/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 t="str">
        <f t="shared" ref="F333:V333" si="165">IFERROR(SQRT(2*(F331-F330)^2/(F331+F330)),"")</f>
        <v/>
      </c>
      <c r="G333" s="65" t="str">
        <f t="shared" si="165"/>
        <v/>
      </c>
      <c r="H333" s="65" t="str">
        <f t="shared" si="165"/>
        <v/>
      </c>
      <c r="I333" s="65" t="str">
        <f t="shared" si="165"/>
        <v/>
      </c>
      <c r="J333" s="65" t="str">
        <f t="shared" si="165"/>
        <v/>
      </c>
      <c r="K333" s="65" t="str">
        <f t="shared" si="165"/>
        <v/>
      </c>
      <c r="L333" s="65" t="str">
        <f t="shared" si="165"/>
        <v/>
      </c>
      <c r="M333" s="65" t="str">
        <f t="shared" si="165"/>
        <v/>
      </c>
      <c r="N333" s="74" t="str">
        <f t="shared" si="165"/>
        <v/>
      </c>
      <c r="O333" s="74" t="str">
        <f t="shared" si="165"/>
        <v/>
      </c>
      <c r="P333" s="74" t="str">
        <f t="shared" si="165"/>
        <v/>
      </c>
      <c r="Q333" s="65" t="str">
        <f t="shared" si="165"/>
        <v/>
      </c>
      <c r="R333" s="65" t="str">
        <f t="shared" si="165"/>
        <v/>
      </c>
      <c r="S333" s="65" t="str">
        <f t="shared" si="165"/>
        <v/>
      </c>
      <c r="T333" s="65" t="str">
        <f t="shared" si="165"/>
        <v/>
      </c>
      <c r="U333" s="65" t="str">
        <f t="shared" si="165"/>
        <v/>
      </c>
      <c r="V333" s="66" t="str">
        <f t="shared" si="165"/>
        <v/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66">IFERROR((F335-F334)/F334,"")</f>
        <v/>
      </c>
      <c r="G336" s="63" t="str">
        <f t="shared" si="166"/>
        <v/>
      </c>
      <c r="H336" s="63" t="str">
        <f t="shared" si="166"/>
        <v/>
      </c>
      <c r="I336" s="63" t="str">
        <f t="shared" si="166"/>
        <v/>
      </c>
      <c r="J336" s="63" t="str">
        <f t="shared" si="166"/>
        <v/>
      </c>
      <c r="K336" s="63" t="str">
        <f t="shared" si="166"/>
        <v/>
      </c>
      <c r="L336" s="63" t="str">
        <f t="shared" si="166"/>
        <v/>
      </c>
      <c r="M336" s="63" t="str">
        <f t="shared" si="166"/>
        <v/>
      </c>
      <c r="N336" s="35" t="str">
        <f t="shared" si="166"/>
        <v/>
      </c>
      <c r="O336" s="35" t="str">
        <f t="shared" si="166"/>
        <v/>
      </c>
      <c r="P336" s="35" t="str">
        <f t="shared" si="166"/>
        <v/>
      </c>
      <c r="Q336" s="63" t="str">
        <f t="shared" si="166"/>
        <v/>
      </c>
      <c r="R336" s="63" t="str">
        <f t="shared" si="166"/>
        <v/>
      </c>
      <c r="S336" s="63" t="str">
        <f t="shared" si="166"/>
        <v/>
      </c>
      <c r="T336" s="63" t="str">
        <f t="shared" si="166"/>
        <v/>
      </c>
      <c r="U336" s="63" t="str">
        <f t="shared" si="166"/>
        <v/>
      </c>
      <c r="V336" s="64" t="str">
        <f t="shared" si="166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67">IFERROR(SQRT(2*(F335-F334)^2/(F335+F334)),"")</f>
        <v/>
      </c>
      <c r="G337" s="65" t="str">
        <f t="shared" si="167"/>
        <v/>
      </c>
      <c r="H337" s="65" t="str">
        <f t="shared" si="167"/>
        <v/>
      </c>
      <c r="I337" s="65" t="str">
        <f t="shared" si="167"/>
        <v/>
      </c>
      <c r="J337" s="65" t="str">
        <f t="shared" si="167"/>
        <v/>
      </c>
      <c r="K337" s="65" t="str">
        <f t="shared" si="167"/>
        <v/>
      </c>
      <c r="L337" s="65" t="str">
        <f t="shared" si="167"/>
        <v/>
      </c>
      <c r="M337" s="65" t="str">
        <f t="shared" si="167"/>
        <v/>
      </c>
      <c r="N337" s="70" t="str">
        <f t="shared" si="167"/>
        <v/>
      </c>
      <c r="O337" s="70" t="str">
        <f t="shared" si="167"/>
        <v/>
      </c>
      <c r="P337" s="70" t="str">
        <f t="shared" si="167"/>
        <v/>
      </c>
      <c r="Q337" s="65" t="str">
        <f t="shared" si="167"/>
        <v/>
      </c>
      <c r="R337" s="65" t="str">
        <f t="shared" si="167"/>
        <v/>
      </c>
      <c r="S337" s="65" t="str">
        <f t="shared" si="167"/>
        <v/>
      </c>
      <c r="T337" s="65" t="str">
        <f t="shared" si="167"/>
        <v/>
      </c>
      <c r="U337" s="65" t="str">
        <f t="shared" si="167"/>
        <v/>
      </c>
      <c r="V337" s="66" t="str">
        <f t="shared" si="167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68">IFERROR((F339-F338)/F338,"")</f>
        <v/>
      </c>
      <c r="G340" s="63" t="str">
        <f t="shared" si="168"/>
        <v/>
      </c>
      <c r="H340" s="63" t="str">
        <f t="shared" si="168"/>
        <v/>
      </c>
      <c r="I340" s="63" t="str">
        <f t="shared" si="168"/>
        <v/>
      </c>
      <c r="J340" s="63" t="str">
        <f t="shared" si="168"/>
        <v/>
      </c>
      <c r="K340" s="63" t="str">
        <f t="shared" si="168"/>
        <v/>
      </c>
      <c r="L340" s="63" t="str">
        <f t="shared" si="168"/>
        <v/>
      </c>
      <c r="M340" s="63" t="str">
        <f t="shared" si="168"/>
        <v/>
      </c>
      <c r="N340" s="35" t="str">
        <f t="shared" si="168"/>
        <v/>
      </c>
      <c r="O340" s="35" t="str">
        <f t="shared" si="168"/>
        <v/>
      </c>
      <c r="P340" s="35" t="str">
        <f t="shared" si="168"/>
        <v/>
      </c>
      <c r="Q340" s="63" t="str">
        <f t="shared" si="168"/>
        <v/>
      </c>
      <c r="R340" s="63" t="str">
        <f t="shared" si="168"/>
        <v/>
      </c>
      <c r="S340" s="63" t="str">
        <f t="shared" si="168"/>
        <v/>
      </c>
      <c r="T340" s="63" t="str">
        <f t="shared" si="168"/>
        <v/>
      </c>
      <c r="U340" s="63" t="str">
        <f t="shared" si="168"/>
        <v/>
      </c>
      <c r="V340" s="64" t="str">
        <f t="shared" si="168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69">IFERROR(SQRT(2*(F339-F338)^2/(F339+F338)),"")</f>
        <v/>
      </c>
      <c r="G341" s="65" t="str">
        <f t="shared" si="169"/>
        <v/>
      </c>
      <c r="H341" s="65" t="str">
        <f t="shared" si="169"/>
        <v/>
      </c>
      <c r="I341" s="65" t="str">
        <f t="shared" si="169"/>
        <v/>
      </c>
      <c r="J341" s="65" t="str">
        <f t="shared" si="169"/>
        <v/>
      </c>
      <c r="K341" s="65" t="str">
        <f t="shared" si="169"/>
        <v/>
      </c>
      <c r="L341" s="65" t="str">
        <f t="shared" si="169"/>
        <v/>
      </c>
      <c r="M341" s="65" t="str">
        <f t="shared" si="169"/>
        <v/>
      </c>
      <c r="N341" s="70" t="str">
        <f t="shared" si="169"/>
        <v/>
      </c>
      <c r="O341" s="70" t="str">
        <f t="shared" si="169"/>
        <v/>
      </c>
      <c r="P341" s="70" t="str">
        <f t="shared" si="169"/>
        <v/>
      </c>
      <c r="Q341" s="65" t="str">
        <f t="shared" si="169"/>
        <v/>
      </c>
      <c r="R341" s="65" t="str">
        <f t="shared" si="169"/>
        <v/>
      </c>
      <c r="S341" s="65" t="str">
        <f t="shared" si="169"/>
        <v/>
      </c>
      <c r="T341" s="65" t="str">
        <f t="shared" si="169"/>
        <v/>
      </c>
      <c r="U341" s="65" t="str">
        <f t="shared" si="169"/>
        <v/>
      </c>
      <c r="V341" s="66" t="str">
        <f t="shared" si="169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0">IFERROR((F343-F342)/F342,"")</f>
        <v/>
      </c>
      <c r="G344" s="63" t="str">
        <f t="shared" si="170"/>
        <v/>
      </c>
      <c r="H344" s="63" t="str">
        <f t="shared" si="170"/>
        <v/>
      </c>
      <c r="I344" s="63" t="str">
        <f t="shared" si="170"/>
        <v/>
      </c>
      <c r="J344" s="63" t="str">
        <f t="shared" si="170"/>
        <v/>
      </c>
      <c r="K344" s="63" t="str">
        <f t="shared" si="170"/>
        <v/>
      </c>
      <c r="L344" s="63" t="str">
        <f t="shared" si="170"/>
        <v/>
      </c>
      <c r="M344" s="63" t="str">
        <f t="shared" si="170"/>
        <v/>
      </c>
      <c r="N344" s="35" t="str">
        <f t="shared" si="170"/>
        <v/>
      </c>
      <c r="O344" s="35" t="str">
        <f t="shared" si="170"/>
        <v/>
      </c>
      <c r="P344" s="35" t="str">
        <f t="shared" si="170"/>
        <v/>
      </c>
      <c r="Q344" s="63" t="str">
        <f t="shared" si="170"/>
        <v/>
      </c>
      <c r="R344" s="63" t="str">
        <f t="shared" si="170"/>
        <v/>
      </c>
      <c r="S344" s="63" t="str">
        <f t="shared" si="170"/>
        <v/>
      </c>
      <c r="T344" s="63" t="str">
        <f t="shared" si="170"/>
        <v/>
      </c>
      <c r="U344" s="63" t="str">
        <f t="shared" si="170"/>
        <v/>
      </c>
      <c r="V344" s="64" t="str">
        <f t="shared" si="170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1">IFERROR(SQRT(2*(F343-F342)^2/(F343+F342)),"")</f>
        <v/>
      </c>
      <c r="G345" s="65" t="str">
        <f t="shared" si="171"/>
        <v/>
      </c>
      <c r="H345" s="65" t="str">
        <f t="shared" si="171"/>
        <v/>
      </c>
      <c r="I345" s="65" t="str">
        <f t="shared" si="171"/>
        <v/>
      </c>
      <c r="J345" s="65" t="str">
        <f t="shared" si="171"/>
        <v/>
      </c>
      <c r="K345" s="65" t="str">
        <f t="shared" si="171"/>
        <v/>
      </c>
      <c r="L345" s="65" t="str">
        <f t="shared" si="171"/>
        <v/>
      </c>
      <c r="M345" s="65" t="str">
        <f t="shared" si="171"/>
        <v/>
      </c>
      <c r="N345" s="74" t="str">
        <f t="shared" si="171"/>
        <v/>
      </c>
      <c r="O345" s="74" t="str">
        <f t="shared" si="171"/>
        <v/>
      </c>
      <c r="P345" s="74" t="str">
        <f t="shared" si="171"/>
        <v/>
      </c>
      <c r="Q345" s="65" t="str">
        <f t="shared" si="171"/>
        <v/>
      </c>
      <c r="R345" s="65" t="str">
        <f t="shared" si="171"/>
        <v/>
      </c>
      <c r="S345" s="65" t="str">
        <f t="shared" si="171"/>
        <v/>
      </c>
      <c r="T345" s="65" t="str">
        <f t="shared" si="171"/>
        <v/>
      </c>
      <c r="U345" s="65" t="str">
        <f t="shared" si="171"/>
        <v/>
      </c>
      <c r="V345" s="66" t="str">
        <f t="shared" si="171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2">IFERROR((F347-F346)/F346,"")</f>
        <v/>
      </c>
      <c r="G348" s="63" t="str">
        <f t="shared" si="172"/>
        <v/>
      </c>
      <c r="H348" s="63" t="str">
        <f t="shared" si="172"/>
        <v/>
      </c>
      <c r="I348" s="63" t="str">
        <f t="shared" si="172"/>
        <v/>
      </c>
      <c r="J348" s="63" t="str">
        <f t="shared" si="172"/>
        <v/>
      </c>
      <c r="K348" s="63" t="str">
        <f t="shared" si="172"/>
        <v/>
      </c>
      <c r="L348" s="63" t="str">
        <f t="shared" si="172"/>
        <v/>
      </c>
      <c r="M348" s="63" t="str">
        <f t="shared" si="172"/>
        <v/>
      </c>
      <c r="N348" s="35" t="str">
        <f t="shared" si="172"/>
        <v/>
      </c>
      <c r="O348" s="35" t="str">
        <f t="shared" si="172"/>
        <v/>
      </c>
      <c r="P348" s="35" t="str">
        <f t="shared" si="172"/>
        <v/>
      </c>
      <c r="Q348" s="63" t="str">
        <f t="shared" si="172"/>
        <v/>
      </c>
      <c r="R348" s="63" t="str">
        <f t="shared" si="172"/>
        <v/>
      </c>
      <c r="S348" s="63" t="str">
        <f t="shared" si="172"/>
        <v/>
      </c>
      <c r="T348" s="63" t="str">
        <f t="shared" si="172"/>
        <v/>
      </c>
      <c r="U348" s="63" t="str">
        <f t="shared" si="172"/>
        <v/>
      </c>
      <c r="V348" s="64" t="str">
        <f t="shared" si="172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73">IFERROR(SQRT(2*(F347-F346)^2/(F347+F346)),"")</f>
        <v/>
      </c>
      <c r="G349" s="65" t="str">
        <f t="shared" si="173"/>
        <v/>
      </c>
      <c r="H349" s="65" t="str">
        <f t="shared" si="173"/>
        <v/>
      </c>
      <c r="I349" s="65" t="str">
        <f t="shared" si="173"/>
        <v/>
      </c>
      <c r="J349" s="65" t="str">
        <f t="shared" si="173"/>
        <v/>
      </c>
      <c r="K349" s="65" t="str">
        <f t="shared" si="173"/>
        <v/>
      </c>
      <c r="L349" s="65" t="str">
        <f t="shared" si="173"/>
        <v/>
      </c>
      <c r="M349" s="65" t="str">
        <f t="shared" si="173"/>
        <v/>
      </c>
      <c r="N349" s="74" t="str">
        <f t="shared" si="173"/>
        <v/>
      </c>
      <c r="O349" s="74" t="str">
        <f t="shared" si="173"/>
        <v/>
      </c>
      <c r="P349" s="74" t="str">
        <f t="shared" si="173"/>
        <v/>
      </c>
      <c r="Q349" s="65" t="str">
        <f t="shared" si="173"/>
        <v/>
      </c>
      <c r="R349" s="65" t="str">
        <f t="shared" si="173"/>
        <v/>
      </c>
      <c r="S349" s="65" t="str">
        <f t="shared" si="173"/>
        <v/>
      </c>
      <c r="T349" s="65" t="str">
        <f t="shared" si="173"/>
        <v/>
      </c>
      <c r="U349" s="65" t="str">
        <f t="shared" si="173"/>
        <v/>
      </c>
      <c r="V349" s="66" t="str">
        <f t="shared" si="173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4">IFERROR((F351-F350)/F350,"")</f>
        <v/>
      </c>
      <c r="G352" s="63" t="str">
        <f t="shared" si="174"/>
        <v/>
      </c>
      <c r="H352" s="63" t="str">
        <f t="shared" si="174"/>
        <v/>
      </c>
      <c r="I352" s="63" t="str">
        <f t="shared" si="174"/>
        <v/>
      </c>
      <c r="J352" s="63" t="str">
        <f t="shared" si="174"/>
        <v/>
      </c>
      <c r="K352" s="63" t="str">
        <f t="shared" si="174"/>
        <v/>
      </c>
      <c r="L352" s="63" t="str">
        <f t="shared" si="174"/>
        <v/>
      </c>
      <c r="M352" s="63" t="str">
        <f t="shared" si="174"/>
        <v/>
      </c>
      <c r="N352" s="35" t="str">
        <f t="shared" si="174"/>
        <v/>
      </c>
      <c r="O352" s="35" t="str">
        <f t="shared" si="174"/>
        <v/>
      </c>
      <c r="P352" s="35" t="str">
        <f t="shared" si="174"/>
        <v/>
      </c>
      <c r="Q352" s="63" t="str">
        <f t="shared" si="174"/>
        <v/>
      </c>
      <c r="R352" s="63" t="str">
        <f t="shared" si="174"/>
        <v/>
      </c>
      <c r="S352" s="63" t="str">
        <f t="shared" si="174"/>
        <v/>
      </c>
      <c r="T352" s="63" t="str">
        <f t="shared" si="174"/>
        <v/>
      </c>
      <c r="U352" s="63" t="str">
        <f t="shared" si="174"/>
        <v/>
      </c>
      <c r="V352" s="64" t="str">
        <f t="shared" si="174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5">IFERROR(SQRT(2*(F351-F350)^2/(F351+F350)),"")</f>
        <v/>
      </c>
      <c r="G353" s="65" t="str">
        <f t="shared" si="175"/>
        <v/>
      </c>
      <c r="H353" s="65" t="str">
        <f t="shared" si="175"/>
        <v/>
      </c>
      <c r="I353" s="65" t="str">
        <f t="shared" si="175"/>
        <v/>
      </c>
      <c r="J353" s="65" t="str">
        <f t="shared" si="175"/>
        <v/>
      </c>
      <c r="K353" s="65" t="str">
        <f t="shared" si="175"/>
        <v/>
      </c>
      <c r="L353" s="65" t="str">
        <f t="shared" si="175"/>
        <v/>
      </c>
      <c r="M353" s="65" t="str">
        <f t="shared" si="175"/>
        <v/>
      </c>
      <c r="N353" s="70" t="str">
        <f t="shared" si="175"/>
        <v/>
      </c>
      <c r="O353" s="70" t="str">
        <f t="shared" si="175"/>
        <v/>
      </c>
      <c r="P353" s="70" t="str">
        <f t="shared" si="175"/>
        <v/>
      </c>
      <c r="Q353" s="65" t="str">
        <f t="shared" si="175"/>
        <v/>
      </c>
      <c r="R353" s="65" t="str">
        <f t="shared" si="175"/>
        <v/>
      </c>
      <c r="S353" s="65" t="str">
        <f t="shared" si="175"/>
        <v/>
      </c>
      <c r="T353" s="65" t="str">
        <f t="shared" si="175"/>
        <v/>
      </c>
      <c r="U353" s="65" t="str">
        <f t="shared" si="175"/>
        <v/>
      </c>
      <c r="V353" s="66" t="str">
        <f t="shared" si="175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76">IFERROR((F355-F354)/F354,"")</f>
        <v/>
      </c>
      <c r="G356" s="63" t="str">
        <f t="shared" si="176"/>
        <v/>
      </c>
      <c r="H356" s="63" t="str">
        <f t="shared" si="176"/>
        <v/>
      </c>
      <c r="I356" s="63" t="str">
        <f t="shared" si="176"/>
        <v/>
      </c>
      <c r="J356" s="63" t="str">
        <f t="shared" si="176"/>
        <v/>
      </c>
      <c r="K356" s="63" t="str">
        <f t="shared" si="176"/>
        <v/>
      </c>
      <c r="L356" s="63" t="str">
        <f t="shared" si="176"/>
        <v/>
      </c>
      <c r="M356" s="63" t="str">
        <f t="shared" si="176"/>
        <v/>
      </c>
      <c r="N356" s="35" t="str">
        <f t="shared" si="176"/>
        <v/>
      </c>
      <c r="O356" s="35" t="str">
        <f t="shared" si="176"/>
        <v/>
      </c>
      <c r="P356" s="35" t="str">
        <f t="shared" si="176"/>
        <v/>
      </c>
      <c r="Q356" s="63" t="str">
        <f t="shared" si="176"/>
        <v/>
      </c>
      <c r="R356" s="63" t="str">
        <f t="shared" si="176"/>
        <v/>
      </c>
      <c r="S356" s="63" t="str">
        <f t="shared" si="176"/>
        <v/>
      </c>
      <c r="T356" s="63" t="str">
        <f t="shared" si="176"/>
        <v/>
      </c>
      <c r="U356" s="63" t="str">
        <f t="shared" si="176"/>
        <v/>
      </c>
      <c r="V356" s="64" t="str">
        <f t="shared" si="176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77">IFERROR(SQRT(2*(F355-F354)^2/(F355+F354)),"")</f>
        <v/>
      </c>
      <c r="G357" s="65" t="str">
        <f t="shared" si="177"/>
        <v/>
      </c>
      <c r="H357" s="65" t="str">
        <f t="shared" si="177"/>
        <v/>
      </c>
      <c r="I357" s="65" t="str">
        <f t="shared" si="177"/>
        <v/>
      </c>
      <c r="J357" s="65" t="str">
        <f t="shared" si="177"/>
        <v/>
      </c>
      <c r="K357" s="65" t="str">
        <f t="shared" si="177"/>
        <v/>
      </c>
      <c r="L357" s="65" t="str">
        <f t="shared" si="177"/>
        <v/>
      </c>
      <c r="M357" s="65" t="str">
        <f t="shared" si="177"/>
        <v/>
      </c>
      <c r="N357" s="70" t="str">
        <f t="shared" si="177"/>
        <v/>
      </c>
      <c r="O357" s="70" t="str">
        <f t="shared" si="177"/>
        <v/>
      </c>
      <c r="P357" s="70" t="str">
        <f t="shared" si="177"/>
        <v/>
      </c>
      <c r="Q357" s="65" t="str">
        <f t="shared" si="177"/>
        <v/>
      </c>
      <c r="R357" s="65" t="str">
        <f t="shared" si="177"/>
        <v/>
      </c>
      <c r="S357" s="65" t="str">
        <f t="shared" si="177"/>
        <v/>
      </c>
      <c r="T357" s="65" t="str">
        <f t="shared" si="177"/>
        <v/>
      </c>
      <c r="U357" s="65" t="str">
        <f t="shared" si="177"/>
        <v/>
      </c>
      <c r="V357" s="66" t="str">
        <f t="shared" si="177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78">IFERROR((F359-F358)/F358,"")</f>
        <v/>
      </c>
      <c r="G360" s="63" t="str">
        <f t="shared" si="178"/>
        <v/>
      </c>
      <c r="H360" s="63" t="str">
        <f t="shared" si="178"/>
        <v/>
      </c>
      <c r="I360" s="63" t="str">
        <f t="shared" si="178"/>
        <v/>
      </c>
      <c r="J360" s="63" t="str">
        <f t="shared" si="178"/>
        <v/>
      </c>
      <c r="K360" s="63" t="str">
        <f t="shared" si="178"/>
        <v/>
      </c>
      <c r="L360" s="63" t="str">
        <f t="shared" si="178"/>
        <v/>
      </c>
      <c r="M360" s="63" t="str">
        <f t="shared" si="178"/>
        <v/>
      </c>
      <c r="N360" s="35" t="str">
        <f t="shared" si="178"/>
        <v/>
      </c>
      <c r="O360" s="35" t="str">
        <f t="shared" si="178"/>
        <v/>
      </c>
      <c r="P360" s="35" t="str">
        <f t="shared" si="178"/>
        <v/>
      </c>
      <c r="Q360" s="63" t="str">
        <f t="shared" si="178"/>
        <v/>
      </c>
      <c r="R360" s="63" t="str">
        <f t="shared" si="178"/>
        <v/>
      </c>
      <c r="S360" s="63" t="str">
        <f t="shared" si="178"/>
        <v/>
      </c>
      <c r="T360" s="63" t="str">
        <f t="shared" si="178"/>
        <v/>
      </c>
      <c r="U360" s="63" t="str">
        <f t="shared" si="178"/>
        <v/>
      </c>
      <c r="V360" s="64" t="str">
        <f t="shared" si="178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79">IFERROR(SQRT(2*(F359-F358)^2/(F359+F358)),"")</f>
        <v/>
      </c>
      <c r="G361" s="65" t="str">
        <f t="shared" si="179"/>
        <v/>
      </c>
      <c r="H361" s="65" t="str">
        <f t="shared" si="179"/>
        <v/>
      </c>
      <c r="I361" s="65" t="str">
        <f t="shared" si="179"/>
        <v/>
      </c>
      <c r="J361" s="65" t="str">
        <f t="shared" si="179"/>
        <v/>
      </c>
      <c r="K361" s="65" t="str">
        <f t="shared" si="179"/>
        <v/>
      </c>
      <c r="L361" s="65" t="str">
        <f t="shared" si="179"/>
        <v/>
      </c>
      <c r="M361" s="65" t="str">
        <f t="shared" si="179"/>
        <v/>
      </c>
      <c r="N361" s="70" t="str">
        <f t="shared" si="179"/>
        <v/>
      </c>
      <c r="O361" s="70" t="str">
        <f t="shared" si="179"/>
        <v/>
      </c>
      <c r="P361" s="70" t="str">
        <f t="shared" si="179"/>
        <v/>
      </c>
      <c r="Q361" s="65" t="str">
        <f t="shared" si="179"/>
        <v/>
      </c>
      <c r="R361" s="65" t="str">
        <f t="shared" si="179"/>
        <v/>
      </c>
      <c r="S361" s="65" t="str">
        <f t="shared" si="179"/>
        <v/>
      </c>
      <c r="T361" s="65" t="str">
        <f t="shared" si="179"/>
        <v/>
      </c>
      <c r="U361" s="65" t="str">
        <f t="shared" si="179"/>
        <v/>
      </c>
      <c r="V361" s="66" t="str">
        <f t="shared" si="179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0">IFERROR((F363-F362)/F362,"")</f>
        <v/>
      </c>
      <c r="G364" s="63" t="str">
        <f t="shared" si="180"/>
        <v/>
      </c>
      <c r="H364" s="63" t="str">
        <f t="shared" si="180"/>
        <v/>
      </c>
      <c r="I364" s="63" t="str">
        <f t="shared" si="180"/>
        <v/>
      </c>
      <c r="J364" s="63" t="str">
        <f t="shared" si="180"/>
        <v/>
      </c>
      <c r="K364" s="63" t="str">
        <f t="shared" si="180"/>
        <v/>
      </c>
      <c r="L364" s="63" t="str">
        <f t="shared" si="180"/>
        <v/>
      </c>
      <c r="M364" s="63" t="str">
        <f t="shared" si="180"/>
        <v/>
      </c>
      <c r="N364" s="35" t="str">
        <f t="shared" si="180"/>
        <v/>
      </c>
      <c r="O364" s="35" t="str">
        <f t="shared" si="180"/>
        <v/>
      </c>
      <c r="P364" s="35" t="str">
        <f t="shared" si="180"/>
        <v/>
      </c>
      <c r="Q364" s="63" t="str">
        <f t="shared" si="180"/>
        <v/>
      </c>
      <c r="R364" s="63" t="str">
        <f t="shared" si="180"/>
        <v/>
      </c>
      <c r="S364" s="63" t="str">
        <f t="shared" si="180"/>
        <v/>
      </c>
      <c r="T364" s="63" t="str">
        <f t="shared" si="180"/>
        <v/>
      </c>
      <c r="U364" s="63" t="str">
        <f t="shared" si="180"/>
        <v/>
      </c>
      <c r="V364" s="64" t="str">
        <f t="shared" si="180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1">IFERROR(SQRT(2*(F363-F362)^2/(F363+F362)),"")</f>
        <v/>
      </c>
      <c r="G365" s="65" t="str">
        <f t="shared" si="181"/>
        <v/>
      </c>
      <c r="H365" s="65" t="str">
        <f t="shared" si="181"/>
        <v/>
      </c>
      <c r="I365" s="65" t="str">
        <f t="shared" si="181"/>
        <v/>
      </c>
      <c r="J365" s="65" t="str">
        <f t="shared" si="181"/>
        <v/>
      </c>
      <c r="K365" s="65" t="str">
        <f t="shared" si="181"/>
        <v/>
      </c>
      <c r="L365" s="65" t="str">
        <f t="shared" si="181"/>
        <v/>
      </c>
      <c r="M365" s="65" t="str">
        <f t="shared" si="181"/>
        <v/>
      </c>
      <c r="N365" s="74" t="str">
        <f t="shared" si="181"/>
        <v/>
      </c>
      <c r="O365" s="74" t="str">
        <f t="shared" si="181"/>
        <v/>
      </c>
      <c r="P365" s="74" t="str">
        <f t="shared" si="181"/>
        <v/>
      </c>
      <c r="Q365" s="65" t="str">
        <f t="shared" si="181"/>
        <v/>
      </c>
      <c r="R365" s="65" t="str">
        <f t="shared" si="181"/>
        <v/>
      </c>
      <c r="S365" s="65" t="str">
        <f t="shared" si="181"/>
        <v/>
      </c>
      <c r="T365" s="65" t="str">
        <f t="shared" si="181"/>
        <v/>
      </c>
      <c r="U365" s="65" t="str">
        <f t="shared" si="181"/>
        <v/>
      </c>
      <c r="V365" s="66" t="str">
        <f t="shared" si="181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82">IFERROR((F367-F366)/F366,"")</f>
        <v/>
      </c>
      <c r="G368" s="63" t="str">
        <f t="shared" si="182"/>
        <v/>
      </c>
      <c r="H368" s="63" t="str">
        <f t="shared" si="182"/>
        <v/>
      </c>
      <c r="I368" s="63" t="str">
        <f t="shared" si="182"/>
        <v/>
      </c>
      <c r="J368" s="63" t="str">
        <f t="shared" si="182"/>
        <v/>
      </c>
      <c r="K368" s="63" t="str">
        <f t="shared" si="182"/>
        <v/>
      </c>
      <c r="L368" s="63" t="str">
        <f t="shared" si="182"/>
        <v/>
      </c>
      <c r="M368" s="63" t="str">
        <f t="shared" si="182"/>
        <v/>
      </c>
      <c r="N368" s="35" t="str">
        <f t="shared" si="182"/>
        <v/>
      </c>
      <c r="O368" s="35" t="str">
        <f t="shared" si="182"/>
        <v/>
      </c>
      <c r="P368" s="35" t="str">
        <f t="shared" si="182"/>
        <v/>
      </c>
      <c r="Q368" s="63" t="str">
        <f t="shared" si="182"/>
        <v/>
      </c>
      <c r="R368" s="63" t="str">
        <f t="shared" si="182"/>
        <v/>
      </c>
      <c r="S368" s="63" t="str">
        <f t="shared" si="182"/>
        <v/>
      </c>
      <c r="T368" s="63" t="str">
        <f t="shared" si="182"/>
        <v/>
      </c>
      <c r="U368" s="63" t="str">
        <f t="shared" si="182"/>
        <v/>
      </c>
      <c r="V368" s="64" t="str">
        <f t="shared" si="182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83">IFERROR(SQRT(2*(F367-F366)^2/(F367+F366)),"")</f>
        <v/>
      </c>
      <c r="G369" s="65" t="str">
        <f t="shared" si="183"/>
        <v/>
      </c>
      <c r="H369" s="65" t="str">
        <f t="shared" si="183"/>
        <v/>
      </c>
      <c r="I369" s="65" t="str">
        <f t="shared" si="183"/>
        <v/>
      </c>
      <c r="J369" s="65" t="str">
        <f t="shared" si="183"/>
        <v/>
      </c>
      <c r="K369" s="65" t="str">
        <f t="shared" si="183"/>
        <v/>
      </c>
      <c r="L369" s="65" t="str">
        <f t="shared" si="183"/>
        <v/>
      </c>
      <c r="M369" s="65" t="str">
        <f t="shared" si="183"/>
        <v/>
      </c>
      <c r="N369" s="74" t="str">
        <f t="shared" si="183"/>
        <v/>
      </c>
      <c r="O369" s="74" t="str">
        <f t="shared" si="183"/>
        <v/>
      </c>
      <c r="P369" s="74" t="str">
        <f t="shared" si="183"/>
        <v/>
      </c>
      <c r="Q369" s="65" t="str">
        <f t="shared" si="183"/>
        <v/>
      </c>
      <c r="R369" s="65" t="str">
        <f t="shared" si="183"/>
        <v/>
      </c>
      <c r="S369" s="65" t="str">
        <f t="shared" si="183"/>
        <v/>
      </c>
      <c r="T369" s="65" t="str">
        <f t="shared" si="183"/>
        <v/>
      </c>
      <c r="U369" s="65" t="str">
        <f t="shared" si="183"/>
        <v/>
      </c>
      <c r="V369" s="66" t="str">
        <f t="shared" si="183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4">IFERROR((F371-F370)/F370,"")</f>
        <v/>
      </c>
      <c r="G372" s="63" t="str">
        <f t="shared" si="184"/>
        <v/>
      </c>
      <c r="H372" s="63" t="str">
        <f t="shared" si="184"/>
        <v/>
      </c>
      <c r="I372" s="63" t="str">
        <f t="shared" si="184"/>
        <v/>
      </c>
      <c r="J372" s="63" t="str">
        <f t="shared" si="184"/>
        <v/>
      </c>
      <c r="K372" s="63" t="str">
        <f t="shared" si="184"/>
        <v/>
      </c>
      <c r="L372" s="63" t="str">
        <f t="shared" si="184"/>
        <v/>
      </c>
      <c r="M372" s="63" t="str">
        <f t="shared" si="184"/>
        <v/>
      </c>
      <c r="N372" s="35" t="str">
        <f t="shared" si="184"/>
        <v/>
      </c>
      <c r="O372" s="35" t="str">
        <f t="shared" si="184"/>
        <v/>
      </c>
      <c r="P372" s="35" t="str">
        <f t="shared" si="184"/>
        <v/>
      </c>
      <c r="Q372" s="63" t="str">
        <f t="shared" si="184"/>
        <v/>
      </c>
      <c r="R372" s="63" t="str">
        <f t="shared" si="184"/>
        <v/>
      </c>
      <c r="S372" s="63" t="str">
        <f t="shared" si="184"/>
        <v/>
      </c>
      <c r="T372" s="63" t="str">
        <f t="shared" si="184"/>
        <v/>
      </c>
      <c r="U372" s="63" t="str">
        <f t="shared" si="184"/>
        <v/>
      </c>
      <c r="V372" s="64" t="str">
        <f t="shared" si="184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5">IFERROR(SQRT(2*(F371-F370)^2/(F371+F370)),"")</f>
        <v/>
      </c>
      <c r="G373" s="65" t="str">
        <f t="shared" si="185"/>
        <v/>
      </c>
      <c r="H373" s="65" t="str">
        <f t="shared" si="185"/>
        <v/>
      </c>
      <c r="I373" s="65" t="str">
        <f t="shared" si="185"/>
        <v/>
      </c>
      <c r="J373" s="65" t="str">
        <f t="shared" si="185"/>
        <v/>
      </c>
      <c r="K373" s="65" t="str">
        <f t="shared" si="185"/>
        <v/>
      </c>
      <c r="L373" s="65" t="str">
        <f t="shared" si="185"/>
        <v/>
      </c>
      <c r="M373" s="65" t="str">
        <f t="shared" si="185"/>
        <v/>
      </c>
      <c r="N373" s="70" t="str">
        <f t="shared" si="185"/>
        <v/>
      </c>
      <c r="O373" s="70" t="str">
        <f t="shared" si="185"/>
        <v/>
      </c>
      <c r="P373" s="70" t="str">
        <f t="shared" si="185"/>
        <v/>
      </c>
      <c r="Q373" s="65" t="str">
        <f t="shared" si="185"/>
        <v/>
      </c>
      <c r="R373" s="65" t="str">
        <f t="shared" si="185"/>
        <v/>
      </c>
      <c r="S373" s="65" t="str">
        <f t="shared" si="185"/>
        <v/>
      </c>
      <c r="T373" s="65" t="str">
        <f t="shared" si="185"/>
        <v/>
      </c>
      <c r="U373" s="65" t="str">
        <f t="shared" si="185"/>
        <v/>
      </c>
      <c r="V373" s="66" t="str">
        <f t="shared" si="185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86">IFERROR((F375-F374)/F374,"")</f>
        <v/>
      </c>
      <c r="G376" s="63" t="str">
        <f t="shared" si="186"/>
        <v/>
      </c>
      <c r="H376" s="63" t="str">
        <f t="shared" si="186"/>
        <v/>
      </c>
      <c r="I376" s="63" t="str">
        <f t="shared" si="186"/>
        <v/>
      </c>
      <c r="J376" s="63" t="str">
        <f t="shared" si="186"/>
        <v/>
      </c>
      <c r="K376" s="63" t="str">
        <f t="shared" si="186"/>
        <v/>
      </c>
      <c r="L376" s="63" t="str">
        <f t="shared" si="186"/>
        <v/>
      </c>
      <c r="M376" s="63" t="str">
        <f t="shared" si="186"/>
        <v/>
      </c>
      <c r="N376" s="35" t="str">
        <f t="shared" si="186"/>
        <v/>
      </c>
      <c r="O376" s="35" t="str">
        <f t="shared" si="186"/>
        <v/>
      </c>
      <c r="P376" s="35" t="str">
        <f t="shared" si="186"/>
        <v/>
      </c>
      <c r="Q376" s="63" t="str">
        <f t="shared" si="186"/>
        <v/>
      </c>
      <c r="R376" s="63" t="str">
        <f t="shared" si="186"/>
        <v/>
      </c>
      <c r="S376" s="63" t="str">
        <f t="shared" si="186"/>
        <v/>
      </c>
      <c r="T376" s="63" t="str">
        <f t="shared" si="186"/>
        <v/>
      </c>
      <c r="U376" s="63" t="str">
        <f t="shared" si="186"/>
        <v/>
      </c>
      <c r="V376" s="64" t="str">
        <f t="shared" si="186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87">IFERROR(SQRT(2*(F375-F374)^2/(F375+F374)),"")</f>
        <v/>
      </c>
      <c r="G377" s="65" t="str">
        <f t="shared" si="187"/>
        <v/>
      </c>
      <c r="H377" s="65" t="str">
        <f t="shared" si="187"/>
        <v/>
      </c>
      <c r="I377" s="65" t="str">
        <f t="shared" si="187"/>
        <v/>
      </c>
      <c r="J377" s="65" t="str">
        <f t="shared" si="187"/>
        <v/>
      </c>
      <c r="K377" s="65" t="str">
        <f t="shared" si="187"/>
        <v/>
      </c>
      <c r="L377" s="65" t="str">
        <f t="shared" si="187"/>
        <v/>
      </c>
      <c r="M377" s="65" t="str">
        <f t="shared" si="187"/>
        <v/>
      </c>
      <c r="N377" s="70" t="str">
        <f t="shared" si="187"/>
        <v/>
      </c>
      <c r="O377" s="70" t="str">
        <f t="shared" si="187"/>
        <v/>
      </c>
      <c r="P377" s="70" t="str">
        <f t="shared" si="187"/>
        <v/>
      </c>
      <c r="Q377" s="65" t="str">
        <f t="shared" si="187"/>
        <v/>
      </c>
      <c r="R377" s="65" t="str">
        <f t="shared" si="187"/>
        <v/>
      </c>
      <c r="S377" s="65" t="str">
        <f t="shared" si="187"/>
        <v/>
      </c>
      <c r="T377" s="65" t="str">
        <f t="shared" si="187"/>
        <v/>
      </c>
      <c r="U377" s="65" t="str">
        <f t="shared" si="187"/>
        <v/>
      </c>
      <c r="V377" s="66" t="str">
        <f t="shared" si="187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88">IFERROR((F379-F378)/F378,"")</f>
        <v/>
      </c>
      <c r="G380" s="63" t="str">
        <f t="shared" si="188"/>
        <v/>
      </c>
      <c r="H380" s="63" t="str">
        <f t="shared" si="188"/>
        <v/>
      </c>
      <c r="I380" s="63" t="str">
        <f t="shared" si="188"/>
        <v/>
      </c>
      <c r="J380" s="63" t="str">
        <f t="shared" si="188"/>
        <v/>
      </c>
      <c r="K380" s="63" t="str">
        <f t="shared" si="188"/>
        <v/>
      </c>
      <c r="L380" s="63" t="str">
        <f t="shared" si="188"/>
        <v/>
      </c>
      <c r="M380" s="63" t="str">
        <f t="shared" si="188"/>
        <v/>
      </c>
      <c r="N380" s="35" t="str">
        <f t="shared" si="188"/>
        <v/>
      </c>
      <c r="O380" s="35" t="str">
        <f t="shared" si="188"/>
        <v/>
      </c>
      <c r="P380" s="35" t="str">
        <f t="shared" si="188"/>
        <v/>
      </c>
      <c r="Q380" s="63" t="str">
        <f t="shared" si="188"/>
        <v/>
      </c>
      <c r="R380" s="63" t="str">
        <f t="shared" si="188"/>
        <v/>
      </c>
      <c r="S380" s="63" t="str">
        <f t="shared" si="188"/>
        <v/>
      </c>
      <c r="T380" s="63" t="str">
        <f t="shared" si="188"/>
        <v/>
      </c>
      <c r="U380" s="63" t="str">
        <f t="shared" si="188"/>
        <v/>
      </c>
      <c r="V380" s="64" t="str">
        <f t="shared" si="188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89">IFERROR(SQRT(2*(F379-F378)^2/(F379+F378)),"")</f>
        <v/>
      </c>
      <c r="G381" s="65" t="str">
        <f t="shared" si="189"/>
        <v/>
      </c>
      <c r="H381" s="65" t="str">
        <f t="shared" si="189"/>
        <v/>
      </c>
      <c r="I381" s="65" t="str">
        <f t="shared" si="189"/>
        <v/>
      </c>
      <c r="J381" s="65" t="str">
        <f t="shared" si="189"/>
        <v/>
      </c>
      <c r="K381" s="65" t="str">
        <f t="shared" si="189"/>
        <v/>
      </c>
      <c r="L381" s="65" t="str">
        <f t="shared" si="189"/>
        <v/>
      </c>
      <c r="M381" s="65" t="str">
        <f t="shared" si="189"/>
        <v/>
      </c>
      <c r="N381" s="70" t="str">
        <f t="shared" si="189"/>
        <v/>
      </c>
      <c r="O381" s="70" t="str">
        <f t="shared" si="189"/>
        <v/>
      </c>
      <c r="P381" s="70" t="str">
        <f t="shared" si="189"/>
        <v/>
      </c>
      <c r="Q381" s="65" t="str">
        <f t="shared" si="189"/>
        <v/>
      </c>
      <c r="R381" s="65" t="str">
        <f t="shared" si="189"/>
        <v/>
      </c>
      <c r="S381" s="65" t="str">
        <f t="shared" si="189"/>
        <v/>
      </c>
      <c r="T381" s="65" t="str">
        <f t="shared" si="189"/>
        <v/>
      </c>
      <c r="U381" s="65" t="str">
        <f t="shared" si="189"/>
        <v/>
      </c>
      <c r="V381" s="66" t="str">
        <f t="shared" si="189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0">IFERROR((F383-F382)/F382,"")</f>
        <v/>
      </c>
      <c r="G384" s="63" t="str">
        <f t="shared" si="190"/>
        <v/>
      </c>
      <c r="H384" s="63" t="str">
        <f t="shared" si="190"/>
        <v/>
      </c>
      <c r="I384" s="63" t="str">
        <f t="shared" si="190"/>
        <v/>
      </c>
      <c r="J384" s="63" t="str">
        <f t="shared" si="190"/>
        <v/>
      </c>
      <c r="K384" s="63" t="str">
        <f t="shared" si="190"/>
        <v/>
      </c>
      <c r="L384" s="63" t="str">
        <f t="shared" si="190"/>
        <v/>
      </c>
      <c r="M384" s="63" t="str">
        <f t="shared" si="190"/>
        <v/>
      </c>
      <c r="N384" s="35" t="str">
        <f t="shared" si="190"/>
        <v/>
      </c>
      <c r="O384" s="35" t="str">
        <f t="shared" si="190"/>
        <v/>
      </c>
      <c r="P384" s="35" t="str">
        <f t="shared" si="190"/>
        <v/>
      </c>
      <c r="Q384" s="63" t="str">
        <f t="shared" si="190"/>
        <v/>
      </c>
      <c r="R384" s="63" t="str">
        <f t="shared" si="190"/>
        <v/>
      </c>
      <c r="S384" s="63" t="str">
        <f t="shared" si="190"/>
        <v/>
      </c>
      <c r="T384" s="63" t="str">
        <f t="shared" si="190"/>
        <v/>
      </c>
      <c r="U384" s="63" t="str">
        <f t="shared" si="190"/>
        <v/>
      </c>
      <c r="V384" s="64" t="str">
        <f t="shared" si="190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1">IFERROR(SQRT(2*(F383-F382)^2/(F383+F382)),"")</f>
        <v/>
      </c>
      <c r="G385" s="65" t="str">
        <f t="shared" si="191"/>
        <v/>
      </c>
      <c r="H385" s="65" t="str">
        <f t="shared" si="191"/>
        <v/>
      </c>
      <c r="I385" s="65" t="str">
        <f t="shared" si="191"/>
        <v/>
      </c>
      <c r="J385" s="65" t="str">
        <f t="shared" si="191"/>
        <v/>
      </c>
      <c r="K385" s="65" t="str">
        <f t="shared" si="191"/>
        <v/>
      </c>
      <c r="L385" s="65" t="str">
        <f t="shared" si="191"/>
        <v/>
      </c>
      <c r="M385" s="65" t="str">
        <f t="shared" si="191"/>
        <v/>
      </c>
      <c r="N385" s="70" t="str">
        <f t="shared" si="191"/>
        <v/>
      </c>
      <c r="O385" s="70" t="str">
        <f t="shared" si="191"/>
        <v/>
      </c>
      <c r="P385" s="70" t="str">
        <f t="shared" si="191"/>
        <v/>
      </c>
      <c r="Q385" s="65" t="str">
        <f t="shared" si="191"/>
        <v/>
      </c>
      <c r="R385" s="65" t="str">
        <f t="shared" si="191"/>
        <v/>
      </c>
      <c r="S385" s="65" t="str">
        <f t="shared" si="191"/>
        <v/>
      </c>
      <c r="T385" s="65" t="str">
        <f t="shared" si="191"/>
        <v/>
      </c>
      <c r="U385" s="65" t="str">
        <f t="shared" si="191"/>
        <v/>
      </c>
      <c r="V385" s="66" t="str">
        <f t="shared" si="191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2">IFERROR((F387-F386)/F386,"")</f>
        <v/>
      </c>
      <c r="G388" s="63" t="str">
        <f t="shared" si="192"/>
        <v/>
      </c>
      <c r="H388" s="63" t="str">
        <f t="shared" si="192"/>
        <v/>
      </c>
      <c r="I388" s="63" t="str">
        <f t="shared" si="192"/>
        <v/>
      </c>
      <c r="J388" s="63" t="str">
        <f t="shared" si="192"/>
        <v/>
      </c>
      <c r="K388" s="63" t="str">
        <f t="shared" si="192"/>
        <v/>
      </c>
      <c r="L388" s="63" t="str">
        <f t="shared" si="192"/>
        <v/>
      </c>
      <c r="M388" s="63" t="str">
        <f t="shared" si="192"/>
        <v/>
      </c>
      <c r="N388" s="35" t="str">
        <f t="shared" si="192"/>
        <v/>
      </c>
      <c r="O388" s="35" t="str">
        <f t="shared" si="192"/>
        <v/>
      </c>
      <c r="P388" s="35" t="str">
        <f t="shared" si="192"/>
        <v/>
      </c>
      <c r="Q388" s="63" t="str">
        <f t="shared" si="192"/>
        <v/>
      </c>
      <c r="R388" s="63" t="str">
        <f t="shared" si="192"/>
        <v/>
      </c>
      <c r="S388" s="63" t="str">
        <f t="shared" si="192"/>
        <v/>
      </c>
      <c r="T388" s="63" t="str">
        <f t="shared" si="192"/>
        <v/>
      </c>
      <c r="U388" s="63" t="str">
        <f t="shared" si="192"/>
        <v/>
      </c>
      <c r="V388" s="64" t="str">
        <f t="shared" si="192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3">IFERROR(SQRT(2*(F387-F386)^2/(F387+F386)),"")</f>
        <v/>
      </c>
      <c r="G389" s="65" t="str">
        <f t="shared" si="193"/>
        <v/>
      </c>
      <c r="H389" s="65" t="str">
        <f t="shared" si="193"/>
        <v/>
      </c>
      <c r="I389" s="65" t="str">
        <f t="shared" si="193"/>
        <v/>
      </c>
      <c r="J389" s="65" t="str">
        <f t="shared" si="193"/>
        <v/>
      </c>
      <c r="K389" s="65" t="str">
        <f t="shared" si="193"/>
        <v/>
      </c>
      <c r="L389" s="65" t="str">
        <f t="shared" si="193"/>
        <v/>
      </c>
      <c r="M389" s="65" t="str">
        <f t="shared" si="193"/>
        <v/>
      </c>
      <c r="N389" s="70" t="str">
        <f t="shared" si="193"/>
        <v/>
      </c>
      <c r="O389" s="70" t="str">
        <f t="shared" si="193"/>
        <v/>
      </c>
      <c r="P389" s="70" t="str">
        <f t="shared" si="193"/>
        <v/>
      </c>
      <c r="Q389" s="65" t="str">
        <f t="shared" si="193"/>
        <v/>
      </c>
      <c r="R389" s="65" t="str">
        <f t="shared" si="193"/>
        <v/>
      </c>
      <c r="S389" s="65" t="str">
        <f t="shared" si="193"/>
        <v/>
      </c>
      <c r="T389" s="65" t="str">
        <f t="shared" si="193"/>
        <v/>
      </c>
      <c r="U389" s="65" t="str">
        <f t="shared" si="193"/>
        <v/>
      </c>
      <c r="V389" s="66" t="str">
        <f t="shared" si="193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4">IFERROR((F391-F390)/F390,"")</f>
        <v/>
      </c>
      <c r="G392" s="63" t="str">
        <f t="shared" si="194"/>
        <v/>
      </c>
      <c r="H392" s="63" t="str">
        <f t="shared" si="194"/>
        <v/>
      </c>
      <c r="I392" s="63" t="str">
        <f t="shared" si="194"/>
        <v/>
      </c>
      <c r="J392" s="63" t="str">
        <f t="shared" si="194"/>
        <v/>
      </c>
      <c r="K392" s="63" t="str">
        <f t="shared" si="194"/>
        <v/>
      </c>
      <c r="L392" s="63" t="str">
        <f t="shared" si="194"/>
        <v/>
      </c>
      <c r="M392" s="63" t="str">
        <f t="shared" si="194"/>
        <v/>
      </c>
      <c r="N392" s="35" t="str">
        <f t="shared" si="194"/>
        <v/>
      </c>
      <c r="O392" s="35" t="str">
        <f t="shared" si="194"/>
        <v/>
      </c>
      <c r="P392" s="35" t="str">
        <f t="shared" si="194"/>
        <v/>
      </c>
      <c r="Q392" s="63" t="str">
        <f t="shared" si="194"/>
        <v/>
      </c>
      <c r="R392" s="63" t="str">
        <f t="shared" si="194"/>
        <v/>
      </c>
      <c r="S392" s="63" t="str">
        <f t="shared" si="194"/>
        <v/>
      </c>
      <c r="T392" s="63" t="str">
        <f t="shared" si="194"/>
        <v/>
      </c>
      <c r="U392" s="63" t="str">
        <f t="shared" si="194"/>
        <v/>
      </c>
      <c r="V392" s="64" t="str">
        <f t="shared" si="194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5">IFERROR(SQRT(2*(F391-F390)^2/(F391+F390)),"")</f>
        <v/>
      </c>
      <c r="G393" s="65" t="str">
        <f t="shared" si="195"/>
        <v/>
      </c>
      <c r="H393" s="65" t="str">
        <f t="shared" si="195"/>
        <v/>
      </c>
      <c r="I393" s="65" t="str">
        <f t="shared" si="195"/>
        <v/>
      </c>
      <c r="J393" s="65" t="str">
        <f t="shared" si="195"/>
        <v/>
      </c>
      <c r="K393" s="65" t="str">
        <f t="shared" si="195"/>
        <v/>
      </c>
      <c r="L393" s="65" t="str">
        <f t="shared" si="195"/>
        <v/>
      </c>
      <c r="M393" s="65" t="str">
        <f t="shared" si="195"/>
        <v/>
      </c>
      <c r="N393" s="70" t="str">
        <f t="shared" si="195"/>
        <v/>
      </c>
      <c r="O393" s="70" t="str">
        <f t="shared" si="195"/>
        <v/>
      </c>
      <c r="P393" s="70" t="str">
        <f t="shared" si="195"/>
        <v/>
      </c>
      <c r="Q393" s="65" t="str">
        <f t="shared" si="195"/>
        <v/>
      </c>
      <c r="R393" s="65" t="str">
        <f t="shared" si="195"/>
        <v/>
      </c>
      <c r="S393" s="65" t="str">
        <f t="shared" si="195"/>
        <v/>
      </c>
      <c r="T393" s="65" t="str">
        <f t="shared" si="195"/>
        <v/>
      </c>
      <c r="U393" s="65" t="str">
        <f t="shared" si="195"/>
        <v/>
      </c>
      <c r="V393" s="66" t="str">
        <f t="shared" si="195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196">IFERROR((F395-F394)/F394,"")</f>
        <v/>
      </c>
      <c r="G396" s="63" t="str">
        <f t="shared" si="196"/>
        <v/>
      </c>
      <c r="H396" s="63" t="str">
        <f t="shared" si="196"/>
        <v/>
      </c>
      <c r="I396" s="63" t="str">
        <f t="shared" si="196"/>
        <v/>
      </c>
      <c r="J396" s="63" t="str">
        <f t="shared" si="196"/>
        <v/>
      </c>
      <c r="K396" s="63" t="str">
        <f t="shared" si="196"/>
        <v/>
      </c>
      <c r="L396" s="63" t="str">
        <f t="shared" si="196"/>
        <v/>
      </c>
      <c r="M396" s="63" t="str">
        <f t="shared" si="196"/>
        <v/>
      </c>
      <c r="N396" s="35" t="str">
        <f t="shared" si="196"/>
        <v/>
      </c>
      <c r="O396" s="35" t="str">
        <f t="shared" si="196"/>
        <v/>
      </c>
      <c r="P396" s="35" t="str">
        <f t="shared" si="196"/>
        <v/>
      </c>
      <c r="Q396" s="63" t="str">
        <f t="shared" si="196"/>
        <v/>
      </c>
      <c r="R396" s="63" t="str">
        <f t="shared" si="196"/>
        <v/>
      </c>
      <c r="S396" s="63" t="str">
        <f t="shared" si="196"/>
        <v/>
      </c>
      <c r="T396" s="63" t="str">
        <f t="shared" si="196"/>
        <v/>
      </c>
      <c r="U396" s="63" t="str">
        <f t="shared" si="196"/>
        <v/>
      </c>
      <c r="V396" s="64" t="str">
        <f t="shared" si="196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197">IFERROR(SQRT(2*(F395-F394)^2/(F395+F394)),"")</f>
        <v/>
      </c>
      <c r="G397" s="65" t="str">
        <f t="shared" si="197"/>
        <v/>
      </c>
      <c r="H397" s="65" t="str">
        <f t="shared" si="197"/>
        <v/>
      </c>
      <c r="I397" s="65" t="str">
        <f t="shared" si="197"/>
        <v/>
      </c>
      <c r="J397" s="65" t="str">
        <f t="shared" si="197"/>
        <v/>
      </c>
      <c r="K397" s="65" t="str">
        <f t="shared" si="197"/>
        <v/>
      </c>
      <c r="L397" s="65" t="str">
        <f t="shared" si="197"/>
        <v/>
      </c>
      <c r="M397" s="65" t="str">
        <f t="shared" si="197"/>
        <v/>
      </c>
      <c r="N397" s="70" t="str">
        <f t="shared" si="197"/>
        <v/>
      </c>
      <c r="O397" s="70" t="str">
        <f t="shared" si="197"/>
        <v/>
      </c>
      <c r="P397" s="70" t="str">
        <f t="shared" si="197"/>
        <v/>
      </c>
      <c r="Q397" s="65" t="str">
        <f t="shared" si="197"/>
        <v/>
      </c>
      <c r="R397" s="65" t="str">
        <f t="shared" si="197"/>
        <v/>
      </c>
      <c r="S397" s="65" t="str">
        <f t="shared" si="197"/>
        <v/>
      </c>
      <c r="T397" s="65" t="str">
        <f t="shared" si="197"/>
        <v/>
      </c>
      <c r="U397" s="65" t="str">
        <f t="shared" si="197"/>
        <v/>
      </c>
      <c r="V397" s="66" t="str">
        <f t="shared" si="197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198">IFERROR((F399-F398)/F398,"")</f>
        <v/>
      </c>
      <c r="G400" s="63" t="str">
        <f t="shared" si="198"/>
        <v/>
      </c>
      <c r="H400" s="63" t="str">
        <f t="shared" si="198"/>
        <v/>
      </c>
      <c r="I400" s="63" t="str">
        <f t="shared" si="198"/>
        <v/>
      </c>
      <c r="J400" s="63" t="str">
        <f t="shared" si="198"/>
        <v/>
      </c>
      <c r="K400" s="63" t="str">
        <f t="shared" si="198"/>
        <v/>
      </c>
      <c r="L400" s="63" t="str">
        <f t="shared" si="198"/>
        <v/>
      </c>
      <c r="M400" s="63" t="str">
        <f t="shared" si="198"/>
        <v/>
      </c>
      <c r="N400" s="35" t="str">
        <f t="shared" si="198"/>
        <v/>
      </c>
      <c r="O400" s="35" t="str">
        <f t="shared" si="198"/>
        <v/>
      </c>
      <c r="P400" s="35" t="str">
        <f t="shared" si="198"/>
        <v/>
      </c>
      <c r="Q400" s="63" t="str">
        <f t="shared" si="198"/>
        <v/>
      </c>
      <c r="R400" s="63" t="str">
        <f t="shared" si="198"/>
        <v/>
      </c>
      <c r="S400" s="63" t="str">
        <f t="shared" si="198"/>
        <v/>
      </c>
      <c r="T400" s="63" t="str">
        <f t="shared" si="198"/>
        <v/>
      </c>
      <c r="U400" s="63" t="str">
        <f t="shared" si="198"/>
        <v/>
      </c>
      <c r="V400" s="64" t="str">
        <f t="shared" si="198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199">IFERROR(SQRT(2*(F399-F398)^2/(F399+F398)),"")</f>
        <v/>
      </c>
      <c r="G401" s="65" t="str">
        <f t="shared" si="199"/>
        <v/>
      </c>
      <c r="H401" s="65" t="str">
        <f t="shared" si="199"/>
        <v/>
      </c>
      <c r="I401" s="65" t="str">
        <f t="shared" si="199"/>
        <v/>
      </c>
      <c r="J401" s="65" t="str">
        <f t="shared" si="199"/>
        <v/>
      </c>
      <c r="K401" s="65" t="str">
        <f t="shared" si="199"/>
        <v/>
      </c>
      <c r="L401" s="65" t="str">
        <f t="shared" si="199"/>
        <v/>
      </c>
      <c r="M401" s="65" t="str">
        <f t="shared" si="199"/>
        <v/>
      </c>
      <c r="N401" s="70" t="str">
        <f t="shared" si="199"/>
        <v/>
      </c>
      <c r="O401" s="70" t="str">
        <f t="shared" si="199"/>
        <v/>
      </c>
      <c r="P401" s="70" t="str">
        <f t="shared" si="199"/>
        <v/>
      </c>
      <c r="Q401" s="65" t="str">
        <f t="shared" si="199"/>
        <v/>
      </c>
      <c r="R401" s="65" t="str">
        <f t="shared" si="199"/>
        <v/>
      </c>
      <c r="S401" s="65" t="str">
        <f t="shared" si="199"/>
        <v/>
      </c>
      <c r="T401" s="65" t="str">
        <f t="shared" si="199"/>
        <v/>
      </c>
      <c r="U401" s="65" t="str">
        <f t="shared" si="199"/>
        <v/>
      </c>
      <c r="V401" s="66" t="str">
        <f t="shared" si="199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0">IFERROR((F403-F402)/F402,"")</f>
        <v/>
      </c>
      <c r="G404" s="63" t="str">
        <f t="shared" si="200"/>
        <v/>
      </c>
      <c r="H404" s="63" t="str">
        <f t="shared" si="200"/>
        <v/>
      </c>
      <c r="I404" s="63" t="str">
        <f t="shared" si="200"/>
        <v/>
      </c>
      <c r="J404" s="63" t="str">
        <f t="shared" si="200"/>
        <v/>
      </c>
      <c r="K404" s="63" t="str">
        <f t="shared" si="200"/>
        <v/>
      </c>
      <c r="L404" s="63" t="str">
        <f t="shared" si="200"/>
        <v/>
      </c>
      <c r="M404" s="63" t="str">
        <f t="shared" si="200"/>
        <v/>
      </c>
      <c r="N404" s="35" t="str">
        <f t="shared" si="200"/>
        <v/>
      </c>
      <c r="O404" s="35" t="str">
        <f t="shared" si="200"/>
        <v/>
      </c>
      <c r="P404" s="35" t="str">
        <f t="shared" si="200"/>
        <v/>
      </c>
      <c r="Q404" s="63" t="str">
        <f t="shared" si="200"/>
        <v/>
      </c>
      <c r="R404" s="63" t="str">
        <f t="shared" si="200"/>
        <v/>
      </c>
      <c r="S404" s="63" t="str">
        <f t="shared" si="200"/>
        <v/>
      </c>
      <c r="T404" s="63" t="str">
        <f t="shared" si="200"/>
        <v/>
      </c>
      <c r="U404" s="63" t="str">
        <f t="shared" si="200"/>
        <v/>
      </c>
      <c r="V404" s="64" t="str">
        <f t="shared" si="200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1">IFERROR(SQRT(2*(F403-F402)^2/(F403+F402)),"")</f>
        <v/>
      </c>
      <c r="G405" s="65" t="str">
        <f t="shared" si="201"/>
        <v/>
      </c>
      <c r="H405" s="65" t="str">
        <f t="shared" si="201"/>
        <v/>
      </c>
      <c r="I405" s="65" t="str">
        <f t="shared" si="201"/>
        <v/>
      </c>
      <c r="J405" s="65" t="str">
        <f t="shared" si="201"/>
        <v/>
      </c>
      <c r="K405" s="65" t="str">
        <f t="shared" si="201"/>
        <v/>
      </c>
      <c r="L405" s="65" t="str">
        <f t="shared" si="201"/>
        <v/>
      </c>
      <c r="M405" s="65" t="str">
        <f t="shared" si="201"/>
        <v/>
      </c>
      <c r="N405" s="70" t="str">
        <f t="shared" si="201"/>
        <v/>
      </c>
      <c r="O405" s="70" t="str">
        <f t="shared" si="201"/>
        <v/>
      </c>
      <c r="P405" s="70" t="str">
        <f t="shared" si="201"/>
        <v/>
      </c>
      <c r="Q405" s="65" t="str">
        <f t="shared" si="201"/>
        <v/>
      </c>
      <c r="R405" s="65" t="str">
        <f t="shared" si="201"/>
        <v/>
      </c>
      <c r="S405" s="65" t="str">
        <f t="shared" si="201"/>
        <v/>
      </c>
      <c r="T405" s="65" t="str">
        <f t="shared" si="201"/>
        <v/>
      </c>
      <c r="U405" s="65" t="str">
        <f t="shared" si="201"/>
        <v/>
      </c>
      <c r="V405" s="66" t="str">
        <f t="shared" si="201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71"/>
      <c r="E406" s="91"/>
      <c r="F406" s="58"/>
      <c r="G406" s="58"/>
      <c r="H406" s="58"/>
      <c r="I406" s="58"/>
      <c r="J406" s="58"/>
      <c r="K406" s="58"/>
      <c r="L406" s="58"/>
      <c r="M406" s="58"/>
      <c r="Q406" s="58"/>
      <c r="R406" s="58"/>
      <c r="S406" s="58"/>
      <c r="T406" s="58"/>
      <c r="U406" s="58"/>
      <c r="V406" s="59"/>
    </row>
    <row r="407" spans="1:22" ht="13.95" customHeight="1" x14ac:dyDescent="0.3">
      <c r="A407" s="82"/>
      <c r="B407" s="85"/>
      <c r="C407" s="18" t="s">
        <v>548</v>
      </c>
      <c r="D407" s="72"/>
      <c r="E407" s="88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60"/>
    </row>
    <row r="408" spans="1:22" ht="13.95" customHeight="1" x14ac:dyDescent="0.3">
      <c r="A408" s="82"/>
      <c r="B408" s="85"/>
      <c r="C408" s="18" t="s">
        <v>549</v>
      </c>
      <c r="D408" s="72"/>
      <c r="E408" s="88"/>
      <c r="F408" s="63" t="str">
        <f t="shared" ref="F408:V408" si="202">IFERROR((F407-F406)/F406,"")</f>
        <v/>
      </c>
      <c r="G408" s="63" t="str">
        <f t="shared" si="202"/>
        <v/>
      </c>
      <c r="H408" s="63" t="str">
        <f t="shared" si="202"/>
        <v/>
      </c>
      <c r="I408" s="63" t="str">
        <f t="shared" si="202"/>
        <v/>
      </c>
      <c r="J408" s="63" t="str">
        <f t="shared" si="202"/>
        <v/>
      </c>
      <c r="K408" s="63" t="str">
        <f t="shared" si="202"/>
        <v/>
      </c>
      <c r="L408" s="63" t="str">
        <f t="shared" si="202"/>
        <v/>
      </c>
      <c r="M408" s="63" t="str">
        <f t="shared" si="202"/>
        <v/>
      </c>
      <c r="N408" s="35" t="str">
        <f t="shared" si="202"/>
        <v/>
      </c>
      <c r="O408" s="35" t="str">
        <f t="shared" si="202"/>
        <v/>
      </c>
      <c r="P408" s="35" t="str">
        <f t="shared" si="202"/>
        <v/>
      </c>
      <c r="Q408" s="63" t="str">
        <f t="shared" si="202"/>
        <v/>
      </c>
      <c r="R408" s="63" t="str">
        <f t="shared" si="202"/>
        <v/>
      </c>
      <c r="S408" s="63" t="str">
        <f t="shared" si="202"/>
        <v/>
      </c>
      <c r="T408" s="63" t="str">
        <f t="shared" si="202"/>
        <v/>
      </c>
      <c r="U408" s="63" t="str">
        <f t="shared" si="202"/>
        <v/>
      </c>
      <c r="V408" s="64" t="str">
        <f t="shared" si="202"/>
        <v/>
      </c>
    </row>
    <row r="409" spans="1:22" ht="13.95" customHeight="1" thickBot="1" x14ac:dyDescent="0.35">
      <c r="A409" s="83"/>
      <c r="B409" s="86"/>
      <c r="C409" s="61" t="s">
        <v>550</v>
      </c>
      <c r="D409" s="73"/>
      <c r="E409" s="89"/>
      <c r="F409" s="65" t="str">
        <f t="shared" ref="F409:V409" si="203">IFERROR(SQRT(2*(F407-F406)^2/(F407+F406)),"")</f>
        <v/>
      </c>
      <c r="G409" s="65" t="str">
        <f t="shared" si="203"/>
        <v/>
      </c>
      <c r="H409" s="65" t="str">
        <f t="shared" si="203"/>
        <v/>
      </c>
      <c r="I409" s="65" t="str">
        <f t="shared" si="203"/>
        <v/>
      </c>
      <c r="J409" s="65" t="str">
        <f t="shared" si="203"/>
        <v/>
      </c>
      <c r="K409" s="65" t="str">
        <f t="shared" si="203"/>
        <v/>
      </c>
      <c r="L409" s="65" t="str">
        <f t="shared" si="203"/>
        <v/>
      </c>
      <c r="M409" s="65" t="str">
        <f t="shared" si="203"/>
        <v/>
      </c>
      <c r="N409" s="74" t="str">
        <f t="shared" si="203"/>
        <v/>
      </c>
      <c r="O409" s="74" t="str">
        <f t="shared" si="203"/>
        <v/>
      </c>
      <c r="P409" s="74" t="str">
        <f t="shared" si="203"/>
        <v/>
      </c>
      <c r="Q409" s="65" t="str">
        <f t="shared" si="203"/>
        <v/>
      </c>
      <c r="R409" s="65" t="str">
        <f t="shared" si="203"/>
        <v/>
      </c>
      <c r="S409" s="65" t="str">
        <f t="shared" si="203"/>
        <v/>
      </c>
      <c r="T409" s="65" t="str">
        <f t="shared" si="203"/>
        <v/>
      </c>
      <c r="U409" s="65" t="str">
        <f t="shared" si="203"/>
        <v/>
      </c>
      <c r="V409" s="66" t="str">
        <f t="shared" si="203"/>
        <v/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/>
      <c r="E410" s="90"/>
    </row>
    <row r="411" spans="1:22" ht="13.95" customHeight="1" x14ac:dyDescent="0.3">
      <c r="A411" s="82"/>
      <c r="B411" s="85"/>
      <c r="C411" s="18" t="s">
        <v>548</v>
      </c>
      <c r="D411" s="88"/>
      <c r="E411" s="88"/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 t="str">
        <f t="shared" ref="F412:V412" si="204">IFERROR((F411-F410)/F410,"")</f>
        <v/>
      </c>
      <c r="G412" s="63" t="str">
        <f t="shared" si="204"/>
        <v/>
      </c>
      <c r="H412" s="63" t="str">
        <f t="shared" si="204"/>
        <v/>
      </c>
      <c r="I412" s="63" t="str">
        <f t="shared" si="204"/>
        <v/>
      </c>
      <c r="J412" s="63" t="str">
        <f t="shared" si="204"/>
        <v/>
      </c>
      <c r="K412" s="63" t="str">
        <f t="shared" si="204"/>
        <v/>
      </c>
      <c r="L412" s="63" t="str">
        <f t="shared" si="204"/>
        <v/>
      </c>
      <c r="M412" s="63" t="str">
        <f t="shared" si="204"/>
        <v/>
      </c>
      <c r="N412" s="35" t="str">
        <f t="shared" si="204"/>
        <v/>
      </c>
      <c r="O412" s="35" t="str">
        <f t="shared" si="204"/>
        <v/>
      </c>
      <c r="P412" s="35" t="str">
        <f t="shared" si="204"/>
        <v/>
      </c>
      <c r="Q412" s="63" t="str">
        <f t="shared" si="204"/>
        <v/>
      </c>
      <c r="R412" s="63" t="str">
        <f t="shared" si="204"/>
        <v/>
      </c>
      <c r="S412" s="63" t="str">
        <f t="shared" si="204"/>
        <v/>
      </c>
      <c r="T412" s="63" t="str">
        <f t="shared" si="204"/>
        <v/>
      </c>
      <c r="U412" s="63" t="str">
        <f t="shared" si="204"/>
        <v/>
      </c>
      <c r="V412" s="64" t="str">
        <f t="shared" si="204"/>
        <v/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 t="str">
        <f t="shared" ref="F413:V413" si="205">IFERROR(SQRT(2*(F411-F410)^2/(F411+F410)),"")</f>
        <v/>
      </c>
      <c r="G413" s="65" t="str">
        <f t="shared" si="205"/>
        <v/>
      </c>
      <c r="H413" s="65" t="str">
        <f t="shared" si="205"/>
        <v/>
      </c>
      <c r="I413" s="65" t="str">
        <f t="shared" si="205"/>
        <v/>
      </c>
      <c r="J413" s="65" t="str">
        <f t="shared" si="205"/>
        <v/>
      </c>
      <c r="K413" s="65" t="str">
        <f t="shared" si="205"/>
        <v/>
      </c>
      <c r="L413" s="65" t="str">
        <f t="shared" si="205"/>
        <v/>
      </c>
      <c r="M413" s="65" t="str">
        <f t="shared" si="205"/>
        <v/>
      </c>
      <c r="N413" s="74" t="str">
        <f t="shared" si="205"/>
        <v/>
      </c>
      <c r="O413" s="74" t="str">
        <f t="shared" si="205"/>
        <v/>
      </c>
      <c r="P413" s="74" t="str">
        <f t="shared" si="205"/>
        <v/>
      </c>
      <c r="Q413" s="65" t="str">
        <f t="shared" si="205"/>
        <v/>
      </c>
      <c r="R413" s="65" t="str">
        <f t="shared" si="205"/>
        <v/>
      </c>
      <c r="S413" s="65" t="str">
        <f t="shared" si="205"/>
        <v/>
      </c>
      <c r="T413" s="65" t="str">
        <f t="shared" si="205"/>
        <v/>
      </c>
      <c r="U413" s="65" t="str">
        <f t="shared" si="205"/>
        <v/>
      </c>
      <c r="V413" s="66" t="str">
        <f t="shared" si="205"/>
        <v/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06">IFERROR((F415-F414)/F414,"")</f>
        <v/>
      </c>
      <c r="G416" s="63" t="str">
        <f t="shared" si="206"/>
        <v/>
      </c>
      <c r="H416" s="63" t="str">
        <f t="shared" si="206"/>
        <v/>
      </c>
      <c r="I416" s="63" t="str">
        <f t="shared" si="206"/>
        <v/>
      </c>
      <c r="J416" s="63" t="str">
        <f t="shared" si="206"/>
        <v/>
      </c>
      <c r="K416" s="63" t="str">
        <f t="shared" si="206"/>
        <v/>
      </c>
      <c r="L416" s="63" t="str">
        <f t="shared" si="206"/>
        <v/>
      </c>
      <c r="M416" s="63" t="str">
        <f t="shared" si="206"/>
        <v/>
      </c>
      <c r="N416" s="35" t="str">
        <f t="shared" si="206"/>
        <v/>
      </c>
      <c r="O416" s="35" t="str">
        <f t="shared" si="206"/>
        <v/>
      </c>
      <c r="P416" s="35" t="str">
        <f t="shared" si="206"/>
        <v/>
      </c>
      <c r="Q416" s="63" t="str">
        <f t="shared" si="206"/>
        <v/>
      </c>
      <c r="R416" s="63" t="str">
        <f t="shared" si="206"/>
        <v/>
      </c>
      <c r="S416" s="63" t="str">
        <f t="shared" si="206"/>
        <v/>
      </c>
      <c r="T416" s="63" t="str">
        <f t="shared" si="206"/>
        <v/>
      </c>
      <c r="U416" s="63" t="str">
        <f t="shared" si="206"/>
        <v/>
      </c>
      <c r="V416" s="64" t="str">
        <f t="shared" si="206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07">IFERROR(SQRT(2*(F415-F414)^2/(F415+F414)),"")</f>
        <v/>
      </c>
      <c r="G417" s="65" t="str">
        <f t="shared" si="207"/>
        <v/>
      </c>
      <c r="H417" s="65" t="str">
        <f t="shared" si="207"/>
        <v/>
      </c>
      <c r="I417" s="65" t="str">
        <f t="shared" si="207"/>
        <v/>
      </c>
      <c r="J417" s="65" t="str">
        <f t="shared" si="207"/>
        <v/>
      </c>
      <c r="K417" s="65" t="str">
        <f t="shared" si="207"/>
        <v/>
      </c>
      <c r="L417" s="65" t="str">
        <f t="shared" si="207"/>
        <v/>
      </c>
      <c r="M417" s="65" t="str">
        <f t="shared" si="207"/>
        <v/>
      </c>
      <c r="N417" s="74" t="str">
        <f t="shared" si="207"/>
        <v/>
      </c>
      <c r="O417" s="74" t="str">
        <f t="shared" si="207"/>
        <v/>
      </c>
      <c r="P417" s="74" t="str">
        <f t="shared" si="207"/>
        <v/>
      </c>
      <c r="Q417" s="65" t="str">
        <f t="shared" si="207"/>
        <v/>
      </c>
      <c r="R417" s="65" t="str">
        <f t="shared" si="207"/>
        <v/>
      </c>
      <c r="S417" s="65" t="str">
        <f t="shared" si="207"/>
        <v/>
      </c>
      <c r="T417" s="65" t="str">
        <f t="shared" si="207"/>
        <v/>
      </c>
      <c r="U417" s="65" t="str">
        <f t="shared" si="207"/>
        <v/>
      </c>
      <c r="V417" s="66" t="str">
        <f t="shared" si="207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08">IFERROR((F419-F418)/F418,"")</f>
        <v/>
      </c>
      <c r="G420" s="63" t="str">
        <f t="shared" si="208"/>
        <v/>
      </c>
      <c r="H420" s="63" t="str">
        <f t="shared" si="208"/>
        <v/>
      </c>
      <c r="I420" s="63" t="str">
        <f t="shared" si="208"/>
        <v/>
      </c>
      <c r="J420" s="63" t="str">
        <f t="shared" si="208"/>
        <v/>
      </c>
      <c r="K420" s="63" t="str">
        <f t="shared" si="208"/>
        <v/>
      </c>
      <c r="L420" s="63" t="str">
        <f t="shared" si="208"/>
        <v/>
      </c>
      <c r="M420" s="63" t="str">
        <f t="shared" si="208"/>
        <v/>
      </c>
      <c r="N420" s="35" t="str">
        <f t="shared" si="208"/>
        <v/>
      </c>
      <c r="O420" s="35" t="str">
        <f t="shared" si="208"/>
        <v/>
      </c>
      <c r="P420" s="35" t="str">
        <f t="shared" si="208"/>
        <v/>
      </c>
      <c r="Q420" s="63" t="str">
        <f t="shared" si="208"/>
        <v/>
      </c>
      <c r="R420" s="63" t="str">
        <f t="shared" si="208"/>
        <v/>
      </c>
      <c r="S420" s="63" t="str">
        <f t="shared" si="208"/>
        <v/>
      </c>
      <c r="T420" s="63" t="str">
        <f t="shared" si="208"/>
        <v/>
      </c>
      <c r="U420" s="63" t="str">
        <f t="shared" si="208"/>
        <v/>
      </c>
      <c r="V420" s="64" t="str">
        <f t="shared" si="208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09">IFERROR(SQRT(2*(F419-F418)^2/(F419+F418)),"")</f>
        <v/>
      </c>
      <c r="G421" s="65" t="str">
        <f t="shared" si="209"/>
        <v/>
      </c>
      <c r="H421" s="65" t="str">
        <f t="shared" si="209"/>
        <v/>
      </c>
      <c r="I421" s="65" t="str">
        <f t="shared" si="209"/>
        <v/>
      </c>
      <c r="J421" s="65" t="str">
        <f t="shared" si="209"/>
        <v/>
      </c>
      <c r="K421" s="65" t="str">
        <f t="shared" si="209"/>
        <v/>
      </c>
      <c r="L421" s="65" t="str">
        <f t="shared" si="209"/>
        <v/>
      </c>
      <c r="M421" s="65" t="str">
        <f t="shared" si="209"/>
        <v/>
      </c>
      <c r="N421" s="70" t="str">
        <f t="shared" si="209"/>
        <v/>
      </c>
      <c r="O421" s="70" t="str">
        <f t="shared" si="209"/>
        <v/>
      </c>
      <c r="P421" s="70" t="str">
        <f t="shared" si="209"/>
        <v/>
      </c>
      <c r="Q421" s="65" t="str">
        <f t="shared" si="209"/>
        <v/>
      </c>
      <c r="R421" s="65" t="str">
        <f t="shared" si="209"/>
        <v/>
      </c>
      <c r="S421" s="65" t="str">
        <f t="shared" si="209"/>
        <v/>
      </c>
      <c r="T421" s="65" t="str">
        <f t="shared" si="209"/>
        <v/>
      </c>
      <c r="U421" s="65" t="str">
        <f t="shared" si="209"/>
        <v/>
      </c>
      <c r="V421" s="66" t="str">
        <f t="shared" si="209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0">IFERROR((F423-F422)/F422,"")</f>
        <v/>
      </c>
      <c r="G424" s="63" t="str">
        <f t="shared" si="210"/>
        <v/>
      </c>
      <c r="H424" s="63" t="str">
        <f t="shared" si="210"/>
        <v/>
      </c>
      <c r="I424" s="63" t="str">
        <f t="shared" si="210"/>
        <v/>
      </c>
      <c r="J424" s="63" t="str">
        <f t="shared" si="210"/>
        <v/>
      </c>
      <c r="K424" s="63" t="str">
        <f t="shared" si="210"/>
        <v/>
      </c>
      <c r="L424" s="63" t="str">
        <f t="shared" si="210"/>
        <v/>
      </c>
      <c r="M424" s="63" t="str">
        <f t="shared" si="210"/>
        <v/>
      </c>
      <c r="N424" s="35" t="str">
        <f t="shared" si="210"/>
        <v/>
      </c>
      <c r="O424" s="35" t="str">
        <f t="shared" si="210"/>
        <v/>
      </c>
      <c r="P424" s="35" t="str">
        <f t="shared" si="210"/>
        <v/>
      </c>
      <c r="Q424" s="63" t="str">
        <f t="shared" si="210"/>
        <v/>
      </c>
      <c r="R424" s="63" t="str">
        <f t="shared" si="210"/>
        <v/>
      </c>
      <c r="S424" s="63" t="str">
        <f t="shared" si="210"/>
        <v/>
      </c>
      <c r="T424" s="63" t="str">
        <f t="shared" si="210"/>
        <v/>
      </c>
      <c r="U424" s="63" t="str">
        <f t="shared" si="210"/>
        <v/>
      </c>
      <c r="V424" s="64" t="str">
        <f t="shared" si="210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1">IFERROR(SQRT(2*(F423-F422)^2/(F423+F422)),"")</f>
        <v/>
      </c>
      <c r="G425" s="65" t="str">
        <f t="shared" si="211"/>
        <v/>
      </c>
      <c r="H425" s="65" t="str">
        <f t="shared" si="211"/>
        <v/>
      </c>
      <c r="I425" s="65" t="str">
        <f t="shared" si="211"/>
        <v/>
      </c>
      <c r="J425" s="65" t="str">
        <f t="shared" si="211"/>
        <v/>
      </c>
      <c r="K425" s="65" t="str">
        <f t="shared" si="211"/>
        <v/>
      </c>
      <c r="L425" s="65" t="str">
        <f t="shared" si="211"/>
        <v/>
      </c>
      <c r="M425" s="65" t="str">
        <f t="shared" si="211"/>
        <v/>
      </c>
      <c r="N425" s="74" t="str">
        <f t="shared" si="211"/>
        <v/>
      </c>
      <c r="O425" s="74" t="str">
        <f t="shared" si="211"/>
        <v/>
      </c>
      <c r="P425" s="74" t="str">
        <f t="shared" si="211"/>
        <v/>
      </c>
      <c r="Q425" s="65" t="str">
        <f t="shared" si="211"/>
        <v/>
      </c>
      <c r="R425" s="65" t="str">
        <f t="shared" si="211"/>
        <v/>
      </c>
      <c r="S425" s="65" t="str">
        <f t="shared" si="211"/>
        <v/>
      </c>
      <c r="T425" s="65" t="str">
        <f t="shared" si="211"/>
        <v/>
      </c>
      <c r="U425" s="65" t="str">
        <f t="shared" si="211"/>
        <v/>
      </c>
      <c r="V425" s="66" t="str">
        <f t="shared" si="211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12">IFERROR((F427-F426)/F426,"")</f>
        <v/>
      </c>
      <c r="G428" s="63" t="str">
        <f t="shared" si="212"/>
        <v/>
      </c>
      <c r="H428" s="63" t="str">
        <f t="shared" si="212"/>
        <v/>
      </c>
      <c r="I428" s="63" t="str">
        <f t="shared" si="212"/>
        <v/>
      </c>
      <c r="J428" s="63" t="str">
        <f t="shared" si="212"/>
        <v/>
      </c>
      <c r="K428" s="63" t="str">
        <f t="shared" si="212"/>
        <v/>
      </c>
      <c r="L428" s="63" t="str">
        <f t="shared" si="212"/>
        <v/>
      </c>
      <c r="M428" s="63" t="str">
        <f t="shared" si="212"/>
        <v/>
      </c>
      <c r="N428" s="35" t="str">
        <f t="shared" si="212"/>
        <v/>
      </c>
      <c r="O428" s="35" t="str">
        <f t="shared" si="212"/>
        <v/>
      </c>
      <c r="P428" s="35" t="str">
        <f t="shared" si="212"/>
        <v/>
      </c>
      <c r="Q428" s="63" t="str">
        <f t="shared" si="212"/>
        <v/>
      </c>
      <c r="R428" s="63" t="str">
        <f t="shared" si="212"/>
        <v/>
      </c>
      <c r="S428" s="63" t="str">
        <f t="shared" si="212"/>
        <v/>
      </c>
      <c r="T428" s="63" t="str">
        <f t="shared" si="212"/>
        <v/>
      </c>
      <c r="U428" s="63" t="str">
        <f t="shared" si="212"/>
        <v/>
      </c>
      <c r="V428" s="64" t="str">
        <f t="shared" si="212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13">IFERROR(SQRT(2*(F427-F426)^2/(F427+F426)),"")</f>
        <v/>
      </c>
      <c r="G429" s="65" t="str">
        <f t="shared" si="213"/>
        <v/>
      </c>
      <c r="H429" s="65" t="str">
        <f t="shared" si="213"/>
        <v/>
      </c>
      <c r="I429" s="65" t="str">
        <f t="shared" si="213"/>
        <v/>
      </c>
      <c r="J429" s="65" t="str">
        <f t="shared" si="213"/>
        <v/>
      </c>
      <c r="K429" s="65" t="str">
        <f t="shared" si="213"/>
        <v/>
      </c>
      <c r="L429" s="65" t="str">
        <f t="shared" si="213"/>
        <v/>
      </c>
      <c r="M429" s="65" t="str">
        <f t="shared" si="213"/>
        <v/>
      </c>
      <c r="N429" s="74" t="str">
        <f t="shared" si="213"/>
        <v/>
      </c>
      <c r="O429" s="74" t="str">
        <f t="shared" si="213"/>
        <v/>
      </c>
      <c r="P429" s="74" t="str">
        <f t="shared" si="213"/>
        <v/>
      </c>
      <c r="Q429" s="65" t="str">
        <f t="shared" si="213"/>
        <v/>
      </c>
      <c r="R429" s="65" t="str">
        <f t="shared" si="213"/>
        <v/>
      </c>
      <c r="S429" s="65" t="str">
        <f t="shared" si="213"/>
        <v/>
      </c>
      <c r="T429" s="65" t="str">
        <f t="shared" si="213"/>
        <v/>
      </c>
      <c r="U429" s="65" t="str">
        <f t="shared" si="213"/>
        <v/>
      </c>
      <c r="V429" s="66" t="str">
        <f t="shared" si="213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14">IFERROR((F431-F430)/F430,"")</f>
        <v/>
      </c>
      <c r="G432" s="63" t="str">
        <f t="shared" si="214"/>
        <v/>
      </c>
      <c r="H432" s="63" t="str">
        <f t="shared" si="214"/>
        <v/>
      </c>
      <c r="I432" s="63" t="str">
        <f t="shared" si="214"/>
        <v/>
      </c>
      <c r="J432" s="63" t="str">
        <f t="shared" si="214"/>
        <v/>
      </c>
      <c r="K432" s="63" t="str">
        <f t="shared" si="214"/>
        <v/>
      </c>
      <c r="L432" s="63" t="str">
        <f t="shared" si="214"/>
        <v/>
      </c>
      <c r="M432" s="63" t="str">
        <f t="shared" si="214"/>
        <v/>
      </c>
      <c r="N432" s="35" t="str">
        <f t="shared" si="214"/>
        <v/>
      </c>
      <c r="O432" s="35" t="str">
        <f t="shared" si="214"/>
        <v/>
      </c>
      <c r="P432" s="35" t="str">
        <f t="shared" si="214"/>
        <v/>
      </c>
      <c r="Q432" s="63" t="str">
        <f t="shared" si="214"/>
        <v/>
      </c>
      <c r="R432" s="63" t="str">
        <f t="shared" si="214"/>
        <v/>
      </c>
      <c r="S432" s="63" t="str">
        <f t="shared" si="214"/>
        <v/>
      </c>
      <c r="T432" s="63" t="str">
        <f t="shared" si="214"/>
        <v/>
      </c>
      <c r="U432" s="63" t="str">
        <f t="shared" si="214"/>
        <v/>
      </c>
      <c r="V432" s="64" t="str">
        <f t="shared" si="214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15">IFERROR(SQRT(2*(F431-F430)^2/(F431+F430)),"")</f>
        <v/>
      </c>
      <c r="G433" s="65" t="str">
        <f t="shared" si="215"/>
        <v/>
      </c>
      <c r="H433" s="65" t="str">
        <f t="shared" si="215"/>
        <v/>
      </c>
      <c r="I433" s="65" t="str">
        <f t="shared" si="215"/>
        <v/>
      </c>
      <c r="J433" s="65" t="str">
        <f t="shared" si="215"/>
        <v/>
      </c>
      <c r="K433" s="65" t="str">
        <f t="shared" si="215"/>
        <v/>
      </c>
      <c r="L433" s="65" t="str">
        <f t="shared" si="215"/>
        <v/>
      </c>
      <c r="M433" s="65" t="str">
        <f t="shared" si="215"/>
        <v/>
      </c>
      <c r="N433" s="74" t="str">
        <f t="shared" si="215"/>
        <v/>
      </c>
      <c r="O433" s="74" t="str">
        <f t="shared" si="215"/>
        <v/>
      </c>
      <c r="P433" s="74" t="str">
        <f t="shared" si="215"/>
        <v/>
      </c>
      <c r="Q433" s="65" t="str">
        <f t="shared" si="215"/>
        <v/>
      </c>
      <c r="R433" s="65" t="str">
        <f t="shared" si="215"/>
        <v/>
      </c>
      <c r="S433" s="65" t="str">
        <f t="shared" si="215"/>
        <v/>
      </c>
      <c r="T433" s="65" t="str">
        <f t="shared" si="215"/>
        <v/>
      </c>
      <c r="U433" s="65" t="str">
        <f t="shared" si="215"/>
        <v/>
      </c>
      <c r="V433" s="66" t="str">
        <f t="shared" si="215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/>
      <c r="E434" s="90"/>
    </row>
    <row r="435" spans="1:22" ht="13.95" customHeight="1" x14ac:dyDescent="0.3">
      <c r="A435" s="82"/>
      <c r="B435" s="85"/>
      <c r="C435" s="18" t="s">
        <v>548</v>
      </c>
      <c r="D435" s="88"/>
      <c r="E435" s="88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 t="str">
        <f t="shared" ref="F436:V436" si="216">IFERROR((F435-F434)/F434,"")</f>
        <v/>
      </c>
      <c r="G436" s="63" t="str">
        <f t="shared" si="216"/>
        <v/>
      </c>
      <c r="H436" s="63" t="str">
        <f t="shared" si="216"/>
        <v/>
      </c>
      <c r="I436" s="63" t="str">
        <f t="shared" si="216"/>
        <v/>
      </c>
      <c r="J436" s="63" t="str">
        <f t="shared" si="216"/>
        <v/>
      </c>
      <c r="K436" s="63" t="str">
        <f t="shared" si="216"/>
        <v/>
      </c>
      <c r="L436" s="63" t="str">
        <f t="shared" si="216"/>
        <v/>
      </c>
      <c r="M436" s="63" t="str">
        <f t="shared" si="216"/>
        <v/>
      </c>
      <c r="N436" s="35" t="str">
        <f t="shared" si="216"/>
        <v/>
      </c>
      <c r="O436" s="35" t="str">
        <f t="shared" si="216"/>
        <v/>
      </c>
      <c r="P436" s="35" t="str">
        <f t="shared" si="216"/>
        <v/>
      </c>
      <c r="Q436" s="63" t="str">
        <f t="shared" si="216"/>
        <v/>
      </c>
      <c r="R436" s="63" t="str">
        <f t="shared" si="216"/>
        <v/>
      </c>
      <c r="S436" s="63" t="str">
        <f t="shared" si="216"/>
        <v/>
      </c>
      <c r="T436" s="63" t="str">
        <f t="shared" si="216"/>
        <v/>
      </c>
      <c r="U436" s="63" t="str">
        <f t="shared" si="216"/>
        <v/>
      </c>
      <c r="V436" s="64" t="str">
        <f t="shared" si="216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 t="str">
        <f t="shared" ref="F437:V437" si="217">IFERROR(SQRT(2*(F435-F434)^2/(F435+F434)),"")</f>
        <v/>
      </c>
      <c r="G437" s="65" t="str">
        <f t="shared" si="217"/>
        <v/>
      </c>
      <c r="H437" s="65" t="str">
        <f t="shared" si="217"/>
        <v/>
      </c>
      <c r="I437" s="65" t="str">
        <f t="shared" si="217"/>
        <v/>
      </c>
      <c r="J437" s="65" t="str">
        <f t="shared" si="217"/>
        <v/>
      </c>
      <c r="K437" s="65" t="str">
        <f t="shared" si="217"/>
        <v/>
      </c>
      <c r="L437" s="65" t="str">
        <f t="shared" si="217"/>
        <v/>
      </c>
      <c r="M437" s="65" t="str">
        <f t="shared" si="217"/>
        <v/>
      </c>
      <c r="N437" s="74" t="str">
        <f t="shared" si="217"/>
        <v/>
      </c>
      <c r="O437" s="74" t="str">
        <f t="shared" si="217"/>
        <v/>
      </c>
      <c r="P437" s="74" t="str">
        <f t="shared" si="217"/>
        <v/>
      </c>
      <c r="Q437" s="65" t="str">
        <f t="shared" si="217"/>
        <v/>
      </c>
      <c r="R437" s="65" t="str">
        <f t="shared" si="217"/>
        <v/>
      </c>
      <c r="S437" s="65" t="str">
        <f t="shared" si="217"/>
        <v/>
      </c>
      <c r="T437" s="65" t="str">
        <f t="shared" si="217"/>
        <v/>
      </c>
      <c r="U437" s="65" t="str">
        <f t="shared" si="217"/>
        <v/>
      </c>
      <c r="V437" s="66" t="str">
        <f t="shared" si="217"/>
        <v/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18">IFERROR((F439-F438)/F438,"")</f>
        <v/>
      </c>
      <c r="G440" s="63" t="str">
        <f t="shared" si="218"/>
        <v/>
      </c>
      <c r="H440" s="63" t="str">
        <f t="shared" si="218"/>
        <v/>
      </c>
      <c r="I440" s="63" t="str">
        <f t="shared" si="218"/>
        <v/>
      </c>
      <c r="J440" s="63" t="str">
        <f t="shared" si="218"/>
        <v/>
      </c>
      <c r="K440" s="63" t="str">
        <f t="shared" si="218"/>
        <v/>
      </c>
      <c r="L440" s="63" t="str">
        <f t="shared" si="218"/>
        <v/>
      </c>
      <c r="M440" s="63" t="str">
        <f t="shared" si="218"/>
        <v/>
      </c>
      <c r="N440" s="35" t="str">
        <f t="shared" si="218"/>
        <v/>
      </c>
      <c r="O440" s="35" t="str">
        <f t="shared" si="218"/>
        <v/>
      </c>
      <c r="P440" s="35" t="str">
        <f t="shared" si="218"/>
        <v/>
      </c>
      <c r="Q440" s="63" t="str">
        <f t="shared" si="218"/>
        <v/>
      </c>
      <c r="R440" s="63" t="str">
        <f t="shared" si="218"/>
        <v/>
      </c>
      <c r="S440" s="63" t="str">
        <f t="shared" si="218"/>
        <v/>
      </c>
      <c r="T440" s="63" t="str">
        <f t="shared" si="218"/>
        <v/>
      </c>
      <c r="U440" s="63" t="str">
        <f t="shared" si="218"/>
        <v/>
      </c>
      <c r="V440" s="64" t="str">
        <f t="shared" si="218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19">IFERROR(SQRT(2*(F439-F438)^2/(F439+F438)),"")</f>
        <v/>
      </c>
      <c r="G441" s="65" t="str">
        <f t="shared" si="219"/>
        <v/>
      </c>
      <c r="H441" s="65" t="str">
        <f t="shared" si="219"/>
        <v/>
      </c>
      <c r="I441" s="65" t="str">
        <f t="shared" si="219"/>
        <v/>
      </c>
      <c r="J441" s="65" t="str">
        <f t="shared" si="219"/>
        <v/>
      </c>
      <c r="K441" s="65" t="str">
        <f t="shared" si="219"/>
        <v/>
      </c>
      <c r="L441" s="65" t="str">
        <f t="shared" si="219"/>
        <v/>
      </c>
      <c r="M441" s="65" t="str">
        <f t="shared" si="219"/>
        <v/>
      </c>
      <c r="N441" s="74" t="str">
        <f t="shared" si="219"/>
        <v/>
      </c>
      <c r="O441" s="74" t="str">
        <f t="shared" si="219"/>
        <v/>
      </c>
      <c r="P441" s="74" t="str">
        <f t="shared" si="219"/>
        <v/>
      </c>
      <c r="Q441" s="65" t="str">
        <f t="shared" si="219"/>
        <v/>
      </c>
      <c r="R441" s="65" t="str">
        <f t="shared" si="219"/>
        <v/>
      </c>
      <c r="S441" s="65" t="str">
        <f t="shared" si="219"/>
        <v/>
      </c>
      <c r="T441" s="65" t="str">
        <f t="shared" si="219"/>
        <v/>
      </c>
      <c r="U441" s="65" t="str">
        <f t="shared" si="219"/>
        <v/>
      </c>
      <c r="V441" s="66" t="str">
        <f t="shared" si="219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20">IFERROR((F443-F442)/F442,"")</f>
        <v/>
      </c>
      <c r="G444" s="63" t="str">
        <f t="shared" si="220"/>
        <v/>
      </c>
      <c r="H444" s="63" t="str">
        <f t="shared" si="220"/>
        <v/>
      </c>
      <c r="I444" s="63" t="str">
        <f t="shared" si="220"/>
        <v/>
      </c>
      <c r="J444" s="63" t="str">
        <f t="shared" si="220"/>
        <v/>
      </c>
      <c r="K444" s="63" t="str">
        <f t="shared" si="220"/>
        <v/>
      </c>
      <c r="L444" s="63" t="str">
        <f t="shared" si="220"/>
        <v/>
      </c>
      <c r="M444" s="63" t="str">
        <f t="shared" si="220"/>
        <v/>
      </c>
      <c r="N444" s="35" t="str">
        <f t="shared" si="220"/>
        <v/>
      </c>
      <c r="O444" s="35" t="str">
        <f t="shared" si="220"/>
        <v/>
      </c>
      <c r="P444" s="35" t="str">
        <f t="shared" si="220"/>
        <v/>
      </c>
      <c r="Q444" s="63" t="str">
        <f t="shared" si="220"/>
        <v/>
      </c>
      <c r="R444" s="63" t="str">
        <f t="shared" si="220"/>
        <v/>
      </c>
      <c r="S444" s="63" t="str">
        <f t="shared" si="220"/>
        <v/>
      </c>
      <c r="T444" s="63" t="str">
        <f t="shared" si="220"/>
        <v/>
      </c>
      <c r="U444" s="63" t="str">
        <f t="shared" si="220"/>
        <v/>
      </c>
      <c r="V444" s="64" t="str">
        <f t="shared" si="220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21">IFERROR(SQRT(2*(F443-F442)^2/(F443+F442)),"")</f>
        <v/>
      </c>
      <c r="G445" s="65" t="str">
        <f t="shared" si="221"/>
        <v/>
      </c>
      <c r="H445" s="65" t="str">
        <f t="shared" si="221"/>
        <v/>
      </c>
      <c r="I445" s="65" t="str">
        <f t="shared" si="221"/>
        <v/>
      </c>
      <c r="J445" s="65" t="str">
        <f t="shared" si="221"/>
        <v/>
      </c>
      <c r="K445" s="65" t="str">
        <f t="shared" si="221"/>
        <v/>
      </c>
      <c r="L445" s="65" t="str">
        <f t="shared" si="221"/>
        <v/>
      </c>
      <c r="M445" s="65" t="str">
        <f t="shared" si="221"/>
        <v/>
      </c>
      <c r="N445" s="74" t="str">
        <f t="shared" si="221"/>
        <v/>
      </c>
      <c r="O445" s="74" t="str">
        <f t="shared" si="221"/>
        <v/>
      </c>
      <c r="P445" s="74" t="str">
        <f t="shared" si="221"/>
        <v/>
      </c>
      <c r="Q445" s="65" t="str">
        <f t="shared" si="221"/>
        <v/>
      </c>
      <c r="R445" s="65" t="str">
        <f t="shared" si="221"/>
        <v/>
      </c>
      <c r="S445" s="65" t="str">
        <f t="shared" si="221"/>
        <v/>
      </c>
      <c r="T445" s="65" t="str">
        <f t="shared" si="221"/>
        <v/>
      </c>
      <c r="U445" s="65" t="str">
        <f t="shared" si="221"/>
        <v/>
      </c>
      <c r="V445" s="66" t="str">
        <f t="shared" si="221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2">IFERROR((F447-F446)/F446,"")</f>
        <v/>
      </c>
      <c r="G448" s="63" t="str">
        <f t="shared" si="222"/>
        <v/>
      </c>
      <c r="H448" s="63" t="str">
        <f t="shared" si="222"/>
        <v/>
      </c>
      <c r="I448" s="63" t="str">
        <f t="shared" si="222"/>
        <v/>
      </c>
      <c r="J448" s="63" t="str">
        <f t="shared" si="222"/>
        <v/>
      </c>
      <c r="K448" s="63" t="str">
        <f t="shared" si="222"/>
        <v/>
      </c>
      <c r="L448" s="63" t="str">
        <f t="shared" si="222"/>
        <v/>
      </c>
      <c r="M448" s="63" t="str">
        <f t="shared" si="222"/>
        <v/>
      </c>
      <c r="N448" s="35" t="str">
        <f t="shared" si="222"/>
        <v/>
      </c>
      <c r="O448" s="35" t="str">
        <f t="shared" si="222"/>
        <v/>
      </c>
      <c r="P448" s="35" t="str">
        <f t="shared" si="222"/>
        <v/>
      </c>
      <c r="Q448" s="63" t="str">
        <f t="shared" si="222"/>
        <v/>
      </c>
      <c r="R448" s="63" t="str">
        <f t="shared" si="222"/>
        <v/>
      </c>
      <c r="S448" s="63" t="str">
        <f t="shared" si="222"/>
        <v/>
      </c>
      <c r="T448" s="63" t="str">
        <f t="shared" si="222"/>
        <v/>
      </c>
      <c r="U448" s="63" t="str">
        <f t="shared" si="222"/>
        <v/>
      </c>
      <c r="V448" s="64" t="str">
        <f t="shared" si="222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3">IFERROR(SQRT(2*(F447-F446)^2/(F447+F446)),"")</f>
        <v/>
      </c>
      <c r="G449" s="65" t="str">
        <f t="shared" si="223"/>
        <v/>
      </c>
      <c r="H449" s="65" t="str">
        <f t="shared" si="223"/>
        <v/>
      </c>
      <c r="I449" s="65" t="str">
        <f t="shared" si="223"/>
        <v/>
      </c>
      <c r="J449" s="65" t="str">
        <f t="shared" si="223"/>
        <v/>
      </c>
      <c r="K449" s="65" t="str">
        <f t="shared" si="223"/>
        <v/>
      </c>
      <c r="L449" s="65" t="str">
        <f t="shared" si="223"/>
        <v/>
      </c>
      <c r="M449" s="65" t="str">
        <f t="shared" si="223"/>
        <v/>
      </c>
      <c r="N449" s="70" t="str">
        <f t="shared" si="223"/>
        <v/>
      </c>
      <c r="O449" s="70" t="str">
        <f t="shared" si="223"/>
        <v/>
      </c>
      <c r="P449" s="70" t="str">
        <f t="shared" si="223"/>
        <v/>
      </c>
      <c r="Q449" s="65" t="str">
        <f t="shared" si="223"/>
        <v/>
      </c>
      <c r="R449" s="65" t="str">
        <f t="shared" si="223"/>
        <v/>
      </c>
      <c r="S449" s="65" t="str">
        <f t="shared" si="223"/>
        <v/>
      </c>
      <c r="T449" s="65" t="str">
        <f t="shared" si="223"/>
        <v/>
      </c>
      <c r="U449" s="65" t="str">
        <f t="shared" si="223"/>
        <v/>
      </c>
      <c r="V449" s="66" t="str">
        <f t="shared" si="223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4">IFERROR((F451-F450)/F450,"")</f>
        <v/>
      </c>
      <c r="G452" s="63" t="str">
        <f t="shared" si="224"/>
        <v/>
      </c>
      <c r="H452" s="63" t="str">
        <f t="shared" si="224"/>
        <v/>
      </c>
      <c r="I452" s="63" t="str">
        <f t="shared" si="224"/>
        <v/>
      </c>
      <c r="J452" s="63" t="str">
        <f t="shared" si="224"/>
        <v/>
      </c>
      <c r="K452" s="63" t="str">
        <f t="shared" si="224"/>
        <v/>
      </c>
      <c r="L452" s="63" t="str">
        <f t="shared" si="224"/>
        <v/>
      </c>
      <c r="M452" s="63" t="str">
        <f t="shared" si="224"/>
        <v/>
      </c>
      <c r="N452" s="35" t="str">
        <f t="shared" si="224"/>
        <v/>
      </c>
      <c r="O452" s="35" t="str">
        <f t="shared" si="224"/>
        <v/>
      </c>
      <c r="P452" s="35" t="str">
        <f t="shared" si="224"/>
        <v/>
      </c>
      <c r="Q452" s="63" t="str">
        <f t="shared" si="224"/>
        <v/>
      </c>
      <c r="R452" s="63" t="str">
        <f t="shared" si="224"/>
        <v/>
      </c>
      <c r="S452" s="63" t="str">
        <f t="shared" si="224"/>
        <v/>
      </c>
      <c r="T452" s="63" t="str">
        <f t="shared" si="224"/>
        <v/>
      </c>
      <c r="U452" s="63" t="str">
        <f t="shared" si="224"/>
        <v/>
      </c>
      <c r="V452" s="64" t="str">
        <f t="shared" si="224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5">IFERROR(SQRT(2*(F451-F450)^2/(F451+F450)),"")</f>
        <v/>
      </c>
      <c r="G453" s="65" t="str">
        <f t="shared" si="225"/>
        <v/>
      </c>
      <c r="H453" s="65" t="str">
        <f t="shared" si="225"/>
        <v/>
      </c>
      <c r="I453" s="65" t="str">
        <f t="shared" si="225"/>
        <v/>
      </c>
      <c r="J453" s="65" t="str">
        <f t="shared" si="225"/>
        <v/>
      </c>
      <c r="K453" s="65" t="str">
        <f t="shared" si="225"/>
        <v/>
      </c>
      <c r="L453" s="65" t="str">
        <f t="shared" si="225"/>
        <v/>
      </c>
      <c r="M453" s="65" t="str">
        <f t="shared" si="225"/>
        <v/>
      </c>
      <c r="N453" s="74" t="str">
        <f t="shared" si="225"/>
        <v/>
      </c>
      <c r="O453" s="74" t="str">
        <f t="shared" si="225"/>
        <v/>
      </c>
      <c r="P453" s="74" t="str">
        <f t="shared" si="225"/>
        <v/>
      </c>
      <c r="Q453" s="65" t="str">
        <f t="shared" si="225"/>
        <v/>
      </c>
      <c r="R453" s="65" t="str">
        <f t="shared" si="225"/>
        <v/>
      </c>
      <c r="S453" s="65" t="str">
        <f t="shared" si="225"/>
        <v/>
      </c>
      <c r="T453" s="65" t="str">
        <f t="shared" si="225"/>
        <v/>
      </c>
      <c r="U453" s="65" t="str">
        <f t="shared" si="225"/>
        <v/>
      </c>
      <c r="V453" s="66" t="str">
        <f t="shared" si="225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26">IFERROR((F455-F454)/F454,"")</f>
        <v/>
      </c>
      <c r="G456" s="63" t="str">
        <f t="shared" si="226"/>
        <v/>
      </c>
      <c r="H456" s="63" t="str">
        <f t="shared" si="226"/>
        <v/>
      </c>
      <c r="I456" s="63" t="str">
        <f t="shared" si="226"/>
        <v/>
      </c>
      <c r="J456" s="63" t="str">
        <f t="shared" si="226"/>
        <v/>
      </c>
      <c r="K456" s="63" t="str">
        <f t="shared" si="226"/>
        <v/>
      </c>
      <c r="L456" s="63" t="str">
        <f t="shared" si="226"/>
        <v/>
      </c>
      <c r="M456" s="63" t="str">
        <f t="shared" si="226"/>
        <v/>
      </c>
      <c r="N456" s="35" t="str">
        <f t="shared" si="226"/>
        <v/>
      </c>
      <c r="O456" s="35" t="str">
        <f t="shared" si="226"/>
        <v/>
      </c>
      <c r="P456" s="35" t="str">
        <f t="shared" si="226"/>
        <v/>
      </c>
      <c r="Q456" s="63" t="str">
        <f t="shared" si="226"/>
        <v/>
      </c>
      <c r="R456" s="63" t="str">
        <f t="shared" si="226"/>
        <v/>
      </c>
      <c r="S456" s="63" t="str">
        <f t="shared" si="226"/>
        <v/>
      </c>
      <c r="T456" s="63" t="str">
        <f t="shared" si="226"/>
        <v/>
      </c>
      <c r="U456" s="63" t="str">
        <f t="shared" si="226"/>
        <v/>
      </c>
      <c r="V456" s="64" t="str">
        <f t="shared" si="226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27">IFERROR(SQRT(2*(F455-F454)^2/(F455+F454)),"")</f>
        <v/>
      </c>
      <c r="G457" s="65" t="str">
        <f t="shared" si="227"/>
        <v/>
      </c>
      <c r="H457" s="65" t="str">
        <f t="shared" si="227"/>
        <v/>
      </c>
      <c r="I457" s="65" t="str">
        <f t="shared" si="227"/>
        <v/>
      </c>
      <c r="J457" s="65" t="str">
        <f t="shared" si="227"/>
        <v/>
      </c>
      <c r="K457" s="65" t="str">
        <f t="shared" si="227"/>
        <v/>
      </c>
      <c r="L457" s="65" t="str">
        <f t="shared" si="227"/>
        <v/>
      </c>
      <c r="M457" s="65" t="str">
        <f t="shared" si="227"/>
        <v/>
      </c>
      <c r="N457" s="74" t="str">
        <f t="shared" si="227"/>
        <v/>
      </c>
      <c r="O457" s="74" t="str">
        <f t="shared" si="227"/>
        <v/>
      </c>
      <c r="P457" s="74" t="str">
        <f t="shared" si="227"/>
        <v/>
      </c>
      <c r="Q457" s="65" t="str">
        <f t="shared" si="227"/>
        <v/>
      </c>
      <c r="R457" s="65" t="str">
        <f t="shared" si="227"/>
        <v/>
      </c>
      <c r="S457" s="65" t="str">
        <f t="shared" si="227"/>
        <v/>
      </c>
      <c r="T457" s="65" t="str">
        <f t="shared" si="227"/>
        <v/>
      </c>
      <c r="U457" s="65" t="str">
        <f t="shared" si="227"/>
        <v/>
      </c>
      <c r="V457" s="66" t="str">
        <f t="shared" si="227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28">IFERROR((F459-F458)/F458,"")</f>
        <v/>
      </c>
      <c r="G460" s="63" t="str">
        <f t="shared" si="228"/>
        <v/>
      </c>
      <c r="H460" s="63" t="str">
        <f t="shared" si="228"/>
        <v/>
      </c>
      <c r="I460" s="63" t="str">
        <f t="shared" si="228"/>
        <v/>
      </c>
      <c r="J460" s="63" t="str">
        <f t="shared" si="228"/>
        <v/>
      </c>
      <c r="K460" s="63" t="str">
        <f t="shared" si="228"/>
        <v/>
      </c>
      <c r="L460" s="63" t="str">
        <f t="shared" si="228"/>
        <v/>
      </c>
      <c r="M460" s="63" t="str">
        <f t="shared" si="228"/>
        <v/>
      </c>
      <c r="N460" s="35" t="str">
        <f t="shared" si="228"/>
        <v/>
      </c>
      <c r="O460" s="35" t="str">
        <f t="shared" si="228"/>
        <v/>
      </c>
      <c r="P460" s="35" t="str">
        <f t="shared" si="228"/>
        <v/>
      </c>
      <c r="Q460" s="63" t="str">
        <f t="shared" si="228"/>
        <v/>
      </c>
      <c r="R460" s="63" t="str">
        <f t="shared" si="228"/>
        <v/>
      </c>
      <c r="S460" s="63" t="str">
        <f t="shared" si="228"/>
        <v/>
      </c>
      <c r="T460" s="63" t="str">
        <f t="shared" si="228"/>
        <v/>
      </c>
      <c r="U460" s="63" t="str">
        <f t="shared" si="228"/>
        <v/>
      </c>
      <c r="V460" s="64" t="str">
        <f t="shared" si="228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29">IFERROR(SQRT(2*(F459-F458)^2/(F459+F458)),"")</f>
        <v/>
      </c>
      <c r="G461" s="65" t="str">
        <f t="shared" si="229"/>
        <v/>
      </c>
      <c r="H461" s="65" t="str">
        <f t="shared" si="229"/>
        <v/>
      </c>
      <c r="I461" s="65" t="str">
        <f t="shared" si="229"/>
        <v/>
      </c>
      <c r="J461" s="65" t="str">
        <f t="shared" si="229"/>
        <v/>
      </c>
      <c r="K461" s="65" t="str">
        <f t="shared" si="229"/>
        <v/>
      </c>
      <c r="L461" s="65" t="str">
        <f t="shared" si="229"/>
        <v/>
      </c>
      <c r="M461" s="65" t="str">
        <f t="shared" si="229"/>
        <v/>
      </c>
      <c r="N461" s="70" t="str">
        <f t="shared" si="229"/>
        <v/>
      </c>
      <c r="O461" s="70" t="str">
        <f t="shared" si="229"/>
        <v/>
      </c>
      <c r="P461" s="70" t="str">
        <f t="shared" si="229"/>
        <v/>
      </c>
      <c r="Q461" s="65" t="str">
        <f t="shared" si="229"/>
        <v/>
      </c>
      <c r="R461" s="65" t="str">
        <f t="shared" si="229"/>
        <v/>
      </c>
      <c r="S461" s="65" t="str">
        <f t="shared" si="229"/>
        <v/>
      </c>
      <c r="T461" s="65" t="str">
        <f t="shared" si="229"/>
        <v/>
      </c>
      <c r="U461" s="65" t="str">
        <f t="shared" si="229"/>
        <v/>
      </c>
      <c r="V461" s="66" t="str">
        <f t="shared" si="229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0">IFERROR((F463-F462)/F462,"")</f>
        <v/>
      </c>
      <c r="G464" s="63" t="str">
        <f t="shared" si="230"/>
        <v/>
      </c>
      <c r="H464" s="63" t="str">
        <f t="shared" si="230"/>
        <v/>
      </c>
      <c r="I464" s="63" t="str">
        <f t="shared" si="230"/>
        <v/>
      </c>
      <c r="J464" s="63" t="str">
        <f t="shared" si="230"/>
        <v/>
      </c>
      <c r="K464" s="63" t="str">
        <f t="shared" si="230"/>
        <v/>
      </c>
      <c r="L464" s="63" t="str">
        <f t="shared" si="230"/>
        <v/>
      </c>
      <c r="M464" s="63" t="str">
        <f t="shared" si="230"/>
        <v/>
      </c>
      <c r="N464" s="35" t="str">
        <f t="shared" si="230"/>
        <v/>
      </c>
      <c r="O464" s="35" t="str">
        <f t="shared" si="230"/>
        <v/>
      </c>
      <c r="P464" s="35" t="str">
        <f t="shared" si="230"/>
        <v/>
      </c>
      <c r="Q464" s="63" t="str">
        <f t="shared" si="230"/>
        <v/>
      </c>
      <c r="R464" s="63" t="str">
        <f t="shared" si="230"/>
        <v/>
      </c>
      <c r="S464" s="63" t="str">
        <f t="shared" si="230"/>
        <v/>
      </c>
      <c r="T464" s="63" t="str">
        <f t="shared" si="230"/>
        <v/>
      </c>
      <c r="U464" s="63" t="str">
        <f t="shared" si="230"/>
        <v/>
      </c>
      <c r="V464" s="64" t="str">
        <f t="shared" si="230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1">IFERROR(SQRT(2*(F463-F462)^2/(F463+F462)),"")</f>
        <v/>
      </c>
      <c r="G465" s="65" t="str">
        <f t="shared" si="231"/>
        <v/>
      </c>
      <c r="H465" s="65" t="str">
        <f t="shared" si="231"/>
        <v/>
      </c>
      <c r="I465" s="65" t="str">
        <f t="shared" si="231"/>
        <v/>
      </c>
      <c r="J465" s="65" t="str">
        <f t="shared" si="231"/>
        <v/>
      </c>
      <c r="K465" s="65" t="str">
        <f t="shared" si="231"/>
        <v/>
      </c>
      <c r="L465" s="65" t="str">
        <f t="shared" si="231"/>
        <v/>
      </c>
      <c r="M465" s="65" t="str">
        <f t="shared" si="231"/>
        <v/>
      </c>
      <c r="N465" s="70" t="str">
        <f t="shared" si="231"/>
        <v/>
      </c>
      <c r="O465" s="70" t="str">
        <f t="shared" si="231"/>
        <v/>
      </c>
      <c r="P465" s="70" t="str">
        <f t="shared" si="231"/>
        <v/>
      </c>
      <c r="Q465" s="65" t="str">
        <f t="shared" si="231"/>
        <v/>
      </c>
      <c r="R465" s="65" t="str">
        <f t="shared" si="231"/>
        <v/>
      </c>
      <c r="S465" s="65" t="str">
        <f t="shared" si="231"/>
        <v/>
      </c>
      <c r="T465" s="65" t="str">
        <f t="shared" si="231"/>
        <v/>
      </c>
      <c r="U465" s="65" t="str">
        <f t="shared" si="231"/>
        <v/>
      </c>
      <c r="V465" s="66" t="str">
        <f t="shared" si="231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2">IFERROR((F467-F466)/F466,"")</f>
        <v/>
      </c>
      <c r="G468" s="63" t="str">
        <f t="shared" si="232"/>
        <v/>
      </c>
      <c r="H468" s="63" t="str">
        <f t="shared" si="232"/>
        <v/>
      </c>
      <c r="I468" s="63" t="str">
        <f t="shared" si="232"/>
        <v/>
      </c>
      <c r="J468" s="63" t="str">
        <f t="shared" si="232"/>
        <v/>
      </c>
      <c r="K468" s="63" t="str">
        <f t="shared" si="232"/>
        <v/>
      </c>
      <c r="L468" s="63" t="str">
        <f t="shared" si="232"/>
        <v/>
      </c>
      <c r="M468" s="63" t="str">
        <f t="shared" si="232"/>
        <v/>
      </c>
      <c r="N468" s="35" t="str">
        <f t="shared" si="232"/>
        <v/>
      </c>
      <c r="O468" s="35" t="str">
        <f t="shared" si="232"/>
        <v/>
      </c>
      <c r="P468" s="35" t="str">
        <f t="shared" si="232"/>
        <v/>
      </c>
      <c r="Q468" s="63" t="str">
        <f t="shared" si="232"/>
        <v/>
      </c>
      <c r="R468" s="63" t="str">
        <f t="shared" si="232"/>
        <v/>
      </c>
      <c r="S468" s="63" t="str">
        <f t="shared" si="232"/>
        <v/>
      </c>
      <c r="T468" s="63" t="str">
        <f t="shared" si="232"/>
        <v/>
      </c>
      <c r="U468" s="63" t="str">
        <f t="shared" si="232"/>
        <v/>
      </c>
      <c r="V468" s="64" t="str">
        <f t="shared" si="232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3">IFERROR(SQRT(2*(F467-F466)^2/(F467+F466)),"")</f>
        <v/>
      </c>
      <c r="G469" s="65" t="str">
        <f t="shared" si="233"/>
        <v/>
      </c>
      <c r="H469" s="65" t="str">
        <f t="shared" si="233"/>
        <v/>
      </c>
      <c r="I469" s="65" t="str">
        <f t="shared" si="233"/>
        <v/>
      </c>
      <c r="J469" s="65" t="str">
        <f t="shared" si="233"/>
        <v/>
      </c>
      <c r="K469" s="65" t="str">
        <f t="shared" si="233"/>
        <v/>
      </c>
      <c r="L469" s="65" t="str">
        <f t="shared" si="233"/>
        <v/>
      </c>
      <c r="M469" s="65" t="str">
        <f t="shared" si="233"/>
        <v/>
      </c>
      <c r="N469" s="70" t="str">
        <f t="shared" si="233"/>
        <v/>
      </c>
      <c r="O469" s="70" t="str">
        <f t="shared" si="233"/>
        <v/>
      </c>
      <c r="P469" s="70" t="str">
        <f t="shared" si="233"/>
        <v/>
      </c>
      <c r="Q469" s="65" t="str">
        <f t="shared" si="233"/>
        <v/>
      </c>
      <c r="R469" s="65" t="str">
        <f t="shared" si="233"/>
        <v/>
      </c>
      <c r="S469" s="65" t="str">
        <f t="shared" si="233"/>
        <v/>
      </c>
      <c r="T469" s="65" t="str">
        <f t="shared" si="233"/>
        <v/>
      </c>
      <c r="U469" s="65" t="str">
        <f t="shared" si="233"/>
        <v/>
      </c>
      <c r="V469" s="66" t="str">
        <f t="shared" si="233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4">IFERROR((F471-F470)/F470,"")</f>
        <v/>
      </c>
      <c r="G472" s="63" t="str">
        <f t="shared" si="234"/>
        <v/>
      </c>
      <c r="H472" s="63" t="str">
        <f t="shared" si="234"/>
        <v/>
      </c>
      <c r="I472" s="63" t="str">
        <f t="shared" si="234"/>
        <v/>
      </c>
      <c r="J472" s="63" t="str">
        <f t="shared" si="234"/>
        <v/>
      </c>
      <c r="K472" s="63" t="str">
        <f t="shared" si="234"/>
        <v/>
      </c>
      <c r="L472" s="63" t="str">
        <f t="shared" si="234"/>
        <v/>
      </c>
      <c r="M472" s="63" t="str">
        <f t="shared" si="234"/>
        <v/>
      </c>
      <c r="N472" s="35" t="str">
        <f t="shared" si="234"/>
        <v/>
      </c>
      <c r="O472" s="35" t="str">
        <f t="shared" si="234"/>
        <v/>
      </c>
      <c r="P472" s="35" t="str">
        <f t="shared" si="234"/>
        <v/>
      </c>
      <c r="Q472" s="63" t="str">
        <f t="shared" si="234"/>
        <v/>
      </c>
      <c r="R472" s="63" t="str">
        <f t="shared" si="234"/>
        <v/>
      </c>
      <c r="S472" s="63" t="str">
        <f t="shared" si="234"/>
        <v/>
      </c>
      <c r="T472" s="63" t="str">
        <f t="shared" si="234"/>
        <v/>
      </c>
      <c r="U472" s="63" t="str">
        <f t="shared" si="234"/>
        <v/>
      </c>
      <c r="V472" s="64" t="str">
        <f t="shared" si="234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5">IFERROR(SQRT(2*(F471-F470)^2/(F471+F470)),"")</f>
        <v/>
      </c>
      <c r="G473" s="65" t="str">
        <f t="shared" si="235"/>
        <v/>
      </c>
      <c r="H473" s="65" t="str">
        <f t="shared" si="235"/>
        <v/>
      </c>
      <c r="I473" s="65" t="str">
        <f t="shared" si="235"/>
        <v/>
      </c>
      <c r="J473" s="65" t="str">
        <f t="shared" si="235"/>
        <v/>
      </c>
      <c r="K473" s="65" t="str">
        <f t="shared" si="235"/>
        <v/>
      </c>
      <c r="L473" s="65" t="str">
        <f t="shared" si="235"/>
        <v/>
      </c>
      <c r="M473" s="65" t="str">
        <f t="shared" si="235"/>
        <v/>
      </c>
      <c r="N473" s="70" t="str">
        <f t="shared" si="235"/>
        <v/>
      </c>
      <c r="O473" s="70" t="str">
        <f t="shared" si="235"/>
        <v/>
      </c>
      <c r="P473" s="70" t="str">
        <f t="shared" si="235"/>
        <v/>
      </c>
      <c r="Q473" s="65" t="str">
        <f t="shared" si="235"/>
        <v/>
      </c>
      <c r="R473" s="65" t="str">
        <f t="shared" si="235"/>
        <v/>
      </c>
      <c r="S473" s="65" t="str">
        <f t="shared" si="235"/>
        <v/>
      </c>
      <c r="T473" s="65" t="str">
        <f t="shared" si="235"/>
        <v/>
      </c>
      <c r="U473" s="65" t="str">
        <f t="shared" si="235"/>
        <v/>
      </c>
      <c r="V473" s="66" t="str">
        <f t="shared" si="235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36">IFERROR((F475-F474)/F474,"")</f>
        <v/>
      </c>
      <c r="G476" s="63" t="str">
        <f t="shared" si="236"/>
        <v/>
      </c>
      <c r="H476" s="63" t="str">
        <f t="shared" si="236"/>
        <v/>
      </c>
      <c r="I476" s="63" t="str">
        <f t="shared" si="236"/>
        <v/>
      </c>
      <c r="J476" s="63" t="str">
        <f t="shared" si="236"/>
        <v/>
      </c>
      <c r="K476" s="63" t="str">
        <f t="shared" si="236"/>
        <v/>
      </c>
      <c r="L476" s="63" t="str">
        <f t="shared" si="236"/>
        <v/>
      </c>
      <c r="M476" s="63" t="str">
        <f t="shared" si="236"/>
        <v/>
      </c>
      <c r="N476" s="35" t="str">
        <f t="shared" si="236"/>
        <v/>
      </c>
      <c r="O476" s="35" t="str">
        <f t="shared" si="236"/>
        <v/>
      </c>
      <c r="P476" s="35" t="str">
        <f t="shared" si="236"/>
        <v/>
      </c>
      <c r="Q476" s="63" t="str">
        <f t="shared" si="236"/>
        <v/>
      </c>
      <c r="R476" s="63" t="str">
        <f t="shared" si="236"/>
        <v/>
      </c>
      <c r="S476" s="63" t="str">
        <f t="shared" si="236"/>
        <v/>
      </c>
      <c r="T476" s="63" t="str">
        <f t="shared" si="236"/>
        <v/>
      </c>
      <c r="U476" s="63" t="str">
        <f t="shared" si="236"/>
        <v/>
      </c>
      <c r="V476" s="64" t="str">
        <f t="shared" si="236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37">IFERROR(SQRT(2*(F475-F474)^2/(F475+F474)),"")</f>
        <v/>
      </c>
      <c r="G477" s="65" t="str">
        <f t="shared" si="237"/>
        <v/>
      </c>
      <c r="H477" s="65" t="str">
        <f t="shared" si="237"/>
        <v/>
      </c>
      <c r="I477" s="65" t="str">
        <f t="shared" si="237"/>
        <v/>
      </c>
      <c r="J477" s="65" t="str">
        <f t="shared" si="237"/>
        <v/>
      </c>
      <c r="K477" s="65" t="str">
        <f t="shared" si="237"/>
        <v/>
      </c>
      <c r="L477" s="65" t="str">
        <f t="shared" si="237"/>
        <v/>
      </c>
      <c r="M477" s="65" t="str">
        <f t="shared" si="237"/>
        <v/>
      </c>
      <c r="N477" s="70" t="str">
        <f t="shared" si="237"/>
        <v/>
      </c>
      <c r="O477" s="70" t="str">
        <f t="shared" si="237"/>
        <v/>
      </c>
      <c r="P477" s="70" t="str">
        <f t="shared" si="237"/>
        <v/>
      </c>
      <c r="Q477" s="65" t="str">
        <f t="shared" si="237"/>
        <v/>
      </c>
      <c r="R477" s="65" t="str">
        <f t="shared" si="237"/>
        <v/>
      </c>
      <c r="S477" s="65" t="str">
        <f t="shared" si="237"/>
        <v/>
      </c>
      <c r="T477" s="65" t="str">
        <f t="shared" si="237"/>
        <v/>
      </c>
      <c r="U477" s="65" t="str">
        <f t="shared" si="237"/>
        <v/>
      </c>
      <c r="V477" s="66" t="str">
        <f t="shared" si="237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38">IFERROR((F479-F478)/F478,"")</f>
        <v/>
      </c>
      <c r="G480" s="63" t="str">
        <f t="shared" si="238"/>
        <v/>
      </c>
      <c r="H480" s="63" t="str">
        <f t="shared" si="238"/>
        <v/>
      </c>
      <c r="I480" s="63" t="str">
        <f t="shared" si="238"/>
        <v/>
      </c>
      <c r="J480" s="63" t="str">
        <f t="shared" si="238"/>
        <v/>
      </c>
      <c r="K480" s="63" t="str">
        <f t="shared" si="238"/>
        <v/>
      </c>
      <c r="L480" s="63" t="str">
        <f t="shared" si="238"/>
        <v/>
      </c>
      <c r="M480" s="63" t="str">
        <f t="shared" si="238"/>
        <v/>
      </c>
      <c r="N480" s="35" t="str">
        <f t="shared" si="238"/>
        <v/>
      </c>
      <c r="O480" s="35" t="str">
        <f t="shared" si="238"/>
        <v/>
      </c>
      <c r="P480" s="35" t="str">
        <f t="shared" si="238"/>
        <v/>
      </c>
      <c r="Q480" s="63" t="str">
        <f t="shared" si="238"/>
        <v/>
      </c>
      <c r="R480" s="63" t="str">
        <f t="shared" si="238"/>
        <v/>
      </c>
      <c r="S480" s="63" t="str">
        <f t="shared" si="238"/>
        <v/>
      </c>
      <c r="T480" s="63" t="str">
        <f t="shared" si="238"/>
        <v/>
      </c>
      <c r="U480" s="63" t="str">
        <f t="shared" si="238"/>
        <v/>
      </c>
      <c r="V480" s="64" t="str">
        <f t="shared" si="238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39">IFERROR(SQRT(2*(F479-F478)^2/(F479+F478)),"")</f>
        <v/>
      </c>
      <c r="G481" s="65" t="str">
        <f t="shared" si="239"/>
        <v/>
      </c>
      <c r="H481" s="65" t="str">
        <f t="shared" si="239"/>
        <v/>
      </c>
      <c r="I481" s="65" t="str">
        <f t="shared" si="239"/>
        <v/>
      </c>
      <c r="J481" s="65" t="str">
        <f t="shared" si="239"/>
        <v/>
      </c>
      <c r="K481" s="65" t="str">
        <f t="shared" si="239"/>
        <v/>
      </c>
      <c r="L481" s="65" t="str">
        <f t="shared" si="239"/>
        <v/>
      </c>
      <c r="M481" s="65" t="str">
        <f t="shared" si="239"/>
        <v/>
      </c>
      <c r="N481" s="70" t="str">
        <f t="shared" si="239"/>
        <v/>
      </c>
      <c r="O481" s="70" t="str">
        <f t="shared" si="239"/>
        <v/>
      </c>
      <c r="P481" s="70" t="str">
        <f t="shared" si="239"/>
        <v/>
      </c>
      <c r="Q481" s="65" t="str">
        <f t="shared" si="239"/>
        <v/>
      </c>
      <c r="R481" s="65" t="str">
        <f t="shared" si="239"/>
        <v/>
      </c>
      <c r="S481" s="65" t="str">
        <f t="shared" si="239"/>
        <v/>
      </c>
      <c r="T481" s="65" t="str">
        <f t="shared" si="239"/>
        <v/>
      </c>
      <c r="U481" s="65" t="str">
        <f t="shared" si="239"/>
        <v/>
      </c>
      <c r="V481" s="66" t="str">
        <f t="shared" si="239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0">IFERROR((F483-F482)/F482,"")</f>
        <v/>
      </c>
      <c r="G484" s="63" t="str">
        <f t="shared" si="240"/>
        <v/>
      </c>
      <c r="H484" s="63" t="str">
        <f t="shared" si="240"/>
        <v/>
      </c>
      <c r="I484" s="63" t="str">
        <f t="shared" si="240"/>
        <v/>
      </c>
      <c r="J484" s="63" t="str">
        <f t="shared" si="240"/>
        <v/>
      </c>
      <c r="K484" s="63" t="str">
        <f t="shared" si="240"/>
        <v/>
      </c>
      <c r="L484" s="63" t="str">
        <f t="shared" si="240"/>
        <v/>
      </c>
      <c r="M484" s="63" t="str">
        <f t="shared" si="240"/>
        <v/>
      </c>
      <c r="N484" s="35" t="str">
        <f t="shared" si="240"/>
        <v/>
      </c>
      <c r="O484" s="35" t="str">
        <f t="shared" si="240"/>
        <v/>
      </c>
      <c r="P484" s="35" t="str">
        <f t="shared" si="240"/>
        <v/>
      </c>
      <c r="Q484" s="63" t="str">
        <f t="shared" si="240"/>
        <v/>
      </c>
      <c r="R484" s="63" t="str">
        <f t="shared" si="240"/>
        <v/>
      </c>
      <c r="S484" s="63" t="str">
        <f t="shared" si="240"/>
        <v/>
      </c>
      <c r="T484" s="63" t="str">
        <f t="shared" si="240"/>
        <v/>
      </c>
      <c r="U484" s="63" t="str">
        <f t="shared" si="240"/>
        <v/>
      </c>
      <c r="V484" s="64" t="str">
        <f t="shared" si="240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1">IFERROR(SQRT(2*(F483-F482)^2/(F483+F482)),"")</f>
        <v/>
      </c>
      <c r="G485" s="65" t="str">
        <f t="shared" si="241"/>
        <v/>
      </c>
      <c r="H485" s="65" t="str">
        <f t="shared" si="241"/>
        <v/>
      </c>
      <c r="I485" s="65" t="str">
        <f t="shared" si="241"/>
        <v/>
      </c>
      <c r="J485" s="65" t="str">
        <f t="shared" si="241"/>
        <v/>
      </c>
      <c r="K485" s="65" t="str">
        <f t="shared" si="241"/>
        <v/>
      </c>
      <c r="L485" s="65" t="str">
        <f t="shared" si="241"/>
        <v/>
      </c>
      <c r="M485" s="65" t="str">
        <f t="shared" si="241"/>
        <v/>
      </c>
      <c r="N485" s="70" t="str">
        <f t="shared" si="241"/>
        <v/>
      </c>
      <c r="O485" s="70" t="str">
        <f t="shared" si="241"/>
        <v/>
      </c>
      <c r="P485" s="70" t="str">
        <f t="shared" si="241"/>
        <v/>
      </c>
      <c r="Q485" s="65" t="str">
        <f t="shared" si="241"/>
        <v/>
      </c>
      <c r="R485" s="65" t="str">
        <f t="shared" si="241"/>
        <v/>
      </c>
      <c r="S485" s="65" t="str">
        <f t="shared" si="241"/>
        <v/>
      </c>
      <c r="T485" s="65" t="str">
        <f t="shared" si="241"/>
        <v/>
      </c>
      <c r="U485" s="65" t="str">
        <f t="shared" si="241"/>
        <v/>
      </c>
      <c r="V485" s="66" t="str">
        <f t="shared" si="241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2">IFERROR((F487-F486)/F486,"")</f>
        <v/>
      </c>
      <c r="G488" s="63" t="str">
        <f t="shared" si="242"/>
        <v/>
      </c>
      <c r="H488" s="63" t="str">
        <f t="shared" si="242"/>
        <v/>
      </c>
      <c r="I488" s="63" t="str">
        <f t="shared" si="242"/>
        <v/>
      </c>
      <c r="J488" s="63" t="str">
        <f t="shared" si="242"/>
        <v/>
      </c>
      <c r="K488" s="63" t="str">
        <f t="shared" si="242"/>
        <v/>
      </c>
      <c r="L488" s="63" t="str">
        <f t="shared" si="242"/>
        <v/>
      </c>
      <c r="M488" s="63" t="str">
        <f t="shared" si="242"/>
        <v/>
      </c>
      <c r="N488" s="35" t="str">
        <f t="shared" si="242"/>
        <v/>
      </c>
      <c r="O488" s="35" t="str">
        <f t="shared" si="242"/>
        <v/>
      </c>
      <c r="P488" s="35" t="str">
        <f t="shared" si="242"/>
        <v/>
      </c>
      <c r="Q488" s="63" t="str">
        <f t="shared" si="242"/>
        <v/>
      </c>
      <c r="R488" s="63" t="str">
        <f t="shared" si="242"/>
        <v/>
      </c>
      <c r="S488" s="63" t="str">
        <f t="shared" si="242"/>
        <v/>
      </c>
      <c r="T488" s="63" t="str">
        <f t="shared" si="242"/>
        <v/>
      </c>
      <c r="U488" s="63" t="str">
        <f t="shared" si="242"/>
        <v/>
      </c>
      <c r="V488" s="64" t="str">
        <f t="shared" si="242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3">IFERROR(SQRT(2*(F487-F486)^2/(F487+F486)),"")</f>
        <v/>
      </c>
      <c r="G489" s="65" t="str">
        <f t="shared" si="243"/>
        <v/>
      </c>
      <c r="H489" s="65" t="str">
        <f t="shared" si="243"/>
        <v/>
      </c>
      <c r="I489" s="65" t="str">
        <f t="shared" si="243"/>
        <v/>
      </c>
      <c r="J489" s="65" t="str">
        <f t="shared" si="243"/>
        <v/>
      </c>
      <c r="K489" s="65" t="str">
        <f t="shared" si="243"/>
        <v/>
      </c>
      <c r="L489" s="65" t="str">
        <f t="shared" si="243"/>
        <v/>
      </c>
      <c r="M489" s="65" t="str">
        <f t="shared" si="243"/>
        <v/>
      </c>
      <c r="N489" s="70" t="str">
        <f t="shared" si="243"/>
        <v/>
      </c>
      <c r="O489" s="70" t="str">
        <f t="shared" si="243"/>
        <v/>
      </c>
      <c r="P489" s="70" t="str">
        <f t="shared" si="243"/>
        <v/>
      </c>
      <c r="Q489" s="65" t="str">
        <f t="shared" si="243"/>
        <v/>
      </c>
      <c r="R489" s="65" t="str">
        <f t="shared" si="243"/>
        <v/>
      </c>
      <c r="S489" s="65" t="str">
        <f t="shared" si="243"/>
        <v/>
      </c>
      <c r="T489" s="65" t="str">
        <f t="shared" si="243"/>
        <v/>
      </c>
      <c r="U489" s="65" t="str">
        <f t="shared" si="243"/>
        <v/>
      </c>
      <c r="V489" s="66" t="str">
        <f t="shared" si="243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4">IFERROR((F491-F490)/F490,"")</f>
        <v/>
      </c>
      <c r="G492" s="63" t="str">
        <f t="shared" si="244"/>
        <v/>
      </c>
      <c r="H492" s="63" t="str">
        <f t="shared" si="244"/>
        <v/>
      </c>
      <c r="I492" s="63" t="str">
        <f t="shared" si="244"/>
        <v/>
      </c>
      <c r="J492" s="63" t="str">
        <f t="shared" si="244"/>
        <v/>
      </c>
      <c r="K492" s="63" t="str">
        <f t="shared" si="244"/>
        <v/>
      </c>
      <c r="L492" s="63" t="str">
        <f t="shared" si="244"/>
        <v/>
      </c>
      <c r="M492" s="63" t="str">
        <f t="shared" si="244"/>
        <v/>
      </c>
      <c r="N492" s="35" t="str">
        <f t="shared" si="244"/>
        <v/>
      </c>
      <c r="O492" s="35" t="str">
        <f t="shared" si="244"/>
        <v/>
      </c>
      <c r="P492" s="35" t="str">
        <f t="shared" si="244"/>
        <v/>
      </c>
      <c r="Q492" s="63" t="str">
        <f t="shared" si="244"/>
        <v/>
      </c>
      <c r="R492" s="63" t="str">
        <f t="shared" si="244"/>
        <v/>
      </c>
      <c r="S492" s="63" t="str">
        <f t="shared" si="244"/>
        <v/>
      </c>
      <c r="T492" s="63" t="str">
        <f t="shared" si="244"/>
        <v/>
      </c>
      <c r="U492" s="63" t="str">
        <f t="shared" si="244"/>
        <v/>
      </c>
      <c r="V492" s="64" t="str">
        <f t="shared" si="244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5">IFERROR(SQRT(2*(F491-F490)^2/(F491+F490)),"")</f>
        <v/>
      </c>
      <c r="G493" s="65" t="str">
        <f t="shared" si="245"/>
        <v/>
      </c>
      <c r="H493" s="65" t="str">
        <f t="shared" si="245"/>
        <v/>
      </c>
      <c r="I493" s="65" t="str">
        <f t="shared" si="245"/>
        <v/>
      </c>
      <c r="J493" s="65" t="str">
        <f t="shared" si="245"/>
        <v/>
      </c>
      <c r="K493" s="65" t="str">
        <f t="shared" si="245"/>
        <v/>
      </c>
      <c r="L493" s="65" t="str">
        <f t="shared" si="245"/>
        <v/>
      </c>
      <c r="M493" s="65" t="str">
        <f t="shared" si="245"/>
        <v/>
      </c>
      <c r="N493" s="70" t="str">
        <f t="shared" si="245"/>
        <v/>
      </c>
      <c r="O493" s="70" t="str">
        <f t="shared" si="245"/>
        <v/>
      </c>
      <c r="P493" s="70" t="str">
        <f t="shared" si="245"/>
        <v/>
      </c>
      <c r="Q493" s="65" t="str">
        <f t="shared" si="245"/>
        <v/>
      </c>
      <c r="R493" s="65" t="str">
        <f t="shared" si="245"/>
        <v/>
      </c>
      <c r="S493" s="65" t="str">
        <f t="shared" si="245"/>
        <v/>
      </c>
      <c r="T493" s="65" t="str">
        <f t="shared" si="245"/>
        <v/>
      </c>
      <c r="U493" s="65" t="str">
        <f t="shared" si="245"/>
        <v/>
      </c>
      <c r="V493" s="66" t="str">
        <f t="shared" si="245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46">IFERROR((F495-F494)/F494,"")</f>
        <v/>
      </c>
      <c r="G496" s="63" t="str">
        <f t="shared" si="246"/>
        <v/>
      </c>
      <c r="H496" s="63" t="str">
        <f t="shared" si="246"/>
        <v/>
      </c>
      <c r="I496" s="63" t="str">
        <f t="shared" si="246"/>
        <v/>
      </c>
      <c r="J496" s="63" t="str">
        <f t="shared" si="246"/>
        <v/>
      </c>
      <c r="K496" s="63" t="str">
        <f t="shared" si="246"/>
        <v/>
      </c>
      <c r="L496" s="63" t="str">
        <f t="shared" si="246"/>
        <v/>
      </c>
      <c r="M496" s="63" t="str">
        <f t="shared" si="246"/>
        <v/>
      </c>
      <c r="N496" s="35" t="str">
        <f t="shared" si="246"/>
        <v/>
      </c>
      <c r="O496" s="35" t="str">
        <f t="shared" si="246"/>
        <v/>
      </c>
      <c r="P496" s="35" t="str">
        <f t="shared" si="246"/>
        <v/>
      </c>
      <c r="Q496" s="63" t="str">
        <f t="shared" si="246"/>
        <v/>
      </c>
      <c r="R496" s="63" t="str">
        <f t="shared" si="246"/>
        <v/>
      </c>
      <c r="S496" s="63" t="str">
        <f t="shared" si="246"/>
        <v/>
      </c>
      <c r="T496" s="63" t="str">
        <f t="shared" si="246"/>
        <v/>
      </c>
      <c r="U496" s="63" t="str">
        <f t="shared" si="246"/>
        <v/>
      </c>
      <c r="V496" s="64" t="str">
        <f t="shared" si="246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47">IFERROR(SQRT(2*(F495-F494)^2/(F495+F494)),"")</f>
        <v/>
      </c>
      <c r="G497" s="65" t="str">
        <f t="shared" si="247"/>
        <v/>
      </c>
      <c r="H497" s="65" t="str">
        <f t="shared" si="247"/>
        <v/>
      </c>
      <c r="I497" s="65" t="str">
        <f t="shared" si="247"/>
        <v/>
      </c>
      <c r="J497" s="65" t="str">
        <f t="shared" si="247"/>
        <v/>
      </c>
      <c r="K497" s="65" t="str">
        <f t="shared" si="247"/>
        <v/>
      </c>
      <c r="L497" s="65" t="str">
        <f t="shared" si="247"/>
        <v/>
      </c>
      <c r="M497" s="65" t="str">
        <f t="shared" si="247"/>
        <v/>
      </c>
      <c r="N497" s="70" t="str">
        <f t="shared" si="247"/>
        <v/>
      </c>
      <c r="O497" s="70" t="str">
        <f t="shared" si="247"/>
        <v/>
      </c>
      <c r="P497" s="70" t="str">
        <f t="shared" si="247"/>
        <v/>
      </c>
      <c r="Q497" s="65" t="str">
        <f t="shared" si="247"/>
        <v/>
      </c>
      <c r="R497" s="65" t="str">
        <f t="shared" si="247"/>
        <v/>
      </c>
      <c r="S497" s="65" t="str">
        <f t="shared" si="247"/>
        <v/>
      </c>
      <c r="T497" s="65" t="str">
        <f t="shared" si="247"/>
        <v/>
      </c>
      <c r="U497" s="65" t="str">
        <f t="shared" si="247"/>
        <v/>
      </c>
      <c r="V497" s="66" t="str">
        <f t="shared" si="247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48">IFERROR((F499-F498)/F498,"")</f>
        <v/>
      </c>
      <c r="G500" s="63" t="str">
        <f t="shared" si="248"/>
        <v/>
      </c>
      <c r="H500" s="63" t="str">
        <f t="shared" si="248"/>
        <v/>
      </c>
      <c r="I500" s="63" t="str">
        <f t="shared" si="248"/>
        <v/>
      </c>
      <c r="J500" s="63" t="str">
        <f t="shared" si="248"/>
        <v/>
      </c>
      <c r="K500" s="63" t="str">
        <f t="shared" si="248"/>
        <v/>
      </c>
      <c r="L500" s="63" t="str">
        <f t="shared" si="248"/>
        <v/>
      </c>
      <c r="M500" s="63" t="str">
        <f t="shared" si="248"/>
        <v/>
      </c>
      <c r="N500" s="35" t="str">
        <f t="shared" si="248"/>
        <v/>
      </c>
      <c r="O500" s="35" t="str">
        <f t="shared" si="248"/>
        <v/>
      </c>
      <c r="P500" s="35" t="str">
        <f t="shared" si="248"/>
        <v/>
      </c>
      <c r="Q500" s="63" t="str">
        <f t="shared" si="248"/>
        <v/>
      </c>
      <c r="R500" s="63" t="str">
        <f t="shared" si="248"/>
        <v/>
      </c>
      <c r="S500" s="63" t="str">
        <f t="shared" si="248"/>
        <v/>
      </c>
      <c r="T500" s="63" t="str">
        <f t="shared" si="248"/>
        <v/>
      </c>
      <c r="U500" s="63" t="str">
        <f t="shared" si="248"/>
        <v/>
      </c>
      <c r="V500" s="64" t="str">
        <f t="shared" si="248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49">IFERROR(SQRT(2*(F499-F498)^2/(F499+F498)),"")</f>
        <v/>
      </c>
      <c r="G501" s="65" t="str">
        <f t="shared" si="249"/>
        <v/>
      </c>
      <c r="H501" s="65" t="str">
        <f t="shared" si="249"/>
        <v/>
      </c>
      <c r="I501" s="65" t="str">
        <f t="shared" si="249"/>
        <v/>
      </c>
      <c r="J501" s="65" t="str">
        <f t="shared" si="249"/>
        <v/>
      </c>
      <c r="K501" s="65" t="str">
        <f t="shared" si="249"/>
        <v/>
      </c>
      <c r="L501" s="65" t="str">
        <f t="shared" si="249"/>
        <v/>
      </c>
      <c r="M501" s="65" t="str">
        <f t="shared" si="249"/>
        <v/>
      </c>
      <c r="N501" s="70" t="str">
        <f t="shared" si="249"/>
        <v/>
      </c>
      <c r="O501" s="70" t="str">
        <f t="shared" si="249"/>
        <v/>
      </c>
      <c r="P501" s="70" t="str">
        <f t="shared" si="249"/>
        <v/>
      </c>
      <c r="Q501" s="65" t="str">
        <f t="shared" si="249"/>
        <v/>
      </c>
      <c r="R501" s="65" t="str">
        <f t="shared" si="249"/>
        <v/>
      </c>
      <c r="S501" s="65" t="str">
        <f t="shared" si="249"/>
        <v/>
      </c>
      <c r="T501" s="65" t="str">
        <f t="shared" si="249"/>
        <v/>
      </c>
      <c r="U501" s="65" t="str">
        <f t="shared" si="249"/>
        <v/>
      </c>
      <c r="V501" s="66" t="str">
        <f t="shared" si="249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0">IFERROR((F503-F502)/F502,"")</f>
        <v/>
      </c>
      <c r="G504" s="63" t="str">
        <f t="shared" si="250"/>
        <v/>
      </c>
      <c r="H504" s="63" t="str">
        <f t="shared" si="250"/>
        <v/>
      </c>
      <c r="I504" s="63" t="str">
        <f t="shared" si="250"/>
        <v/>
      </c>
      <c r="J504" s="63" t="str">
        <f t="shared" si="250"/>
        <v/>
      </c>
      <c r="K504" s="63" t="str">
        <f t="shared" si="250"/>
        <v/>
      </c>
      <c r="L504" s="63" t="str">
        <f t="shared" si="250"/>
        <v/>
      </c>
      <c r="M504" s="63" t="str">
        <f t="shared" si="250"/>
        <v/>
      </c>
      <c r="N504" s="35" t="str">
        <f t="shared" si="250"/>
        <v/>
      </c>
      <c r="O504" s="35" t="str">
        <f t="shared" si="250"/>
        <v/>
      </c>
      <c r="P504" s="35" t="str">
        <f t="shared" si="250"/>
        <v/>
      </c>
      <c r="Q504" s="63" t="str">
        <f t="shared" si="250"/>
        <v/>
      </c>
      <c r="R504" s="63" t="str">
        <f t="shared" si="250"/>
        <v/>
      </c>
      <c r="S504" s="63" t="str">
        <f t="shared" si="250"/>
        <v/>
      </c>
      <c r="T504" s="63" t="str">
        <f t="shared" si="250"/>
        <v/>
      </c>
      <c r="U504" s="63" t="str">
        <f t="shared" si="250"/>
        <v/>
      </c>
      <c r="V504" s="64" t="str">
        <f t="shared" si="250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1">IFERROR(SQRT(2*(F503-F502)^2/(F503+F502)),"")</f>
        <v/>
      </c>
      <c r="G505" s="65" t="str">
        <f t="shared" si="251"/>
        <v/>
      </c>
      <c r="H505" s="65" t="str">
        <f t="shared" si="251"/>
        <v/>
      </c>
      <c r="I505" s="65" t="str">
        <f t="shared" si="251"/>
        <v/>
      </c>
      <c r="J505" s="65" t="str">
        <f t="shared" si="251"/>
        <v/>
      </c>
      <c r="K505" s="65" t="str">
        <f t="shared" si="251"/>
        <v/>
      </c>
      <c r="L505" s="65" t="str">
        <f t="shared" si="251"/>
        <v/>
      </c>
      <c r="M505" s="65" t="str">
        <f t="shared" si="251"/>
        <v/>
      </c>
      <c r="N505" s="70" t="str">
        <f t="shared" si="251"/>
        <v/>
      </c>
      <c r="O505" s="70" t="str">
        <f t="shared" si="251"/>
        <v/>
      </c>
      <c r="P505" s="70" t="str">
        <f t="shared" si="251"/>
        <v/>
      </c>
      <c r="Q505" s="65" t="str">
        <f t="shared" si="251"/>
        <v/>
      </c>
      <c r="R505" s="65" t="str">
        <f t="shared" si="251"/>
        <v/>
      </c>
      <c r="S505" s="65" t="str">
        <f t="shared" si="251"/>
        <v/>
      </c>
      <c r="T505" s="65" t="str">
        <f t="shared" si="251"/>
        <v/>
      </c>
      <c r="U505" s="65" t="str">
        <f t="shared" si="251"/>
        <v/>
      </c>
      <c r="V505" s="66" t="str">
        <f t="shared" si="251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2">IFERROR((F507-F506)/F506,"")</f>
        <v/>
      </c>
      <c r="G508" s="63" t="str">
        <f t="shared" si="252"/>
        <v/>
      </c>
      <c r="H508" s="63" t="str">
        <f t="shared" si="252"/>
        <v/>
      </c>
      <c r="I508" s="63" t="str">
        <f t="shared" si="252"/>
        <v/>
      </c>
      <c r="J508" s="63" t="str">
        <f t="shared" si="252"/>
        <v/>
      </c>
      <c r="K508" s="63" t="str">
        <f t="shared" si="252"/>
        <v/>
      </c>
      <c r="L508" s="63" t="str">
        <f t="shared" si="252"/>
        <v/>
      </c>
      <c r="M508" s="63" t="str">
        <f t="shared" si="252"/>
        <v/>
      </c>
      <c r="N508" s="35" t="str">
        <f t="shared" si="252"/>
        <v/>
      </c>
      <c r="O508" s="35" t="str">
        <f t="shared" si="252"/>
        <v/>
      </c>
      <c r="P508" s="35" t="str">
        <f t="shared" si="252"/>
        <v/>
      </c>
      <c r="Q508" s="63" t="str">
        <f t="shared" si="252"/>
        <v/>
      </c>
      <c r="R508" s="63" t="str">
        <f t="shared" si="252"/>
        <v/>
      </c>
      <c r="S508" s="63" t="str">
        <f t="shared" si="252"/>
        <v/>
      </c>
      <c r="T508" s="63" t="str">
        <f t="shared" si="252"/>
        <v/>
      </c>
      <c r="U508" s="63" t="str">
        <f t="shared" si="252"/>
        <v/>
      </c>
      <c r="V508" s="64" t="str">
        <f t="shared" si="252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3">IFERROR(SQRT(2*(F507-F506)^2/(F507+F506)),"")</f>
        <v/>
      </c>
      <c r="G509" s="65" t="str">
        <f t="shared" si="253"/>
        <v/>
      </c>
      <c r="H509" s="65" t="str">
        <f t="shared" si="253"/>
        <v/>
      </c>
      <c r="I509" s="65" t="str">
        <f t="shared" si="253"/>
        <v/>
      </c>
      <c r="J509" s="65" t="str">
        <f t="shared" si="253"/>
        <v/>
      </c>
      <c r="K509" s="65" t="str">
        <f t="shared" si="253"/>
        <v/>
      </c>
      <c r="L509" s="65" t="str">
        <f t="shared" si="253"/>
        <v/>
      </c>
      <c r="M509" s="65" t="str">
        <f t="shared" si="253"/>
        <v/>
      </c>
      <c r="N509" s="70" t="str">
        <f t="shared" si="253"/>
        <v/>
      </c>
      <c r="O509" s="70" t="str">
        <f t="shared" si="253"/>
        <v/>
      </c>
      <c r="P509" s="70" t="str">
        <f t="shared" si="253"/>
        <v/>
      </c>
      <c r="Q509" s="65" t="str">
        <f t="shared" si="253"/>
        <v/>
      </c>
      <c r="R509" s="65" t="str">
        <f t="shared" si="253"/>
        <v/>
      </c>
      <c r="S509" s="65" t="str">
        <f t="shared" si="253"/>
        <v/>
      </c>
      <c r="T509" s="65" t="str">
        <f t="shared" si="253"/>
        <v/>
      </c>
      <c r="U509" s="65" t="str">
        <f t="shared" si="253"/>
        <v/>
      </c>
      <c r="V509" s="66" t="str">
        <f t="shared" si="253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4">IFERROR((F511-F510)/F510,"")</f>
        <v/>
      </c>
      <c r="G512" s="63" t="str">
        <f t="shared" si="254"/>
        <v/>
      </c>
      <c r="H512" s="63" t="str">
        <f t="shared" si="254"/>
        <v/>
      </c>
      <c r="I512" s="63" t="str">
        <f t="shared" si="254"/>
        <v/>
      </c>
      <c r="J512" s="63" t="str">
        <f t="shared" si="254"/>
        <v/>
      </c>
      <c r="K512" s="63" t="str">
        <f t="shared" si="254"/>
        <v/>
      </c>
      <c r="L512" s="63" t="str">
        <f t="shared" si="254"/>
        <v/>
      </c>
      <c r="M512" s="63" t="str">
        <f t="shared" si="254"/>
        <v/>
      </c>
      <c r="N512" s="35" t="str">
        <f t="shared" si="254"/>
        <v/>
      </c>
      <c r="O512" s="35" t="str">
        <f t="shared" si="254"/>
        <v/>
      </c>
      <c r="P512" s="35" t="str">
        <f t="shared" si="254"/>
        <v/>
      </c>
      <c r="Q512" s="63" t="str">
        <f t="shared" si="254"/>
        <v/>
      </c>
      <c r="R512" s="63" t="str">
        <f t="shared" si="254"/>
        <v/>
      </c>
      <c r="S512" s="63" t="str">
        <f t="shared" si="254"/>
        <v/>
      </c>
      <c r="T512" s="63" t="str">
        <f t="shared" si="254"/>
        <v/>
      </c>
      <c r="U512" s="63" t="str">
        <f t="shared" si="254"/>
        <v/>
      </c>
      <c r="V512" s="64" t="str">
        <f t="shared" si="254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5">IFERROR(SQRT(2*(F511-F510)^2/(F511+F510)),"")</f>
        <v/>
      </c>
      <c r="G513" s="65" t="str">
        <f t="shared" si="255"/>
        <v/>
      </c>
      <c r="H513" s="65" t="str">
        <f t="shared" si="255"/>
        <v/>
      </c>
      <c r="I513" s="65" t="str">
        <f t="shared" si="255"/>
        <v/>
      </c>
      <c r="J513" s="65" t="str">
        <f t="shared" si="255"/>
        <v/>
      </c>
      <c r="K513" s="65" t="str">
        <f t="shared" si="255"/>
        <v/>
      </c>
      <c r="L513" s="65" t="str">
        <f t="shared" si="255"/>
        <v/>
      </c>
      <c r="M513" s="65" t="str">
        <f t="shared" si="255"/>
        <v/>
      </c>
      <c r="N513" s="70" t="str">
        <f t="shared" si="255"/>
        <v/>
      </c>
      <c r="O513" s="70" t="str">
        <f t="shared" si="255"/>
        <v/>
      </c>
      <c r="P513" s="70" t="str">
        <f t="shared" si="255"/>
        <v/>
      </c>
      <c r="Q513" s="65" t="str">
        <f t="shared" si="255"/>
        <v/>
      </c>
      <c r="R513" s="65" t="str">
        <f t="shared" si="255"/>
        <v/>
      </c>
      <c r="S513" s="65" t="str">
        <f t="shared" si="255"/>
        <v/>
      </c>
      <c r="T513" s="65" t="str">
        <f t="shared" si="255"/>
        <v/>
      </c>
      <c r="U513" s="65" t="str">
        <f t="shared" si="255"/>
        <v/>
      </c>
      <c r="V513" s="66" t="str">
        <f t="shared" si="255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56">IFERROR((F515-F514)/F514,"")</f>
        <v/>
      </c>
      <c r="G516" s="63" t="str">
        <f t="shared" si="256"/>
        <v/>
      </c>
      <c r="H516" s="63" t="str">
        <f t="shared" si="256"/>
        <v/>
      </c>
      <c r="I516" s="63" t="str">
        <f t="shared" si="256"/>
        <v/>
      </c>
      <c r="J516" s="63" t="str">
        <f t="shared" si="256"/>
        <v/>
      </c>
      <c r="K516" s="63" t="str">
        <f t="shared" si="256"/>
        <v/>
      </c>
      <c r="L516" s="63" t="str">
        <f t="shared" si="256"/>
        <v/>
      </c>
      <c r="M516" s="63" t="str">
        <f t="shared" si="256"/>
        <v/>
      </c>
      <c r="N516" s="35" t="str">
        <f t="shared" si="256"/>
        <v/>
      </c>
      <c r="O516" s="35" t="str">
        <f t="shared" si="256"/>
        <v/>
      </c>
      <c r="P516" s="35" t="str">
        <f t="shared" si="256"/>
        <v/>
      </c>
      <c r="Q516" s="63" t="str">
        <f t="shared" si="256"/>
        <v/>
      </c>
      <c r="R516" s="63" t="str">
        <f t="shared" si="256"/>
        <v/>
      </c>
      <c r="S516" s="63" t="str">
        <f t="shared" si="256"/>
        <v/>
      </c>
      <c r="T516" s="63" t="str">
        <f t="shared" si="256"/>
        <v/>
      </c>
      <c r="U516" s="63" t="str">
        <f t="shared" si="256"/>
        <v/>
      </c>
      <c r="V516" s="64" t="str">
        <f t="shared" si="256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57">IFERROR(SQRT(2*(F515-F514)^2/(F515+F514)),"")</f>
        <v/>
      </c>
      <c r="G517" s="65" t="str">
        <f t="shared" si="257"/>
        <v/>
      </c>
      <c r="H517" s="65" t="str">
        <f t="shared" si="257"/>
        <v/>
      </c>
      <c r="I517" s="65" t="str">
        <f t="shared" si="257"/>
        <v/>
      </c>
      <c r="J517" s="65" t="str">
        <f t="shared" si="257"/>
        <v/>
      </c>
      <c r="K517" s="65" t="str">
        <f t="shared" si="257"/>
        <v/>
      </c>
      <c r="L517" s="65" t="str">
        <f t="shared" si="257"/>
        <v/>
      </c>
      <c r="M517" s="65" t="str">
        <f t="shared" si="257"/>
        <v/>
      </c>
      <c r="N517" s="70" t="str">
        <f t="shared" si="257"/>
        <v/>
      </c>
      <c r="O517" s="70" t="str">
        <f t="shared" si="257"/>
        <v/>
      </c>
      <c r="P517" s="70" t="str">
        <f t="shared" si="257"/>
        <v/>
      </c>
      <c r="Q517" s="65" t="str">
        <f t="shared" si="257"/>
        <v/>
      </c>
      <c r="R517" s="65" t="str">
        <f t="shared" si="257"/>
        <v/>
      </c>
      <c r="S517" s="65" t="str">
        <f t="shared" si="257"/>
        <v/>
      </c>
      <c r="T517" s="65" t="str">
        <f t="shared" si="257"/>
        <v/>
      </c>
      <c r="U517" s="65" t="str">
        <f t="shared" si="257"/>
        <v/>
      </c>
      <c r="V517" s="66" t="str">
        <f t="shared" si="257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58">IFERROR((F519-F518)/F518,"")</f>
        <v/>
      </c>
      <c r="G520" s="63" t="str">
        <f t="shared" si="258"/>
        <v/>
      </c>
      <c r="H520" s="63" t="str">
        <f t="shared" si="258"/>
        <v/>
      </c>
      <c r="I520" s="63" t="str">
        <f t="shared" si="258"/>
        <v/>
      </c>
      <c r="J520" s="63" t="str">
        <f t="shared" si="258"/>
        <v/>
      </c>
      <c r="K520" s="63" t="str">
        <f t="shared" si="258"/>
        <v/>
      </c>
      <c r="L520" s="63" t="str">
        <f t="shared" si="258"/>
        <v/>
      </c>
      <c r="M520" s="63" t="str">
        <f t="shared" si="258"/>
        <v/>
      </c>
      <c r="N520" s="35" t="str">
        <f t="shared" si="258"/>
        <v/>
      </c>
      <c r="O520" s="35" t="str">
        <f t="shared" si="258"/>
        <v/>
      </c>
      <c r="P520" s="35" t="str">
        <f t="shared" si="258"/>
        <v/>
      </c>
      <c r="Q520" s="63" t="str">
        <f t="shared" si="258"/>
        <v/>
      </c>
      <c r="R520" s="63" t="str">
        <f t="shared" si="258"/>
        <v/>
      </c>
      <c r="S520" s="63" t="str">
        <f t="shared" si="258"/>
        <v/>
      </c>
      <c r="T520" s="63" t="str">
        <f t="shared" si="258"/>
        <v/>
      </c>
      <c r="U520" s="63" t="str">
        <f t="shared" si="258"/>
        <v/>
      </c>
      <c r="V520" s="64" t="str">
        <f t="shared" si="258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59">IFERROR(SQRT(2*(F519-F518)^2/(F519+F518)),"")</f>
        <v/>
      </c>
      <c r="G521" s="65" t="str">
        <f t="shared" si="259"/>
        <v/>
      </c>
      <c r="H521" s="65" t="str">
        <f t="shared" si="259"/>
        <v/>
      </c>
      <c r="I521" s="65" t="str">
        <f t="shared" si="259"/>
        <v/>
      </c>
      <c r="J521" s="65" t="str">
        <f t="shared" si="259"/>
        <v/>
      </c>
      <c r="K521" s="65" t="str">
        <f t="shared" si="259"/>
        <v/>
      </c>
      <c r="L521" s="65" t="str">
        <f t="shared" si="259"/>
        <v/>
      </c>
      <c r="M521" s="65" t="str">
        <f t="shared" si="259"/>
        <v/>
      </c>
      <c r="N521" s="70" t="str">
        <f t="shared" si="259"/>
        <v/>
      </c>
      <c r="O521" s="70" t="str">
        <f t="shared" si="259"/>
        <v/>
      </c>
      <c r="P521" s="70" t="str">
        <f t="shared" si="259"/>
        <v/>
      </c>
      <c r="Q521" s="65" t="str">
        <f t="shared" si="259"/>
        <v/>
      </c>
      <c r="R521" s="65" t="str">
        <f t="shared" si="259"/>
        <v/>
      </c>
      <c r="S521" s="65" t="str">
        <f t="shared" si="259"/>
        <v/>
      </c>
      <c r="T521" s="65" t="str">
        <f t="shared" si="259"/>
        <v/>
      </c>
      <c r="U521" s="65" t="str">
        <f t="shared" si="259"/>
        <v/>
      </c>
      <c r="V521" s="66" t="str">
        <f t="shared" si="259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0">IFERROR((F523-F522)/F522,"")</f>
        <v/>
      </c>
      <c r="G524" s="63" t="str">
        <f t="shared" si="260"/>
        <v/>
      </c>
      <c r="H524" s="63" t="str">
        <f t="shared" si="260"/>
        <v/>
      </c>
      <c r="I524" s="63" t="str">
        <f t="shared" si="260"/>
        <v/>
      </c>
      <c r="J524" s="63" t="str">
        <f t="shared" si="260"/>
        <v/>
      </c>
      <c r="K524" s="63" t="str">
        <f t="shared" si="260"/>
        <v/>
      </c>
      <c r="L524" s="63" t="str">
        <f t="shared" si="260"/>
        <v/>
      </c>
      <c r="M524" s="63" t="str">
        <f t="shared" si="260"/>
        <v/>
      </c>
      <c r="N524" s="35" t="str">
        <f t="shared" si="260"/>
        <v/>
      </c>
      <c r="O524" s="35" t="str">
        <f t="shared" si="260"/>
        <v/>
      </c>
      <c r="P524" s="35" t="str">
        <f t="shared" si="260"/>
        <v/>
      </c>
      <c r="Q524" s="63" t="str">
        <f t="shared" si="260"/>
        <v/>
      </c>
      <c r="R524" s="63" t="str">
        <f t="shared" si="260"/>
        <v/>
      </c>
      <c r="S524" s="63" t="str">
        <f t="shared" si="260"/>
        <v/>
      </c>
      <c r="T524" s="63" t="str">
        <f t="shared" si="260"/>
        <v/>
      </c>
      <c r="U524" s="63" t="str">
        <f t="shared" si="260"/>
        <v/>
      </c>
      <c r="V524" s="64" t="str">
        <f t="shared" si="260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1">IFERROR(SQRT(2*(F523-F522)^2/(F523+F522)),"")</f>
        <v/>
      </c>
      <c r="G525" s="65" t="str">
        <f t="shared" si="261"/>
        <v/>
      </c>
      <c r="H525" s="65" t="str">
        <f t="shared" si="261"/>
        <v/>
      </c>
      <c r="I525" s="65" t="str">
        <f t="shared" si="261"/>
        <v/>
      </c>
      <c r="J525" s="65" t="str">
        <f t="shared" si="261"/>
        <v/>
      </c>
      <c r="K525" s="65" t="str">
        <f t="shared" si="261"/>
        <v/>
      </c>
      <c r="L525" s="65" t="str">
        <f t="shared" si="261"/>
        <v/>
      </c>
      <c r="M525" s="65" t="str">
        <f t="shared" si="261"/>
        <v/>
      </c>
      <c r="N525" s="70" t="str">
        <f t="shared" si="261"/>
        <v/>
      </c>
      <c r="O525" s="70" t="str">
        <f t="shared" si="261"/>
        <v/>
      </c>
      <c r="P525" s="70" t="str">
        <f t="shared" si="261"/>
        <v/>
      </c>
      <c r="Q525" s="65" t="str">
        <f t="shared" si="261"/>
        <v/>
      </c>
      <c r="R525" s="65" t="str">
        <f t="shared" si="261"/>
        <v/>
      </c>
      <c r="S525" s="65" t="str">
        <f t="shared" si="261"/>
        <v/>
      </c>
      <c r="T525" s="65" t="str">
        <f t="shared" si="261"/>
        <v/>
      </c>
      <c r="U525" s="65" t="str">
        <f t="shared" si="261"/>
        <v/>
      </c>
      <c r="V525" s="66" t="str">
        <f t="shared" si="261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2">IFERROR((F527-F526)/F526,"")</f>
        <v/>
      </c>
      <c r="G528" s="63" t="str">
        <f t="shared" si="262"/>
        <v/>
      </c>
      <c r="H528" s="63" t="str">
        <f t="shared" si="262"/>
        <v/>
      </c>
      <c r="I528" s="63" t="str">
        <f t="shared" si="262"/>
        <v/>
      </c>
      <c r="J528" s="63" t="str">
        <f t="shared" si="262"/>
        <v/>
      </c>
      <c r="K528" s="63" t="str">
        <f t="shared" si="262"/>
        <v/>
      </c>
      <c r="L528" s="63" t="str">
        <f t="shared" si="262"/>
        <v/>
      </c>
      <c r="M528" s="63" t="str">
        <f t="shared" si="262"/>
        <v/>
      </c>
      <c r="N528" s="35" t="str">
        <f t="shared" si="262"/>
        <v/>
      </c>
      <c r="O528" s="35" t="str">
        <f t="shared" si="262"/>
        <v/>
      </c>
      <c r="P528" s="35" t="str">
        <f t="shared" si="262"/>
        <v/>
      </c>
      <c r="Q528" s="63" t="str">
        <f t="shared" si="262"/>
        <v/>
      </c>
      <c r="R528" s="63" t="str">
        <f t="shared" si="262"/>
        <v/>
      </c>
      <c r="S528" s="63" t="str">
        <f t="shared" si="262"/>
        <v/>
      </c>
      <c r="T528" s="63" t="str">
        <f t="shared" si="262"/>
        <v/>
      </c>
      <c r="U528" s="63" t="str">
        <f t="shared" si="262"/>
        <v/>
      </c>
      <c r="V528" s="64" t="str">
        <f t="shared" si="262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3">IFERROR(SQRT(2*(F527-F526)^2/(F527+F526)),"")</f>
        <v/>
      </c>
      <c r="G529" s="65" t="str">
        <f t="shared" si="263"/>
        <v/>
      </c>
      <c r="H529" s="65" t="str">
        <f t="shared" si="263"/>
        <v/>
      </c>
      <c r="I529" s="65" t="str">
        <f t="shared" si="263"/>
        <v/>
      </c>
      <c r="J529" s="65" t="str">
        <f t="shared" si="263"/>
        <v/>
      </c>
      <c r="K529" s="65" t="str">
        <f t="shared" si="263"/>
        <v/>
      </c>
      <c r="L529" s="65" t="str">
        <f t="shared" si="263"/>
        <v/>
      </c>
      <c r="M529" s="65" t="str">
        <f t="shared" si="263"/>
        <v/>
      </c>
      <c r="N529" s="70" t="str">
        <f t="shared" si="263"/>
        <v/>
      </c>
      <c r="O529" s="70" t="str">
        <f t="shared" si="263"/>
        <v/>
      </c>
      <c r="P529" s="70" t="str">
        <f t="shared" si="263"/>
        <v/>
      </c>
      <c r="Q529" s="65" t="str">
        <f t="shared" si="263"/>
        <v/>
      </c>
      <c r="R529" s="65" t="str">
        <f t="shared" si="263"/>
        <v/>
      </c>
      <c r="S529" s="65" t="str">
        <f t="shared" si="263"/>
        <v/>
      </c>
      <c r="T529" s="65" t="str">
        <f t="shared" si="263"/>
        <v/>
      </c>
      <c r="U529" s="65" t="str">
        <f t="shared" si="263"/>
        <v/>
      </c>
      <c r="V529" s="66" t="str">
        <f t="shared" si="263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4">IFERROR((F531-F530)/F530,"")</f>
        <v/>
      </c>
      <c r="G532" s="63" t="str">
        <f t="shared" si="264"/>
        <v/>
      </c>
      <c r="H532" s="63" t="str">
        <f t="shared" si="264"/>
        <v/>
      </c>
      <c r="I532" s="63" t="str">
        <f t="shared" si="264"/>
        <v/>
      </c>
      <c r="J532" s="63" t="str">
        <f t="shared" si="264"/>
        <v/>
      </c>
      <c r="K532" s="63" t="str">
        <f t="shared" si="264"/>
        <v/>
      </c>
      <c r="L532" s="63" t="str">
        <f t="shared" si="264"/>
        <v/>
      </c>
      <c r="M532" s="63" t="str">
        <f t="shared" si="264"/>
        <v/>
      </c>
      <c r="N532" s="35" t="str">
        <f t="shared" si="264"/>
        <v/>
      </c>
      <c r="O532" s="35" t="str">
        <f t="shared" si="264"/>
        <v/>
      </c>
      <c r="P532" s="35" t="str">
        <f t="shared" si="264"/>
        <v/>
      </c>
      <c r="Q532" s="63" t="str">
        <f t="shared" si="264"/>
        <v/>
      </c>
      <c r="R532" s="63" t="str">
        <f t="shared" si="264"/>
        <v/>
      </c>
      <c r="S532" s="63" t="str">
        <f t="shared" si="264"/>
        <v/>
      </c>
      <c r="T532" s="63" t="str">
        <f t="shared" si="264"/>
        <v/>
      </c>
      <c r="U532" s="63" t="str">
        <f t="shared" si="264"/>
        <v/>
      </c>
      <c r="V532" s="64" t="str">
        <f t="shared" si="264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5">IFERROR(SQRT(2*(F531-F530)^2/(F531+F530)),"")</f>
        <v/>
      </c>
      <c r="G533" s="65" t="str">
        <f t="shared" si="265"/>
        <v/>
      </c>
      <c r="H533" s="65" t="str">
        <f t="shared" si="265"/>
        <v/>
      </c>
      <c r="I533" s="65" t="str">
        <f t="shared" si="265"/>
        <v/>
      </c>
      <c r="J533" s="65" t="str">
        <f t="shared" si="265"/>
        <v/>
      </c>
      <c r="K533" s="65" t="str">
        <f t="shared" si="265"/>
        <v/>
      </c>
      <c r="L533" s="65" t="str">
        <f t="shared" si="265"/>
        <v/>
      </c>
      <c r="M533" s="65" t="str">
        <f t="shared" si="265"/>
        <v/>
      </c>
      <c r="N533" s="70" t="str">
        <f t="shared" si="265"/>
        <v/>
      </c>
      <c r="O533" s="70" t="str">
        <f t="shared" si="265"/>
        <v/>
      </c>
      <c r="P533" s="70" t="str">
        <f t="shared" si="265"/>
        <v/>
      </c>
      <c r="Q533" s="65" t="str">
        <f t="shared" si="265"/>
        <v/>
      </c>
      <c r="R533" s="65" t="str">
        <f t="shared" si="265"/>
        <v/>
      </c>
      <c r="S533" s="65" t="str">
        <f t="shared" si="265"/>
        <v/>
      </c>
      <c r="T533" s="65" t="str">
        <f t="shared" si="265"/>
        <v/>
      </c>
      <c r="U533" s="65" t="str">
        <f t="shared" si="265"/>
        <v/>
      </c>
      <c r="V533" s="66" t="str">
        <f t="shared" si="265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66">IFERROR((F535-F534)/F534,"")</f>
        <v/>
      </c>
      <c r="G536" s="63" t="str">
        <f t="shared" si="266"/>
        <v/>
      </c>
      <c r="H536" s="63" t="str">
        <f t="shared" si="266"/>
        <v/>
      </c>
      <c r="I536" s="63" t="str">
        <f t="shared" si="266"/>
        <v/>
      </c>
      <c r="J536" s="63" t="str">
        <f t="shared" si="266"/>
        <v/>
      </c>
      <c r="K536" s="63" t="str">
        <f t="shared" si="266"/>
        <v/>
      </c>
      <c r="L536" s="63" t="str">
        <f t="shared" si="266"/>
        <v/>
      </c>
      <c r="M536" s="63" t="str">
        <f t="shared" si="266"/>
        <v/>
      </c>
      <c r="N536" s="35" t="str">
        <f t="shared" si="266"/>
        <v/>
      </c>
      <c r="O536" s="35" t="str">
        <f t="shared" si="266"/>
        <v/>
      </c>
      <c r="P536" s="35" t="str">
        <f t="shared" si="266"/>
        <v/>
      </c>
      <c r="Q536" s="63" t="str">
        <f t="shared" si="266"/>
        <v/>
      </c>
      <c r="R536" s="63" t="str">
        <f t="shared" si="266"/>
        <v/>
      </c>
      <c r="S536" s="63" t="str">
        <f t="shared" si="266"/>
        <v/>
      </c>
      <c r="T536" s="63" t="str">
        <f t="shared" si="266"/>
        <v/>
      </c>
      <c r="U536" s="63" t="str">
        <f t="shared" si="266"/>
        <v/>
      </c>
      <c r="V536" s="64" t="str">
        <f t="shared" si="266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67">IFERROR(SQRT(2*(F535-F534)^2/(F535+F534)),"")</f>
        <v/>
      </c>
      <c r="G537" s="65" t="str">
        <f t="shared" si="267"/>
        <v/>
      </c>
      <c r="H537" s="65" t="str">
        <f t="shared" si="267"/>
        <v/>
      </c>
      <c r="I537" s="65" t="str">
        <f t="shared" si="267"/>
        <v/>
      </c>
      <c r="J537" s="65" t="str">
        <f t="shared" si="267"/>
        <v/>
      </c>
      <c r="K537" s="65" t="str">
        <f t="shared" si="267"/>
        <v/>
      </c>
      <c r="L537" s="65" t="str">
        <f t="shared" si="267"/>
        <v/>
      </c>
      <c r="M537" s="65" t="str">
        <f t="shared" si="267"/>
        <v/>
      </c>
      <c r="N537" s="70" t="str">
        <f t="shared" si="267"/>
        <v/>
      </c>
      <c r="O537" s="70" t="str">
        <f t="shared" si="267"/>
        <v/>
      </c>
      <c r="P537" s="70" t="str">
        <f t="shared" si="267"/>
        <v/>
      </c>
      <c r="Q537" s="65" t="str">
        <f t="shared" si="267"/>
        <v/>
      </c>
      <c r="R537" s="65" t="str">
        <f t="shared" si="267"/>
        <v/>
      </c>
      <c r="S537" s="65" t="str">
        <f t="shared" si="267"/>
        <v/>
      </c>
      <c r="T537" s="65" t="str">
        <f t="shared" si="267"/>
        <v/>
      </c>
      <c r="U537" s="65" t="str">
        <f t="shared" si="267"/>
        <v/>
      </c>
      <c r="V537" s="66" t="str">
        <f t="shared" si="267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68">IFERROR((F539-F538)/F538,"")</f>
        <v/>
      </c>
      <c r="G540" s="63" t="str">
        <f t="shared" si="268"/>
        <v/>
      </c>
      <c r="H540" s="63" t="str">
        <f t="shared" si="268"/>
        <v/>
      </c>
      <c r="I540" s="63" t="str">
        <f t="shared" si="268"/>
        <v/>
      </c>
      <c r="J540" s="63" t="str">
        <f t="shared" si="268"/>
        <v/>
      </c>
      <c r="K540" s="63" t="str">
        <f t="shared" si="268"/>
        <v/>
      </c>
      <c r="L540" s="63" t="str">
        <f t="shared" si="268"/>
        <v/>
      </c>
      <c r="M540" s="63" t="str">
        <f t="shared" si="268"/>
        <v/>
      </c>
      <c r="N540" s="35" t="str">
        <f t="shared" si="268"/>
        <v/>
      </c>
      <c r="O540" s="35" t="str">
        <f t="shared" si="268"/>
        <v/>
      </c>
      <c r="P540" s="35" t="str">
        <f t="shared" si="268"/>
        <v/>
      </c>
      <c r="Q540" s="63" t="str">
        <f t="shared" si="268"/>
        <v/>
      </c>
      <c r="R540" s="63" t="str">
        <f t="shared" si="268"/>
        <v/>
      </c>
      <c r="S540" s="63" t="str">
        <f t="shared" si="268"/>
        <v/>
      </c>
      <c r="T540" s="63" t="str">
        <f t="shared" si="268"/>
        <v/>
      </c>
      <c r="U540" s="63" t="str">
        <f t="shared" si="268"/>
        <v/>
      </c>
      <c r="V540" s="64" t="str">
        <f t="shared" si="268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69">IFERROR(SQRT(2*(F539-F538)^2/(F539+F538)),"")</f>
        <v/>
      </c>
      <c r="G541" s="65" t="str">
        <f t="shared" si="269"/>
        <v/>
      </c>
      <c r="H541" s="65" t="str">
        <f t="shared" si="269"/>
        <v/>
      </c>
      <c r="I541" s="65" t="str">
        <f t="shared" si="269"/>
        <v/>
      </c>
      <c r="J541" s="65" t="str">
        <f t="shared" si="269"/>
        <v/>
      </c>
      <c r="K541" s="65" t="str">
        <f t="shared" si="269"/>
        <v/>
      </c>
      <c r="L541" s="65" t="str">
        <f t="shared" si="269"/>
        <v/>
      </c>
      <c r="M541" s="65" t="str">
        <f t="shared" si="269"/>
        <v/>
      </c>
      <c r="N541" s="70" t="str">
        <f t="shared" si="269"/>
        <v/>
      </c>
      <c r="O541" s="70" t="str">
        <f t="shared" si="269"/>
        <v/>
      </c>
      <c r="P541" s="70" t="str">
        <f t="shared" si="269"/>
        <v/>
      </c>
      <c r="Q541" s="65" t="str">
        <f t="shared" si="269"/>
        <v/>
      </c>
      <c r="R541" s="65" t="str">
        <f t="shared" si="269"/>
        <v/>
      </c>
      <c r="S541" s="65" t="str">
        <f t="shared" si="269"/>
        <v/>
      </c>
      <c r="T541" s="65" t="str">
        <f t="shared" si="269"/>
        <v/>
      </c>
      <c r="U541" s="65" t="str">
        <f t="shared" si="269"/>
        <v/>
      </c>
      <c r="V541" s="66" t="str">
        <f t="shared" si="269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0">IFERROR((F543-F542)/F542,"")</f>
        <v/>
      </c>
      <c r="G544" s="63" t="str">
        <f t="shared" si="270"/>
        <v/>
      </c>
      <c r="H544" s="63" t="str">
        <f t="shared" si="270"/>
        <v/>
      </c>
      <c r="I544" s="63" t="str">
        <f t="shared" si="270"/>
        <v/>
      </c>
      <c r="J544" s="63" t="str">
        <f t="shared" si="270"/>
        <v/>
      </c>
      <c r="K544" s="63" t="str">
        <f t="shared" si="270"/>
        <v/>
      </c>
      <c r="L544" s="63" t="str">
        <f t="shared" si="270"/>
        <v/>
      </c>
      <c r="M544" s="63" t="str">
        <f t="shared" si="270"/>
        <v/>
      </c>
      <c r="N544" s="35" t="str">
        <f t="shared" si="270"/>
        <v/>
      </c>
      <c r="O544" s="35" t="str">
        <f t="shared" si="270"/>
        <v/>
      </c>
      <c r="P544" s="35" t="str">
        <f t="shared" si="270"/>
        <v/>
      </c>
      <c r="Q544" s="63" t="str">
        <f t="shared" si="270"/>
        <v/>
      </c>
      <c r="R544" s="63" t="str">
        <f t="shared" si="270"/>
        <v/>
      </c>
      <c r="S544" s="63" t="str">
        <f t="shared" si="270"/>
        <v/>
      </c>
      <c r="T544" s="63" t="str">
        <f t="shared" si="270"/>
        <v/>
      </c>
      <c r="U544" s="63" t="str">
        <f t="shared" si="270"/>
        <v/>
      </c>
      <c r="V544" s="64" t="str">
        <f t="shared" si="270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1">IFERROR(SQRT(2*(F543-F542)^2/(F543+F542)),"")</f>
        <v/>
      </c>
      <c r="G545" s="65" t="str">
        <f t="shared" si="271"/>
        <v/>
      </c>
      <c r="H545" s="65" t="str">
        <f t="shared" si="271"/>
        <v/>
      </c>
      <c r="I545" s="65" t="str">
        <f t="shared" si="271"/>
        <v/>
      </c>
      <c r="J545" s="65" t="str">
        <f t="shared" si="271"/>
        <v/>
      </c>
      <c r="K545" s="65" t="str">
        <f t="shared" si="271"/>
        <v/>
      </c>
      <c r="L545" s="65" t="str">
        <f t="shared" si="271"/>
        <v/>
      </c>
      <c r="M545" s="65" t="str">
        <f t="shared" si="271"/>
        <v/>
      </c>
      <c r="N545" s="70" t="str">
        <f t="shared" si="271"/>
        <v/>
      </c>
      <c r="O545" s="70" t="str">
        <f t="shared" si="271"/>
        <v/>
      </c>
      <c r="P545" s="70" t="str">
        <f t="shared" si="271"/>
        <v/>
      </c>
      <c r="Q545" s="65" t="str">
        <f t="shared" si="271"/>
        <v/>
      </c>
      <c r="R545" s="65" t="str">
        <f t="shared" si="271"/>
        <v/>
      </c>
      <c r="S545" s="65" t="str">
        <f t="shared" si="271"/>
        <v/>
      </c>
      <c r="T545" s="65" t="str">
        <f t="shared" si="271"/>
        <v/>
      </c>
      <c r="U545" s="65" t="str">
        <f t="shared" si="271"/>
        <v/>
      </c>
      <c r="V545" s="66" t="str">
        <f t="shared" si="271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2">IFERROR((F547-F546)/F546,"")</f>
        <v/>
      </c>
      <c r="G548" s="63" t="str">
        <f t="shared" si="272"/>
        <v/>
      </c>
      <c r="H548" s="63" t="str">
        <f t="shared" si="272"/>
        <v/>
      </c>
      <c r="I548" s="63" t="str">
        <f t="shared" si="272"/>
        <v/>
      </c>
      <c r="J548" s="63" t="str">
        <f t="shared" si="272"/>
        <v/>
      </c>
      <c r="K548" s="63" t="str">
        <f t="shared" si="272"/>
        <v/>
      </c>
      <c r="L548" s="63" t="str">
        <f t="shared" si="272"/>
        <v/>
      </c>
      <c r="M548" s="63" t="str">
        <f t="shared" si="272"/>
        <v/>
      </c>
      <c r="N548" s="35" t="str">
        <f t="shared" si="272"/>
        <v/>
      </c>
      <c r="O548" s="35" t="str">
        <f t="shared" si="272"/>
        <v/>
      </c>
      <c r="P548" s="35" t="str">
        <f t="shared" si="272"/>
        <v/>
      </c>
      <c r="Q548" s="63" t="str">
        <f t="shared" si="272"/>
        <v/>
      </c>
      <c r="R548" s="63" t="str">
        <f t="shared" si="272"/>
        <v/>
      </c>
      <c r="S548" s="63" t="str">
        <f t="shared" si="272"/>
        <v/>
      </c>
      <c r="T548" s="63" t="str">
        <f t="shared" si="272"/>
        <v/>
      </c>
      <c r="U548" s="63" t="str">
        <f t="shared" si="272"/>
        <v/>
      </c>
      <c r="V548" s="64" t="str">
        <f t="shared" si="272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3">IFERROR(SQRT(2*(F547-F546)^2/(F547+F546)),"")</f>
        <v/>
      </c>
      <c r="G549" s="65" t="str">
        <f t="shared" si="273"/>
        <v/>
      </c>
      <c r="H549" s="65" t="str">
        <f t="shared" si="273"/>
        <v/>
      </c>
      <c r="I549" s="65" t="str">
        <f t="shared" si="273"/>
        <v/>
      </c>
      <c r="J549" s="65" t="str">
        <f t="shared" si="273"/>
        <v/>
      </c>
      <c r="K549" s="65" t="str">
        <f t="shared" si="273"/>
        <v/>
      </c>
      <c r="L549" s="65" t="str">
        <f t="shared" si="273"/>
        <v/>
      </c>
      <c r="M549" s="65" t="str">
        <f t="shared" si="273"/>
        <v/>
      </c>
      <c r="N549" s="70" t="str">
        <f t="shared" si="273"/>
        <v/>
      </c>
      <c r="O549" s="70" t="str">
        <f t="shared" si="273"/>
        <v/>
      </c>
      <c r="P549" s="70" t="str">
        <f t="shared" si="273"/>
        <v/>
      </c>
      <c r="Q549" s="65" t="str">
        <f t="shared" si="273"/>
        <v/>
      </c>
      <c r="R549" s="65" t="str">
        <f t="shared" si="273"/>
        <v/>
      </c>
      <c r="S549" s="65" t="str">
        <f t="shared" si="273"/>
        <v/>
      </c>
      <c r="T549" s="65" t="str">
        <f t="shared" si="273"/>
        <v/>
      </c>
      <c r="U549" s="65" t="str">
        <f t="shared" si="273"/>
        <v/>
      </c>
      <c r="V549" s="66" t="str">
        <f t="shared" si="273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4">IFERROR((F551-F550)/F550,"")</f>
        <v/>
      </c>
      <c r="G552" s="63" t="str">
        <f t="shared" si="274"/>
        <v/>
      </c>
      <c r="H552" s="63" t="str">
        <f t="shared" si="274"/>
        <v/>
      </c>
      <c r="I552" s="63" t="str">
        <f t="shared" si="274"/>
        <v/>
      </c>
      <c r="J552" s="63" t="str">
        <f t="shared" si="274"/>
        <v/>
      </c>
      <c r="K552" s="63" t="str">
        <f t="shared" si="274"/>
        <v/>
      </c>
      <c r="L552" s="63" t="str">
        <f t="shared" si="274"/>
        <v/>
      </c>
      <c r="M552" s="63" t="str">
        <f t="shared" si="274"/>
        <v/>
      </c>
      <c r="N552" s="35" t="str">
        <f t="shared" si="274"/>
        <v/>
      </c>
      <c r="O552" s="35" t="str">
        <f t="shared" si="274"/>
        <v/>
      </c>
      <c r="P552" s="35" t="str">
        <f t="shared" si="274"/>
        <v/>
      </c>
      <c r="Q552" s="63" t="str">
        <f t="shared" si="274"/>
        <v/>
      </c>
      <c r="R552" s="63" t="str">
        <f t="shared" si="274"/>
        <v/>
      </c>
      <c r="S552" s="63" t="str">
        <f t="shared" si="274"/>
        <v/>
      </c>
      <c r="T552" s="63" t="str">
        <f t="shared" si="274"/>
        <v/>
      </c>
      <c r="U552" s="63" t="str">
        <f t="shared" si="274"/>
        <v/>
      </c>
      <c r="V552" s="64" t="str">
        <f t="shared" si="274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5">IFERROR(SQRT(2*(F551-F550)^2/(F551+F550)),"")</f>
        <v/>
      </c>
      <c r="G553" s="65" t="str">
        <f t="shared" si="275"/>
        <v/>
      </c>
      <c r="H553" s="65" t="str">
        <f t="shared" si="275"/>
        <v/>
      </c>
      <c r="I553" s="65" t="str">
        <f t="shared" si="275"/>
        <v/>
      </c>
      <c r="J553" s="65" t="str">
        <f t="shared" si="275"/>
        <v/>
      </c>
      <c r="K553" s="65" t="str">
        <f t="shared" si="275"/>
        <v/>
      </c>
      <c r="L553" s="65" t="str">
        <f t="shared" si="275"/>
        <v/>
      </c>
      <c r="M553" s="65" t="str">
        <f t="shared" si="275"/>
        <v/>
      </c>
      <c r="N553" s="70" t="str">
        <f t="shared" si="275"/>
        <v/>
      </c>
      <c r="O553" s="70" t="str">
        <f t="shared" si="275"/>
        <v/>
      </c>
      <c r="P553" s="70" t="str">
        <f t="shared" si="275"/>
        <v/>
      </c>
      <c r="Q553" s="65" t="str">
        <f t="shared" si="275"/>
        <v/>
      </c>
      <c r="R553" s="65" t="str">
        <f t="shared" si="275"/>
        <v/>
      </c>
      <c r="S553" s="65" t="str">
        <f t="shared" si="275"/>
        <v/>
      </c>
      <c r="T553" s="65" t="str">
        <f t="shared" si="275"/>
        <v/>
      </c>
      <c r="U553" s="65" t="str">
        <f t="shared" si="275"/>
        <v/>
      </c>
      <c r="V553" s="66" t="str">
        <f t="shared" si="275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76">IFERROR((F555-F554)/F554,"")</f>
        <v/>
      </c>
      <c r="G556" s="63" t="str">
        <f t="shared" si="276"/>
        <v/>
      </c>
      <c r="H556" s="63" t="str">
        <f t="shared" si="276"/>
        <v/>
      </c>
      <c r="I556" s="63" t="str">
        <f t="shared" si="276"/>
        <v/>
      </c>
      <c r="J556" s="63" t="str">
        <f t="shared" si="276"/>
        <v/>
      </c>
      <c r="K556" s="63" t="str">
        <f t="shared" si="276"/>
        <v/>
      </c>
      <c r="L556" s="63" t="str">
        <f t="shared" si="276"/>
        <v/>
      </c>
      <c r="M556" s="63" t="str">
        <f t="shared" si="276"/>
        <v/>
      </c>
      <c r="N556" s="35" t="str">
        <f t="shared" si="276"/>
        <v/>
      </c>
      <c r="O556" s="35" t="str">
        <f t="shared" si="276"/>
        <v/>
      </c>
      <c r="P556" s="35" t="str">
        <f t="shared" si="276"/>
        <v/>
      </c>
      <c r="Q556" s="63" t="str">
        <f t="shared" si="276"/>
        <v/>
      </c>
      <c r="R556" s="63" t="str">
        <f t="shared" si="276"/>
        <v/>
      </c>
      <c r="S556" s="63" t="str">
        <f t="shared" si="276"/>
        <v/>
      </c>
      <c r="T556" s="63" t="str">
        <f t="shared" si="276"/>
        <v/>
      </c>
      <c r="U556" s="63" t="str">
        <f t="shared" si="276"/>
        <v/>
      </c>
      <c r="V556" s="64" t="str">
        <f t="shared" si="276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77">IFERROR(SQRT(2*(F555-F554)^2/(F555+F554)),"")</f>
        <v/>
      </c>
      <c r="G557" s="65" t="str">
        <f t="shared" si="277"/>
        <v/>
      </c>
      <c r="H557" s="65" t="str">
        <f t="shared" si="277"/>
        <v/>
      </c>
      <c r="I557" s="65" t="str">
        <f t="shared" si="277"/>
        <v/>
      </c>
      <c r="J557" s="65" t="str">
        <f t="shared" si="277"/>
        <v/>
      </c>
      <c r="K557" s="65" t="str">
        <f t="shared" si="277"/>
        <v/>
      </c>
      <c r="L557" s="65" t="str">
        <f t="shared" si="277"/>
        <v/>
      </c>
      <c r="M557" s="65" t="str">
        <f t="shared" si="277"/>
        <v/>
      </c>
      <c r="N557" s="70" t="str">
        <f t="shared" si="277"/>
        <v/>
      </c>
      <c r="O557" s="70" t="str">
        <f t="shared" si="277"/>
        <v/>
      </c>
      <c r="P557" s="70" t="str">
        <f t="shared" si="277"/>
        <v/>
      </c>
      <c r="Q557" s="65" t="str">
        <f t="shared" si="277"/>
        <v/>
      </c>
      <c r="R557" s="65" t="str">
        <f t="shared" si="277"/>
        <v/>
      </c>
      <c r="S557" s="65" t="str">
        <f t="shared" si="277"/>
        <v/>
      </c>
      <c r="T557" s="65" t="str">
        <f t="shared" si="277"/>
        <v/>
      </c>
      <c r="U557" s="65" t="str">
        <f t="shared" si="277"/>
        <v/>
      </c>
      <c r="V557" s="66" t="str">
        <f t="shared" si="277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78">IFERROR((F559-F558)/F558,"")</f>
        <v/>
      </c>
      <c r="G560" s="63" t="str">
        <f t="shared" si="278"/>
        <v/>
      </c>
      <c r="H560" s="63" t="str">
        <f t="shared" si="278"/>
        <v/>
      </c>
      <c r="I560" s="63" t="str">
        <f t="shared" si="278"/>
        <v/>
      </c>
      <c r="J560" s="63" t="str">
        <f t="shared" si="278"/>
        <v/>
      </c>
      <c r="K560" s="63" t="str">
        <f t="shared" si="278"/>
        <v/>
      </c>
      <c r="L560" s="63" t="str">
        <f t="shared" si="278"/>
        <v/>
      </c>
      <c r="M560" s="63" t="str">
        <f t="shared" si="278"/>
        <v/>
      </c>
      <c r="N560" s="35" t="str">
        <f t="shared" si="278"/>
        <v/>
      </c>
      <c r="O560" s="35" t="str">
        <f t="shared" si="278"/>
        <v/>
      </c>
      <c r="P560" s="35" t="str">
        <f t="shared" si="278"/>
        <v/>
      </c>
      <c r="Q560" s="63" t="str">
        <f t="shared" si="278"/>
        <v/>
      </c>
      <c r="R560" s="63" t="str">
        <f t="shared" si="278"/>
        <v/>
      </c>
      <c r="S560" s="63" t="str">
        <f t="shared" si="278"/>
        <v/>
      </c>
      <c r="T560" s="63" t="str">
        <f t="shared" si="278"/>
        <v/>
      </c>
      <c r="U560" s="63" t="str">
        <f t="shared" si="278"/>
        <v/>
      </c>
      <c r="V560" s="64" t="str">
        <f t="shared" si="278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79">IFERROR(SQRT(2*(F559-F558)^2/(F559+F558)),"")</f>
        <v/>
      </c>
      <c r="G561" s="65" t="str">
        <f t="shared" si="279"/>
        <v/>
      </c>
      <c r="H561" s="65" t="str">
        <f t="shared" si="279"/>
        <v/>
      </c>
      <c r="I561" s="65" t="str">
        <f t="shared" si="279"/>
        <v/>
      </c>
      <c r="J561" s="65" t="str">
        <f t="shared" si="279"/>
        <v/>
      </c>
      <c r="K561" s="65" t="str">
        <f t="shared" si="279"/>
        <v/>
      </c>
      <c r="L561" s="65" t="str">
        <f t="shared" si="279"/>
        <v/>
      </c>
      <c r="M561" s="65" t="str">
        <f t="shared" si="279"/>
        <v/>
      </c>
      <c r="N561" s="70" t="str">
        <f t="shared" si="279"/>
        <v/>
      </c>
      <c r="O561" s="70" t="str">
        <f t="shared" si="279"/>
        <v/>
      </c>
      <c r="P561" s="70" t="str">
        <f t="shared" si="279"/>
        <v/>
      </c>
      <c r="Q561" s="65" t="str">
        <f t="shared" si="279"/>
        <v/>
      </c>
      <c r="R561" s="65" t="str">
        <f t="shared" si="279"/>
        <v/>
      </c>
      <c r="S561" s="65" t="str">
        <f t="shared" si="279"/>
        <v/>
      </c>
      <c r="T561" s="65" t="str">
        <f t="shared" si="279"/>
        <v/>
      </c>
      <c r="U561" s="65" t="str">
        <f t="shared" si="279"/>
        <v/>
      </c>
      <c r="V561" s="66" t="str">
        <f t="shared" si="279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0">IFERROR((F563-F562)/F562,"")</f>
        <v/>
      </c>
      <c r="G564" s="63" t="str">
        <f t="shared" si="280"/>
        <v/>
      </c>
      <c r="H564" s="63" t="str">
        <f t="shared" si="280"/>
        <v/>
      </c>
      <c r="I564" s="63" t="str">
        <f t="shared" si="280"/>
        <v/>
      </c>
      <c r="J564" s="63" t="str">
        <f t="shared" si="280"/>
        <v/>
      </c>
      <c r="K564" s="63" t="str">
        <f t="shared" si="280"/>
        <v/>
      </c>
      <c r="L564" s="63" t="str">
        <f t="shared" si="280"/>
        <v/>
      </c>
      <c r="M564" s="63" t="str">
        <f t="shared" si="280"/>
        <v/>
      </c>
      <c r="N564" s="35" t="str">
        <f t="shared" si="280"/>
        <v/>
      </c>
      <c r="O564" s="35" t="str">
        <f t="shared" si="280"/>
        <v/>
      </c>
      <c r="P564" s="35" t="str">
        <f t="shared" si="280"/>
        <v/>
      </c>
      <c r="Q564" s="63" t="str">
        <f t="shared" si="280"/>
        <v/>
      </c>
      <c r="R564" s="63" t="str">
        <f t="shared" si="280"/>
        <v/>
      </c>
      <c r="S564" s="63" t="str">
        <f t="shared" si="280"/>
        <v/>
      </c>
      <c r="T564" s="63" t="str">
        <f t="shared" si="280"/>
        <v/>
      </c>
      <c r="U564" s="63" t="str">
        <f t="shared" si="280"/>
        <v/>
      </c>
      <c r="V564" s="64" t="str">
        <f t="shared" si="280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1">IFERROR(SQRT(2*(F563-F562)^2/(F563+F562)),"")</f>
        <v/>
      </c>
      <c r="G565" s="65" t="str">
        <f t="shared" si="281"/>
        <v/>
      </c>
      <c r="H565" s="65" t="str">
        <f t="shared" si="281"/>
        <v/>
      </c>
      <c r="I565" s="65" t="str">
        <f t="shared" si="281"/>
        <v/>
      </c>
      <c r="J565" s="65" t="str">
        <f t="shared" si="281"/>
        <v/>
      </c>
      <c r="K565" s="65" t="str">
        <f t="shared" si="281"/>
        <v/>
      </c>
      <c r="L565" s="65" t="str">
        <f t="shared" si="281"/>
        <v/>
      </c>
      <c r="M565" s="65" t="str">
        <f t="shared" si="281"/>
        <v/>
      </c>
      <c r="N565" s="70" t="str">
        <f t="shared" si="281"/>
        <v/>
      </c>
      <c r="O565" s="70" t="str">
        <f t="shared" si="281"/>
        <v/>
      </c>
      <c r="P565" s="70" t="str">
        <f t="shared" si="281"/>
        <v/>
      </c>
      <c r="Q565" s="65" t="str">
        <f t="shared" si="281"/>
        <v/>
      </c>
      <c r="R565" s="65" t="str">
        <f t="shared" si="281"/>
        <v/>
      </c>
      <c r="S565" s="65" t="str">
        <f t="shared" si="281"/>
        <v/>
      </c>
      <c r="T565" s="65" t="str">
        <f t="shared" si="281"/>
        <v/>
      </c>
      <c r="U565" s="65" t="str">
        <f t="shared" si="281"/>
        <v/>
      </c>
      <c r="V565" s="66" t="str">
        <f t="shared" si="281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2">IFERROR((F567-F566)/F566,"")</f>
        <v/>
      </c>
      <c r="G568" s="63" t="str">
        <f t="shared" si="282"/>
        <v/>
      </c>
      <c r="H568" s="63" t="str">
        <f t="shared" si="282"/>
        <v/>
      </c>
      <c r="I568" s="63" t="str">
        <f t="shared" si="282"/>
        <v/>
      </c>
      <c r="J568" s="63" t="str">
        <f t="shared" si="282"/>
        <v/>
      </c>
      <c r="K568" s="63" t="str">
        <f t="shared" si="282"/>
        <v/>
      </c>
      <c r="L568" s="63" t="str">
        <f t="shared" si="282"/>
        <v/>
      </c>
      <c r="M568" s="63" t="str">
        <f t="shared" si="282"/>
        <v/>
      </c>
      <c r="N568" s="35" t="str">
        <f t="shared" si="282"/>
        <v/>
      </c>
      <c r="O568" s="35" t="str">
        <f t="shared" si="282"/>
        <v/>
      </c>
      <c r="P568" s="35" t="str">
        <f t="shared" si="282"/>
        <v/>
      </c>
      <c r="Q568" s="63" t="str">
        <f t="shared" si="282"/>
        <v/>
      </c>
      <c r="R568" s="63" t="str">
        <f t="shared" si="282"/>
        <v/>
      </c>
      <c r="S568" s="63" t="str">
        <f t="shared" si="282"/>
        <v/>
      </c>
      <c r="T568" s="63" t="str">
        <f t="shared" si="282"/>
        <v/>
      </c>
      <c r="U568" s="63" t="str">
        <f t="shared" si="282"/>
        <v/>
      </c>
      <c r="V568" s="64" t="str">
        <f t="shared" si="282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3">IFERROR(SQRT(2*(F567-F566)^2/(F567+F566)),"")</f>
        <v/>
      </c>
      <c r="G569" s="65" t="str">
        <f t="shared" si="283"/>
        <v/>
      </c>
      <c r="H569" s="65" t="str">
        <f t="shared" si="283"/>
        <v/>
      </c>
      <c r="I569" s="65" t="str">
        <f t="shared" si="283"/>
        <v/>
      </c>
      <c r="J569" s="65" t="str">
        <f t="shared" si="283"/>
        <v/>
      </c>
      <c r="K569" s="65" t="str">
        <f t="shared" si="283"/>
        <v/>
      </c>
      <c r="L569" s="65" t="str">
        <f t="shared" si="283"/>
        <v/>
      </c>
      <c r="M569" s="65" t="str">
        <f t="shared" si="283"/>
        <v/>
      </c>
      <c r="N569" s="70" t="str">
        <f t="shared" si="283"/>
        <v/>
      </c>
      <c r="O569" s="70" t="str">
        <f t="shared" si="283"/>
        <v/>
      </c>
      <c r="P569" s="70" t="str">
        <f t="shared" si="283"/>
        <v/>
      </c>
      <c r="Q569" s="65" t="str">
        <f t="shared" si="283"/>
        <v/>
      </c>
      <c r="R569" s="65" t="str">
        <f t="shared" si="283"/>
        <v/>
      </c>
      <c r="S569" s="65" t="str">
        <f t="shared" si="283"/>
        <v/>
      </c>
      <c r="T569" s="65" t="str">
        <f t="shared" si="283"/>
        <v/>
      </c>
      <c r="U569" s="65" t="str">
        <f t="shared" si="283"/>
        <v/>
      </c>
      <c r="V569" s="66" t="str">
        <f t="shared" si="283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4">IFERROR((F571-F570)/F570,"")</f>
        <v/>
      </c>
      <c r="G572" s="63" t="str">
        <f t="shared" si="284"/>
        <v/>
      </c>
      <c r="H572" s="63" t="str">
        <f t="shared" si="284"/>
        <v/>
      </c>
      <c r="I572" s="63" t="str">
        <f t="shared" si="284"/>
        <v/>
      </c>
      <c r="J572" s="63" t="str">
        <f t="shared" si="284"/>
        <v/>
      </c>
      <c r="K572" s="63" t="str">
        <f t="shared" si="284"/>
        <v/>
      </c>
      <c r="L572" s="63" t="str">
        <f t="shared" si="284"/>
        <v/>
      </c>
      <c r="M572" s="63" t="str">
        <f t="shared" si="284"/>
        <v/>
      </c>
      <c r="N572" s="35" t="str">
        <f t="shared" si="284"/>
        <v/>
      </c>
      <c r="O572" s="35" t="str">
        <f t="shared" si="284"/>
        <v/>
      </c>
      <c r="P572" s="35" t="str">
        <f t="shared" si="284"/>
        <v/>
      </c>
      <c r="Q572" s="63" t="str">
        <f t="shared" si="284"/>
        <v/>
      </c>
      <c r="R572" s="63" t="str">
        <f t="shared" si="284"/>
        <v/>
      </c>
      <c r="S572" s="63" t="str">
        <f t="shared" si="284"/>
        <v/>
      </c>
      <c r="T572" s="63" t="str">
        <f t="shared" si="284"/>
        <v/>
      </c>
      <c r="U572" s="63" t="str">
        <f t="shared" si="284"/>
        <v/>
      </c>
      <c r="V572" s="64" t="str">
        <f t="shared" si="284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5">IFERROR(SQRT(2*(F571-F570)^2/(F571+F570)),"")</f>
        <v/>
      </c>
      <c r="G573" s="65" t="str">
        <f t="shared" si="285"/>
        <v/>
      </c>
      <c r="H573" s="65" t="str">
        <f t="shared" si="285"/>
        <v/>
      </c>
      <c r="I573" s="65" t="str">
        <f t="shared" si="285"/>
        <v/>
      </c>
      <c r="J573" s="65" t="str">
        <f t="shared" si="285"/>
        <v/>
      </c>
      <c r="K573" s="65" t="str">
        <f t="shared" si="285"/>
        <v/>
      </c>
      <c r="L573" s="65" t="str">
        <f t="shared" si="285"/>
        <v/>
      </c>
      <c r="M573" s="65" t="str">
        <f t="shared" si="285"/>
        <v/>
      </c>
      <c r="N573" s="70" t="str">
        <f t="shared" si="285"/>
        <v/>
      </c>
      <c r="O573" s="70" t="str">
        <f t="shared" si="285"/>
        <v/>
      </c>
      <c r="P573" s="70" t="str">
        <f t="shared" si="285"/>
        <v/>
      </c>
      <c r="Q573" s="65" t="str">
        <f t="shared" si="285"/>
        <v/>
      </c>
      <c r="R573" s="65" t="str">
        <f t="shared" si="285"/>
        <v/>
      </c>
      <c r="S573" s="65" t="str">
        <f t="shared" si="285"/>
        <v/>
      </c>
      <c r="T573" s="65" t="str">
        <f t="shared" si="285"/>
        <v/>
      </c>
      <c r="U573" s="65" t="str">
        <f t="shared" si="285"/>
        <v/>
      </c>
      <c r="V573" s="66" t="str">
        <f t="shared" si="285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86">IFERROR((F575-F574)/F574,"")</f>
        <v/>
      </c>
      <c r="G576" s="63" t="str">
        <f t="shared" si="286"/>
        <v/>
      </c>
      <c r="H576" s="63" t="str">
        <f t="shared" si="286"/>
        <v/>
      </c>
      <c r="I576" s="63" t="str">
        <f t="shared" si="286"/>
        <v/>
      </c>
      <c r="J576" s="63" t="str">
        <f t="shared" si="286"/>
        <v/>
      </c>
      <c r="K576" s="63" t="str">
        <f t="shared" si="286"/>
        <v/>
      </c>
      <c r="L576" s="63" t="str">
        <f t="shared" si="286"/>
        <v/>
      </c>
      <c r="M576" s="63" t="str">
        <f t="shared" si="286"/>
        <v/>
      </c>
      <c r="N576" s="35" t="str">
        <f t="shared" si="286"/>
        <v/>
      </c>
      <c r="O576" s="35" t="str">
        <f t="shared" si="286"/>
        <v/>
      </c>
      <c r="P576" s="35" t="str">
        <f t="shared" si="286"/>
        <v/>
      </c>
      <c r="Q576" s="63" t="str">
        <f t="shared" si="286"/>
        <v/>
      </c>
      <c r="R576" s="63" t="str">
        <f t="shared" si="286"/>
        <v/>
      </c>
      <c r="S576" s="63" t="str">
        <f t="shared" si="286"/>
        <v/>
      </c>
      <c r="T576" s="63" t="str">
        <f t="shared" si="286"/>
        <v/>
      </c>
      <c r="U576" s="63" t="str">
        <f t="shared" si="286"/>
        <v/>
      </c>
      <c r="V576" s="64" t="str">
        <f t="shared" si="286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87">IFERROR(SQRT(2*(F575-F574)^2/(F575+F574)),"")</f>
        <v/>
      </c>
      <c r="G577" s="65" t="str">
        <f t="shared" si="287"/>
        <v/>
      </c>
      <c r="H577" s="65" t="str">
        <f t="shared" si="287"/>
        <v/>
      </c>
      <c r="I577" s="65" t="str">
        <f t="shared" si="287"/>
        <v/>
      </c>
      <c r="J577" s="65" t="str">
        <f t="shared" si="287"/>
        <v/>
      </c>
      <c r="K577" s="65" t="str">
        <f t="shared" si="287"/>
        <v/>
      </c>
      <c r="L577" s="65" t="str">
        <f t="shared" si="287"/>
        <v/>
      </c>
      <c r="M577" s="65" t="str">
        <f t="shared" si="287"/>
        <v/>
      </c>
      <c r="N577" s="70" t="str">
        <f t="shared" si="287"/>
        <v/>
      </c>
      <c r="O577" s="70" t="str">
        <f t="shared" si="287"/>
        <v/>
      </c>
      <c r="P577" s="70" t="str">
        <f t="shared" si="287"/>
        <v/>
      </c>
      <c r="Q577" s="65" t="str">
        <f t="shared" si="287"/>
        <v/>
      </c>
      <c r="R577" s="65" t="str">
        <f t="shared" si="287"/>
        <v/>
      </c>
      <c r="S577" s="65" t="str">
        <f t="shared" si="287"/>
        <v/>
      </c>
      <c r="T577" s="65" t="str">
        <f t="shared" si="287"/>
        <v/>
      </c>
      <c r="U577" s="65" t="str">
        <f t="shared" si="287"/>
        <v/>
      </c>
      <c r="V577" s="66" t="str">
        <f t="shared" si="287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88">IFERROR((F579-F578)/F578,"")</f>
        <v/>
      </c>
      <c r="G580" s="63" t="str">
        <f t="shared" si="288"/>
        <v/>
      </c>
      <c r="H580" s="63" t="str">
        <f t="shared" si="288"/>
        <v/>
      </c>
      <c r="I580" s="63" t="str">
        <f t="shared" si="288"/>
        <v/>
      </c>
      <c r="J580" s="63" t="str">
        <f t="shared" si="288"/>
        <v/>
      </c>
      <c r="K580" s="63" t="str">
        <f t="shared" si="288"/>
        <v/>
      </c>
      <c r="L580" s="63" t="str">
        <f t="shared" si="288"/>
        <v/>
      </c>
      <c r="M580" s="63" t="str">
        <f t="shared" si="288"/>
        <v/>
      </c>
      <c r="N580" s="35" t="str">
        <f t="shared" si="288"/>
        <v/>
      </c>
      <c r="O580" s="35" t="str">
        <f t="shared" si="288"/>
        <v/>
      </c>
      <c r="P580" s="35" t="str">
        <f t="shared" si="288"/>
        <v/>
      </c>
      <c r="Q580" s="63" t="str">
        <f t="shared" si="288"/>
        <v/>
      </c>
      <c r="R580" s="63" t="str">
        <f t="shared" si="288"/>
        <v/>
      </c>
      <c r="S580" s="63" t="str">
        <f t="shared" si="288"/>
        <v/>
      </c>
      <c r="T580" s="63" t="str">
        <f t="shared" si="288"/>
        <v/>
      </c>
      <c r="U580" s="63" t="str">
        <f t="shared" si="288"/>
        <v/>
      </c>
      <c r="V580" s="64" t="str">
        <f t="shared" si="288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89">IFERROR(SQRT(2*(F579-F578)^2/(F579+F578)),"")</f>
        <v/>
      </c>
      <c r="G581" s="65" t="str">
        <f t="shared" si="289"/>
        <v/>
      </c>
      <c r="H581" s="65" t="str">
        <f t="shared" si="289"/>
        <v/>
      </c>
      <c r="I581" s="65" t="str">
        <f t="shared" si="289"/>
        <v/>
      </c>
      <c r="J581" s="65" t="str">
        <f t="shared" si="289"/>
        <v/>
      </c>
      <c r="K581" s="65" t="str">
        <f t="shared" si="289"/>
        <v/>
      </c>
      <c r="L581" s="65" t="str">
        <f t="shared" si="289"/>
        <v/>
      </c>
      <c r="M581" s="65" t="str">
        <f t="shared" si="289"/>
        <v/>
      </c>
      <c r="N581" s="70" t="str">
        <f t="shared" si="289"/>
        <v/>
      </c>
      <c r="O581" s="70" t="str">
        <f t="shared" si="289"/>
        <v/>
      </c>
      <c r="P581" s="70" t="str">
        <f t="shared" si="289"/>
        <v/>
      </c>
      <c r="Q581" s="65" t="str">
        <f t="shared" si="289"/>
        <v/>
      </c>
      <c r="R581" s="65" t="str">
        <f t="shared" si="289"/>
        <v/>
      </c>
      <c r="S581" s="65" t="str">
        <f t="shared" si="289"/>
        <v/>
      </c>
      <c r="T581" s="65" t="str">
        <f t="shared" si="289"/>
        <v/>
      </c>
      <c r="U581" s="65" t="str">
        <f t="shared" si="289"/>
        <v/>
      </c>
      <c r="V581" s="66" t="str">
        <f t="shared" si="289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0">IFERROR((F583-F582)/F582,"")</f>
        <v/>
      </c>
      <c r="G584" s="63" t="str">
        <f t="shared" si="290"/>
        <v/>
      </c>
      <c r="H584" s="63" t="str">
        <f t="shared" si="290"/>
        <v/>
      </c>
      <c r="I584" s="63" t="str">
        <f t="shared" si="290"/>
        <v/>
      </c>
      <c r="J584" s="63" t="str">
        <f t="shared" si="290"/>
        <v/>
      </c>
      <c r="K584" s="63" t="str">
        <f t="shared" si="290"/>
        <v/>
      </c>
      <c r="L584" s="63" t="str">
        <f t="shared" si="290"/>
        <v/>
      </c>
      <c r="M584" s="63" t="str">
        <f t="shared" si="290"/>
        <v/>
      </c>
      <c r="N584" s="35" t="str">
        <f t="shared" si="290"/>
        <v/>
      </c>
      <c r="O584" s="35" t="str">
        <f t="shared" si="290"/>
        <v/>
      </c>
      <c r="P584" s="35" t="str">
        <f t="shared" si="290"/>
        <v/>
      </c>
      <c r="Q584" s="63" t="str">
        <f t="shared" si="290"/>
        <v/>
      </c>
      <c r="R584" s="63" t="str">
        <f t="shared" si="290"/>
        <v/>
      </c>
      <c r="S584" s="63" t="str">
        <f t="shared" si="290"/>
        <v/>
      </c>
      <c r="T584" s="63" t="str">
        <f t="shared" si="290"/>
        <v/>
      </c>
      <c r="U584" s="63" t="str">
        <f t="shared" si="290"/>
        <v/>
      </c>
      <c r="V584" s="64" t="str">
        <f t="shared" si="290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1">IFERROR(SQRT(2*(F583-F582)^2/(F583+F582)),"")</f>
        <v/>
      </c>
      <c r="G585" s="65" t="str">
        <f t="shared" si="291"/>
        <v/>
      </c>
      <c r="H585" s="65" t="str">
        <f t="shared" si="291"/>
        <v/>
      </c>
      <c r="I585" s="65" t="str">
        <f t="shared" si="291"/>
        <v/>
      </c>
      <c r="J585" s="65" t="str">
        <f t="shared" si="291"/>
        <v/>
      </c>
      <c r="K585" s="65" t="str">
        <f t="shared" si="291"/>
        <v/>
      </c>
      <c r="L585" s="65" t="str">
        <f t="shared" si="291"/>
        <v/>
      </c>
      <c r="M585" s="65" t="str">
        <f t="shared" si="291"/>
        <v/>
      </c>
      <c r="N585" s="70" t="str">
        <f t="shared" si="291"/>
        <v/>
      </c>
      <c r="O585" s="70" t="str">
        <f t="shared" si="291"/>
        <v/>
      </c>
      <c r="P585" s="70" t="str">
        <f t="shared" si="291"/>
        <v/>
      </c>
      <c r="Q585" s="65" t="str">
        <f t="shared" si="291"/>
        <v/>
      </c>
      <c r="R585" s="65" t="str">
        <f t="shared" si="291"/>
        <v/>
      </c>
      <c r="S585" s="65" t="str">
        <f t="shared" si="291"/>
        <v/>
      </c>
      <c r="T585" s="65" t="str">
        <f t="shared" si="291"/>
        <v/>
      </c>
      <c r="U585" s="65" t="str">
        <f t="shared" si="291"/>
        <v/>
      </c>
      <c r="V585" s="66" t="str">
        <f t="shared" si="291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2">IFERROR((F587-F586)/F586,"")</f>
        <v/>
      </c>
      <c r="G588" s="63" t="str">
        <f t="shared" si="292"/>
        <v/>
      </c>
      <c r="H588" s="63" t="str">
        <f t="shared" si="292"/>
        <v/>
      </c>
      <c r="I588" s="63" t="str">
        <f t="shared" si="292"/>
        <v/>
      </c>
      <c r="J588" s="63" t="str">
        <f t="shared" si="292"/>
        <v/>
      </c>
      <c r="K588" s="63" t="str">
        <f t="shared" si="292"/>
        <v/>
      </c>
      <c r="L588" s="63" t="str">
        <f t="shared" si="292"/>
        <v/>
      </c>
      <c r="M588" s="63" t="str">
        <f t="shared" si="292"/>
        <v/>
      </c>
      <c r="N588" s="35" t="str">
        <f t="shared" si="292"/>
        <v/>
      </c>
      <c r="O588" s="35" t="str">
        <f t="shared" si="292"/>
        <v/>
      </c>
      <c r="P588" s="35" t="str">
        <f t="shared" si="292"/>
        <v/>
      </c>
      <c r="Q588" s="63" t="str">
        <f t="shared" si="292"/>
        <v/>
      </c>
      <c r="R588" s="63" t="str">
        <f t="shared" si="292"/>
        <v/>
      </c>
      <c r="S588" s="63" t="str">
        <f t="shared" si="292"/>
        <v/>
      </c>
      <c r="T588" s="63" t="str">
        <f t="shared" si="292"/>
        <v/>
      </c>
      <c r="U588" s="63" t="str">
        <f t="shared" si="292"/>
        <v/>
      </c>
      <c r="V588" s="64" t="str">
        <f t="shared" si="292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3">IFERROR(SQRT(2*(F587-F586)^2/(F587+F586)),"")</f>
        <v/>
      </c>
      <c r="G589" s="65" t="str">
        <f t="shared" si="293"/>
        <v/>
      </c>
      <c r="H589" s="65" t="str">
        <f t="shared" si="293"/>
        <v/>
      </c>
      <c r="I589" s="65" t="str">
        <f t="shared" si="293"/>
        <v/>
      </c>
      <c r="J589" s="65" t="str">
        <f t="shared" si="293"/>
        <v/>
      </c>
      <c r="K589" s="65" t="str">
        <f t="shared" si="293"/>
        <v/>
      </c>
      <c r="L589" s="65" t="str">
        <f t="shared" si="293"/>
        <v/>
      </c>
      <c r="M589" s="65" t="str">
        <f t="shared" si="293"/>
        <v/>
      </c>
      <c r="N589" s="70" t="str">
        <f t="shared" si="293"/>
        <v/>
      </c>
      <c r="O589" s="70" t="str">
        <f t="shared" si="293"/>
        <v/>
      </c>
      <c r="P589" s="70" t="str">
        <f t="shared" si="293"/>
        <v/>
      </c>
      <c r="Q589" s="65" t="str">
        <f t="shared" si="293"/>
        <v/>
      </c>
      <c r="R589" s="65" t="str">
        <f t="shared" si="293"/>
        <v/>
      </c>
      <c r="S589" s="65" t="str">
        <f t="shared" si="293"/>
        <v/>
      </c>
      <c r="T589" s="65" t="str">
        <f t="shared" si="293"/>
        <v/>
      </c>
      <c r="U589" s="65" t="str">
        <f t="shared" si="293"/>
        <v/>
      </c>
      <c r="V589" s="66" t="str">
        <f t="shared" si="293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4">IFERROR((F591-F590)/F590,"")</f>
        <v/>
      </c>
      <c r="G592" s="63" t="str">
        <f t="shared" si="294"/>
        <v/>
      </c>
      <c r="H592" s="63" t="str">
        <f t="shared" si="294"/>
        <v/>
      </c>
      <c r="I592" s="63" t="str">
        <f t="shared" si="294"/>
        <v/>
      </c>
      <c r="J592" s="63" t="str">
        <f t="shared" si="294"/>
        <v/>
      </c>
      <c r="K592" s="63" t="str">
        <f t="shared" si="294"/>
        <v/>
      </c>
      <c r="L592" s="63" t="str">
        <f t="shared" si="294"/>
        <v/>
      </c>
      <c r="M592" s="63" t="str">
        <f t="shared" si="294"/>
        <v/>
      </c>
      <c r="N592" s="35" t="str">
        <f t="shared" si="294"/>
        <v/>
      </c>
      <c r="O592" s="35" t="str">
        <f t="shared" si="294"/>
        <v/>
      </c>
      <c r="P592" s="35" t="str">
        <f t="shared" si="294"/>
        <v/>
      </c>
      <c r="Q592" s="63" t="str">
        <f t="shared" si="294"/>
        <v/>
      </c>
      <c r="R592" s="63" t="str">
        <f t="shared" si="294"/>
        <v/>
      </c>
      <c r="S592" s="63" t="str">
        <f t="shared" si="294"/>
        <v/>
      </c>
      <c r="T592" s="63" t="str">
        <f t="shared" si="294"/>
        <v/>
      </c>
      <c r="U592" s="63" t="str">
        <f t="shared" si="294"/>
        <v/>
      </c>
      <c r="V592" s="64" t="str">
        <f t="shared" si="294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5">IFERROR(SQRT(2*(F591-F590)^2/(F591+F590)),"")</f>
        <v/>
      </c>
      <c r="G593" s="65" t="str">
        <f t="shared" si="295"/>
        <v/>
      </c>
      <c r="H593" s="65" t="str">
        <f t="shared" si="295"/>
        <v/>
      </c>
      <c r="I593" s="65" t="str">
        <f t="shared" si="295"/>
        <v/>
      </c>
      <c r="J593" s="65" t="str">
        <f t="shared" si="295"/>
        <v/>
      </c>
      <c r="K593" s="65" t="str">
        <f t="shared" si="295"/>
        <v/>
      </c>
      <c r="L593" s="65" t="str">
        <f t="shared" si="295"/>
        <v/>
      </c>
      <c r="M593" s="65" t="str">
        <f t="shared" si="295"/>
        <v/>
      </c>
      <c r="N593" s="70" t="str">
        <f t="shared" si="295"/>
        <v/>
      </c>
      <c r="O593" s="70" t="str">
        <f t="shared" si="295"/>
        <v/>
      </c>
      <c r="P593" s="70" t="str">
        <f t="shared" si="295"/>
        <v/>
      </c>
      <c r="Q593" s="65" t="str">
        <f t="shared" si="295"/>
        <v/>
      </c>
      <c r="R593" s="65" t="str">
        <f t="shared" si="295"/>
        <v/>
      </c>
      <c r="S593" s="65" t="str">
        <f t="shared" si="295"/>
        <v/>
      </c>
      <c r="T593" s="65" t="str">
        <f t="shared" si="295"/>
        <v/>
      </c>
      <c r="U593" s="65" t="str">
        <f t="shared" si="295"/>
        <v/>
      </c>
      <c r="V593" s="66" t="str">
        <f t="shared" si="295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296">IFERROR((F595-F594)/F594,"")</f>
        <v/>
      </c>
      <c r="G596" s="63" t="str">
        <f t="shared" si="296"/>
        <v/>
      </c>
      <c r="H596" s="63" t="str">
        <f t="shared" si="296"/>
        <v/>
      </c>
      <c r="I596" s="63" t="str">
        <f t="shared" si="296"/>
        <v/>
      </c>
      <c r="J596" s="63" t="str">
        <f t="shared" si="296"/>
        <v/>
      </c>
      <c r="K596" s="63" t="str">
        <f t="shared" si="296"/>
        <v/>
      </c>
      <c r="L596" s="63" t="str">
        <f t="shared" si="296"/>
        <v/>
      </c>
      <c r="M596" s="63" t="str">
        <f t="shared" si="296"/>
        <v/>
      </c>
      <c r="N596" s="35" t="str">
        <f t="shared" si="296"/>
        <v/>
      </c>
      <c r="O596" s="35" t="str">
        <f t="shared" si="296"/>
        <v/>
      </c>
      <c r="P596" s="35" t="str">
        <f t="shared" si="296"/>
        <v/>
      </c>
      <c r="Q596" s="63" t="str">
        <f t="shared" si="296"/>
        <v/>
      </c>
      <c r="R596" s="63" t="str">
        <f t="shared" si="296"/>
        <v/>
      </c>
      <c r="S596" s="63" t="str">
        <f t="shared" si="296"/>
        <v/>
      </c>
      <c r="T596" s="63" t="str">
        <f t="shared" si="296"/>
        <v/>
      </c>
      <c r="U596" s="63" t="str">
        <f t="shared" si="296"/>
        <v/>
      </c>
      <c r="V596" s="64" t="str">
        <f t="shared" si="296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297">IFERROR(SQRT(2*(F595-F594)^2/(F595+F594)),"")</f>
        <v/>
      </c>
      <c r="G597" s="65" t="str">
        <f t="shared" si="297"/>
        <v/>
      </c>
      <c r="H597" s="65" t="str">
        <f t="shared" si="297"/>
        <v/>
      </c>
      <c r="I597" s="65" t="str">
        <f t="shared" si="297"/>
        <v/>
      </c>
      <c r="J597" s="65" t="str">
        <f t="shared" si="297"/>
        <v/>
      </c>
      <c r="K597" s="65" t="str">
        <f t="shared" si="297"/>
        <v/>
      </c>
      <c r="L597" s="65" t="str">
        <f t="shared" si="297"/>
        <v/>
      </c>
      <c r="M597" s="65" t="str">
        <f t="shared" si="297"/>
        <v/>
      </c>
      <c r="N597" s="70" t="str">
        <f t="shared" si="297"/>
        <v/>
      </c>
      <c r="O597" s="70" t="str">
        <f t="shared" si="297"/>
        <v/>
      </c>
      <c r="P597" s="70" t="str">
        <f t="shared" si="297"/>
        <v/>
      </c>
      <c r="Q597" s="65" t="str">
        <f t="shared" si="297"/>
        <v/>
      </c>
      <c r="R597" s="65" t="str">
        <f t="shared" si="297"/>
        <v/>
      </c>
      <c r="S597" s="65" t="str">
        <f t="shared" si="297"/>
        <v/>
      </c>
      <c r="T597" s="65" t="str">
        <f t="shared" si="297"/>
        <v/>
      </c>
      <c r="U597" s="65" t="str">
        <f t="shared" si="297"/>
        <v/>
      </c>
      <c r="V597" s="66" t="str">
        <f t="shared" si="297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298">IFERROR((F599-F598)/F598,"")</f>
        <v/>
      </c>
      <c r="G600" s="63" t="str">
        <f t="shared" si="298"/>
        <v/>
      </c>
      <c r="H600" s="63" t="str">
        <f t="shared" si="298"/>
        <v/>
      </c>
      <c r="I600" s="63" t="str">
        <f t="shared" si="298"/>
        <v/>
      </c>
      <c r="J600" s="63" t="str">
        <f t="shared" si="298"/>
        <v/>
      </c>
      <c r="K600" s="63" t="str">
        <f t="shared" si="298"/>
        <v/>
      </c>
      <c r="L600" s="63" t="str">
        <f t="shared" si="298"/>
        <v/>
      </c>
      <c r="M600" s="63" t="str">
        <f t="shared" si="298"/>
        <v/>
      </c>
      <c r="N600" s="35" t="str">
        <f t="shared" si="298"/>
        <v/>
      </c>
      <c r="O600" s="35" t="str">
        <f t="shared" si="298"/>
        <v/>
      </c>
      <c r="P600" s="35" t="str">
        <f t="shared" si="298"/>
        <v/>
      </c>
      <c r="Q600" s="63" t="str">
        <f t="shared" si="298"/>
        <v/>
      </c>
      <c r="R600" s="63" t="str">
        <f t="shared" si="298"/>
        <v/>
      </c>
      <c r="S600" s="63" t="str">
        <f t="shared" si="298"/>
        <v/>
      </c>
      <c r="T600" s="63" t="str">
        <f t="shared" si="298"/>
        <v/>
      </c>
      <c r="U600" s="63" t="str">
        <f t="shared" si="298"/>
        <v/>
      </c>
      <c r="V600" s="64" t="str">
        <f t="shared" si="298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299">IFERROR(SQRT(2*(F599-F598)^2/(F599+F598)),"")</f>
        <v/>
      </c>
      <c r="G601" s="65" t="str">
        <f t="shared" si="299"/>
        <v/>
      </c>
      <c r="H601" s="65" t="str">
        <f t="shared" si="299"/>
        <v/>
      </c>
      <c r="I601" s="65" t="str">
        <f t="shared" si="299"/>
        <v/>
      </c>
      <c r="J601" s="65" t="str">
        <f t="shared" si="299"/>
        <v/>
      </c>
      <c r="K601" s="65" t="str">
        <f t="shared" si="299"/>
        <v/>
      </c>
      <c r="L601" s="65" t="str">
        <f t="shared" si="299"/>
        <v/>
      </c>
      <c r="M601" s="65" t="str">
        <f t="shared" si="299"/>
        <v/>
      </c>
      <c r="N601" s="70" t="str">
        <f t="shared" si="299"/>
        <v/>
      </c>
      <c r="O601" s="70" t="str">
        <f t="shared" si="299"/>
        <v/>
      </c>
      <c r="P601" s="70" t="str">
        <f t="shared" si="299"/>
        <v/>
      </c>
      <c r="Q601" s="65" t="str">
        <f t="shared" si="299"/>
        <v/>
      </c>
      <c r="R601" s="65" t="str">
        <f t="shared" si="299"/>
        <v/>
      </c>
      <c r="S601" s="65" t="str">
        <f t="shared" si="299"/>
        <v/>
      </c>
      <c r="T601" s="65" t="str">
        <f t="shared" si="299"/>
        <v/>
      </c>
      <c r="U601" s="65" t="str">
        <f t="shared" si="299"/>
        <v/>
      </c>
      <c r="V601" s="66" t="str">
        <f t="shared" si="299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0">IFERROR((F603-F602)/F602,"")</f>
        <v/>
      </c>
      <c r="G604" s="63" t="str">
        <f t="shared" si="300"/>
        <v/>
      </c>
      <c r="H604" s="63" t="str">
        <f t="shared" si="300"/>
        <v/>
      </c>
      <c r="I604" s="63" t="str">
        <f t="shared" si="300"/>
        <v/>
      </c>
      <c r="J604" s="63" t="str">
        <f t="shared" si="300"/>
        <v/>
      </c>
      <c r="K604" s="63" t="str">
        <f t="shared" si="300"/>
        <v/>
      </c>
      <c r="L604" s="63" t="str">
        <f t="shared" si="300"/>
        <v/>
      </c>
      <c r="M604" s="63" t="str">
        <f t="shared" si="300"/>
        <v/>
      </c>
      <c r="N604" s="35" t="str">
        <f t="shared" si="300"/>
        <v/>
      </c>
      <c r="O604" s="35" t="str">
        <f t="shared" si="300"/>
        <v/>
      </c>
      <c r="P604" s="35" t="str">
        <f t="shared" si="300"/>
        <v/>
      </c>
      <c r="Q604" s="63" t="str">
        <f t="shared" si="300"/>
        <v/>
      </c>
      <c r="R604" s="63" t="str">
        <f t="shared" si="300"/>
        <v/>
      </c>
      <c r="S604" s="63" t="str">
        <f t="shared" si="300"/>
        <v/>
      </c>
      <c r="T604" s="63" t="str">
        <f t="shared" si="300"/>
        <v/>
      </c>
      <c r="U604" s="63" t="str">
        <f t="shared" si="300"/>
        <v/>
      </c>
      <c r="V604" s="64" t="str">
        <f t="shared" si="300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1">IFERROR(SQRT(2*(F603-F602)^2/(F603+F602)),"")</f>
        <v/>
      </c>
      <c r="G605" s="65" t="str">
        <f t="shared" si="301"/>
        <v/>
      </c>
      <c r="H605" s="65" t="str">
        <f t="shared" si="301"/>
        <v/>
      </c>
      <c r="I605" s="65" t="str">
        <f t="shared" si="301"/>
        <v/>
      </c>
      <c r="J605" s="65" t="str">
        <f t="shared" si="301"/>
        <v/>
      </c>
      <c r="K605" s="65" t="str">
        <f t="shared" si="301"/>
        <v/>
      </c>
      <c r="L605" s="65" t="str">
        <f t="shared" si="301"/>
        <v/>
      </c>
      <c r="M605" s="65" t="str">
        <f t="shared" si="301"/>
        <v/>
      </c>
      <c r="N605" s="70" t="str">
        <f t="shared" si="301"/>
        <v/>
      </c>
      <c r="O605" s="70" t="str">
        <f t="shared" si="301"/>
        <v/>
      </c>
      <c r="P605" s="70" t="str">
        <f t="shared" si="301"/>
        <v/>
      </c>
      <c r="Q605" s="65" t="str">
        <f t="shared" si="301"/>
        <v/>
      </c>
      <c r="R605" s="65" t="str">
        <f t="shared" si="301"/>
        <v/>
      </c>
      <c r="S605" s="65" t="str">
        <f t="shared" si="301"/>
        <v/>
      </c>
      <c r="T605" s="65" t="str">
        <f t="shared" si="301"/>
        <v/>
      </c>
      <c r="U605" s="65" t="str">
        <f t="shared" si="301"/>
        <v/>
      </c>
      <c r="V605" s="66" t="str">
        <f t="shared" si="301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2">IFERROR((F607-F606)/F606,"")</f>
        <v/>
      </c>
      <c r="G608" s="63" t="str">
        <f t="shared" si="302"/>
        <v/>
      </c>
      <c r="H608" s="63" t="str">
        <f t="shared" si="302"/>
        <v/>
      </c>
      <c r="I608" s="63" t="str">
        <f t="shared" si="302"/>
        <v/>
      </c>
      <c r="J608" s="63" t="str">
        <f t="shared" si="302"/>
        <v/>
      </c>
      <c r="K608" s="63" t="str">
        <f t="shared" si="302"/>
        <v/>
      </c>
      <c r="L608" s="63" t="str">
        <f t="shared" si="302"/>
        <v/>
      </c>
      <c r="M608" s="63" t="str">
        <f t="shared" si="302"/>
        <v/>
      </c>
      <c r="N608" s="35" t="str">
        <f t="shared" si="302"/>
        <v/>
      </c>
      <c r="O608" s="35" t="str">
        <f t="shared" si="302"/>
        <v/>
      </c>
      <c r="P608" s="35" t="str">
        <f t="shared" si="302"/>
        <v/>
      </c>
      <c r="Q608" s="63" t="str">
        <f t="shared" si="302"/>
        <v/>
      </c>
      <c r="R608" s="63" t="str">
        <f t="shared" si="302"/>
        <v/>
      </c>
      <c r="S608" s="63" t="str">
        <f t="shared" si="302"/>
        <v/>
      </c>
      <c r="T608" s="63" t="str">
        <f t="shared" si="302"/>
        <v/>
      </c>
      <c r="U608" s="63" t="str">
        <f t="shared" si="302"/>
        <v/>
      </c>
      <c r="V608" s="64" t="str">
        <f t="shared" si="302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3">IFERROR(SQRT(2*(F607-F606)^2/(F607+F606)),"")</f>
        <v/>
      </c>
      <c r="G609" s="65" t="str">
        <f t="shared" si="303"/>
        <v/>
      </c>
      <c r="H609" s="65" t="str">
        <f t="shared" si="303"/>
        <v/>
      </c>
      <c r="I609" s="65" t="str">
        <f t="shared" si="303"/>
        <v/>
      </c>
      <c r="J609" s="65" t="str">
        <f t="shared" si="303"/>
        <v/>
      </c>
      <c r="K609" s="65" t="str">
        <f t="shared" si="303"/>
        <v/>
      </c>
      <c r="L609" s="65" t="str">
        <f t="shared" si="303"/>
        <v/>
      </c>
      <c r="M609" s="65" t="str">
        <f t="shared" si="303"/>
        <v/>
      </c>
      <c r="N609" s="70" t="str">
        <f t="shared" si="303"/>
        <v/>
      </c>
      <c r="O609" s="70" t="str">
        <f t="shared" si="303"/>
        <v/>
      </c>
      <c r="P609" s="70" t="str">
        <f t="shared" si="303"/>
        <v/>
      </c>
      <c r="Q609" s="65" t="str">
        <f t="shared" si="303"/>
        <v/>
      </c>
      <c r="R609" s="65" t="str">
        <f t="shared" si="303"/>
        <v/>
      </c>
      <c r="S609" s="65" t="str">
        <f t="shared" si="303"/>
        <v/>
      </c>
      <c r="T609" s="65" t="str">
        <f t="shared" si="303"/>
        <v/>
      </c>
      <c r="U609" s="65" t="str">
        <f t="shared" si="303"/>
        <v/>
      </c>
      <c r="V609" s="66" t="str">
        <f t="shared" si="303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4">IFERROR((F611-F610)/F610,"")</f>
        <v/>
      </c>
      <c r="G612" s="63" t="str">
        <f t="shared" si="304"/>
        <v/>
      </c>
      <c r="H612" s="63" t="str">
        <f t="shared" si="304"/>
        <v/>
      </c>
      <c r="I612" s="63" t="str">
        <f t="shared" si="304"/>
        <v/>
      </c>
      <c r="J612" s="63" t="str">
        <f t="shared" si="304"/>
        <v/>
      </c>
      <c r="K612" s="63" t="str">
        <f t="shared" si="304"/>
        <v/>
      </c>
      <c r="L612" s="63" t="str">
        <f t="shared" si="304"/>
        <v/>
      </c>
      <c r="M612" s="63" t="str">
        <f t="shared" si="304"/>
        <v/>
      </c>
      <c r="N612" s="35" t="str">
        <f t="shared" si="304"/>
        <v/>
      </c>
      <c r="O612" s="35" t="str">
        <f t="shared" si="304"/>
        <v/>
      </c>
      <c r="P612" s="35" t="str">
        <f t="shared" si="304"/>
        <v/>
      </c>
      <c r="Q612" s="63" t="str">
        <f t="shared" si="304"/>
        <v/>
      </c>
      <c r="R612" s="63" t="str">
        <f t="shared" si="304"/>
        <v/>
      </c>
      <c r="S612" s="63" t="str">
        <f t="shared" si="304"/>
        <v/>
      </c>
      <c r="T612" s="63" t="str">
        <f t="shared" si="304"/>
        <v/>
      </c>
      <c r="U612" s="63" t="str">
        <f t="shared" si="304"/>
        <v/>
      </c>
      <c r="V612" s="64" t="str">
        <f t="shared" si="304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5">IFERROR(SQRT(2*(F611-F610)^2/(F611+F610)),"")</f>
        <v/>
      </c>
      <c r="G613" s="65" t="str">
        <f t="shared" si="305"/>
        <v/>
      </c>
      <c r="H613" s="65" t="str">
        <f t="shared" si="305"/>
        <v/>
      </c>
      <c r="I613" s="65" t="str">
        <f t="shared" si="305"/>
        <v/>
      </c>
      <c r="J613" s="65" t="str">
        <f t="shared" si="305"/>
        <v/>
      </c>
      <c r="K613" s="65" t="str">
        <f t="shared" si="305"/>
        <v/>
      </c>
      <c r="L613" s="65" t="str">
        <f t="shared" si="305"/>
        <v/>
      </c>
      <c r="M613" s="65" t="str">
        <f t="shared" si="305"/>
        <v/>
      </c>
      <c r="N613" s="70" t="str">
        <f t="shared" si="305"/>
        <v/>
      </c>
      <c r="O613" s="70" t="str">
        <f t="shared" si="305"/>
        <v/>
      </c>
      <c r="P613" s="70" t="str">
        <f t="shared" si="305"/>
        <v/>
      </c>
      <c r="Q613" s="65" t="str">
        <f t="shared" si="305"/>
        <v/>
      </c>
      <c r="R613" s="65" t="str">
        <f t="shared" si="305"/>
        <v/>
      </c>
      <c r="S613" s="65" t="str">
        <f t="shared" si="305"/>
        <v/>
      </c>
      <c r="T613" s="65" t="str">
        <f t="shared" si="305"/>
        <v/>
      </c>
      <c r="U613" s="65" t="str">
        <f t="shared" si="305"/>
        <v/>
      </c>
      <c r="V613" s="66" t="str">
        <f t="shared" si="305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06">IFERROR((F615-F614)/F614,"")</f>
        <v/>
      </c>
      <c r="G616" s="63" t="str">
        <f t="shared" si="306"/>
        <v/>
      </c>
      <c r="H616" s="63" t="str">
        <f t="shared" si="306"/>
        <v/>
      </c>
      <c r="I616" s="63" t="str">
        <f t="shared" si="306"/>
        <v/>
      </c>
      <c r="J616" s="63" t="str">
        <f t="shared" si="306"/>
        <v/>
      </c>
      <c r="K616" s="63" t="str">
        <f t="shared" si="306"/>
        <v/>
      </c>
      <c r="L616" s="63" t="str">
        <f t="shared" si="306"/>
        <v/>
      </c>
      <c r="M616" s="63" t="str">
        <f t="shared" si="306"/>
        <v/>
      </c>
      <c r="N616" s="35" t="str">
        <f t="shared" si="306"/>
        <v/>
      </c>
      <c r="O616" s="35" t="str">
        <f t="shared" si="306"/>
        <v/>
      </c>
      <c r="P616" s="35" t="str">
        <f t="shared" si="306"/>
        <v/>
      </c>
      <c r="Q616" s="63" t="str">
        <f t="shared" si="306"/>
        <v/>
      </c>
      <c r="R616" s="63" t="str">
        <f t="shared" si="306"/>
        <v/>
      </c>
      <c r="S616" s="63" t="str">
        <f t="shared" si="306"/>
        <v/>
      </c>
      <c r="T616" s="63" t="str">
        <f t="shared" si="306"/>
        <v/>
      </c>
      <c r="U616" s="63" t="str">
        <f t="shared" si="306"/>
        <v/>
      </c>
      <c r="V616" s="64" t="str">
        <f t="shared" si="306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07">IFERROR(SQRT(2*(F615-F614)^2/(F615+F614)),"")</f>
        <v/>
      </c>
      <c r="G617" s="65" t="str">
        <f t="shared" si="307"/>
        <v/>
      </c>
      <c r="H617" s="65" t="str">
        <f t="shared" si="307"/>
        <v/>
      </c>
      <c r="I617" s="65" t="str">
        <f t="shared" si="307"/>
        <v/>
      </c>
      <c r="J617" s="65" t="str">
        <f t="shared" si="307"/>
        <v/>
      </c>
      <c r="K617" s="65" t="str">
        <f t="shared" si="307"/>
        <v/>
      </c>
      <c r="L617" s="65" t="str">
        <f t="shared" si="307"/>
        <v/>
      </c>
      <c r="M617" s="65" t="str">
        <f t="shared" si="307"/>
        <v/>
      </c>
      <c r="N617" s="70" t="str">
        <f t="shared" si="307"/>
        <v/>
      </c>
      <c r="O617" s="70" t="str">
        <f t="shared" si="307"/>
        <v/>
      </c>
      <c r="P617" s="70" t="str">
        <f t="shared" si="307"/>
        <v/>
      </c>
      <c r="Q617" s="65" t="str">
        <f t="shared" si="307"/>
        <v/>
      </c>
      <c r="R617" s="65" t="str">
        <f t="shared" si="307"/>
        <v/>
      </c>
      <c r="S617" s="65" t="str">
        <f t="shared" si="307"/>
        <v/>
      </c>
      <c r="T617" s="65" t="str">
        <f t="shared" si="307"/>
        <v/>
      </c>
      <c r="U617" s="65" t="str">
        <f t="shared" si="307"/>
        <v/>
      </c>
      <c r="V617" s="66" t="str">
        <f t="shared" si="307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08">IFERROR((F619-F618)/F618,"")</f>
        <v/>
      </c>
      <c r="G620" s="63" t="str">
        <f t="shared" si="308"/>
        <v/>
      </c>
      <c r="H620" s="63" t="str">
        <f t="shared" si="308"/>
        <v/>
      </c>
      <c r="I620" s="63" t="str">
        <f t="shared" si="308"/>
        <v/>
      </c>
      <c r="J620" s="63" t="str">
        <f t="shared" si="308"/>
        <v/>
      </c>
      <c r="K620" s="63" t="str">
        <f t="shared" si="308"/>
        <v/>
      </c>
      <c r="L620" s="63" t="str">
        <f t="shared" si="308"/>
        <v/>
      </c>
      <c r="M620" s="63" t="str">
        <f t="shared" si="308"/>
        <v/>
      </c>
      <c r="N620" s="35" t="str">
        <f t="shared" si="308"/>
        <v/>
      </c>
      <c r="O620" s="35" t="str">
        <f t="shared" si="308"/>
        <v/>
      </c>
      <c r="P620" s="35" t="str">
        <f t="shared" si="308"/>
        <v/>
      </c>
      <c r="Q620" s="63" t="str">
        <f t="shared" si="308"/>
        <v/>
      </c>
      <c r="R620" s="63" t="str">
        <f t="shared" si="308"/>
        <v/>
      </c>
      <c r="S620" s="63" t="str">
        <f t="shared" si="308"/>
        <v/>
      </c>
      <c r="T620" s="63" t="str">
        <f t="shared" si="308"/>
        <v/>
      </c>
      <c r="U620" s="63" t="str">
        <f t="shared" si="308"/>
        <v/>
      </c>
      <c r="V620" s="64" t="str">
        <f t="shared" si="308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09">IFERROR(SQRT(2*(F619-F618)^2/(F619+F618)),"")</f>
        <v/>
      </c>
      <c r="G621" s="65" t="str">
        <f t="shared" si="309"/>
        <v/>
      </c>
      <c r="H621" s="65" t="str">
        <f t="shared" si="309"/>
        <v/>
      </c>
      <c r="I621" s="65" t="str">
        <f t="shared" si="309"/>
        <v/>
      </c>
      <c r="J621" s="65" t="str">
        <f t="shared" si="309"/>
        <v/>
      </c>
      <c r="K621" s="65" t="str">
        <f t="shared" si="309"/>
        <v/>
      </c>
      <c r="L621" s="65" t="str">
        <f t="shared" si="309"/>
        <v/>
      </c>
      <c r="M621" s="65" t="str">
        <f t="shared" si="309"/>
        <v/>
      </c>
      <c r="N621" s="70" t="str">
        <f t="shared" si="309"/>
        <v/>
      </c>
      <c r="O621" s="70" t="str">
        <f t="shared" si="309"/>
        <v/>
      </c>
      <c r="P621" s="70" t="str">
        <f t="shared" si="309"/>
        <v/>
      </c>
      <c r="Q621" s="65" t="str">
        <f t="shared" si="309"/>
        <v/>
      </c>
      <c r="R621" s="65" t="str">
        <f t="shared" si="309"/>
        <v/>
      </c>
      <c r="S621" s="65" t="str">
        <f t="shared" si="309"/>
        <v/>
      </c>
      <c r="T621" s="65" t="str">
        <f t="shared" si="309"/>
        <v/>
      </c>
      <c r="U621" s="65" t="str">
        <f t="shared" si="309"/>
        <v/>
      </c>
      <c r="V621" s="66" t="str">
        <f t="shared" si="309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0">IFERROR((F623-F622)/F622,"")</f>
        <v/>
      </c>
      <c r="G624" s="63" t="str">
        <f t="shared" si="310"/>
        <v/>
      </c>
      <c r="H624" s="63" t="str">
        <f t="shared" si="310"/>
        <v/>
      </c>
      <c r="I624" s="63" t="str">
        <f t="shared" si="310"/>
        <v/>
      </c>
      <c r="J624" s="63" t="str">
        <f t="shared" si="310"/>
        <v/>
      </c>
      <c r="K624" s="63" t="str">
        <f t="shared" si="310"/>
        <v/>
      </c>
      <c r="L624" s="63" t="str">
        <f t="shared" si="310"/>
        <v/>
      </c>
      <c r="M624" s="63" t="str">
        <f t="shared" si="310"/>
        <v/>
      </c>
      <c r="N624" s="35" t="str">
        <f t="shared" si="310"/>
        <v/>
      </c>
      <c r="O624" s="35" t="str">
        <f t="shared" si="310"/>
        <v/>
      </c>
      <c r="P624" s="35" t="str">
        <f t="shared" si="310"/>
        <v/>
      </c>
      <c r="Q624" s="63" t="str">
        <f t="shared" si="310"/>
        <v/>
      </c>
      <c r="R624" s="63" t="str">
        <f t="shared" si="310"/>
        <v/>
      </c>
      <c r="S624" s="63" t="str">
        <f t="shared" si="310"/>
        <v/>
      </c>
      <c r="T624" s="63" t="str">
        <f t="shared" si="310"/>
        <v/>
      </c>
      <c r="U624" s="63" t="str">
        <f t="shared" si="310"/>
        <v/>
      </c>
      <c r="V624" s="64" t="str">
        <f t="shared" si="310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1">IFERROR(SQRT(2*(F623-F622)^2/(F623+F622)),"")</f>
        <v/>
      </c>
      <c r="G625" s="65" t="str">
        <f t="shared" si="311"/>
        <v/>
      </c>
      <c r="H625" s="65" t="str">
        <f t="shared" si="311"/>
        <v/>
      </c>
      <c r="I625" s="65" t="str">
        <f t="shared" si="311"/>
        <v/>
      </c>
      <c r="J625" s="65" t="str">
        <f t="shared" si="311"/>
        <v/>
      </c>
      <c r="K625" s="65" t="str">
        <f t="shared" si="311"/>
        <v/>
      </c>
      <c r="L625" s="65" t="str">
        <f t="shared" si="311"/>
        <v/>
      </c>
      <c r="M625" s="65" t="str">
        <f t="shared" si="311"/>
        <v/>
      </c>
      <c r="N625" s="70" t="str">
        <f t="shared" si="311"/>
        <v/>
      </c>
      <c r="O625" s="70" t="str">
        <f t="shared" si="311"/>
        <v/>
      </c>
      <c r="P625" s="70" t="str">
        <f t="shared" si="311"/>
        <v/>
      </c>
      <c r="Q625" s="65" t="str">
        <f t="shared" si="311"/>
        <v/>
      </c>
      <c r="R625" s="65" t="str">
        <f t="shared" si="311"/>
        <v/>
      </c>
      <c r="S625" s="65" t="str">
        <f t="shared" si="311"/>
        <v/>
      </c>
      <c r="T625" s="65" t="str">
        <f t="shared" si="311"/>
        <v/>
      </c>
      <c r="U625" s="65" t="str">
        <f t="shared" si="311"/>
        <v/>
      </c>
      <c r="V625" s="66" t="str">
        <f t="shared" si="311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2">IFERROR((F627-F626)/F626,"")</f>
        <v/>
      </c>
      <c r="G628" s="63" t="str">
        <f t="shared" si="312"/>
        <v/>
      </c>
      <c r="H628" s="63" t="str">
        <f t="shared" si="312"/>
        <v/>
      </c>
      <c r="I628" s="63" t="str">
        <f t="shared" si="312"/>
        <v/>
      </c>
      <c r="J628" s="63" t="str">
        <f t="shared" si="312"/>
        <v/>
      </c>
      <c r="K628" s="63" t="str">
        <f t="shared" si="312"/>
        <v/>
      </c>
      <c r="L628" s="63" t="str">
        <f t="shared" si="312"/>
        <v/>
      </c>
      <c r="M628" s="63" t="str">
        <f t="shared" si="312"/>
        <v/>
      </c>
      <c r="N628" s="35" t="str">
        <f t="shared" si="312"/>
        <v/>
      </c>
      <c r="O628" s="35" t="str">
        <f t="shared" si="312"/>
        <v/>
      </c>
      <c r="P628" s="35" t="str">
        <f t="shared" si="312"/>
        <v/>
      </c>
      <c r="Q628" s="63" t="str">
        <f t="shared" si="312"/>
        <v/>
      </c>
      <c r="R628" s="63" t="str">
        <f t="shared" si="312"/>
        <v/>
      </c>
      <c r="S628" s="63" t="str">
        <f t="shared" si="312"/>
        <v/>
      </c>
      <c r="T628" s="63" t="str">
        <f t="shared" si="312"/>
        <v/>
      </c>
      <c r="U628" s="63" t="str">
        <f t="shared" si="312"/>
        <v/>
      </c>
      <c r="V628" s="64" t="str">
        <f t="shared" si="312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3">IFERROR(SQRT(2*(F627-F626)^2/(F627+F626)),"")</f>
        <v/>
      </c>
      <c r="G629" s="65" t="str">
        <f t="shared" si="313"/>
        <v/>
      </c>
      <c r="H629" s="65" t="str">
        <f t="shared" si="313"/>
        <v/>
      </c>
      <c r="I629" s="65" t="str">
        <f t="shared" si="313"/>
        <v/>
      </c>
      <c r="J629" s="65" t="str">
        <f t="shared" si="313"/>
        <v/>
      </c>
      <c r="K629" s="65" t="str">
        <f t="shared" si="313"/>
        <v/>
      </c>
      <c r="L629" s="65" t="str">
        <f t="shared" si="313"/>
        <v/>
      </c>
      <c r="M629" s="65" t="str">
        <f t="shared" si="313"/>
        <v/>
      </c>
      <c r="N629" s="70" t="str">
        <f t="shared" si="313"/>
        <v/>
      </c>
      <c r="O629" s="70" t="str">
        <f t="shared" si="313"/>
        <v/>
      </c>
      <c r="P629" s="70" t="str">
        <f t="shared" si="313"/>
        <v/>
      </c>
      <c r="Q629" s="65" t="str">
        <f t="shared" si="313"/>
        <v/>
      </c>
      <c r="R629" s="65" t="str">
        <f t="shared" si="313"/>
        <v/>
      </c>
      <c r="S629" s="65" t="str">
        <f t="shared" si="313"/>
        <v/>
      </c>
      <c r="T629" s="65" t="str">
        <f t="shared" si="313"/>
        <v/>
      </c>
      <c r="U629" s="65" t="str">
        <f t="shared" si="313"/>
        <v/>
      </c>
      <c r="V629" s="66" t="str">
        <f t="shared" si="313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4">IFERROR((F631-F630)/F630,"")</f>
        <v/>
      </c>
      <c r="G632" s="63" t="str">
        <f t="shared" si="314"/>
        <v/>
      </c>
      <c r="H632" s="63" t="str">
        <f t="shared" si="314"/>
        <v/>
      </c>
      <c r="I632" s="63" t="str">
        <f t="shared" si="314"/>
        <v/>
      </c>
      <c r="J632" s="63" t="str">
        <f t="shared" si="314"/>
        <v/>
      </c>
      <c r="K632" s="63" t="str">
        <f t="shared" si="314"/>
        <v/>
      </c>
      <c r="L632" s="63" t="str">
        <f t="shared" si="314"/>
        <v/>
      </c>
      <c r="M632" s="63" t="str">
        <f t="shared" si="314"/>
        <v/>
      </c>
      <c r="N632" s="35" t="str">
        <f t="shared" si="314"/>
        <v/>
      </c>
      <c r="O632" s="35" t="str">
        <f t="shared" si="314"/>
        <v/>
      </c>
      <c r="P632" s="35" t="str">
        <f t="shared" si="314"/>
        <v/>
      </c>
      <c r="Q632" s="63" t="str">
        <f t="shared" si="314"/>
        <v/>
      </c>
      <c r="R632" s="63" t="str">
        <f t="shared" si="314"/>
        <v/>
      </c>
      <c r="S632" s="63" t="str">
        <f t="shared" si="314"/>
        <v/>
      </c>
      <c r="T632" s="63" t="str">
        <f t="shared" si="314"/>
        <v/>
      </c>
      <c r="U632" s="63" t="str">
        <f t="shared" si="314"/>
        <v/>
      </c>
      <c r="V632" s="64" t="str">
        <f t="shared" si="314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5">IFERROR(SQRT(2*(F631-F630)^2/(F631+F630)),"")</f>
        <v/>
      </c>
      <c r="G633" s="65" t="str">
        <f t="shared" si="315"/>
        <v/>
      </c>
      <c r="H633" s="65" t="str">
        <f t="shared" si="315"/>
        <v/>
      </c>
      <c r="I633" s="65" t="str">
        <f t="shared" si="315"/>
        <v/>
      </c>
      <c r="J633" s="65" t="str">
        <f t="shared" si="315"/>
        <v/>
      </c>
      <c r="K633" s="65" t="str">
        <f t="shared" si="315"/>
        <v/>
      </c>
      <c r="L633" s="65" t="str">
        <f t="shared" si="315"/>
        <v/>
      </c>
      <c r="M633" s="65" t="str">
        <f t="shared" si="315"/>
        <v/>
      </c>
      <c r="N633" s="70" t="str">
        <f t="shared" si="315"/>
        <v/>
      </c>
      <c r="O633" s="70" t="str">
        <f t="shared" si="315"/>
        <v/>
      </c>
      <c r="P633" s="70" t="str">
        <f t="shared" si="315"/>
        <v/>
      </c>
      <c r="Q633" s="65" t="str">
        <f t="shared" si="315"/>
        <v/>
      </c>
      <c r="R633" s="65" t="str">
        <f t="shared" si="315"/>
        <v/>
      </c>
      <c r="S633" s="65" t="str">
        <f t="shared" si="315"/>
        <v/>
      </c>
      <c r="T633" s="65" t="str">
        <f t="shared" si="315"/>
        <v/>
      </c>
      <c r="U633" s="65" t="str">
        <f t="shared" si="315"/>
        <v/>
      </c>
      <c r="V633" s="66" t="str">
        <f t="shared" si="315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16">IFERROR((F635-F634)/F634,"")</f>
        <v/>
      </c>
      <c r="G636" s="63" t="str">
        <f t="shared" si="316"/>
        <v/>
      </c>
      <c r="H636" s="63" t="str">
        <f t="shared" si="316"/>
        <v/>
      </c>
      <c r="I636" s="63" t="str">
        <f t="shared" si="316"/>
        <v/>
      </c>
      <c r="J636" s="63" t="str">
        <f t="shared" si="316"/>
        <v/>
      </c>
      <c r="K636" s="63" t="str">
        <f t="shared" si="316"/>
        <v/>
      </c>
      <c r="L636" s="63" t="str">
        <f t="shared" si="316"/>
        <v/>
      </c>
      <c r="M636" s="63" t="str">
        <f t="shared" si="316"/>
        <v/>
      </c>
      <c r="N636" s="35" t="str">
        <f t="shared" si="316"/>
        <v/>
      </c>
      <c r="O636" s="35" t="str">
        <f t="shared" si="316"/>
        <v/>
      </c>
      <c r="P636" s="35" t="str">
        <f t="shared" si="316"/>
        <v/>
      </c>
      <c r="Q636" s="63" t="str">
        <f t="shared" si="316"/>
        <v/>
      </c>
      <c r="R636" s="63" t="str">
        <f t="shared" si="316"/>
        <v/>
      </c>
      <c r="S636" s="63" t="str">
        <f t="shared" si="316"/>
        <v/>
      </c>
      <c r="T636" s="63" t="str">
        <f t="shared" si="316"/>
        <v/>
      </c>
      <c r="U636" s="63" t="str">
        <f t="shared" si="316"/>
        <v/>
      </c>
      <c r="V636" s="64" t="str">
        <f t="shared" si="316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17">IFERROR(SQRT(2*(F635-F634)^2/(F635+F634)),"")</f>
        <v/>
      </c>
      <c r="G637" s="65" t="str">
        <f t="shared" si="317"/>
        <v/>
      </c>
      <c r="H637" s="65" t="str">
        <f t="shared" si="317"/>
        <v/>
      </c>
      <c r="I637" s="65" t="str">
        <f t="shared" si="317"/>
        <v/>
      </c>
      <c r="J637" s="65" t="str">
        <f t="shared" si="317"/>
        <v/>
      </c>
      <c r="K637" s="65" t="str">
        <f t="shared" si="317"/>
        <v/>
      </c>
      <c r="L637" s="65" t="str">
        <f t="shared" si="317"/>
        <v/>
      </c>
      <c r="M637" s="65" t="str">
        <f t="shared" si="317"/>
        <v/>
      </c>
      <c r="N637" s="70" t="str">
        <f t="shared" si="317"/>
        <v/>
      </c>
      <c r="O637" s="70" t="str">
        <f t="shared" si="317"/>
        <v/>
      </c>
      <c r="P637" s="70" t="str">
        <f t="shared" si="317"/>
        <v/>
      </c>
      <c r="Q637" s="65" t="str">
        <f t="shared" si="317"/>
        <v/>
      </c>
      <c r="R637" s="65" t="str">
        <f t="shared" si="317"/>
        <v/>
      </c>
      <c r="S637" s="65" t="str">
        <f t="shared" si="317"/>
        <v/>
      </c>
      <c r="T637" s="65" t="str">
        <f t="shared" si="317"/>
        <v/>
      </c>
      <c r="U637" s="65" t="str">
        <f t="shared" si="317"/>
        <v/>
      </c>
      <c r="V637" s="66" t="str">
        <f t="shared" si="317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18">IFERROR((F639-F638)/F638,"")</f>
        <v/>
      </c>
      <c r="G640" s="63" t="str">
        <f t="shared" si="318"/>
        <v/>
      </c>
      <c r="H640" s="63" t="str">
        <f t="shared" si="318"/>
        <v/>
      </c>
      <c r="I640" s="63" t="str">
        <f t="shared" si="318"/>
        <v/>
      </c>
      <c r="J640" s="63" t="str">
        <f t="shared" si="318"/>
        <v/>
      </c>
      <c r="K640" s="63" t="str">
        <f t="shared" si="318"/>
        <v/>
      </c>
      <c r="L640" s="63" t="str">
        <f t="shared" si="318"/>
        <v/>
      </c>
      <c r="M640" s="63" t="str">
        <f t="shared" si="318"/>
        <v/>
      </c>
      <c r="N640" s="35" t="str">
        <f t="shared" si="318"/>
        <v/>
      </c>
      <c r="O640" s="35" t="str">
        <f t="shared" si="318"/>
        <v/>
      </c>
      <c r="P640" s="35" t="str">
        <f t="shared" si="318"/>
        <v/>
      </c>
      <c r="Q640" s="63" t="str">
        <f t="shared" si="318"/>
        <v/>
      </c>
      <c r="R640" s="63" t="str">
        <f t="shared" si="318"/>
        <v/>
      </c>
      <c r="S640" s="63" t="str">
        <f t="shared" si="318"/>
        <v/>
      </c>
      <c r="T640" s="63" t="str">
        <f t="shared" si="318"/>
        <v/>
      </c>
      <c r="U640" s="63" t="str">
        <f t="shared" si="318"/>
        <v/>
      </c>
      <c r="V640" s="64" t="str">
        <f t="shared" si="318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19">IFERROR(SQRT(2*(F639-F638)^2/(F639+F638)),"")</f>
        <v/>
      </c>
      <c r="G641" s="65" t="str">
        <f t="shared" si="319"/>
        <v/>
      </c>
      <c r="H641" s="65" t="str">
        <f t="shared" si="319"/>
        <v/>
      </c>
      <c r="I641" s="65" t="str">
        <f t="shared" si="319"/>
        <v/>
      </c>
      <c r="J641" s="65" t="str">
        <f t="shared" si="319"/>
        <v/>
      </c>
      <c r="K641" s="65" t="str">
        <f t="shared" si="319"/>
        <v/>
      </c>
      <c r="L641" s="65" t="str">
        <f t="shared" si="319"/>
        <v/>
      </c>
      <c r="M641" s="65" t="str">
        <f t="shared" si="319"/>
        <v/>
      </c>
      <c r="N641" s="70" t="str">
        <f t="shared" si="319"/>
        <v/>
      </c>
      <c r="O641" s="70" t="str">
        <f t="shared" si="319"/>
        <v/>
      </c>
      <c r="P641" s="70" t="str">
        <f t="shared" si="319"/>
        <v/>
      </c>
      <c r="Q641" s="65" t="str">
        <f t="shared" si="319"/>
        <v/>
      </c>
      <c r="R641" s="65" t="str">
        <f t="shared" si="319"/>
        <v/>
      </c>
      <c r="S641" s="65" t="str">
        <f t="shared" si="319"/>
        <v/>
      </c>
      <c r="T641" s="65" t="str">
        <f t="shared" si="319"/>
        <v/>
      </c>
      <c r="U641" s="65" t="str">
        <f t="shared" si="319"/>
        <v/>
      </c>
      <c r="V641" s="66" t="str">
        <f t="shared" si="319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0">IFERROR((F643-F642)/F642,"")</f>
        <v/>
      </c>
      <c r="G644" s="63" t="str">
        <f t="shared" si="320"/>
        <v/>
      </c>
      <c r="H644" s="63" t="str">
        <f t="shared" si="320"/>
        <v/>
      </c>
      <c r="I644" s="63" t="str">
        <f t="shared" si="320"/>
        <v/>
      </c>
      <c r="J644" s="63" t="str">
        <f t="shared" si="320"/>
        <v/>
      </c>
      <c r="K644" s="63" t="str">
        <f t="shared" si="320"/>
        <v/>
      </c>
      <c r="L644" s="63" t="str">
        <f t="shared" si="320"/>
        <v/>
      </c>
      <c r="M644" s="63" t="str">
        <f t="shared" si="320"/>
        <v/>
      </c>
      <c r="N644" s="35" t="str">
        <f t="shared" si="320"/>
        <v/>
      </c>
      <c r="O644" s="35" t="str">
        <f t="shared" si="320"/>
        <v/>
      </c>
      <c r="P644" s="35" t="str">
        <f t="shared" si="320"/>
        <v/>
      </c>
      <c r="Q644" s="63" t="str">
        <f t="shared" si="320"/>
        <v/>
      </c>
      <c r="R644" s="63" t="str">
        <f t="shared" si="320"/>
        <v/>
      </c>
      <c r="S644" s="63" t="str">
        <f t="shared" si="320"/>
        <v/>
      </c>
      <c r="T644" s="63" t="str">
        <f t="shared" si="320"/>
        <v/>
      </c>
      <c r="U644" s="63" t="str">
        <f t="shared" si="320"/>
        <v/>
      </c>
      <c r="V644" s="64" t="str">
        <f t="shared" si="320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1">IFERROR(SQRT(2*(F643-F642)^2/(F643+F642)),"")</f>
        <v/>
      </c>
      <c r="G645" s="65" t="str">
        <f t="shared" si="321"/>
        <v/>
      </c>
      <c r="H645" s="65" t="str">
        <f t="shared" si="321"/>
        <v/>
      </c>
      <c r="I645" s="65" t="str">
        <f t="shared" si="321"/>
        <v/>
      </c>
      <c r="J645" s="65" t="str">
        <f t="shared" si="321"/>
        <v/>
      </c>
      <c r="K645" s="65" t="str">
        <f t="shared" si="321"/>
        <v/>
      </c>
      <c r="L645" s="65" t="str">
        <f t="shared" si="321"/>
        <v/>
      </c>
      <c r="M645" s="65" t="str">
        <f t="shared" si="321"/>
        <v/>
      </c>
      <c r="N645" s="70" t="str">
        <f t="shared" si="321"/>
        <v/>
      </c>
      <c r="O645" s="70" t="str">
        <f t="shared" si="321"/>
        <v/>
      </c>
      <c r="P645" s="70" t="str">
        <f t="shared" si="321"/>
        <v/>
      </c>
      <c r="Q645" s="65" t="str">
        <f t="shared" si="321"/>
        <v/>
      </c>
      <c r="R645" s="65" t="str">
        <f t="shared" si="321"/>
        <v/>
      </c>
      <c r="S645" s="65" t="str">
        <f t="shared" si="321"/>
        <v/>
      </c>
      <c r="T645" s="65" t="str">
        <f t="shared" si="321"/>
        <v/>
      </c>
      <c r="U645" s="65" t="str">
        <f t="shared" si="321"/>
        <v/>
      </c>
      <c r="V645" s="66" t="str">
        <f t="shared" si="321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2">IFERROR((F647-F646)/F646,"")</f>
        <v/>
      </c>
      <c r="G648" s="63" t="str">
        <f t="shared" si="322"/>
        <v/>
      </c>
      <c r="H648" s="63" t="str">
        <f t="shared" si="322"/>
        <v/>
      </c>
      <c r="I648" s="63" t="str">
        <f t="shared" si="322"/>
        <v/>
      </c>
      <c r="J648" s="63" t="str">
        <f t="shared" si="322"/>
        <v/>
      </c>
      <c r="K648" s="63" t="str">
        <f t="shared" si="322"/>
        <v/>
      </c>
      <c r="L648" s="63" t="str">
        <f t="shared" si="322"/>
        <v/>
      </c>
      <c r="M648" s="63" t="str">
        <f t="shared" si="322"/>
        <v/>
      </c>
      <c r="N648" s="35" t="str">
        <f t="shared" si="322"/>
        <v/>
      </c>
      <c r="O648" s="35" t="str">
        <f t="shared" si="322"/>
        <v/>
      </c>
      <c r="P648" s="35" t="str">
        <f t="shared" si="322"/>
        <v/>
      </c>
      <c r="Q648" s="63" t="str">
        <f t="shared" si="322"/>
        <v/>
      </c>
      <c r="R648" s="63" t="str">
        <f t="shared" si="322"/>
        <v/>
      </c>
      <c r="S648" s="63" t="str">
        <f t="shared" si="322"/>
        <v/>
      </c>
      <c r="T648" s="63" t="str">
        <f t="shared" si="322"/>
        <v/>
      </c>
      <c r="U648" s="63" t="str">
        <f t="shared" si="322"/>
        <v/>
      </c>
      <c r="V648" s="64" t="str">
        <f t="shared" si="322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3">IFERROR(SQRT(2*(F647-F646)^2/(F647+F646)),"")</f>
        <v/>
      </c>
      <c r="G649" s="65" t="str">
        <f t="shared" si="323"/>
        <v/>
      </c>
      <c r="H649" s="65" t="str">
        <f t="shared" si="323"/>
        <v/>
      </c>
      <c r="I649" s="65" t="str">
        <f t="shared" si="323"/>
        <v/>
      </c>
      <c r="J649" s="65" t="str">
        <f t="shared" si="323"/>
        <v/>
      </c>
      <c r="K649" s="65" t="str">
        <f t="shared" si="323"/>
        <v/>
      </c>
      <c r="L649" s="65" t="str">
        <f t="shared" si="323"/>
        <v/>
      </c>
      <c r="M649" s="65" t="str">
        <f t="shared" si="323"/>
        <v/>
      </c>
      <c r="N649" s="70" t="str">
        <f t="shared" si="323"/>
        <v/>
      </c>
      <c r="O649" s="70" t="str">
        <f t="shared" si="323"/>
        <v/>
      </c>
      <c r="P649" s="70" t="str">
        <f t="shared" si="323"/>
        <v/>
      </c>
      <c r="Q649" s="65" t="str">
        <f t="shared" si="323"/>
        <v/>
      </c>
      <c r="R649" s="65" t="str">
        <f t="shared" si="323"/>
        <v/>
      </c>
      <c r="S649" s="65" t="str">
        <f t="shared" si="323"/>
        <v/>
      </c>
      <c r="T649" s="65" t="str">
        <f t="shared" si="323"/>
        <v/>
      </c>
      <c r="U649" s="65" t="str">
        <f t="shared" si="323"/>
        <v/>
      </c>
      <c r="V649" s="66" t="str">
        <f t="shared" si="323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4">IFERROR((F651-F650)/F650,"")</f>
        <v/>
      </c>
      <c r="G652" s="63" t="str">
        <f t="shared" si="324"/>
        <v/>
      </c>
      <c r="H652" s="63" t="str">
        <f t="shared" si="324"/>
        <v/>
      </c>
      <c r="I652" s="63" t="str">
        <f t="shared" si="324"/>
        <v/>
      </c>
      <c r="J652" s="63" t="str">
        <f t="shared" si="324"/>
        <v/>
      </c>
      <c r="K652" s="63" t="str">
        <f t="shared" si="324"/>
        <v/>
      </c>
      <c r="L652" s="63" t="str">
        <f t="shared" si="324"/>
        <v/>
      </c>
      <c r="M652" s="63" t="str">
        <f t="shared" si="324"/>
        <v/>
      </c>
      <c r="N652" s="35" t="str">
        <f t="shared" si="324"/>
        <v/>
      </c>
      <c r="O652" s="35" t="str">
        <f t="shared" si="324"/>
        <v/>
      </c>
      <c r="P652" s="35" t="str">
        <f t="shared" si="324"/>
        <v/>
      </c>
      <c r="Q652" s="63" t="str">
        <f t="shared" si="324"/>
        <v/>
      </c>
      <c r="R652" s="63" t="str">
        <f t="shared" si="324"/>
        <v/>
      </c>
      <c r="S652" s="63" t="str">
        <f t="shared" si="324"/>
        <v/>
      </c>
      <c r="T652" s="63" t="str">
        <f t="shared" si="324"/>
        <v/>
      </c>
      <c r="U652" s="63" t="str">
        <f t="shared" si="324"/>
        <v/>
      </c>
      <c r="V652" s="64" t="str">
        <f t="shared" si="324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5">IFERROR(SQRT(2*(F651-F650)^2/(F651+F650)),"")</f>
        <v/>
      </c>
      <c r="G653" s="65" t="str">
        <f t="shared" si="325"/>
        <v/>
      </c>
      <c r="H653" s="65" t="str">
        <f t="shared" si="325"/>
        <v/>
      </c>
      <c r="I653" s="65" t="str">
        <f t="shared" si="325"/>
        <v/>
      </c>
      <c r="J653" s="65" t="str">
        <f t="shared" si="325"/>
        <v/>
      </c>
      <c r="K653" s="65" t="str">
        <f t="shared" si="325"/>
        <v/>
      </c>
      <c r="L653" s="65" t="str">
        <f t="shared" si="325"/>
        <v/>
      </c>
      <c r="M653" s="65" t="str">
        <f t="shared" si="325"/>
        <v/>
      </c>
      <c r="N653" s="70" t="str">
        <f t="shared" si="325"/>
        <v/>
      </c>
      <c r="O653" s="70" t="str">
        <f t="shared" si="325"/>
        <v/>
      </c>
      <c r="P653" s="70" t="str">
        <f t="shared" si="325"/>
        <v/>
      </c>
      <c r="Q653" s="65" t="str">
        <f t="shared" si="325"/>
        <v/>
      </c>
      <c r="R653" s="65" t="str">
        <f t="shared" si="325"/>
        <v/>
      </c>
      <c r="S653" s="65" t="str">
        <f t="shared" si="325"/>
        <v/>
      </c>
      <c r="T653" s="65" t="str">
        <f t="shared" si="325"/>
        <v/>
      </c>
      <c r="U653" s="65" t="str">
        <f t="shared" si="325"/>
        <v/>
      </c>
      <c r="V653" s="66" t="str">
        <f t="shared" si="325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26">IFERROR((F655-F654)/F654,"")</f>
        <v/>
      </c>
      <c r="G656" s="63" t="str">
        <f t="shared" si="326"/>
        <v/>
      </c>
      <c r="H656" s="63" t="str">
        <f t="shared" si="326"/>
        <v/>
      </c>
      <c r="I656" s="63" t="str">
        <f t="shared" si="326"/>
        <v/>
      </c>
      <c r="J656" s="63" t="str">
        <f t="shared" si="326"/>
        <v/>
      </c>
      <c r="K656" s="63" t="str">
        <f t="shared" si="326"/>
        <v/>
      </c>
      <c r="L656" s="63" t="str">
        <f t="shared" si="326"/>
        <v/>
      </c>
      <c r="M656" s="63" t="str">
        <f t="shared" si="326"/>
        <v/>
      </c>
      <c r="N656" s="35" t="str">
        <f t="shared" si="326"/>
        <v/>
      </c>
      <c r="O656" s="35" t="str">
        <f t="shared" si="326"/>
        <v/>
      </c>
      <c r="P656" s="35" t="str">
        <f t="shared" si="326"/>
        <v/>
      </c>
      <c r="Q656" s="63" t="str">
        <f t="shared" si="326"/>
        <v/>
      </c>
      <c r="R656" s="63" t="str">
        <f t="shared" si="326"/>
        <v/>
      </c>
      <c r="S656" s="63" t="str">
        <f t="shared" si="326"/>
        <v/>
      </c>
      <c r="T656" s="63" t="str">
        <f t="shared" si="326"/>
        <v/>
      </c>
      <c r="U656" s="63" t="str">
        <f t="shared" si="326"/>
        <v/>
      </c>
      <c r="V656" s="64" t="str">
        <f t="shared" si="326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27">IFERROR(SQRT(2*(F655-F654)^2/(F655+F654)),"")</f>
        <v/>
      </c>
      <c r="G657" s="65" t="str">
        <f t="shared" si="327"/>
        <v/>
      </c>
      <c r="H657" s="65" t="str">
        <f t="shared" si="327"/>
        <v/>
      </c>
      <c r="I657" s="65" t="str">
        <f t="shared" si="327"/>
        <v/>
      </c>
      <c r="J657" s="65" t="str">
        <f t="shared" si="327"/>
        <v/>
      </c>
      <c r="K657" s="65" t="str">
        <f t="shared" si="327"/>
        <v/>
      </c>
      <c r="L657" s="65" t="str">
        <f t="shared" si="327"/>
        <v/>
      </c>
      <c r="M657" s="65" t="str">
        <f t="shared" si="327"/>
        <v/>
      </c>
      <c r="N657" s="70" t="str">
        <f t="shared" si="327"/>
        <v/>
      </c>
      <c r="O657" s="70" t="str">
        <f t="shared" si="327"/>
        <v/>
      </c>
      <c r="P657" s="70" t="str">
        <f t="shared" si="327"/>
        <v/>
      </c>
      <c r="Q657" s="65" t="str">
        <f t="shared" si="327"/>
        <v/>
      </c>
      <c r="R657" s="65" t="str">
        <f t="shared" si="327"/>
        <v/>
      </c>
      <c r="S657" s="65" t="str">
        <f t="shared" si="327"/>
        <v/>
      </c>
      <c r="T657" s="65" t="str">
        <f t="shared" si="327"/>
        <v/>
      </c>
      <c r="U657" s="65" t="str">
        <f t="shared" si="327"/>
        <v/>
      </c>
      <c r="V657" s="66" t="str">
        <f t="shared" si="327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28">IFERROR((F659-F658)/F658,"")</f>
        <v/>
      </c>
      <c r="G660" s="63" t="str">
        <f t="shared" si="328"/>
        <v/>
      </c>
      <c r="H660" s="63" t="str">
        <f t="shared" si="328"/>
        <v/>
      </c>
      <c r="I660" s="63" t="str">
        <f t="shared" si="328"/>
        <v/>
      </c>
      <c r="J660" s="63" t="str">
        <f t="shared" si="328"/>
        <v/>
      </c>
      <c r="K660" s="63" t="str">
        <f t="shared" si="328"/>
        <v/>
      </c>
      <c r="L660" s="63" t="str">
        <f t="shared" si="328"/>
        <v/>
      </c>
      <c r="M660" s="63" t="str">
        <f t="shared" si="328"/>
        <v/>
      </c>
      <c r="N660" s="35" t="str">
        <f t="shared" si="328"/>
        <v/>
      </c>
      <c r="O660" s="35" t="str">
        <f t="shared" si="328"/>
        <v/>
      </c>
      <c r="P660" s="35" t="str">
        <f t="shared" si="328"/>
        <v/>
      </c>
      <c r="Q660" s="63" t="str">
        <f t="shared" si="328"/>
        <v/>
      </c>
      <c r="R660" s="63" t="str">
        <f t="shared" si="328"/>
        <v/>
      </c>
      <c r="S660" s="63" t="str">
        <f t="shared" si="328"/>
        <v/>
      </c>
      <c r="T660" s="63" t="str">
        <f t="shared" si="328"/>
        <v/>
      </c>
      <c r="U660" s="63" t="str">
        <f t="shared" si="328"/>
        <v/>
      </c>
      <c r="V660" s="64" t="str">
        <f t="shared" si="328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29">IFERROR(SQRT(2*(F659-F658)^2/(F659+F658)),"")</f>
        <v/>
      </c>
      <c r="G661" s="65" t="str">
        <f t="shared" si="329"/>
        <v/>
      </c>
      <c r="H661" s="65" t="str">
        <f t="shared" si="329"/>
        <v/>
      </c>
      <c r="I661" s="65" t="str">
        <f t="shared" si="329"/>
        <v/>
      </c>
      <c r="J661" s="65" t="str">
        <f t="shared" si="329"/>
        <v/>
      </c>
      <c r="K661" s="65" t="str">
        <f t="shared" si="329"/>
        <v/>
      </c>
      <c r="L661" s="65" t="str">
        <f t="shared" si="329"/>
        <v/>
      </c>
      <c r="M661" s="65" t="str">
        <f t="shared" si="329"/>
        <v/>
      </c>
      <c r="N661" s="70" t="str">
        <f t="shared" si="329"/>
        <v/>
      </c>
      <c r="O661" s="70" t="str">
        <f t="shared" si="329"/>
        <v/>
      </c>
      <c r="P661" s="70" t="str">
        <f t="shared" si="329"/>
        <v/>
      </c>
      <c r="Q661" s="65" t="str">
        <f t="shared" si="329"/>
        <v/>
      </c>
      <c r="R661" s="65" t="str">
        <f t="shared" si="329"/>
        <v/>
      </c>
      <c r="S661" s="65" t="str">
        <f t="shared" si="329"/>
        <v/>
      </c>
      <c r="T661" s="65" t="str">
        <f t="shared" si="329"/>
        <v/>
      </c>
      <c r="U661" s="65" t="str">
        <f t="shared" si="329"/>
        <v/>
      </c>
      <c r="V661" s="66" t="str">
        <f t="shared" si="329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0">IFERROR((F663-F662)/F662,"")</f>
        <v/>
      </c>
      <c r="G664" s="63" t="str">
        <f t="shared" si="330"/>
        <v/>
      </c>
      <c r="H664" s="63" t="str">
        <f t="shared" si="330"/>
        <v/>
      </c>
      <c r="I664" s="63" t="str">
        <f t="shared" si="330"/>
        <v/>
      </c>
      <c r="J664" s="63" t="str">
        <f t="shared" si="330"/>
        <v/>
      </c>
      <c r="K664" s="63" t="str">
        <f t="shared" si="330"/>
        <v/>
      </c>
      <c r="L664" s="63" t="str">
        <f t="shared" si="330"/>
        <v/>
      </c>
      <c r="M664" s="63" t="str">
        <f t="shared" si="330"/>
        <v/>
      </c>
      <c r="N664" s="35" t="str">
        <f t="shared" si="330"/>
        <v/>
      </c>
      <c r="O664" s="35" t="str">
        <f t="shared" si="330"/>
        <v/>
      </c>
      <c r="P664" s="35" t="str">
        <f t="shared" si="330"/>
        <v/>
      </c>
      <c r="Q664" s="63" t="str">
        <f t="shared" si="330"/>
        <v/>
      </c>
      <c r="R664" s="63" t="str">
        <f t="shared" si="330"/>
        <v/>
      </c>
      <c r="S664" s="63" t="str">
        <f t="shared" si="330"/>
        <v/>
      </c>
      <c r="T664" s="63" t="str">
        <f t="shared" si="330"/>
        <v/>
      </c>
      <c r="U664" s="63" t="str">
        <f t="shared" si="330"/>
        <v/>
      </c>
      <c r="V664" s="64" t="str">
        <f t="shared" si="330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1">IFERROR(SQRT(2*(F663-F662)^2/(F663+F662)),"")</f>
        <v/>
      </c>
      <c r="G665" s="65" t="str">
        <f t="shared" si="331"/>
        <v/>
      </c>
      <c r="H665" s="65" t="str">
        <f t="shared" si="331"/>
        <v/>
      </c>
      <c r="I665" s="65" t="str">
        <f t="shared" si="331"/>
        <v/>
      </c>
      <c r="J665" s="65" t="str">
        <f t="shared" si="331"/>
        <v/>
      </c>
      <c r="K665" s="65" t="str">
        <f t="shared" si="331"/>
        <v/>
      </c>
      <c r="L665" s="65" t="str">
        <f t="shared" si="331"/>
        <v/>
      </c>
      <c r="M665" s="65" t="str">
        <f t="shared" si="331"/>
        <v/>
      </c>
      <c r="N665" s="70" t="str">
        <f t="shared" si="331"/>
        <v/>
      </c>
      <c r="O665" s="70" t="str">
        <f t="shared" si="331"/>
        <v/>
      </c>
      <c r="P665" s="70" t="str">
        <f t="shared" si="331"/>
        <v/>
      </c>
      <c r="Q665" s="65" t="str">
        <f t="shared" si="331"/>
        <v/>
      </c>
      <c r="R665" s="65" t="str">
        <f t="shared" si="331"/>
        <v/>
      </c>
      <c r="S665" s="65" t="str">
        <f t="shared" si="331"/>
        <v/>
      </c>
      <c r="T665" s="65" t="str">
        <f t="shared" si="331"/>
        <v/>
      </c>
      <c r="U665" s="65" t="str">
        <f t="shared" si="331"/>
        <v/>
      </c>
      <c r="V665" s="66" t="str">
        <f t="shared" si="331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2">IFERROR((F667-F666)/F666,"")</f>
        <v/>
      </c>
      <c r="G668" s="63" t="str">
        <f t="shared" si="332"/>
        <v/>
      </c>
      <c r="H668" s="63" t="str">
        <f t="shared" si="332"/>
        <v/>
      </c>
      <c r="I668" s="63" t="str">
        <f t="shared" si="332"/>
        <v/>
      </c>
      <c r="J668" s="63" t="str">
        <f t="shared" si="332"/>
        <v/>
      </c>
      <c r="K668" s="63" t="str">
        <f t="shared" si="332"/>
        <v/>
      </c>
      <c r="L668" s="63" t="str">
        <f t="shared" si="332"/>
        <v/>
      </c>
      <c r="M668" s="63" t="str">
        <f t="shared" si="332"/>
        <v/>
      </c>
      <c r="N668" s="35" t="str">
        <f t="shared" si="332"/>
        <v/>
      </c>
      <c r="O668" s="35" t="str">
        <f t="shared" si="332"/>
        <v/>
      </c>
      <c r="P668" s="35" t="str">
        <f t="shared" si="332"/>
        <v/>
      </c>
      <c r="Q668" s="63" t="str">
        <f t="shared" si="332"/>
        <v/>
      </c>
      <c r="R668" s="63" t="str">
        <f t="shared" si="332"/>
        <v/>
      </c>
      <c r="S668" s="63" t="str">
        <f t="shared" si="332"/>
        <v/>
      </c>
      <c r="T668" s="63" t="str">
        <f t="shared" si="332"/>
        <v/>
      </c>
      <c r="U668" s="63" t="str">
        <f t="shared" si="332"/>
        <v/>
      </c>
      <c r="V668" s="64" t="str">
        <f t="shared" si="332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3">IFERROR(SQRT(2*(F667-F666)^2/(F667+F666)),"")</f>
        <v/>
      </c>
      <c r="G669" s="65" t="str">
        <f t="shared" si="333"/>
        <v/>
      </c>
      <c r="H669" s="65" t="str">
        <f t="shared" si="333"/>
        <v/>
      </c>
      <c r="I669" s="65" t="str">
        <f t="shared" si="333"/>
        <v/>
      </c>
      <c r="J669" s="65" t="str">
        <f t="shared" si="333"/>
        <v/>
      </c>
      <c r="K669" s="65" t="str">
        <f t="shared" si="333"/>
        <v/>
      </c>
      <c r="L669" s="65" t="str">
        <f t="shared" si="333"/>
        <v/>
      </c>
      <c r="M669" s="65" t="str">
        <f t="shared" si="333"/>
        <v/>
      </c>
      <c r="N669" s="70" t="str">
        <f t="shared" si="333"/>
        <v/>
      </c>
      <c r="O669" s="70" t="str">
        <f t="shared" si="333"/>
        <v/>
      </c>
      <c r="P669" s="70" t="str">
        <f t="shared" si="333"/>
        <v/>
      </c>
      <c r="Q669" s="65" t="str">
        <f t="shared" si="333"/>
        <v/>
      </c>
      <c r="R669" s="65" t="str">
        <f t="shared" si="333"/>
        <v/>
      </c>
      <c r="S669" s="65" t="str">
        <f t="shared" si="333"/>
        <v/>
      </c>
      <c r="T669" s="65" t="str">
        <f t="shared" si="333"/>
        <v/>
      </c>
      <c r="U669" s="65" t="str">
        <f t="shared" si="333"/>
        <v/>
      </c>
      <c r="V669" s="66" t="str">
        <f t="shared" si="333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4">IFERROR((F671-F670)/F670,"")</f>
        <v/>
      </c>
      <c r="G672" s="63" t="str">
        <f t="shared" si="334"/>
        <v/>
      </c>
      <c r="H672" s="63" t="str">
        <f t="shared" si="334"/>
        <v/>
      </c>
      <c r="I672" s="63" t="str">
        <f t="shared" si="334"/>
        <v/>
      </c>
      <c r="J672" s="63" t="str">
        <f t="shared" si="334"/>
        <v/>
      </c>
      <c r="K672" s="63" t="str">
        <f t="shared" si="334"/>
        <v/>
      </c>
      <c r="L672" s="63" t="str">
        <f t="shared" si="334"/>
        <v/>
      </c>
      <c r="M672" s="63" t="str">
        <f t="shared" si="334"/>
        <v/>
      </c>
      <c r="N672" s="35" t="str">
        <f t="shared" si="334"/>
        <v/>
      </c>
      <c r="O672" s="35" t="str">
        <f t="shared" si="334"/>
        <v/>
      </c>
      <c r="P672" s="35" t="str">
        <f t="shared" si="334"/>
        <v/>
      </c>
      <c r="Q672" s="63" t="str">
        <f t="shared" si="334"/>
        <v/>
      </c>
      <c r="R672" s="63" t="str">
        <f t="shared" si="334"/>
        <v/>
      </c>
      <c r="S672" s="63" t="str">
        <f t="shared" si="334"/>
        <v/>
      </c>
      <c r="T672" s="63" t="str">
        <f t="shared" si="334"/>
        <v/>
      </c>
      <c r="U672" s="63" t="str">
        <f t="shared" si="334"/>
        <v/>
      </c>
      <c r="V672" s="64" t="str">
        <f t="shared" si="334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5">IFERROR(SQRT(2*(F671-F670)^2/(F671+F670)),"")</f>
        <v/>
      </c>
      <c r="G673" s="65" t="str">
        <f t="shared" si="335"/>
        <v/>
      </c>
      <c r="H673" s="65" t="str">
        <f t="shared" si="335"/>
        <v/>
      </c>
      <c r="I673" s="65" t="str">
        <f t="shared" si="335"/>
        <v/>
      </c>
      <c r="J673" s="65" t="str">
        <f t="shared" si="335"/>
        <v/>
      </c>
      <c r="K673" s="65" t="str">
        <f t="shared" si="335"/>
        <v/>
      </c>
      <c r="L673" s="65" t="str">
        <f t="shared" si="335"/>
        <v/>
      </c>
      <c r="M673" s="65" t="str">
        <f t="shared" si="335"/>
        <v/>
      </c>
      <c r="N673" s="70" t="str">
        <f t="shared" si="335"/>
        <v/>
      </c>
      <c r="O673" s="70" t="str">
        <f t="shared" si="335"/>
        <v/>
      </c>
      <c r="P673" s="70" t="str">
        <f t="shared" si="335"/>
        <v/>
      </c>
      <c r="Q673" s="65" t="str">
        <f t="shared" si="335"/>
        <v/>
      </c>
      <c r="R673" s="65" t="str">
        <f t="shared" si="335"/>
        <v/>
      </c>
      <c r="S673" s="65" t="str">
        <f t="shared" si="335"/>
        <v/>
      </c>
      <c r="T673" s="65" t="str">
        <f t="shared" si="335"/>
        <v/>
      </c>
      <c r="U673" s="65" t="str">
        <f t="shared" si="335"/>
        <v/>
      </c>
      <c r="V673" s="66" t="str">
        <f t="shared" si="335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36">IFERROR((F675-F674)/F674,"")</f>
        <v/>
      </c>
      <c r="G676" s="63" t="str">
        <f t="shared" si="336"/>
        <v/>
      </c>
      <c r="H676" s="63" t="str">
        <f t="shared" si="336"/>
        <v/>
      </c>
      <c r="I676" s="63" t="str">
        <f t="shared" si="336"/>
        <v/>
      </c>
      <c r="J676" s="63" t="str">
        <f t="shared" si="336"/>
        <v/>
      </c>
      <c r="K676" s="63" t="str">
        <f t="shared" si="336"/>
        <v/>
      </c>
      <c r="L676" s="63" t="str">
        <f t="shared" si="336"/>
        <v/>
      </c>
      <c r="M676" s="63" t="str">
        <f t="shared" si="336"/>
        <v/>
      </c>
      <c r="N676" s="35" t="str">
        <f t="shared" si="336"/>
        <v/>
      </c>
      <c r="O676" s="35" t="str">
        <f t="shared" si="336"/>
        <v/>
      </c>
      <c r="P676" s="35" t="str">
        <f t="shared" si="336"/>
        <v/>
      </c>
      <c r="Q676" s="63" t="str">
        <f t="shared" si="336"/>
        <v/>
      </c>
      <c r="R676" s="63" t="str">
        <f t="shared" si="336"/>
        <v/>
      </c>
      <c r="S676" s="63" t="str">
        <f t="shared" si="336"/>
        <v/>
      </c>
      <c r="T676" s="63" t="str">
        <f t="shared" si="336"/>
        <v/>
      </c>
      <c r="U676" s="63" t="str">
        <f t="shared" si="336"/>
        <v/>
      </c>
      <c r="V676" s="64" t="str">
        <f t="shared" si="336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37">IFERROR(SQRT(2*(F675-F674)^2/(F675+F674)),"")</f>
        <v/>
      </c>
      <c r="G677" s="65" t="str">
        <f t="shared" si="337"/>
        <v/>
      </c>
      <c r="H677" s="65" t="str">
        <f t="shared" si="337"/>
        <v/>
      </c>
      <c r="I677" s="65" t="str">
        <f t="shared" si="337"/>
        <v/>
      </c>
      <c r="J677" s="65" t="str">
        <f t="shared" si="337"/>
        <v/>
      </c>
      <c r="K677" s="65" t="str">
        <f t="shared" si="337"/>
        <v/>
      </c>
      <c r="L677" s="65" t="str">
        <f t="shared" si="337"/>
        <v/>
      </c>
      <c r="M677" s="65" t="str">
        <f t="shared" si="337"/>
        <v/>
      </c>
      <c r="N677" s="70" t="str">
        <f t="shared" si="337"/>
        <v/>
      </c>
      <c r="O677" s="70" t="str">
        <f t="shared" si="337"/>
        <v/>
      </c>
      <c r="P677" s="70" t="str">
        <f t="shared" si="337"/>
        <v/>
      </c>
      <c r="Q677" s="65" t="str">
        <f t="shared" si="337"/>
        <v/>
      </c>
      <c r="R677" s="65" t="str">
        <f t="shared" si="337"/>
        <v/>
      </c>
      <c r="S677" s="65" t="str">
        <f t="shared" si="337"/>
        <v/>
      </c>
      <c r="T677" s="65" t="str">
        <f t="shared" si="337"/>
        <v/>
      </c>
      <c r="U677" s="65" t="str">
        <f t="shared" si="337"/>
        <v/>
      </c>
      <c r="V677" s="66" t="str">
        <f t="shared" si="337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38">IFERROR((F679-F678)/F678,"")</f>
        <v/>
      </c>
      <c r="G680" s="63" t="str">
        <f t="shared" si="338"/>
        <v/>
      </c>
      <c r="H680" s="63" t="str">
        <f t="shared" si="338"/>
        <v/>
      </c>
      <c r="I680" s="63" t="str">
        <f t="shared" si="338"/>
        <v/>
      </c>
      <c r="J680" s="63" t="str">
        <f t="shared" si="338"/>
        <v/>
      </c>
      <c r="K680" s="63" t="str">
        <f t="shared" si="338"/>
        <v/>
      </c>
      <c r="L680" s="63" t="str">
        <f t="shared" si="338"/>
        <v/>
      </c>
      <c r="M680" s="63" t="str">
        <f t="shared" si="338"/>
        <v/>
      </c>
      <c r="N680" s="35" t="str">
        <f t="shared" si="338"/>
        <v/>
      </c>
      <c r="O680" s="35" t="str">
        <f t="shared" si="338"/>
        <v/>
      </c>
      <c r="P680" s="35" t="str">
        <f t="shared" si="338"/>
        <v/>
      </c>
      <c r="Q680" s="63" t="str">
        <f t="shared" si="338"/>
        <v/>
      </c>
      <c r="R680" s="63" t="str">
        <f t="shared" si="338"/>
        <v/>
      </c>
      <c r="S680" s="63" t="str">
        <f t="shared" si="338"/>
        <v/>
      </c>
      <c r="T680" s="63" t="str">
        <f t="shared" si="338"/>
        <v/>
      </c>
      <c r="U680" s="63" t="str">
        <f t="shared" si="338"/>
        <v/>
      </c>
      <c r="V680" s="64" t="str">
        <f t="shared" si="338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39">IFERROR(SQRT(2*(F679-F678)^2/(F679+F678)),"")</f>
        <v/>
      </c>
      <c r="G681" s="65" t="str">
        <f t="shared" si="339"/>
        <v/>
      </c>
      <c r="H681" s="65" t="str">
        <f t="shared" si="339"/>
        <v/>
      </c>
      <c r="I681" s="65" t="str">
        <f t="shared" si="339"/>
        <v/>
      </c>
      <c r="J681" s="65" t="str">
        <f t="shared" si="339"/>
        <v/>
      </c>
      <c r="K681" s="65" t="str">
        <f t="shared" si="339"/>
        <v/>
      </c>
      <c r="L681" s="65" t="str">
        <f t="shared" si="339"/>
        <v/>
      </c>
      <c r="M681" s="65" t="str">
        <f t="shared" si="339"/>
        <v/>
      </c>
      <c r="N681" s="70" t="str">
        <f t="shared" si="339"/>
        <v/>
      </c>
      <c r="O681" s="70" t="str">
        <f t="shared" si="339"/>
        <v/>
      </c>
      <c r="P681" s="70" t="str">
        <f t="shared" si="339"/>
        <v/>
      </c>
      <c r="Q681" s="65" t="str">
        <f t="shared" si="339"/>
        <v/>
      </c>
      <c r="R681" s="65" t="str">
        <f t="shared" si="339"/>
        <v/>
      </c>
      <c r="S681" s="65" t="str">
        <f t="shared" si="339"/>
        <v/>
      </c>
      <c r="T681" s="65" t="str">
        <f t="shared" si="339"/>
        <v/>
      </c>
      <c r="U681" s="65" t="str">
        <f t="shared" si="339"/>
        <v/>
      </c>
      <c r="V681" s="66" t="str">
        <f t="shared" si="339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0">IFERROR((F683-F682)/F682,"")</f>
        <v/>
      </c>
      <c r="G684" s="63" t="str">
        <f t="shared" si="340"/>
        <v/>
      </c>
      <c r="H684" s="63" t="str">
        <f t="shared" si="340"/>
        <v/>
      </c>
      <c r="I684" s="63" t="str">
        <f t="shared" si="340"/>
        <v/>
      </c>
      <c r="J684" s="63" t="str">
        <f t="shared" si="340"/>
        <v/>
      </c>
      <c r="K684" s="63" t="str">
        <f t="shared" si="340"/>
        <v/>
      </c>
      <c r="L684" s="63" t="str">
        <f t="shared" si="340"/>
        <v/>
      </c>
      <c r="M684" s="63" t="str">
        <f t="shared" si="340"/>
        <v/>
      </c>
      <c r="N684" s="35" t="str">
        <f t="shared" si="340"/>
        <v/>
      </c>
      <c r="O684" s="35" t="str">
        <f t="shared" si="340"/>
        <v/>
      </c>
      <c r="P684" s="35" t="str">
        <f t="shared" si="340"/>
        <v/>
      </c>
      <c r="Q684" s="63" t="str">
        <f t="shared" si="340"/>
        <v/>
      </c>
      <c r="R684" s="63" t="str">
        <f t="shared" si="340"/>
        <v/>
      </c>
      <c r="S684" s="63" t="str">
        <f t="shared" si="340"/>
        <v/>
      </c>
      <c r="T684" s="63" t="str">
        <f t="shared" si="340"/>
        <v/>
      </c>
      <c r="U684" s="63" t="str">
        <f t="shared" si="340"/>
        <v/>
      </c>
      <c r="V684" s="64" t="str">
        <f t="shared" si="340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1">IFERROR(SQRT(2*(F683-F682)^2/(F683+F682)),"")</f>
        <v/>
      </c>
      <c r="G685" s="65" t="str">
        <f t="shared" si="341"/>
        <v/>
      </c>
      <c r="H685" s="65" t="str">
        <f t="shared" si="341"/>
        <v/>
      </c>
      <c r="I685" s="65" t="str">
        <f t="shared" si="341"/>
        <v/>
      </c>
      <c r="J685" s="65" t="str">
        <f t="shared" si="341"/>
        <v/>
      </c>
      <c r="K685" s="65" t="str">
        <f t="shared" si="341"/>
        <v/>
      </c>
      <c r="L685" s="65" t="str">
        <f t="shared" si="341"/>
        <v/>
      </c>
      <c r="M685" s="65" t="str">
        <f t="shared" si="341"/>
        <v/>
      </c>
      <c r="N685" s="70" t="str">
        <f t="shared" si="341"/>
        <v/>
      </c>
      <c r="O685" s="70" t="str">
        <f t="shared" si="341"/>
        <v/>
      </c>
      <c r="P685" s="70" t="str">
        <f t="shared" si="341"/>
        <v/>
      </c>
      <c r="Q685" s="65" t="str">
        <f t="shared" si="341"/>
        <v/>
      </c>
      <c r="R685" s="65" t="str">
        <f t="shared" si="341"/>
        <v/>
      </c>
      <c r="S685" s="65" t="str">
        <f t="shared" si="341"/>
        <v/>
      </c>
      <c r="T685" s="65" t="str">
        <f t="shared" si="341"/>
        <v/>
      </c>
      <c r="U685" s="65" t="str">
        <f t="shared" si="341"/>
        <v/>
      </c>
      <c r="V685" s="66" t="str">
        <f t="shared" si="341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2">IFERROR((F687-F686)/F686,"")</f>
        <v/>
      </c>
      <c r="G688" s="63" t="str">
        <f t="shared" si="342"/>
        <v/>
      </c>
      <c r="H688" s="63" t="str">
        <f t="shared" si="342"/>
        <v/>
      </c>
      <c r="I688" s="63" t="str">
        <f t="shared" si="342"/>
        <v/>
      </c>
      <c r="J688" s="63" t="str">
        <f t="shared" si="342"/>
        <v/>
      </c>
      <c r="K688" s="63" t="str">
        <f t="shared" si="342"/>
        <v/>
      </c>
      <c r="L688" s="63" t="str">
        <f t="shared" si="342"/>
        <v/>
      </c>
      <c r="M688" s="63" t="str">
        <f t="shared" si="342"/>
        <v/>
      </c>
      <c r="N688" s="35" t="str">
        <f t="shared" si="342"/>
        <v/>
      </c>
      <c r="O688" s="35" t="str">
        <f t="shared" si="342"/>
        <v/>
      </c>
      <c r="P688" s="35" t="str">
        <f t="shared" si="342"/>
        <v/>
      </c>
      <c r="Q688" s="63" t="str">
        <f t="shared" si="342"/>
        <v/>
      </c>
      <c r="R688" s="63" t="str">
        <f t="shared" si="342"/>
        <v/>
      </c>
      <c r="S688" s="63" t="str">
        <f t="shared" si="342"/>
        <v/>
      </c>
      <c r="T688" s="63" t="str">
        <f t="shared" si="342"/>
        <v/>
      </c>
      <c r="U688" s="63" t="str">
        <f t="shared" si="342"/>
        <v/>
      </c>
      <c r="V688" s="64" t="str">
        <f t="shared" si="342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3">IFERROR(SQRT(2*(F687-F686)^2/(F687+F686)),"")</f>
        <v/>
      </c>
      <c r="G689" s="65" t="str">
        <f t="shared" si="343"/>
        <v/>
      </c>
      <c r="H689" s="65" t="str">
        <f t="shared" si="343"/>
        <v/>
      </c>
      <c r="I689" s="65" t="str">
        <f t="shared" si="343"/>
        <v/>
      </c>
      <c r="J689" s="65" t="str">
        <f t="shared" si="343"/>
        <v/>
      </c>
      <c r="K689" s="65" t="str">
        <f t="shared" si="343"/>
        <v/>
      </c>
      <c r="L689" s="65" t="str">
        <f t="shared" si="343"/>
        <v/>
      </c>
      <c r="M689" s="65" t="str">
        <f t="shared" si="343"/>
        <v/>
      </c>
      <c r="N689" s="70" t="str">
        <f t="shared" si="343"/>
        <v/>
      </c>
      <c r="O689" s="70" t="str">
        <f t="shared" si="343"/>
        <v/>
      </c>
      <c r="P689" s="70" t="str">
        <f t="shared" si="343"/>
        <v/>
      </c>
      <c r="Q689" s="65" t="str">
        <f t="shared" si="343"/>
        <v/>
      </c>
      <c r="R689" s="65" t="str">
        <f t="shared" si="343"/>
        <v/>
      </c>
      <c r="S689" s="65" t="str">
        <f t="shared" si="343"/>
        <v/>
      </c>
      <c r="T689" s="65" t="str">
        <f t="shared" si="343"/>
        <v/>
      </c>
      <c r="U689" s="65" t="str">
        <f t="shared" si="343"/>
        <v/>
      </c>
      <c r="V689" s="66" t="str">
        <f t="shared" si="343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44">IFERROR((F691-F690)/F690,"")</f>
        <v/>
      </c>
      <c r="G692" s="63" t="str">
        <f t="shared" si="344"/>
        <v/>
      </c>
      <c r="H692" s="63" t="str">
        <f t="shared" si="344"/>
        <v/>
      </c>
      <c r="I692" s="63" t="str">
        <f t="shared" si="344"/>
        <v/>
      </c>
      <c r="J692" s="63" t="str">
        <f t="shared" si="344"/>
        <v/>
      </c>
      <c r="K692" s="63" t="str">
        <f t="shared" si="344"/>
        <v/>
      </c>
      <c r="L692" s="63" t="str">
        <f t="shared" si="344"/>
        <v/>
      </c>
      <c r="M692" s="63" t="str">
        <f t="shared" si="344"/>
        <v/>
      </c>
      <c r="N692" s="35" t="str">
        <f t="shared" si="344"/>
        <v/>
      </c>
      <c r="O692" s="35" t="str">
        <f t="shared" si="344"/>
        <v/>
      </c>
      <c r="P692" s="35" t="str">
        <f t="shared" si="344"/>
        <v/>
      </c>
      <c r="Q692" s="63" t="str">
        <f t="shared" si="344"/>
        <v/>
      </c>
      <c r="R692" s="63" t="str">
        <f t="shared" si="344"/>
        <v/>
      </c>
      <c r="S692" s="63" t="str">
        <f t="shared" si="344"/>
        <v/>
      </c>
      <c r="T692" s="63" t="str">
        <f t="shared" si="344"/>
        <v/>
      </c>
      <c r="U692" s="63" t="str">
        <f t="shared" si="344"/>
        <v/>
      </c>
      <c r="V692" s="64" t="str">
        <f t="shared" si="344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45">IFERROR(SQRT(2*(F691-F690)^2/(F691+F690)),"")</f>
        <v/>
      </c>
      <c r="G693" s="65" t="str">
        <f t="shared" si="345"/>
        <v/>
      </c>
      <c r="H693" s="65" t="str">
        <f t="shared" si="345"/>
        <v/>
      </c>
      <c r="I693" s="65" t="str">
        <f t="shared" si="345"/>
        <v/>
      </c>
      <c r="J693" s="65" t="str">
        <f t="shared" si="345"/>
        <v/>
      </c>
      <c r="K693" s="65" t="str">
        <f t="shared" si="345"/>
        <v/>
      </c>
      <c r="L693" s="65" t="str">
        <f t="shared" si="345"/>
        <v/>
      </c>
      <c r="M693" s="65" t="str">
        <f t="shared" si="345"/>
        <v/>
      </c>
      <c r="N693" s="70" t="str">
        <f t="shared" si="345"/>
        <v/>
      </c>
      <c r="O693" s="70" t="str">
        <f t="shared" si="345"/>
        <v/>
      </c>
      <c r="P693" s="70" t="str">
        <f t="shared" si="345"/>
        <v/>
      </c>
      <c r="Q693" s="65" t="str">
        <f t="shared" si="345"/>
        <v/>
      </c>
      <c r="R693" s="65" t="str">
        <f t="shared" si="345"/>
        <v/>
      </c>
      <c r="S693" s="65" t="str">
        <f t="shared" si="345"/>
        <v/>
      </c>
      <c r="T693" s="65" t="str">
        <f t="shared" si="345"/>
        <v/>
      </c>
      <c r="U693" s="65" t="str">
        <f t="shared" si="345"/>
        <v/>
      </c>
      <c r="V693" s="66" t="str">
        <f t="shared" si="345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46">IFERROR((F695-F694)/F694,"")</f>
        <v/>
      </c>
      <c r="G696" s="63" t="str">
        <f t="shared" si="346"/>
        <v/>
      </c>
      <c r="H696" s="63" t="str">
        <f t="shared" si="346"/>
        <v/>
      </c>
      <c r="I696" s="63" t="str">
        <f t="shared" si="346"/>
        <v/>
      </c>
      <c r="J696" s="63" t="str">
        <f t="shared" si="346"/>
        <v/>
      </c>
      <c r="K696" s="63" t="str">
        <f t="shared" si="346"/>
        <v/>
      </c>
      <c r="L696" s="63" t="str">
        <f t="shared" si="346"/>
        <v/>
      </c>
      <c r="M696" s="63" t="str">
        <f t="shared" si="346"/>
        <v/>
      </c>
      <c r="N696" s="35" t="str">
        <f t="shared" si="346"/>
        <v/>
      </c>
      <c r="O696" s="35" t="str">
        <f t="shared" si="346"/>
        <v/>
      </c>
      <c r="P696" s="35" t="str">
        <f t="shared" si="346"/>
        <v/>
      </c>
      <c r="Q696" s="63" t="str">
        <f t="shared" si="346"/>
        <v/>
      </c>
      <c r="R696" s="63" t="str">
        <f t="shared" si="346"/>
        <v/>
      </c>
      <c r="S696" s="63" t="str">
        <f t="shared" si="346"/>
        <v/>
      </c>
      <c r="T696" s="63" t="str">
        <f t="shared" si="346"/>
        <v/>
      </c>
      <c r="U696" s="63" t="str">
        <f t="shared" si="346"/>
        <v/>
      </c>
      <c r="V696" s="64" t="str">
        <f t="shared" si="346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47">IFERROR(SQRT(2*(F695-F694)^2/(F695+F694)),"")</f>
        <v/>
      </c>
      <c r="G697" s="65" t="str">
        <f t="shared" si="347"/>
        <v/>
      </c>
      <c r="H697" s="65" t="str">
        <f t="shared" si="347"/>
        <v/>
      </c>
      <c r="I697" s="65" t="str">
        <f t="shared" si="347"/>
        <v/>
      </c>
      <c r="J697" s="65" t="str">
        <f t="shared" si="347"/>
        <v/>
      </c>
      <c r="K697" s="65" t="str">
        <f t="shared" si="347"/>
        <v/>
      </c>
      <c r="L697" s="65" t="str">
        <f t="shared" si="347"/>
        <v/>
      </c>
      <c r="M697" s="65" t="str">
        <f t="shared" si="347"/>
        <v/>
      </c>
      <c r="N697" s="70" t="str">
        <f t="shared" si="347"/>
        <v/>
      </c>
      <c r="O697" s="70" t="str">
        <f t="shared" si="347"/>
        <v/>
      </c>
      <c r="P697" s="70" t="str">
        <f t="shared" si="347"/>
        <v/>
      </c>
      <c r="Q697" s="65" t="str">
        <f t="shared" si="347"/>
        <v/>
      </c>
      <c r="R697" s="65" t="str">
        <f t="shared" si="347"/>
        <v/>
      </c>
      <c r="S697" s="65" t="str">
        <f t="shared" si="347"/>
        <v/>
      </c>
      <c r="T697" s="65" t="str">
        <f t="shared" si="347"/>
        <v/>
      </c>
      <c r="U697" s="65" t="str">
        <f t="shared" si="347"/>
        <v/>
      </c>
      <c r="V697" s="66" t="str">
        <f t="shared" si="347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48">IFERROR((F699-F698)/F698,"")</f>
        <v/>
      </c>
      <c r="G700" s="63" t="str">
        <f t="shared" si="348"/>
        <v/>
      </c>
      <c r="H700" s="63" t="str">
        <f t="shared" si="348"/>
        <v/>
      </c>
      <c r="I700" s="63" t="str">
        <f t="shared" si="348"/>
        <v/>
      </c>
      <c r="J700" s="63" t="str">
        <f t="shared" si="348"/>
        <v/>
      </c>
      <c r="K700" s="63" t="str">
        <f t="shared" si="348"/>
        <v/>
      </c>
      <c r="L700" s="63" t="str">
        <f t="shared" si="348"/>
        <v/>
      </c>
      <c r="M700" s="63" t="str">
        <f t="shared" si="348"/>
        <v/>
      </c>
      <c r="N700" s="35" t="str">
        <f t="shared" si="348"/>
        <v/>
      </c>
      <c r="O700" s="35" t="str">
        <f t="shared" si="348"/>
        <v/>
      </c>
      <c r="P700" s="35" t="str">
        <f t="shared" si="348"/>
        <v/>
      </c>
      <c r="Q700" s="63" t="str">
        <f t="shared" si="348"/>
        <v/>
      </c>
      <c r="R700" s="63" t="str">
        <f t="shared" si="348"/>
        <v/>
      </c>
      <c r="S700" s="63" t="str">
        <f t="shared" si="348"/>
        <v/>
      </c>
      <c r="T700" s="63" t="str">
        <f t="shared" si="348"/>
        <v/>
      </c>
      <c r="U700" s="63" t="str">
        <f t="shared" si="348"/>
        <v/>
      </c>
      <c r="V700" s="64" t="str">
        <f t="shared" si="348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49">IFERROR(SQRT(2*(F699-F698)^2/(F699+F698)),"")</f>
        <v/>
      </c>
      <c r="G701" s="65" t="str">
        <f t="shared" si="349"/>
        <v/>
      </c>
      <c r="H701" s="65" t="str">
        <f t="shared" si="349"/>
        <v/>
      </c>
      <c r="I701" s="65" t="str">
        <f t="shared" si="349"/>
        <v/>
      </c>
      <c r="J701" s="65" t="str">
        <f t="shared" si="349"/>
        <v/>
      </c>
      <c r="K701" s="65" t="str">
        <f t="shared" si="349"/>
        <v/>
      </c>
      <c r="L701" s="65" t="str">
        <f t="shared" si="349"/>
        <v/>
      </c>
      <c r="M701" s="65" t="str">
        <f t="shared" si="349"/>
        <v/>
      </c>
      <c r="N701" s="70" t="str">
        <f t="shared" si="349"/>
        <v/>
      </c>
      <c r="O701" s="70" t="str">
        <f t="shared" si="349"/>
        <v/>
      </c>
      <c r="P701" s="70" t="str">
        <f t="shared" si="349"/>
        <v/>
      </c>
      <c r="Q701" s="65" t="str">
        <f t="shared" si="349"/>
        <v/>
      </c>
      <c r="R701" s="65" t="str">
        <f t="shared" si="349"/>
        <v/>
      </c>
      <c r="S701" s="65" t="str">
        <f t="shared" si="349"/>
        <v/>
      </c>
      <c r="T701" s="65" t="str">
        <f t="shared" si="349"/>
        <v/>
      </c>
      <c r="U701" s="65" t="str">
        <f t="shared" si="349"/>
        <v/>
      </c>
      <c r="V701" s="66" t="str">
        <f t="shared" si="349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0">IFERROR((F703-F702)/F702,"")</f>
        <v/>
      </c>
      <c r="G704" s="63" t="str">
        <f t="shared" si="350"/>
        <v/>
      </c>
      <c r="H704" s="63" t="str">
        <f t="shared" si="350"/>
        <v/>
      </c>
      <c r="I704" s="63" t="str">
        <f t="shared" si="350"/>
        <v/>
      </c>
      <c r="J704" s="63" t="str">
        <f t="shared" si="350"/>
        <v/>
      </c>
      <c r="K704" s="63" t="str">
        <f t="shared" si="350"/>
        <v/>
      </c>
      <c r="L704" s="63" t="str">
        <f t="shared" si="350"/>
        <v/>
      </c>
      <c r="M704" s="63" t="str">
        <f t="shared" si="350"/>
        <v/>
      </c>
      <c r="N704" s="35" t="str">
        <f t="shared" si="350"/>
        <v/>
      </c>
      <c r="O704" s="35" t="str">
        <f t="shared" si="350"/>
        <v/>
      </c>
      <c r="P704" s="35" t="str">
        <f t="shared" si="350"/>
        <v/>
      </c>
      <c r="Q704" s="63" t="str">
        <f t="shared" si="350"/>
        <v/>
      </c>
      <c r="R704" s="63" t="str">
        <f t="shared" si="350"/>
        <v/>
      </c>
      <c r="S704" s="63" t="str">
        <f t="shared" si="350"/>
        <v/>
      </c>
      <c r="T704" s="63" t="str">
        <f t="shared" si="350"/>
        <v/>
      </c>
      <c r="U704" s="63" t="str">
        <f t="shared" si="350"/>
        <v/>
      </c>
      <c r="V704" s="64" t="str">
        <f t="shared" si="350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1">IFERROR(SQRT(2*(F703-F702)^2/(F703+F702)),"")</f>
        <v/>
      </c>
      <c r="G705" s="65" t="str">
        <f t="shared" si="351"/>
        <v/>
      </c>
      <c r="H705" s="65" t="str">
        <f t="shared" si="351"/>
        <v/>
      </c>
      <c r="I705" s="65" t="str">
        <f t="shared" si="351"/>
        <v/>
      </c>
      <c r="J705" s="65" t="str">
        <f t="shared" si="351"/>
        <v/>
      </c>
      <c r="K705" s="65" t="str">
        <f t="shared" si="351"/>
        <v/>
      </c>
      <c r="L705" s="65" t="str">
        <f t="shared" si="351"/>
        <v/>
      </c>
      <c r="M705" s="65" t="str">
        <f t="shared" si="351"/>
        <v/>
      </c>
      <c r="N705" s="70" t="str">
        <f t="shared" si="351"/>
        <v/>
      </c>
      <c r="O705" s="70" t="str">
        <f t="shared" si="351"/>
        <v/>
      </c>
      <c r="P705" s="70" t="str">
        <f t="shared" si="351"/>
        <v/>
      </c>
      <c r="Q705" s="65" t="str">
        <f t="shared" si="351"/>
        <v/>
      </c>
      <c r="R705" s="65" t="str">
        <f t="shared" si="351"/>
        <v/>
      </c>
      <c r="S705" s="65" t="str">
        <f t="shared" si="351"/>
        <v/>
      </c>
      <c r="T705" s="65" t="str">
        <f t="shared" si="351"/>
        <v/>
      </c>
      <c r="U705" s="65" t="str">
        <f t="shared" si="351"/>
        <v/>
      </c>
      <c r="V705" s="66" t="str">
        <f t="shared" si="351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52">IFERROR((F707-F706)/F706,"")</f>
        <v/>
      </c>
      <c r="G708" s="63" t="str">
        <f t="shared" si="352"/>
        <v/>
      </c>
      <c r="H708" s="63" t="str">
        <f t="shared" si="352"/>
        <v/>
      </c>
      <c r="I708" s="63" t="str">
        <f t="shared" si="352"/>
        <v/>
      </c>
      <c r="J708" s="63" t="str">
        <f t="shared" si="352"/>
        <v/>
      </c>
      <c r="K708" s="63" t="str">
        <f t="shared" si="352"/>
        <v/>
      </c>
      <c r="L708" s="63" t="str">
        <f t="shared" si="352"/>
        <v/>
      </c>
      <c r="M708" s="63" t="str">
        <f t="shared" si="352"/>
        <v/>
      </c>
      <c r="N708" s="35" t="str">
        <f t="shared" si="352"/>
        <v/>
      </c>
      <c r="O708" s="35" t="str">
        <f t="shared" si="352"/>
        <v/>
      </c>
      <c r="P708" s="35" t="str">
        <f t="shared" si="352"/>
        <v/>
      </c>
      <c r="Q708" s="63" t="str">
        <f t="shared" si="352"/>
        <v/>
      </c>
      <c r="R708" s="63" t="str">
        <f t="shared" si="352"/>
        <v/>
      </c>
      <c r="S708" s="63" t="str">
        <f t="shared" si="352"/>
        <v/>
      </c>
      <c r="T708" s="63" t="str">
        <f t="shared" si="352"/>
        <v/>
      </c>
      <c r="U708" s="63" t="str">
        <f t="shared" si="352"/>
        <v/>
      </c>
      <c r="V708" s="64" t="str">
        <f t="shared" si="352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53">IFERROR(SQRT(2*(F707-F706)^2/(F707+F706)),"")</f>
        <v/>
      </c>
      <c r="G709" s="65" t="str">
        <f t="shared" si="353"/>
        <v/>
      </c>
      <c r="H709" s="65" t="str">
        <f t="shared" si="353"/>
        <v/>
      </c>
      <c r="I709" s="65" t="str">
        <f t="shared" si="353"/>
        <v/>
      </c>
      <c r="J709" s="65" t="str">
        <f t="shared" si="353"/>
        <v/>
      </c>
      <c r="K709" s="65" t="str">
        <f t="shared" si="353"/>
        <v/>
      </c>
      <c r="L709" s="65" t="str">
        <f t="shared" si="353"/>
        <v/>
      </c>
      <c r="M709" s="65" t="str">
        <f t="shared" si="353"/>
        <v/>
      </c>
      <c r="N709" s="70" t="str">
        <f t="shared" si="353"/>
        <v/>
      </c>
      <c r="O709" s="70" t="str">
        <f t="shared" si="353"/>
        <v/>
      </c>
      <c r="P709" s="70" t="str">
        <f t="shared" si="353"/>
        <v/>
      </c>
      <c r="Q709" s="65" t="str">
        <f t="shared" si="353"/>
        <v/>
      </c>
      <c r="R709" s="65" t="str">
        <f t="shared" si="353"/>
        <v/>
      </c>
      <c r="S709" s="65" t="str">
        <f t="shared" si="353"/>
        <v/>
      </c>
      <c r="T709" s="65" t="str">
        <f t="shared" si="353"/>
        <v/>
      </c>
      <c r="U709" s="65" t="str">
        <f t="shared" si="353"/>
        <v/>
      </c>
      <c r="V709" s="66" t="str">
        <f t="shared" si="353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4">IFERROR((F711-F710)/F710,"")</f>
        <v/>
      </c>
      <c r="G712" s="63" t="str">
        <f t="shared" si="354"/>
        <v/>
      </c>
      <c r="H712" s="63" t="str">
        <f t="shared" si="354"/>
        <v/>
      </c>
      <c r="I712" s="63" t="str">
        <f t="shared" si="354"/>
        <v/>
      </c>
      <c r="J712" s="63" t="str">
        <f t="shared" si="354"/>
        <v/>
      </c>
      <c r="K712" s="63" t="str">
        <f t="shared" si="354"/>
        <v/>
      </c>
      <c r="L712" s="63" t="str">
        <f t="shared" si="354"/>
        <v/>
      </c>
      <c r="M712" s="63" t="str">
        <f t="shared" si="354"/>
        <v/>
      </c>
      <c r="N712" s="35" t="str">
        <f t="shared" si="354"/>
        <v/>
      </c>
      <c r="O712" s="35" t="str">
        <f t="shared" si="354"/>
        <v/>
      </c>
      <c r="P712" s="35" t="str">
        <f t="shared" si="354"/>
        <v/>
      </c>
      <c r="Q712" s="63" t="str">
        <f t="shared" si="354"/>
        <v/>
      </c>
      <c r="R712" s="63" t="str">
        <f t="shared" si="354"/>
        <v/>
      </c>
      <c r="S712" s="63" t="str">
        <f t="shared" si="354"/>
        <v/>
      </c>
      <c r="T712" s="63" t="str">
        <f t="shared" si="354"/>
        <v/>
      </c>
      <c r="U712" s="63" t="str">
        <f t="shared" si="354"/>
        <v/>
      </c>
      <c r="V712" s="64" t="str">
        <f t="shared" si="354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5">IFERROR(SQRT(2*(F711-F710)^2/(F711+F710)),"")</f>
        <v/>
      </c>
      <c r="G713" s="65" t="str">
        <f t="shared" si="355"/>
        <v/>
      </c>
      <c r="H713" s="65" t="str">
        <f t="shared" si="355"/>
        <v/>
      </c>
      <c r="I713" s="65" t="str">
        <f t="shared" si="355"/>
        <v/>
      </c>
      <c r="J713" s="65" t="str">
        <f t="shared" si="355"/>
        <v/>
      </c>
      <c r="K713" s="65" t="str">
        <f t="shared" si="355"/>
        <v/>
      </c>
      <c r="L713" s="65" t="str">
        <f t="shared" si="355"/>
        <v/>
      </c>
      <c r="M713" s="65" t="str">
        <f t="shared" si="355"/>
        <v/>
      </c>
      <c r="N713" s="70" t="str">
        <f t="shared" si="355"/>
        <v/>
      </c>
      <c r="O713" s="70" t="str">
        <f t="shared" si="355"/>
        <v/>
      </c>
      <c r="P713" s="70" t="str">
        <f t="shared" si="355"/>
        <v/>
      </c>
      <c r="Q713" s="65" t="str">
        <f t="shared" si="355"/>
        <v/>
      </c>
      <c r="R713" s="65" t="str">
        <f t="shared" si="355"/>
        <v/>
      </c>
      <c r="S713" s="65" t="str">
        <f t="shared" si="355"/>
        <v/>
      </c>
      <c r="T713" s="65" t="str">
        <f t="shared" si="355"/>
        <v/>
      </c>
      <c r="U713" s="65" t="str">
        <f t="shared" si="355"/>
        <v/>
      </c>
      <c r="V713" s="66" t="str">
        <f t="shared" si="355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56">IFERROR((F715-F714)/F714,"")</f>
        <v/>
      </c>
      <c r="G716" s="63" t="str">
        <f t="shared" si="356"/>
        <v/>
      </c>
      <c r="H716" s="63" t="str">
        <f t="shared" si="356"/>
        <v/>
      </c>
      <c r="I716" s="63" t="str">
        <f t="shared" si="356"/>
        <v/>
      </c>
      <c r="J716" s="63" t="str">
        <f t="shared" si="356"/>
        <v/>
      </c>
      <c r="K716" s="63" t="str">
        <f t="shared" si="356"/>
        <v/>
      </c>
      <c r="L716" s="63" t="str">
        <f t="shared" si="356"/>
        <v/>
      </c>
      <c r="M716" s="63" t="str">
        <f t="shared" si="356"/>
        <v/>
      </c>
      <c r="N716" s="35" t="str">
        <f t="shared" si="356"/>
        <v/>
      </c>
      <c r="O716" s="35" t="str">
        <f t="shared" si="356"/>
        <v/>
      </c>
      <c r="P716" s="35" t="str">
        <f t="shared" si="356"/>
        <v/>
      </c>
      <c r="Q716" s="63" t="str">
        <f t="shared" si="356"/>
        <v/>
      </c>
      <c r="R716" s="63" t="str">
        <f t="shared" si="356"/>
        <v/>
      </c>
      <c r="S716" s="63" t="str">
        <f t="shared" si="356"/>
        <v/>
      </c>
      <c r="T716" s="63" t="str">
        <f t="shared" si="356"/>
        <v/>
      </c>
      <c r="U716" s="63" t="str">
        <f t="shared" si="356"/>
        <v/>
      </c>
      <c r="V716" s="64" t="str">
        <f t="shared" si="356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57">IFERROR(SQRT(2*(F715-F714)^2/(F715+F714)),"")</f>
        <v/>
      </c>
      <c r="G717" s="65" t="str">
        <f t="shared" si="357"/>
        <v/>
      </c>
      <c r="H717" s="65" t="str">
        <f t="shared" si="357"/>
        <v/>
      </c>
      <c r="I717" s="65" t="str">
        <f t="shared" si="357"/>
        <v/>
      </c>
      <c r="J717" s="65" t="str">
        <f t="shared" si="357"/>
        <v/>
      </c>
      <c r="K717" s="65" t="str">
        <f t="shared" si="357"/>
        <v/>
      </c>
      <c r="L717" s="65" t="str">
        <f t="shared" si="357"/>
        <v/>
      </c>
      <c r="M717" s="65" t="str">
        <f t="shared" si="357"/>
        <v/>
      </c>
      <c r="N717" s="70" t="str">
        <f t="shared" si="357"/>
        <v/>
      </c>
      <c r="O717" s="70" t="str">
        <f t="shared" si="357"/>
        <v/>
      </c>
      <c r="P717" s="70" t="str">
        <f t="shared" si="357"/>
        <v/>
      </c>
      <c r="Q717" s="65" t="str">
        <f t="shared" si="357"/>
        <v/>
      </c>
      <c r="R717" s="65" t="str">
        <f t="shared" si="357"/>
        <v/>
      </c>
      <c r="S717" s="65" t="str">
        <f t="shared" si="357"/>
        <v/>
      </c>
      <c r="T717" s="65" t="str">
        <f t="shared" si="357"/>
        <v/>
      </c>
      <c r="U717" s="65" t="str">
        <f t="shared" si="357"/>
        <v/>
      </c>
      <c r="V717" s="66" t="str">
        <f t="shared" si="357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58">IFERROR((F719-F718)/F718,"")</f>
        <v/>
      </c>
      <c r="G720" s="63" t="str">
        <f t="shared" si="358"/>
        <v/>
      </c>
      <c r="H720" s="63" t="str">
        <f t="shared" si="358"/>
        <v/>
      </c>
      <c r="I720" s="63" t="str">
        <f t="shared" si="358"/>
        <v/>
      </c>
      <c r="J720" s="63" t="str">
        <f t="shared" si="358"/>
        <v/>
      </c>
      <c r="K720" s="63" t="str">
        <f t="shared" si="358"/>
        <v/>
      </c>
      <c r="L720" s="63" t="str">
        <f t="shared" si="358"/>
        <v/>
      </c>
      <c r="M720" s="63" t="str">
        <f t="shared" si="358"/>
        <v/>
      </c>
      <c r="N720" s="35" t="str">
        <f t="shared" si="358"/>
        <v/>
      </c>
      <c r="O720" s="35" t="str">
        <f t="shared" si="358"/>
        <v/>
      </c>
      <c r="P720" s="35" t="str">
        <f t="shared" si="358"/>
        <v/>
      </c>
      <c r="Q720" s="63" t="str">
        <f t="shared" si="358"/>
        <v/>
      </c>
      <c r="R720" s="63" t="str">
        <f t="shared" si="358"/>
        <v/>
      </c>
      <c r="S720" s="63" t="str">
        <f t="shared" si="358"/>
        <v/>
      </c>
      <c r="T720" s="63" t="str">
        <f t="shared" si="358"/>
        <v/>
      </c>
      <c r="U720" s="63" t="str">
        <f t="shared" si="358"/>
        <v/>
      </c>
      <c r="V720" s="64" t="str">
        <f t="shared" si="358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59">IFERROR(SQRT(2*(F719-F718)^2/(F719+F718)),"")</f>
        <v/>
      </c>
      <c r="G721" s="65" t="str">
        <f t="shared" si="359"/>
        <v/>
      </c>
      <c r="H721" s="65" t="str">
        <f t="shared" si="359"/>
        <v/>
      </c>
      <c r="I721" s="65" t="str">
        <f t="shared" si="359"/>
        <v/>
      </c>
      <c r="J721" s="65" t="str">
        <f t="shared" si="359"/>
        <v/>
      </c>
      <c r="K721" s="65" t="str">
        <f t="shared" si="359"/>
        <v/>
      </c>
      <c r="L721" s="65" t="str">
        <f t="shared" si="359"/>
        <v/>
      </c>
      <c r="M721" s="65" t="str">
        <f t="shared" si="359"/>
        <v/>
      </c>
      <c r="N721" s="70" t="str">
        <f t="shared" si="359"/>
        <v/>
      </c>
      <c r="O721" s="70" t="str">
        <f t="shared" si="359"/>
        <v/>
      </c>
      <c r="P721" s="70" t="str">
        <f t="shared" si="359"/>
        <v/>
      </c>
      <c r="Q721" s="65" t="str">
        <f t="shared" si="359"/>
        <v/>
      </c>
      <c r="R721" s="65" t="str">
        <f t="shared" si="359"/>
        <v/>
      </c>
      <c r="S721" s="65" t="str">
        <f t="shared" si="359"/>
        <v/>
      </c>
      <c r="T721" s="65" t="str">
        <f t="shared" si="359"/>
        <v/>
      </c>
      <c r="U721" s="65" t="str">
        <f t="shared" si="359"/>
        <v/>
      </c>
      <c r="V721" s="66" t="str">
        <f t="shared" si="359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0">IFERROR((F723-F722)/F722,"")</f>
        <v/>
      </c>
      <c r="G724" s="63" t="str">
        <f t="shared" si="360"/>
        <v/>
      </c>
      <c r="H724" s="63" t="str">
        <f t="shared" si="360"/>
        <v/>
      </c>
      <c r="I724" s="63" t="str">
        <f t="shared" si="360"/>
        <v/>
      </c>
      <c r="J724" s="63" t="str">
        <f t="shared" si="360"/>
        <v/>
      </c>
      <c r="K724" s="63" t="str">
        <f t="shared" si="360"/>
        <v/>
      </c>
      <c r="L724" s="63" t="str">
        <f t="shared" si="360"/>
        <v/>
      </c>
      <c r="M724" s="63" t="str">
        <f t="shared" si="360"/>
        <v/>
      </c>
      <c r="N724" s="35" t="str">
        <f t="shared" si="360"/>
        <v/>
      </c>
      <c r="O724" s="35" t="str">
        <f t="shared" si="360"/>
        <v/>
      </c>
      <c r="P724" s="35" t="str">
        <f t="shared" si="360"/>
        <v/>
      </c>
      <c r="Q724" s="63" t="str">
        <f t="shared" si="360"/>
        <v/>
      </c>
      <c r="R724" s="63" t="str">
        <f t="shared" si="360"/>
        <v/>
      </c>
      <c r="S724" s="63" t="str">
        <f t="shared" si="360"/>
        <v/>
      </c>
      <c r="T724" s="63" t="str">
        <f t="shared" si="360"/>
        <v/>
      </c>
      <c r="U724" s="63" t="str">
        <f t="shared" si="360"/>
        <v/>
      </c>
      <c r="V724" s="64" t="str">
        <f t="shared" si="360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1">IFERROR(SQRT(2*(F723-F722)^2/(F723+F722)),"")</f>
        <v/>
      </c>
      <c r="G725" s="65" t="str">
        <f t="shared" si="361"/>
        <v/>
      </c>
      <c r="H725" s="65" t="str">
        <f t="shared" si="361"/>
        <v/>
      </c>
      <c r="I725" s="65" t="str">
        <f t="shared" si="361"/>
        <v/>
      </c>
      <c r="J725" s="65" t="str">
        <f t="shared" si="361"/>
        <v/>
      </c>
      <c r="K725" s="65" t="str">
        <f t="shared" si="361"/>
        <v/>
      </c>
      <c r="L725" s="65" t="str">
        <f t="shared" si="361"/>
        <v/>
      </c>
      <c r="M725" s="65" t="str">
        <f t="shared" si="361"/>
        <v/>
      </c>
      <c r="N725" s="70" t="str">
        <f t="shared" si="361"/>
        <v/>
      </c>
      <c r="O725" s="70" t="str">
        <f t="shared" si="361"/>
        <v/>
      </c>
      <c r="P725" s="70" t="str">
        <f t="shared" si="361"/>
        <v/>
      </c>
      <c r="Q725" s="65" t="str">
        <f t="shared" si="361"/>
        <v/>
      </c>
      <c r="R725" s="65" t="str">
        <f t="shared" si="361"/>
        <v/>
      </c>
      <c r="S725" s="65" t="str">
        <f t="shared" si="361"/>
        <v/>
      </c>
      <c r="T725" s="65" t="str">
        <f t="shared" si="361"/>
        <v/>
      </c>
      <c r="U725" s="65" t="str">
        <f t="shared" si="361"/>
        <v/>
      </c>
      <c r="V725" s="66" t="str">
        <f t="shared" si="361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2">IFERROR((F727-F726)/F726,"")</f>
        <v/>
      </c>
      <c r="G728" s="63" t="str">
        <f t="shared" si="362"/>
        <v/>
      </c>
      <c r="H728" s="63" t="str">
        <f t="shared" si="362"/>
        <v/>
      </c>
      <c r="I728" s="63" t="str">
        <f t="shared" si="362"/>
        <v/>
      </c>
      <c r="J728" s="63" t="str">
        <f t="shared" si="362"/>
        <v/>
      </c>
      <c r="K728" s="63" t="str">
        <f t="shared" si="362"/>
        <v/>
      </c>
      <c r="L728" s="63" t="str">
        <f t="shared" si="362"/>
        <v/>
      </c>
      <c r="M728" s="63" t="str">
        <f t="shared" si="362"/>
        <v/>
      </c>
      <c r="N728" s="35" t="str">
        <f t="shared" si="362"/>
        <v/>
      </c>
      <c r="O728" s="35" t="str">
        <f t="shared" si="362"/>
        <v/>
      </c>
      <c r="P728" s="35" t="str">
        <f t="shared" si="362"/>
        <v/>
      </c>
      <c r="Q728" s="63" t="str">
        <f t="shared" si="362"/>
        <v/>
      </c>
      <c r="R728" s="63" t="str">
        <f t="shared" si="362"/>
        <v/>
      </c>
      <c r="S728" s="63" t="str">
        <f t="shared" si="362"/>
        <v/>
      </c>
      <c r="T728" s="63" t="str">
        <f t="shared" si="362"/>
        <v/>
      </c>
      <c r="U728" s="63" t="str">
        <f t="shared" si="362"/>
        <v/>
      </c>
      <c r="V728" s="64" t="str">
        <f t="shared" si="362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3">IFERROR(SQRT(2*(F727-F726)^2/(F727+F726)),"")</f>
        <v/>
      </c>
      <c r="G729" s="65" t="str">
        <f t="shared" si="363"/>
        <v/>
      </c>
      <c r="H729" s="65" t="str">
        <f t="shared" si="363"/>
        <v/>
      </c>
      <c r="I729" s="65" t="str">
        <f t="shared" si="363"/>
        <v/>
      </c>
      <c r="J729" s="65" t="str">
        <f t="shared" si="363"/>
        <v/>
      </c>
      <c r="K729" s="65" t="str">
        <f t="shared" si="363"/>
        <v/>
      </c>
      <c r="L729" s="65" t="str">
        <f t="shared" si="363"/>
        <v/>
      </c>
      <c r="M729" s="65" t="str">
        <f t="shared" si="363"/>
        <v/>
      </c>
      <c r="N729" s="70" t="str">
        <f t="shared" si="363"/>
        <v/>
      </c>
      <c r="O729" s="70" t="str">
        <f t="shared" si="363"/>
        <v/>
      </c>
      <c r="P729" s="70" t="str">
        <f t="shared" si="363"/>
        <v/>
      </c>
      <c r="Q729" s="65" t="str">
        <f t="shared" si="363"/>
        <v/>
      </c>
      <c r="R729" s="65" t="str">
        <f t="shared" si="363"/>
        <v/>
      </c>
      <c r="S729" s="65" t="str">
        <f t="shared" si="363"/>
        <v/>
      </c>
      <c r="T729" s="65" t="str">
        <f t="shared" si="363"/>
        <v/>
      </c>
      <c r="U729" s="65" t="str">
        <f t="shared" si="363"/>
        <v/>
      </c>
      <c r="V729" s="66" t="str">
        <f t="shared" si="363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4">IFERROR((F731-F730)/F730,"")</f>
        <v/>
      </c>
      <c r="G732" s="63" t="str">
        <f t="shared" si="364"/>
        <v/>
      </c>
      <c r="H732" s="63" t="str">
        <f t="shared" si="364"/>
        <v/>
      </c>
      <c r="I732" s="63" t="str">
        <f t="shared" si="364"/>
        <v/>
      </c>
      <c r="J732" s="63" t="str">
        <f t="shared" si="364"/>
        <v/>
      </c>
      <c r="K732" s="63" t="str">
        <f t="shared" si="364"/>
        <v/>
      </c>
      <c r="L732" s="63" t="str">
        <f t="shared" si="364"/>
        <v/>
      </c>
      <c r="M732" s="63" t="str">
        <f t="shared" si="364"/>
        <v/>
      </c>
      <c r="N732" s="35" t="str">
        <f t="shared" si="364"/>
        <v/>
      </c>
      <c r="O732" s="35" t="str">
        <f t="shared" si="364"/>
        <v/>
      </c>
      <c r="P732" s="35" t="str">
        <f t="shared" si="364"/>
        <v/>
      </c>
      <c r="Q732" s="63" t="str">
        <f t="shared" si="364"/>
        <v/>
      </c>
      <c r="R732" s="63" t="str">
        <f t="shared" si="364"/>
        <v/>
      </c>
      <c r="S732" s="63" t="str">
        <f t="shared" si="364"/>
        <v/>
      </c>
      <c r="T732" s="63" t="str">
        <f t="shared" si="364"/>
        <v/>
      </c>
      <c r="U732" s="63" t="str">
        <f t="shared" si="364"/>
        <v/>
      </c>
      <c r="V732" s="64" t="str">
        <f t="shared" si="364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5">IFERROR(SQRT(2*(F731-F730)^2/(F731+F730)),"")</f>
        <v/>
      </c>
      <c r="G733" s="65" t="str">
        <f t="shared" si="365"/>
        <v/>
      </c>
      <c r="H733" s="65" t="str">
        <f t="shared" si="365"/>
        <v/>
      </c>
      <c r="I733" s="65" t="str">
        <f t="shared" si="365"/>
        <v/>
      </c>
      <c r="J733" s="65" t="str">
        <f t="shared" si="365"/>
        <v/>
      </c>
      <c r="K733" s="65" t="str">
        <f t="shared" si="365"/>
        <v/>
      </c>
      <c r="L733" s="65" t="str">
        <f t="shared" si="365"/>
        <v/>
      </c>
      <c r="M733" s="65" t="str">
        <f t="shared" si="365"/>
        <v/>
      </c>
      <c r="N733" s="70" t="str">
        <f t="shared" si="365"/>
        <v/>
      </c>
      <c r="O733" s="70" t="str">
        <f t="shared" si="365"/>
        <v/>
      </c>
      <c r="P733" s="70" t="str">
        <f t="shared" si="365"/>
        <v/>
      </c>
      <c r="Q733" s="65" t="str">
        <f t="shared" si="365"/>
        <v/>
      </c>
      <c r="R733" s="65" t="str">
        <f t="shared" si="365"/>
        <v/>
      </c>
      <c r="S733" s="65" t="str">
        <f t="shared" si="365"/>
        <v/>
      </c>
      <c r="T733" s="65" t="str">
        <f t="shared" si="365"/>
        <v/>
      </c>
      <c r="U733" s="65" t="str">
        <f t="shared" si="365"/>
        <v/>
      </c>
      <c r="V733" s="66" t="str">
        <f t="shared" si="365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66">IFERROR((F735-F734)/F734,"")</f>
        <v/>
      </c>
      <c r="G736" s="63" t="str">
        <f t="shared" si="366"/>
        <v/>
      </c>
      <c r="H736" s="63" t="str">
        <f t="shared" si="366"/>
        <v/>
      </c>
      <c r="I736" s="63" t="str">
        <f t="shared" si="366"/>
        <v/>
      </c>
      <c r="J736" s="63" t="str">
        <f t="shared" si="366"/>
        <v/>
      </c>
      <c r="K736" s="63" t="str">
        <f t="shared" si="366"/>
        <v/>
      </c>
      <c r="L736" s="63" t="str">
        <f t="shared" si="366"/>
        <v/>
      </c>
      <c r="M736" s="63" t="str">
        <f t="shared" si="366"/>
        <v/>
      </c>
      <c r="N736" s="35" t="str">
        <f t="shared" si="366"/>
        <v/>
      </c>
      <c r="O736" s="35" t="str">
        <f t="shared" si="366"/>
        <v/>
      </c>
      <c r="P736" s="35" t="str">
        <f t="shared" si="366"/>
        <v/>
      </c>
      <c r="Q736" s="63" t="str">
        <f t="shared" si="366"/>
        <v/>
      </c>
      <c r="R736" s="63" t="str">
        <f t="shared" si="366"/>
        <v/>
      </c>
      <c r="S736" s="63" t="str">
        <f t="shared" si="366"/>
        <v/>
      </c>
      <c r="T736" s="63" t="str">
        <f t="shared" si="366"/>
        <v/>
      </c>
      <c r="U736" s="63" t="str">
        <f t="shared" si="366"/>
        <v/>
      </c>
      <c r="V736" s="64" t="str">
        <f t="shared" si="366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67">IFERROR(SQRT(2*(F735-F734)^2/(F735+F734)),"")</f>
        <v/>
      </c>
      <c r="G737" s="65" t="str">
        <f t="shared" si="367"/>
        <v/>
      </c>
      <c r="H737" s="65" t="str">
        <f t="shared" si="367"/>
        <v/>
      </c>
      <c r="I737" s="65" t="str">
        <f t="shared" si="367"/>
        <v/>
      </c>
      <c r="J737" s="65" t="str">
        <f t="shared" si="367"/>
        <v/>
      </c>
      <c r="K737" s="65" t="str">
        <f t="shared" si="367"/>
        <v/>
      </c>
      <c r="L737" s="65" t="str">
        <f t="shared" si="367"/>
        <v/>
      </c>
      <c r="M737" s="65" t="str">
        <f t="shared" si="367"/>
        <v/>
      </c>
      <c r="N737" s="70" t="str">
        <f t="shared" si="367"/>
        <v/>
      </c>
      <c r="O737" s="70" t="str">
        <f t="shared" si="367"/>
        <v/>
      </c>
      <c r="P737" s="70" t="str">
        <f t="shared" si="367"/>
        <v/>
      </c>
      <c r="Q737" s="65" t="str">
        <f t="shared" si="367"/>
        <v/>
      </c>
      <c r="R737" s="65" t="str">
        <f t="shared" si="367"/>
        <v/>
      </c>
      <c r="S737" s="65" t="str">
        <f t="shared" si="367"/>
        <v/>
      </c>
      <c r="T737" s="65" t="str">
        <f t="shared" si="367"/>
        <v/>
      </c>
      <c r="U737" s="65" t="str">
        <f t="shared" si="367"/>
        <v/>
      </c>
      <c r="V737" s="66" t="str">
        <f t="shared" si="367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68">IFERROR((F739-F738)/F738,"")</f>
        <v/>
      </c>
      <c r="G740" s="63" t="str">
        <f t="shared" si="368"/>
        <v/>
      </c>
      <c r="H740" s="63" t="str">
        <f t="shared" si="368"/>
        <v/>
      </c>
      <c r="I740" s="63" t="str">
        <f t="shared" si="368"/>
        <v/>
      </c>
      <c r="J740" s="63" t="str">
        <f t="shared" si="368"/>
        <v/>
      </c>
      <c r="K740" s="63" t="str">
        <f t="shared" si="368"/>
        <v/>
      </c>
      <c r="L740" s="63" t="str">
        <f t="shared" si="368"/>
        <v/>
      </c>
      <c r="M740" s="63" t="str">
        <f t="shared" si="368"/>
        <v/>
      </c>
      <c r="N740" s="35" t="str">
        <f t="shared" si="368"/>
        <v/>
      </c>
      <c r="O740" s="35" t="str">
        <f t="shared" si="368"/>
        <v/>
      </c>
      <c r="P740" s="35" t="str">
        <f t="shared" si="368"/>
        <v/>
      </c>
      <c r="Q740" s="63" t="str">
        <f t="shared" si="368"/>
        <v/>
      </c>
      <c r="R740" s="63" t="str">
        <f t="shared" si="368"/>
        <v/>
      </c>
      <c r="S740" s="63" t="str">
        <f t="shared" si="368"/>
        <v/>
      </c>
      <c r="T740" s="63" t="str">
        <f t="shared" si="368"/>
        <v/>
      </c>
      <c r="U740" s="63" t="str">
        <f t="shared" si="368"/>
        <v/>
      </c>
      <c r="V740" s="64" t="str">
        <f t="shared" si="368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69">IFERROR(SQRT(2*(F739-F738)^2/(F739+F738)),"")</f>
        <v/>
      </c>
      <c r="G741" s="65" t="str">
        <f t="shared" si="369"/>
        <v/>
      </c>
      <c r="H741" s="65" t="str">
        <f t="shared" si="369"/>
        <v/>
      </c>
      <c r="I741" s="65" t="str">
        <f t="shared" si="369"/>
        <v/>
      </c>
      <c r="J741" s="65" t="str">
        <f t="shared" si="369"/>
        <v/>
      </c>
      <c r="K741" s="65" t="str">
        <f t="shared" si="369"/>
        <v/>
      </c>
      <c r="L741" s="65" t="str">
        <f t="shared" si="369"/>
        <v/>
      </c>
      <c r="M741" s="65" t="str">
        <f t="shared" si="369"/>
        <v/>
      </c>
      <c r="N741" s="70" t="str">
        <f t="shared" si="369"/>
        <v/>
      </c>
      <c r="O741" s="70" t="str">
        <f t="shared" si="369"/>
        <v/>
      </c>
      <c r="P741" s="70" t="str">
        <f t="shared" si="369"/>
        <v/>
      </c>
      <c r="Q741" s="65" t="str">
        <f t="shared" si="369"/>
        <v/>
      </c>
      <c r="R741" s="65" t="str">
        <f t="shared" si="369"/>
        <v/>
      </c>
      <c r="S741" s="65" t="str">
        <f t="shared" si="369"/>
        <v/>
      </c>
      <c r="T741" s="65" t="str">
        <f t="shared" si="369"/>
        <v/>
      </c>
      <c r="U741" s="65" t="str">
        <f t="shared" si="369"/>
        <v/>
      </c>
      <c r="V741" s="66" t="str">
        <f t="shared" si="369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0">IFERROR((F743-F742)/F742,"")</f>
        <v/>
      </c>
      <c r="G744" s="63" t="str">
        <f t="shared" si="370"/>
        <v/>
      </c>
      <c r="H744" s="63" t="str">
        <f t="shared" si="370"/>
        <v/>
      </c>
      <c r="I744" s="63" t="str">
        <f t="shared" si="370"/>
        <v/>
      </c>
      <c r="J744" s="63" t="str">
        <f t="shared" si="370"/>
        <v/>
      </c>
      <c r="K744" s="63" t="str">
        <f t="shared" si="370"/>
        <v/>
      </c>
      <c r="L744" s="63" t="str">
        <f t="shared" si="370"/>
        <v/>
      </c>
      <c r="M744" s="63" t="str">
        <f t="shared" si="370"/>
        <v/>
      </c>
      <c r="N744" s="35" t="str">
        <f t="shared" si="370"/>
        <v/>
      </c>
      <c r="O744" s="35" t="str">
        <f t="shared" si="370"/>
        <v/>
      </c>
      <c r="P744" s="35" t="str">
        <f t="shared" si="370"/>
        <v/>
      </c>
      <c r="Q744" s="63" t="str">
        <f t="shared" si="370"/>
        <v/>
      </c>
      <c r="R744" s="63" t="str">
        <f t="shared" si="370"/>
        <v/>
      </c>
      <c r="S744" s="63" t="str">
        <f t="shared" si="370"/>
        <v/>
      </c>
      <c r="T744" s="63" t="str">
        <f t="shared" si="370"/>
        <v/>
      </c>
      <c r="U744" s="63" t="str">
        <f t="shared" si="370"/>
        <v/>
      </c>
      <c r="V744" s="64" t="str">
        <f t="shared" si="370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1">IFERROR(SQRT(2*(F743-F742)^2/(F743+F742)),"")</f>
        <v/>
      </c>
      <c r="G745" s="65" t="str">
        <f t="shared" si="371"/>
        <v/>
      </c>
      <c r="H745" s="65" t="str">
        <f t="shared" si="371"/>
        <v/>
      </c>
      <c r="I745" s="65" t="str">
        <f t="shared" si="371"/>
        <v/>
      </c>
      <c r="J745" s="65" t="str">
        <f t="shared" si="371"/>
        <v/>
      </c>
      <c r="K745" s="65" t="str">
        <f t="shared" si="371"/>
        <v/>
      </c>
      <c r="L745" s="65" t="str">
        <f t="shared" si="371"/>
        <v/>
      </c>
      <c r="M745" s="65" t="str">
        <f t="shared" si="371"/>
        <v/>
      </c>
      <c r="N745" s="70" t="str">
        <f t="shared" si="371"/>
        <v/>
      </c>
      <c r="O745" s="70" t="str">
        <f t="shared" si="371"/>
        <v/>
      </c>
      <c r="P745" s="70" t="str">
        <f t="shared" si="371"/>
        <v/>
      </c>
      <c r="Q745" s="65" t="str">
        <f t="shared" si="371"/>
        <v/>
      </c>
      <c r="R745" s="65" t="str">
        <f t="shared" si="371"/>
        <v/>
      </c>
      <c r="S745" s="65" t="str">
        <f t="shared" si="371"/>
        <v/>
      </c>
      <c r="T745" s="65" t="str">
        <f t="shared" si="371"/>
        <v/>
      </c>
      <c r="U745" s="65" t="str">
        <f t="shared" si="371"/>
        <v/>
      </c>
      <c r="V745" s="66" t="str">
        <f t="shared" si="371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2">IFERROR((F747-F746)/F746,"")</f>
        <v/>
      </c>
      <c r="G748" s="63" t="str">
        <f t="shared" si="372"/>
        <v/>
      </c>
      <c r="H748" s="63" t="str">
        <f t="shared" si="372"/>
        <v/>
      </c>
      <c r="I748" s="63" t="str">
        <f t="shared" si="372"/>
        <v/>
      </c>
      <c r="J748" s="63" t="str">
        <f t="shared" si="372"/>
        <v/>
      </c>
      <c r="K748" s="63" t="str">
        <f t="shared" si="372"/>
        <v/>
      </c>
      <c r="L748" s="63" t="str">
        <f t="shared" si="372"/>
        <v/>
      </c>
      <c r="M748" s="63" t="str">
        <f t="shared" si="372"/>
        <v/>
      </c>
      <c r="N748" s="35" t="str">
        <f t="shared" si="372"/>
        <v/>
      </c>
      <c r="O748" s="35" t="str">
        <f t="shared" si="372"/>
        <v/>
      </c>
      <c r="P748" s="35" t="str">
        <f t="shared" si="372"/>
        <v/>
      </c>
      <c r="Q748" s="63" t="str">
        <f t="shared" si="372"/>
        <v/>
      </c>
      <c r="R748" s="63" t="str">
        <f t="shared" si="372"/>
        <v/>
      </c>
      <c r="S748" s="63" t="str">
        <f t="shared" si="372"/>
        <v/>
      </c>
      <c r="T748" s="63" t="str">
        <f t="shared" si="372"/>
        <v/>
      </c>
      <c r="U748" s="63" t="str">
        <f t="shared" si="372"/>
        <v/>
      </c>
      <c r="V748" s="64" t="str">
        <f t="shared" si="372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3">IFERROR(SQRT(2*(F747-F746)^2/(F747+F746)),"")</f>
        <v/>
      </c>
      <c r="G749" s="65" t="str">
        <f t="shared" si="373"/>
        <v/>
      </c>
      <c r="H749" s="65" t="str">
        <f t="shared" si="373"/>
        <v/>
      </c>
      <c r="I749" s="65" t="str">
        <f t="shared" si="373"/>
        <v/>
      </c>
      <c r="J749" s="65" t="str">
        <f t="shared" si="373"/>
        <v/>
      </c>
      <c r="K749" s="65" t="str">
        <f t="shared" si="373"/>
        <v/>
      </c>
      <c r="L749" s="65" t="str">
        <f t="shared" si="373"/>
        <v/>
      </c>
      <c r="M749" s="65" t="str">
        <f t="shared" si="373"/>
        <v/>
      </c>
      <c r="N749" s="70" t="str">
        <f t="shared" si="373"/>
        <v/>
      </c>
      <c r="O749" s="70" t="str">
        <f t="shared" si="373"/>
        <v/>
      </c>
      <c r="P749" s="70" t="str">
        <f t="shared" si="373"/>
        <v/>
      </c>
      <c r="Q749" s="65" t="str">
        <f t="shared" si="373"/>
        <v/>
      </c>
      <c r="R749" s="65" t="str">
        <f t="shared" si="373"/>
        <v/>
      </c>
      <c r="S749" s="65" t="str">
        <f t="shared" si="373"/>
        <v/>
      </c>
      <c r="T749" s="65" t="str">
        <f t="shared" si="373"/>
        <v/>
      </c>
      <c r="U749" s="65" t="str">
        <f t="shared" si="373"/>
        <v/>
      </c>
      <c r="V749" s="66" t="str">
        <f t="shared" si="373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4">IFERROR((F751-F750)/F750,"")</f>
        <v/>
      </c>
      <c r="G752" s="63" t="str">
        <f t="shared" si="374"/>
        <v/>
      </c>
      <c r="H752" s="63" t="str">
        <f t="shared" si="374"/>
        <v/>
      </c>
      <c r="I752" s="63" t="str">
        <f t="shared" si="374"/>
        <v/>
      </c>
      <c r="J752" s="63" t="str">
        <f t="shared" si="374"/>
        <v/>
      </c>
      <c r="K752" s="63" t="str">
        <f t="shared" si="374"/>
        <v/>
      </c>
      <c r="L752" s="63" t="str">
        <f t="shared" si="374"/>
        <v/>
      </c>
      <c r="M752" s="63" t="str">
        <f t="shared" si="374"/>
        <v/>
      </c>
      <c r="N752" s="35" t="str">
        <f t="shared" si="374"/>
        <v/>
      </c>
      <c r="O752" s="35" t="str">
        <f t="shared" si="374"/>
        <v/>
      </c>
      <c r="P752" s="35" t="str">
        <f t="shared" si="374"/>
        <v/>
      </c>
      <c r="Q752" s="63" t="str">
        <f t="shared" si="374"/>
        <v/>
      </c>
      <c r="R752" s="63" t="str">
        <f t="shared" si="374"/>
        <v/>
      </c>
      <c r="S752" s="63" t="str">
        <f t="shared" si="374"/>
        <v/>
      </c>
      <c r="T752" s="63" t="str">
        <f t="shared" si="374"/>
        <v/>
      </c>
      <c r="U752" s="63" t="str">
        <f t="shared" si="374"/>
        <v/>
      </c>
      <c r="V752" s="64" t="str">
        <f t="shared" si="374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5">IFERROR(SQRT(2*(F751-F750)^2/(F751+F750)),"")</f>
        <v/>
      </c>
      <c r="G753" s="65" t="str">
        <f t="shared" si="375"/>
        <v/>
      </c>
      <c r="H753" s="65" t="str">
        <f t="shared" si="375"/>
        <v/>
      </c>
      <c r="I753" s="65" t="str">
        <f t="shared" si="375"/>
        <v/>
      </c>
      <c r="J753" s="65" t="str">
        <f t="shared" si="375"/>
        <v/>
      </c>
      <c r="K753" s="65" t="str">
        <f t="shared" si="375"/>
        <v/>
      </c>
      <c r="L753" s="65" t="str">
        <f t="shared" si="375"/>
        <v/>
      </c>
      <c r="M753" s="65" t="str">
        <f t="shared" si="375"/>
        <v/>
      </c>
      <c r="N753" s="70" t="str">
        <f t="shared" si="375"/>
        <v/>
      </c>
      <c r="O753" s="70" t="str">
        <f t="shared" si="375"/>
        <v/>
      </c>
      <c r="P753" s="70" t="str">
        <f t="shared" si="375"/>
        <v/>
      </c>
      <c r="Q753" s="65" t="str">
        <f t="shared" si="375"/>
        <v/>
      </c>
      <c r="R753" s="65" t="str">
        <f t="shared" si="375"/>
        <v/>
      </c>
      <c r="S753" s="65" t="str">
        <f t="shared" si="375"/>
        <v/>
      </c>
      <c r="T753" s="65" t="str">
        <f t="shared" si="375"/>
        <v/>
      </c>
      <c r="U753" s="65" t="str">
        <f t="shared" si="375"/>
        <v/>
      </c>
      <c r="V753" s="66" t="str">
        <f t="shared" si="375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76">IFERROR((F755-F754)/F754,"")</f>
        <v/>
      </c>
      <c r="G756" s="63" t="str">
        <f t="shared" si="376"/>
        <v/>
      </c>
      <c r="H756" s="63" t="str">
        <f t="shared" si="376"/>
        <v/>
      </c>
      <c r="I756" s="63" t="str">
        <f t="shared" si="376"/>
        <v/>
      </c>
      <c r="J756" s="63" t="str">
        <f t="shared" si="376"/>
        <v/>
      </c>
      <c r="K756" s="63" t="str">
        <f t="shared" si="376"/>
        <v/>
      </c>
      <c r="L756" s="63" t="str">
        <f t="shared" si="376"/>
        <v/>
      </c>
      <c r="M756" s="63" t="str">
        <f t="shared" si="376"/>
        <v/>
      </c>
      <c r="N756" s="35" t="str">
        <f t="shared" si="376"/>
        <v/>
      </c>
      <c r="O756" s="35" t="str">
        <f t="shared" si="376"/>
        <v/>
      </c>
      <c r="P756" s="35" t="str">
        <f t="shared" si="376"/>
        <v/>
      </c>
      <c r="Q756" s="63" t="str">
        <f t="shared" si="376"/>
        <v/>
      </c>
      <c r="R756" s="63" t="str">
        <f t="shared" si="376"/>
        <v/>
      </c>
      <c r="S756" s="63" t="str">
        <f t="shared" si="376"/>
        <v/>
      </c>
      <c r="T756" s="63" t="str">
        <f t="shared" si="376"/>
        <v/>
      </c>
      <c r="U756" s="63" t="str">
        <f t="shared" si="376"/>
        <v/>
      </c>
      <c r="V756" s="64" t="str">
        <f t="shared" si="376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77">IFERROR(SQRT(2*(F755-F754)^2/(F755+F754)),"")</f>
        <v/>
      </c>
      <c r="G757" s="65" t="str">
        <f t="shared" si="377"/>
        <v/>
      </c>
      <c r="H757" s="65" t="str">
        <f t="shared" si="377"/>
        <v/>
      </c>
      <c r="I757" s="65" t="str">
        <f t="shared" si="377"/>
        <v/>
      </c>
      <c r="J757" s="65" t="str">
        <f t="shared" si="377"/>
        <v/>
      </c>
      <c r="K757" s="65" t="str">
        <f t="shared" si="377"/>
        <v/>
      </c>
      <c r="L757" s="65" t="str">
        <f t="shared" si="377"/>
        <v/>
      </c>
      <c r="M757" s="65" t="str">
        <f t="shared" si="377"/>
        <v/>
      </c>
      <c r="N757" s="70" t="str">
        <f t="shared" si="377"/>
        <v/>
      </c>
      <c r="O757" s="70" t="str">
        <f t="shared" si="377"/>
        <v/>
      </c>
      <c r="P757" s="70" t="str">
        <f t="shared" si="377"/>
        <v/>
      </c>
      <c r="Q757" s="65" t="str">
        <f t="shared" si="377"/>
        <v/>
      </c>
      <c r="R757" s="65" t="str">
        <f t="shared" si="377"/>
        <v/>
      </c>
      <c r="S757" s="65" t="str">
        <f t="shared" si="377"/>
        <v/>
      </c>
      <c r="T757" s="65" t="str">
        <f t="shared" si="377"/>
        <v/>
      </c>
      <c r="U757" s="65" t="str">
        <f t="shared" si="377"/>
        <v/>
      </c>
      <c r="V757" s="66" t="str">
        <f t="shared" si="377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78">IFERROR((F759-F758)/F758,"")</f>
        <v/>
      </c>
      <c r="G760" s="63" t="str">
        <f t="shared" si="378"/>
        <v/>
      </c>
      <c r="H760" s="63" t="str">
        <f t="shared" si="378"/>
        <v/>
      </c>
      <c r="I760" s="63" t="str">
        <f t="shared" si="378"/>
        <v/>
      </c>
      <c r="J760" s="63" t="str">
        <f t="shared" si="378"/>
        <v/>
      </c>
      <c r="K760" s="63" t="str">
        <f t="shared" si="378"/>
        <v/>
      </c>
      <c r="L760" s="63" t="str">
        <f t="shared" si="378"/>
        <v/>
      </c>
      <c r="M760" s="63" t="str">
        <f t="shared" si="378"/>
        <v/>
      </c>
      <c r="N760" s="35" t="str">
        <f t="shared" si="378"/>
        <v/>
      </c>
      <c r="O760" s="35" t="str">
        <f t="shared" si="378"/>
        <v/>
      </c>
      <c r="P760" s="35" t="str">
        <f t="shared" si="378"/>
        <v/>
      </c>
      <c r="Q760" s="63" t="str">
        <f t="shared" si="378"/>
        <v/>
      </c>
      <c r="R760" s="63" t="str">
        <f t="shared" si="378"/>
        <v/>
      </c>
      <c r="S760" s="63" t="str">
        <f t="shared" si="378"/>
        <v/>
      </c>
      <c r="T760" s="63" t="str">
        <f t="shared" si="378"/>
        <v/>
      </c>
      <c r="U760" s="63" t="str">
        <f t="shared" si="378"/>
        <v/>
      </c>
      <c r="V760" s="64" t="str">
        <f t="shared" si="378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79">IFERROR(SQRT(2*(F759-F758)^2/(F759+F758)),"")</f>
        <v/>
      </c>
      <c r="G761" s="65" t="str">
        <f t="shared" si="379"/>
        <v/>
      </c>
      <c r="H761" s="65" t="str">
        <f t="shared" si="379"/>
        <v/>
      </c>
      <c r="I761" s="65" t="str">
        <f t="shared" si="379"/>
        <v/>
      </c>
      <c r="J761" s="65" t="str">
        <f t="shared" si="379"/>
        <v/>
      </c>
      <c r="K761" s="65" t="str">
        <f t="shared" si="379"/>
        <v/>
      </c>
      <c r="L761" s="65" t="str">
        <f t="shared" si="379"/>
        <v/>
      </c>
      <c r="M761" s="65" t="str">
        <f t="shared" si="379"/>
        <v/>
      </c>
      <c r="N761" s="70" t="str">
        <f t="shared" si="379"/>
        <v/>
      </c>
      <c r="O761" s="70" t="str">
        <f t="shared" si="379"/>
        <v/>
      </c>
      <c r="P761" s="70" t="str">
        <f t="shared" si="379"/>
        <v/>
      </c>
      <c r="Q761" s="65" t="str">
        <f t="shared" si="379"/>
        <v/>
      </c>
      <c r="R761" s="65" t="str">
        <f t="shared" si="379"/>
        <v/>
      </c>
      <c r="S761" s="65" t="str">
        <f t="shared" si="379"/>
        <v/>
      </c>
      <c r="T761" s="65" t="str">
        <f t="shared" si="379"/>
        <v/>
      </c>
      <c r="U761" s="65" t="str">
        <f t="shared" si="379"/>
        <v/>
      </c>
      <c r="V761" s="66" t="str">
        <f t="shared" si="379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0">IFERROR((F763-F762)/F762,"")</f>
        <v/>
      </c>
      <c r="G764" s="63" t="str">
        <f t="shared" si="380"/>
        <v/>
      </c>
      <c r="H764" s="63" t="str">
        <f t="shared" si="380"/>
        <v/>
      </c>
      <c r="I764" s="63" t="str">
        <f t="shared" si="380"/>
        <v/>
      </c>
      <c r="J764" s="63" t="str">
        <f t="shared" si="380"/>
        <v/>
      </c>
      <c r="K764" s="63" t="str">
        <f t="shared" si="380"/>
        <v/>
      </c>
      <c r="L764" s="63" t="str">
        <f t="shared" si="380"/>
        <v/>
      </c>
      <c r="M764" s="63" t="str">
        <f t="shared" si="380"/>
        <v/>
      </c>
      <c r="N764" s="35" t="str">
        <f t="shared" si="380"/>
        <v/>
      </c>
      <c r="O764" s="35" t="str">
        <f t="shared" si="380"/>
        <v/>
      </c>
      <c r="P764" s="35" t="str">
        <f t="shared" si="380"/>
        <v/>
      </c>
      <c r="Q764" s="63" t="str">
        <f t="shared" si="380"/>
        <v/>
      </c>
      <c r="R764" s="63" t="str">
        <f t="shared" si="380"/>
        <v/>
      </c>
      <c r="S764" s="63" t="str">
        <f t="shared" si="380"/>
        <v/>
      </c>
      <c r="T764" s="63" t="str">
        <f t="shared" si="380"/>
        <v/>
      </c>
      <c r="U764" s="63" t="str">
        <f t="shared" si="380"/>
        <v/>
      </c>
      <c r="V764" s="64" t="str">
        <f t="shared" si="380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1">IFERROR(SQRT(2*(F763-F762)^2/(F763+F762)),"")</f>
        <v/>
      </c>
      <c r="G765" s="65" t="str">
        <f t="shared" si="381"/>
        <v/>
      </c>
      <c r="H765" s="65" t="str">
        <f t="shared" si="381"/>
        <v/>
      </c>
      <c r="I765" s="65" t="str">
        <f t="shared" si="381"/>
        <v/>
      </c>
      <c r="J765" s="65" t="str">
        <f t="shared" si="381"/>
        <v/>
      </c>
      <c r="K765" s="65" t="str">
        <f t="shared" si="381"/>
        <v/>
      </c>
      <c r="L765" s="65" t="str">
        <f t="shared" si="381"/>
        <v/>
      </c>
      <c r="M765" s="65" t="str">
        <f t="shared" si="381"/>
        <v/>
      </c>
      <c r="N765" s="70" t="str">
        <f t="shared" si="381"/>
        <v/>
      </c>
      <c r="O765" s="70" t="str">
        <f t="shared" si="381"/>
        <v/>
      </c>
      <c r="P765" s="70" t="str">
        <f t="shared" si="381"/>
        <v/>
      </c>
      <c r="Q765" s="65" t="str">
        <f t="shared" si="381"/>
        <v/>
      </c>
      <c r="R765" s="65" t="str">
        <f t="shared" si="381"/>
        <v/>
      </c>
      <c r="S765" s="65" t="str">
        <f t="shared" si="381"/>
        <v/>
      </c>
      <c r="T765" s="65" t="str">
        <f t="shared" si="381"/>
        <v/>
      </c>
      <c r="U765" s="65" t="str">
        <f t="shared" si="381"/>
        <v/>
      </c>
      <c r="V765" s="66" t="str">
        <f t="shared" si="381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382">IFERROR((F767-F766)/F766,"")</f>
        <v/>
      </c>
      <c r="G768" s="63" t="str">
        <f t="shared" si="382"/>
        <v/>
      </c>
      <c r="H768" s="63" t="str">
        <f t="shared" si="382"/>
        <v/>
      </c>
      <c r="I768" s="63" t="str">
        <f t="shared" si="382"/>
        <v/>
      </c>
      <c r="J768" s="63" t="str">
        <f t="shared" si="382"/>
        <v/>
      </c>
      <c r="K768" s="63" t="str">
        <f t="shared" si="382"/>
        <v/>
      </c>
      <c r="L768" s="63" t="str">
        <f t="shared" si="382"/>
        <v/>
      </c>
      <c r="M768" s="63" t="str">
        <f t="shared" si="382"/>
        <v/>
      </c>
      <c r="N768" s="35" t="str">
        <f t="shared" si="382"/>
        <v/>
      </c>
      <c r="O768" s="35" t="str">
        <f t="shared" si="382"/>
        <v/>
      </c>
      <c r="P768" s="35" t="str">
        <f t="shared" si="382"/>
        <v/>
      </c>
      <c r="Q768" s="63" t="str">
        <f t="shared" si="382"/>
        <v/>
      </c>
      <c r="R768" s="63" t="str">
        <f t="shared" si="382"/>
        <v/>
      </c>
      <c r="S768" s="63" t="str">
        <f t="shared" si="382"/>
        <v/>
      </c>
      <c r="T768" s="63" t="str">
        <f t="shared" si="382"/>
        <v/>
      </c>
      <c r="U768" s="63" t="str">
        <f t="shared" si="382"/>
        <v/>
      </c>
      <c r="V768" s="64" t="str">
        <f t="shared" si="382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383">IFERROR(SQRT(2*(F767-F766)^2/(F767+F766)),"")</f>
        <v/>
      </c>
      <c r="G769" s="65" t="str">
        <f t="shared" si="383"/>
        <v/>
      </c>
      <c r="H769" s="65" t="str">
        <f t="shared" si="383"/>
        <v/>
      </c>
      <c r="I769" s="65" t="str">
        <f t="shared" si="383"/>
        <v/>
      </c>
      <c r="J769" s="65" t="str">
        <f t="shared" si="383"/>
        <v/>
      </c>
      <c r="K769" s="65" t="str">
        <f t="shared" si="383"/>
        <v/>
      </c>
      <c r="L769" s="65" t="str">
        <f t="shared" si="383"/>
        <v/>
      </c>
      <c r="M769" s="65" t="str">
        <f t="shared" si="383"/>
        <v/>
      </c>
      <c r="N769" s="70" t="str">
        <f t="shared" si="383"/>
        <v/>
      </c>
      <c r="O769" s="70" t="str">
        <f t="shared" si="383"/>
        <v/>
      </c>
      <c r="P769" s="70" t="str">
        <f t="shared" si="383"/>
        <v/>
      </c>
      <c r="Q769" s="65" t="str">
        <f t="shared" si="383"/>
        <v/>
      </c>
      <c r="R769" s="65" t="str">
        <f t="shared" si="383"/>
        <v/>
      </c>
      <c r="S769" s="65" t="str">
        <f t="shared" si="383"/>
        <v/>
      </c>
      <c r="T769" s="65" t="str">
        <f t="shared" si="383"/>
        <v/>
      </c>
      <c r="U769" s="65" t="str">
        <f t="shared" si="383"/>
        <v/>
      </c>
      <c r="V769" s="66" t="str">
        <f t="shared" si="383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4">IFERROR((F771-F770)/F770,"")</f>
        <v/>
      </c>
      <c r="G772" s="63" t="str">
        <f t="shared" si="384"/>
        <v/>
      </c>
      <c r="H772" s="63" t="str">
        <f t="shared" si="384"/>
        <v/>
      </c>
      <c r="I772" s="63" t="str">
        <f t="shared" si="384"/>
        <v/>
      </c>
      <c r="J772" s="63" t="str">
        <f t="shared" si="384"/>
        <v/>
      </c>
      <c r="K772" s="63" t="str">
        <f t="shared" si="384"/>
        <v/>
      </c>
      <c r="L772" s="63" t="str">
        <f t="shared" si="384"/>
        <v/>
      </c>
      <c r="M772" s="63" t="str">
        <f t="shared" si="384"/>
        <v/>
      </c>
      <c r="N772" s="35" t="str">
        <f t="shared" si="384"/>
        <v/>
      </c>
      <c r="O772" s="35" t="str">
        <f t="shared" si="384"/>
        <v/>
      </c>
      <c r="P772" s="35" t="str">
        <f t="shared" si="384"/>
        <v/>
      </c>
      <c r="Q772" s="63" t="str">
        <f t="shared" si="384"/>
        <v/>
      </c>
      <c r="R772" s="63" t="str">
        <f t="shared" si="384"/>
        <v/>
      </c>
      <c r="S772" s="63" t="str">
        <f t="shared" si="384"/>
        <v/>
      </c>
      <c r="T772" s="63" t="str">
        <f t="shared" si="384"/>
        <v/>
      </c>
      <c r="U772" s="63" t="str">
        <f t="shared" si="384"/>
        <v/>
      </c>
      <c r="V772" s="64" t="str">
        <f t="shared" si="384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85">IFERROR(SQRT(2*(F771-F770)^2/(F771+F770)),"")</f>
        <v/>
      </c>
      <c r="G773" s="65" t="str">
        <f t="shared" si="385"/>
        <v/>
      </c>
      <c r="H773" s="65" t="str">
        <f t="shared" si="385"/>
        <v/>
      </c>
      <c r="I773" s="65" t="str">
        <f t="shared" si="385"/>
        <v/>
      </c>
      <c r="J773" s="65" t="str">
        <f t="shared" si="385"/>
        <v/>
      </c>
      <c r="K773" s="65" t="str">
        <f t="shared" si="385"/>
        <v/>
      </c>
      <c r="L773" s="65" t="str">
        <f t="shared" si="385"/>
        <v/>
      </c>
      <c r="M773" s="65" t="str">
        <f t="shared" si="385"/>
        <v/>
      </c>
      <c r="N773" s="70" t="str">
        <f t="shared" si="385"/>
        <v/>
      </c>
      <c r="O773" s="70" t="str">
        <f t="shared" si="385"/>
        <v/>
      </c>
      <c r="P773" s="70" t="str">
        <f t="shared" si="385"/>
        <v/>
      </c>
      <c r="Q773" s="65" t="str">
        <f t="shared" si="385"/>
        <v/>
      </c>
      <c r="R773" s="65" t="str">
        <f t="shared" si="385"/>
        <v/>
      </c>
      <c r="S773" s="65" t="str">
        <f t="shared" si="385"/>
        <v/>
      </c>
      <c r="T773" s="65" t="str">
        <f t="shared" si="385"/>
        <v/>
      </c>
      <c r="U773" s="65" t="str">
        <f t="shared" si="385"/>
        <v/>
      </c>
      <c r="V773" s="66" t="str">
        <f t="shared" si="385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86">IFERROR((F775-F774)/F774,"")</f>
        <v/>
      </c>
      <c r="G776" s="63" t="str">
        <f t="shared" si="386"/>
        <v/>
      </c>
      <c r="H776" s="63" t="str">
        <f t="shared" si="386"/>
        <v/>
      </c>
      <c r="I776" s="63" t="str">
        <f t="shared" si="386"/>
        <v/>
      </c>
      <c r="J776" s="63" t="str">
        <f t="shared" si="386"/>
        <v/>
      </c>
      <c r="K776" s="63" t="str">
        <f t="shared" si="386"/>
        <v/>
      </c>
      <c r="L776" s="63" t="str">
        <f t="shared" si="386"/>
        <v/>
      </c>
      <c r="M776" s="63" t="str">
        <f t="shared" si="386"/>
        <v/>
      </c>
      <c r="N776" s="35" t="str">
        <f t="shared" si="386"/>
        <v/>
      </c>
      <c r="O776" s="35" t="str">
        <f t="shared" si="386"/>
        <v/>
      </c>
      <c r="P776" s="35" t="str">
        <f t="shared" si="386"/>
        <v/>
      </c>
      <c r="Q776" s="63" t="str">
        <f t="shared" si="386"/>
        <v/>
      </c>
      <c r="R776" s="63" t="str">
        <f t="shared" si="386"/>
        <v/>
      </c>
      <c r="S776" s="63" t="str">
        <f t="shared" si="386"/>
        <v/>
      </c>
      <c r="T776" s="63" t="str">
        <f t="shared" si="386"/>
        <v/>
      </c>
      <c r="U776" s="63" t="str">
        <f t="shared" si="386"/>
        <v/>
      </c>
      <c r="V776" s="64" t="str">
        <f t="shared" si="386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87">IFERROR(SQRT(2*(F775-F774)^2/(F775+F774)),"")</f>
        <v/>
      </c>
      <c r="G777" s="65" t="str">
        <f t="shared" si="387"/>
        <v/>
      </c>
      <c r="H777" s="65" t="str">
        <f t="shared" si="387"/>
        <v/>
      </c>
      <c r="I777" s="65" t="str">
        <f t="shared" si="387"/>
        <v/>
      </c>
      <c r="J777" s="65" t="str">
        <f t="shared" si="387"/>
        <v/>
      </c>
      <c r="K777" s="65" t="str">
        <f t="shared" si="387"/>
        <v/>
      </c>
      <c r="L777" s="65" t="str">
        <f t="shared" si="387"/>
        <v/>
      </c>
      <c r="M777" s="65" t="str">
        <f t="shared" si="387"/>
        <v/>
      </c>
      <c r="N777" s="70" t="str">
        <f t="shared" si="387"/>
        <v/>
      </c>
      <c r="O777" s="70" t="str">
        <f t="shared" si="387"/>
        <v/>
      </c>
      <c r="P777" s="70" t="str">
        <f t="shared" si="387"/>
        <v/>
      </c>
      <c r="Q777" s="65" t="str">
        <f t="shared" si="387"/>
        <v/>
      </c>
      <c r="R777" s="65" t="str">
        <f t="shared" si="387"/>
        <v/>
      </c>
      <c r="S777" s="65" t="str">
        <f t="shared" si="387"/>
        <v/>
      </c>
      <c r="T777" s="65" t="str">
        <f t="shared" si="387"/>
        <v/>
      </c>
      <c r="U777" s="65" t="str">
        <f t="shared" si="387"/>
        <v/>
      </c>
      <c r="V777" s="66" t="str">
        <f t="shared" si="387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88">IFERROR((F779-F778)/F778,"")</f>
        <v/>
      </c>
      <c r="G780" s="63" t="str">
        <f t="shared" si="388"/>
        <v/>
      </c>
      <c r="H780" s="63" t="str">
        <f t="shared" si="388"/>
        <v/>
      </c>
      <c r="I780" s="63" t="str">
        <f t="shared" si="388"/>
        <v/>
      </c>
      <c r="J780" s="63" t="str">
        <f t="shared" si="388"/>
        <v/>
      </c>
      <c r="K780" s="63" t="str">
        <f t="shared" si="388"/>
        <v/>
      </c>
      <c r="L780" s="63" t="str">
        <f t="shared" si="388"/>
        <v/>
      </c>
      <c r="M780" s="63" t="str">
        <f t="shared" si="388"/>
        <v/>
      </c>
      <c r="N780" s="35" t="str">
        <f t="shared" si="388"/>
        <v/>
      </c>
      <c r="O780" s="35" t="str">
        <f t="shared" si="388"/>
        <v/>
      </c>
      <c r="P780" s="35" t="str">
        <f t="shared" si="388"/>
        <v/>
      </c>
      <c r="Q780" s="63" t="str">
        <f t="shared" si="388"/>
        <v/>
      </c>
      <c r="R780" s="63" t="str">
        <f t="shared" si="388"/>
        <v/>
      </c>
      <c r="S780" s="63" t="str">
        <f t="shared" si="388"/>
        <v/>
      </c>
      <c r="T780" s="63" t="str">
        <f t="shared" si="388"/>
        <v/>
      </c>
      <c r="U780" s="63" t="str">
        <f t="shared" si="388"/>
        <v/>
      </c>
      <c r="V780" s="64" t="str">
        <f t="shared" si="388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89">IFERROR(SQRT(2*(F779-F778)^2/(F779+F778)),"")</f>
        <v/>
      </c>
      <c r="G781" s="65" t="str">
        <f t="shared" si="389"/>
        <v/>
      </c>
      <c r="H781" s="65" t="str">
        <f t="shared" si="389"/>
        <v/>
      </c>
      <c r="I781" s="65" t="str">
        <f t="shared" si="389"/>
        <v/>
      </c>
      <c r="J781" s="65" t="str">
        <f t="shared" si="389"/>
        <v/>
      </c>
      <c r="K781" s="65" t="str">
        <f t="shared" si="389"/>
        <v/>
      </c>
      <c r="L781" s="65" t="str">
        <f t="shared" si="389"/>
        <v/>
      </c>
      <c r="M781" s="65" t="str">
        <f t="shared" si="389"/>
        <v/>
      </c>
      <c r="N781" s="70" t="str">
        <f t="shared" si="389"/>
        <v/>
      </c>
      <c r="O781" s="70" t="str">
        <f t="shared" si="389"/>
        <v/>
      </c>
      <c r="P781" s="70" t="str">
        <f t="shared" si="389"/>
        <v/>
      </c>
      <c r="Q781" s="65" t="str">
        <f t="shared" si="389"/>
        <v/>
      </c>
      <c r="R781" s="65" t="str">
        <f t="shared" si="389"/>
        <v/>
      </c>
      <c r="S781" s="65" t="str">
        <f t="shared" si="389"/>
        <v/>
      </c>
      <c r="T781" s="65" t="str">
        <f t="shared" si="389"/>
        <v/>
      </c>
      <c r="U781" s="65" t="str">
        <f t="shared" si="389"/>
        <v/>
      </c>
      <c r="V781" s="66" t="str">
        <f t="shared" si="389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0">IFERROR((F783-F782)/F782,"")</f>
        <v/>
      </c>
      <c r="G784" s="63" t="str">
        <f t="shared" si="390"/>
        <v/>
      </c>
      <c r="H784" s="63" t="str">
        <f t="shared" si="390"/>
        <v/>
      </c>
      <c r="I784" s="63" t="str">
        <f t="shared" si="390"/>
        <v/>
      </c>
      <c r="J784" s="63" t="str">
        <f t="shared" si="390"/>
        <v/>
      </c>
      <c r="K784" s="63" t="str">
        <f t="shared" si="390"/>
        <v/>
      </c>
      <c r="L784" s="63" t="str">
        <f t="shared" si="390"/>
        <v/>
      </c>
      <c r="M784" s="63" t="str">
        <f t="shared" si="390"/>
        <v/>
      </c>
      <c r="N784" s="35" t="str">
        <f t="shared" si="390"/>
        <v/>
      </c>
      <c r="O784" s="35" t="str">
        <f t="shared" si="390"/>
        <v/>
      </c>
      <c r="P784" s="35" t="str">
        <f t="shared" si="390"/>
        <v/>
      </c>
      <c r="Q784" s="63" t="str">
        <f t="shared" si="390"/>
        <v/>
      </c>
      <c r="R784" s="63" t="str">
        <f t="shared" si="390"/>
        <v/>
      </c>
      <c r="S784" s="63" t="str">
        <f t="shared" si="390"/>
        <v/>
      </c>
      <c r="T784" s="63" t="str">
        <f t="shared" si="390"/>
        <v/>
      </c>
      <c r="U784" s="63" t="str">
        <f t="shared" si="390"/>
        <v/>
      </c>
      <c r="V784" s="64" t="str">
        <f t="shared" si="390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1">IFERROR(SQRT(2*(F783-F782)^2/(F783+F782)),"")</f>
        <v/>
      </c>
      <c r="G785" s="65" t="str">
        <f t="shared" si="391"/>
        <v/>
      </c>
      <c r="H785" s="65" t="str">
        <f t="shared" si="391"/>
        <v/>
      </c>
      <c r="I785" s="65" t="str">
        <f t="shared" si="391"/>
        <v/>
      </c>
      <c r="J785" s="65" t="str">
        <f t="shared" si="391"/>
        <v/>
      </c>
      <c r="K785" s="65" t="str">
        <f t="shared" si="391"/>
        <v/>
      </c>
      <c r="L785" s="65" t="str">
        <f t="shared" si="391"/>
        <v/>
      </c>
      <c r="M785" s="65" t="str">
        <f t="shared" si="391"/>
        <v/>
      </c>
      <c r="N785" s="70" t="str">
        <f t="shared" si="391"/>
        <v/>
      </c>
      <c r="O785" s="70" t="str">
        <f t="shared" si="391"/>
        <v/>
      </c>
      <c r="P785" s="70" t="str">
        <f t="shared" si="391"/>
        <v/>
      </c>
      <c r="Q785" s="65" t="str">
        <f t="shared" si="391"/>
        <v/>
      </c>
      <c r="R785" s="65" t="str">
        <f t="shared" si="391"/>
        <v/>
      </c>
      <c r="S785" s="65" t="str">
        <f t="shared" si="391"/>
        <v/>
      </c>
      <c r="T785" s="65" t="str">
        <f t="shared" si="391"/>
        <v/>
      </c>
      <c r="U785" s="65" t="str">
        <f t="shared" si="391"/>
        <v/>
      </c>
      <c r="V785" s="66" t="str">
        <f t="shared" si="391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2">IFERROR((F787-F786)/F786,"")</f>
        <v/>
      </c>
      <c r="G788" s="63" t="str">
        <f t="shared" si="392"/>
        <v/>
      </c>
      <c r="H788" s="63" t="str">
        <f t="shared" si="392"/>
        <v/>
      </c>
      <c r="I788" s="63" t="str">
        <f t="shared" si="392"/>
        <v/>
      </c>
      <c r="J788" s="63" t="str">
        <f t="shared" si="392"/>
        <v/>
      </c>
      <c r="K788" s="63" t="str">
        <f t="shared" si="392"/>
        <v/>
      </c>
      <c r="L788" s="63" t="str">
        <f t="shared" si="392"/>
        <v/>
      </c>
      <c r="M788" s="63" t="str">
        <f t="shared" si="392"/>
        <v/>
      </c>
      <c r="N788" s="35" t="str">
        <f t="shared" si="392"/>
        <v/>
      </c>
      <c r="O788" s="35" t="str">
        <f t="shared" si="392"/>
        <v/>
      </c>
      <c r="P788" s="35" t="str">
        <f t="shared" si="392"/>
        <v/>
      </c>
      <c r="Q788" s="63" t="str">
        <f t="shared" si="392"/>
        <v/>
      </c>
      <c r="R788" s="63" t="str">
        <f t="shared" si="392"/>
        <v/>
      </c>
      <c r="S788" s="63" t="str">
        <f t="shared" si="392"/>
        <v/>
      </c>
      <c r="T788" s="63" t="str">
        <f t="shared" si="392"/>
        <v/>
      </c>
      <c r="U788" s="63" t="str">
        <f t="shared" si="392"/>
        <v/>
      </c>
      <c r="V788" s="64" t="str">
        <f t="shared" si="392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3">IFERROR(SQRT(2*(F787-F786)^2/(F787+F786)),"")</f>
        <v/>
      </c>
      <c r="G789" s="65" t="str">
        <f t="shared" si="393"/>
        <v/>
      </c>
      <c r="H789" s="65" t="str">
        <f t="shared" si="393"/>
        <v/>
      </c>
      <c r="I789" s="65" t="str">
        <f t="shared" si="393"/>
        <v/>
      </c>
      <c r="J789" s="65" t="str">
        <f t="shared" si="393"/>
        <v/>
      </c>
      <c r="K789" s="65" t="str">
        <f t="shared" si="393"/>
        <v/>
      </c>
      <c r="L789" s="65" t="str">
        <f t="shared" si="393"/>
        <v/>
      </c>
      <c r="M789" s="65" t="str">
        <f t="shared" si="393"/>
        <v/>
      </c>
      <c r="N789" s="70" t="str">
        <f t="shared" si="393"/>
        <v/>
      </c>
      <c r="O789" s="70" t="str">
        <f t="shared" si="393"/>
        <v/>
      </c>
      <c r="P789" s="70" t="str">
        <f t="shared" si="393"/>
        <v/>
      </c>
      <c r="Q789" s="65" t="str">
        <f t="shared" si="393"/>
        <v/>
      </c>
      <c r="R789" s="65" t="str">
        <f t="shared" si="393"/>
        <v/>
      </c>
      <c r="S789" s="65" t="str">
        <f t="shared" si="393"/>
        <v/>
      </c>
      <c r="T789" s="65" t="str">
        <f t="shared" si="393"/>
        <v/>
      </c>
      <c r="U789" s="65" t="str">
        <f t="shared" si="393"/>
        <v/>
      </c>
      <c r="V789" s="66" t="str">
        <f t="shared" si="393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4">IFERROR((F791-F790)/F790,"")</f>
        <v/>
      </c>
      <c r="G792" s="63" t="str">
        <f t="shared" si="394"/>
        <v/>
      </c>
      <c r="H792" s="63" t="str">
        <f t="shared" si="394"/>
        <v/>
      </c>
      <c r="I792" s="63" t="str">
        <f t="shared" si="394"/>
        <v/>
      </c>
      <c r="J792" s="63" t="str">
        <f t="shared" si="394"/>
        <v/>
      </c>
      <c r="K792" s="63" t="str">
        <f t="shared" si="394"/>
        <v/>
      </c>
      <c r="L792" s="63" t="str">
        <f t="shared" si="394"/>
        <v/>
      </c>
      <c r="M792" s="63" t="str">
        <f t="shared" si="394"/>
        <v/>
      </c>
      <c r="N792" s="35" t="str">
        <f t="shared" si="394"/>
        <v/>
      </c>
      <c r="O792" s="35" t="str">
        <f t="shared" si="394"/>
        <v/>
      </c>
      <c r="P792" s="35" t="str">
        <f t="shared" si="394"/>
        <v/>
      </c>
      <c r="Q792" s="63" t="str">
        <f t="shared" si="394"/>
        <v/>
      </c>
      <c r="R792" s="63" t="str">
        <f t="shared" si="394"/>
        <v/>
      </c>
      <c r="S792" s="63" t="str">
        <f t="shared" si="394"/>
        <v/>
      </c>
      <c r="T792" s="63" t="str">
        <f t="shared" si="394"/>
        <v/>
      </c>
      <c r="U792" s="63" t="str">
        <f t="shared" si="394"/>
        <v/>
      </c>
      <c r="V792" s="64" t="str">
        <f t="shared" si="394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395">IFERROR(SQRT(2*(F791-F790)^2/(F791+F790)),"")</f>
        <v/>
      </c>
      <c r="G793" s="65" t="str">
        <f t="shared" si="395"/>
        <v/>
      </c>
      <c r="H793" s="65" t="str">
        <f t="shared" si="395"/>
        <v/>
      </c>
      <c r="I793" s="65" t="str">
        <f t="shared" si="395"/>
        <v/>
      </c>
      <c r="J793" s="65" t="str">
        <f t="shared" si="395"/>
        <v/>
      </c>
      <c r="K793" s="65" t="str">
        <f t="shared" si="395"/>
        <v/>
      </c>
      <c r="L793" s="65" t="str">
        <f t="shared" si="395"/>
        <v/>
      </c>
      <c r="M793" s="65" t="str">
        <f t="shared" si="395"/>
        <v/>
      </c>
      <c r="N793" s="70" t="str">
        <f t="shared" si="395"/>
        <v/>
      </c>
      <c r="O793" s="70" t="str">
        <f t="shared" si="395"/>
        <v/>
      </c>
      <c r="P793" s="70" t="str">
        <f t="shared" si="395"/>
        <v/>
      </c>
      <c r="Q793" s="65" t="str">
        <f t="shared" si="395"/>
        <v/>
      </c>
      <c r="R793" s="65" t="str">
        <f t="shared" si="395"/>
        <v/>
      </c>
      <c r="S793" s="65" t="str">
        <f t="shared" si="395"/>
        <v/>
      </c>
      <c r="T793" s="65" t="str">
        <f t="shared" si="395"/>
        <v/>
      </c>
      <c r="U793" s="65" t="str">
        <f t="shared" si="395"/>
        <v/>
      </c>
      <c r="V793" s="66" t="str">
        <f t="shared" si="395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396">IFERROR((F795-F794)/F794,"")</f>
        <v/>
      </c>
      <c r="G796" s="63" t="str">
        <f t="shared" si="396"/>
        <v/>
      </c>
      <c r="H796" s="63" t="str">
        <f t="shared" si="396"/>
        <v/>
      </c>
      <c r="I796" s="63" t="str">
        <f t="shared" si="396"/>
        <v/>
      </c>
      <c r="J796" s="63" t="str">
        <f t="shared" si="396"/>
        <v/>
      </c>
      <c r="K796" s="63" t="str">
        <f t="shared" si="396"/>
        <v/>
      </c>
      <c r="L796" s="63" t="str">
        <f t="shared" si="396"/>
        <v/>
      </c>
      <c r="M796" s="63" t="str">
        <f t="shared" si="396"/>
        <v/>
      </c>
      <c r="N796" s="35" t="str">
        <f t="shared" si="396"/>
        <v/>
      </c>
      <c r="O796" s="35" t="str">
        <f t="shared" si="396"/>
        <v/>
      </c>
      <c r="P796" s="35" t="str">
        <f t="shared" si="396"/>
        <v/>
      </c>
      <c r="Q796" s="63" t="str">
        <f t="shared" si="396"/>
        <v/>
      </c>
      <c r="R796" s="63" t="str">
        <f t="shared" si="396"/>
        <v/>
      </c>
      <c r="S796" s="63" t="str">
        <f t="shared" si="396"/>
        <v/>
      </c>
      <c r="T796" s="63" t="str">
        <f t="shared" si="396"/>
        <v/>
      </c>
      <c r="U796" s="63" t="str">
        <f t="shared" si="396"/>
        <v/>
      </c>
      <c r="V796" s="64" t="str">
        <f t="shared" si="396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397">IFERROR(SQRT(2*(F795-F794)^2/(F795+F794)),"")</f>
        <v/>
      </c>
      <c r="G797" s="65" t="str">
        <f t="shared" si="397"/>
        <v/>
      </c>
      <c r="H797" s="65" t="str">
        <f t="shared" si="397"/>
        <v/>
      </c>
      <c r="I797" s="65" t="str">
        <f t="shared" si="397"/>
        <v/>
      </c>
      <c r="J797" s="65" t="str">
        <f t="shared" si="397"/>
        <v/>
      </c>
      <c r="K797" s="65" t="str">
        <f t="shared" si="397"/>
        <v/>
      </c>
      <c r="L797" s="65" t="str">
        <f t="shared" si="397"/>
        <v/>
      </c>
      <c r="M797" s="65" t="str">
        <f t="shared" si="397"/>
        <v/>
      </c>
      <c r="N797" s="70" t="str">
        <f t="shared" si="397"/>
        <v/>
      </c>
      <c r="O797" s="70" t="str">
        <f t="shared" si="397"/>
        <v/>
      </c>
      <c r="P797" s="70" t="str">
        <f t="shared" si="397"/>
        <v/>
      </c>
      <c r="Q797" s="65" t="str">
        <f t="shared" si="397"/>
        <v/>
      </c>
      <c r="R797" s="65" t="str">
        <f t="shared" si="397"/>
        <v/>
      </c>
      <c r="S797" s="65" t="str">
        <f t="shared" si="397"/>
        <v/>
      </c>
      <c r="T797" s="65" t="str">
        <f t="shared" si="397"/>
        <v/>
      </c>
      <c r="U797" s="65" t="str">
        <f t="shared" si="397"/>
        <v/>
      </c>
      <c r="V797" s="66" t="str">
        <f t="shared" si="397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398">IFERROR((F799-F798)/F798,"")</f>
        <v/>
      </c>
      <c r="G800" s="63" t="str">
        <f t="shared" si="398"/>
        <v/>
      </c>
      <c r="H800" s="63" t="str">
        <f t="shared" si="398"/>
        <v/>
      </c>
      <c r="I800" s="63" t="str">
        <f t="shared" si="398"/>
        <v/>
      </c>
      <c r="J800" s="63" t="str">
        <f t="shared" si="398"/>
        <v/>
      </c>
      <c r="K800" s="63" t="str">
        <f t="shared" si="398"/>
        <v/>
      </c>
      <c r="L800" s="63" t="str">
        <f t="shared" si="398"/>
        <v/>
      </c>
      <c r="M800" s="63" t="str">
        <f t="shared" si="398"/>
        <v/>
      </c>
      <c r="N800" s="35" t="str">
        <f t="shared" si="398"/>
        <v/>
      </c>
      <c r="O800" s="35" t="str">
        <f t="shared" si="398"/>
        <v/>
      </c>
      <c r="P800" s="35" t="str">
        <f t="shared" si="398"/>
        <v/>
      </c>
      <c r="Q800" s="63" t="str">
        <f t="shared" si="398"/>
        <v/>
      </c>
      <c r="R800" s="63" t="str">
        <f t="shared" si="398"/>
        <v/>
      </c>
      <c r="S800" s="63" t="str">
        <f t="shared" si="398"/>
        <v/>
      </c>
      <c r="T800" s="63" t="str">
        <f t="shared" si="398"/>
        <v/>
      </c>
      <c r="U800" s="63" t="str">
        <f t="shared" si="398"/>
        <v/>
      </c>
      <c r="V800" s="64" t="str">
        <f t="shared" si="398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399">IFERROR(SQRT(2*(F799-F798)^2/(F799+F798)),"")</f>
        <v/>
      </c>
      <c r="G801" s="65" t="str">
        <f t="shared" si="399"/>
        <v/>
      </c>
      <c r="H801" s="65" t="str">
        <f t="shared" si="399"/>
        <v/>
      </c>
      <c r="I801" s="65" t="str">
        <f t="shared" si="399"/>
        <v/>
      </c>
      <c r="J801" s="65" t="str">
        <f t="shared" si="399"/>
        <v/>
      </c>
      <c r="K801" s="65" t="str">
        <f t="shared" si="399"/>
        <v/>
      </c>
      <c r="L801" s="65" t="str">
        <f t="shared" si="399"/>
        <v/>
      </c>
      <c r="M801" s="65" t="str">
        <f t="shared" si="399"/>
        <v/>
      </c>
      <c r="N801" s="70" t="str">
        <f t="shared" si="399"/>
        <v/>
      </c>
      <c r="O801" s="70" t="str">
        <f t="shared" si="399"/>
        <v/>
      </c>
      <c r="P801" s="70" t="str">
        <f t="shared" si="399"/>
        <v/>
      </c>
      <c r="Q801" s="65" t="str">
        <f t="shared" si="399"/>
        <v/>
      </c>
      <c r="R801" s="65" t="str">
        <f t="shared" si="399"/>
        <v/>
      </c>
      <c r="S801" s="65" t="str">
        <f t="shared" si="399"/>
        <v/>
      </c>
      <c r="T801" s="65" t="str">
        <f t="shared" si="399"/>
        <v/>
      </c>
      <c r="U801" s="65" t="str">
        <f t="shared" si="399"/>
        <v/>
      </c>
      <c r="V801" s="66" t="str">
        <f t="shared" si="399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00">IFERROR((F803-F802)/F802,"")</f>
        <v/>
      </c>
      <c r="G804" s="63" t="str">
        <f t="shared" si="400"/>
        <v/>
      </c>
      <c r="H804" s="63" t="str">
        <f t="shared" si="400"/>
        <v/>
      </c>
      <c r="I804" s="63" t="str">
        <f t="shared" si="400"/>
        <v/>
      </c>
      <c r="J804" s="63" t="str">
        <f t="shared" si="400"/>
        <v/>
      </c>
      <c r="K804" s="63" t="str">
        <f t="shared" si="400"/>
        <v/>
      </c>
      <c r="L804" s="63" t="str">
        <f t="shared" si="400"/>
        <v/>
      </c>
      <c r="M804" s="63" t="str">
        <f t="shared" si="400"/>
        <v/>
      </c>
      <c r="N804" s="35" t="str">
        <f t="shared" si="400"/>
        <v/>
      </c>
      <c r="O804" s="35" t="str">
        <f t="shared" si="400"/>
        <v/>
      </c>
      <c r="P804" s="35" t="str">
        <f t="shared" si="400"/>
        <v/>
      </c>
      <c r="Q804" s="63" t="str">
        <f t="shared" si="400"/>
        <v/>
      </c>
      <c r="R804" s="63" t="str">
        <f t="shared" si="400"/>
        <v/>
      </c>
      <c r="S804" s="63" t="str">
        <f t="shared" si="400"/>
        <v/>
      </c>
      <c r="T804" s="63" t="str">
        <f t="shared" si="400"/>
        <v/>
      </c>
      <c r="U804" s="63" t="str">
        <f t="shared" si="400"/>
        <v/>
      </c>
      <c r="V804" s="64" t="str">
        <f t="shared" si="400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01">IFERROR(SQRT(2*(F803-F802)^2/(F803+F802)),"")</f>
        <v/>
      </c>
      <c r="G805" s="65" t="str">
        <f t="shared" si="401"/>
        <v/>
      </c>
      <c r="H805" s="65" t="str">
        <f t="shared" si="401"/>
        <v/>
      </c>
      <c r="I805" s="65" t="str">
        <f t="shared" si="401"/>
        <v/>
      </c>
      <c r="J805" s="65" t="str">
        <f t="shared" si="401"/>
        <v/>
      </c>
      <c r="K805" s="65" t="str">
        <f t="shared" si="401"/>
        <v/>
      </c>
      <c r="L805" s="65" t="str">
        <f t="shared" si="401"/>
        <v/>
      </c>
      <c r="M805" s="65" t="str">
        <f t="shared" si="401"/>
        <v/>
      </c>
      <c r="N805" s="70" t="str">
        <f t="shared" si="401"/>
        <v/>
      </c>
      <c r="O805" s="70" t="str">
        <f t="shared" si="401"/>
        <v/>
      </c>
      <c r="P805" s="70" t="str">
        <f t="shared" si="401"/>
        <v/>
      </c>
      <c r="Q805" s="65" t="str">
        <f t="shared" si="401"/>
        <v/>
      </c>
      <c r="R805" s="65" t="str">
        <f t="shared" si="401"/>
        <v/>
      </c>
      <c r="S805" s="65" t="str">
        <f t="shared" si="401"/>
        <v/>
      </c>
      <c r="T805" s="65" t="str">
        <f t="shared" si="401"/>
        <v/>
      </c>
      <c r="U805" s="65" t="str">
        <f t="shared" si="401"/>
        <v/>
      </c>
      <c r="V805" s="66" t="str">
        <f t="shared" si="401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02">IFERROR((F807-F806)/F806,"")</f>
        <v/>
      </c>
      <c r="G808" s="63" t="str">
        <f t="shared" si="402"/>
        <v/>
      </c>
      <c r="H808" s="63" t="str">
        <f t="shared" si="402"/>
        <v/>
      </c>
      <c r="I808" s="63" t="str">
        <f t="shared" si="402"/>
        <v/>
      </c>
      <c r="J808" s="63" t="str">
        <f t="shared" si="402"/>
        <v/>
      </c>
      <c r="K808" s="63" t="str">
        <f t="shared" si="402"/>
        <v/>
      </c>
      <c r="L808" s="63" t="str">
        <f t="shared" si="402"/>
        <v/>
      </c>
      <c r="M808" s="63" t="str">
        <f t="shared" si="402"/>
        <v/>
      </c>
      <c r="N808" s="35" t="str">
        <f t="shared" si="402"/>
        <v/>
      </c>
      <c r="O808" s="35" t="str">
        <f t="shared" si="402"/>
        <v/>
      </c>
      <c r="P808" s="35" t="str">
        <f t="shared" si="402"/>
        <v/>
      </c>
      <c r="Q808" s="63" t="str">
        <f t="shared" si="402"/>
        <v/>
      </c>
      <c r="R808" s="63" t="str">
        <f t="shared" si="402"/>
        <v/>
      </c>
      <c r="S808" s="63" t="str">
        <f t="shared" si="402"/>
        <v/>
      </c>
      <c r="T808" s="63" t="str">
        <f t="shared" si="402"/>
        <v/>
      </c>
      <c r="U808" s="63" t="str">
        <f t="shared" si="402"/>
        <v/>
      </c>
      <c r="V808" s="64" t="str">
        <f t="shared" si="402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03">IFERROR(SQRT(2*(F807-F806)^2/(F807+F806)),"")</f>
        <v/>
      </c>
      <c r="G809" s="65" t="str">
        <f t="shared" si="403"/>
        <v/>
      </c>
      <c r="H809" s="65" t="str">
        <f t="shared" si="403"/>
        <v/>
      </c>
      <c r="I809" s="65" t="str">
        <f t="shared" si="403"/>
        <v/>
      </c>
      <c r="J809" s="65" t="str">
        <f t="shared" si="403"/>
        <v/>
      </c>
      <c r="K809" s="65" t="str">
        <f t="shared" si="403"/>
        <v/>
      </c>
      <c r="L809" s="65" t="str">
        <f t="shared" si="403"/>
        <v/>
      </c>
      <c r="M809" s="65" t="str">
        <f t="shared" si="403"/>
        <v/>
      </c>
      <c r="N809" s="70" t="str">
        <f t="shared" si="403"/>
        <v/>
      </c>
      <c r="O809" s="70" t="str">
        <f t="shared" si="403"/>
        <v/>
      </c>
      <c r="P809" s="70" t="str">
        <f t="shared" si="403"/>
        <v/>
      </c>
      <c r="Q809" s="65" t="str">
        <f t="shared" si="403"/>
        <v/>
      </c>
      <c r="R809" s="65" t="str">
        <f t="shared" si="403"/>
        <v/>
      </c>
      <c r="S809" s="65" t="str">
        <f t="shared" si="403"/>
        <v/>
      </c>
      <c r="T809" s="65" t="str">
        <f t="shared" si="403"/>
        <v/>
      </c>
      <c r="U809" s="65" t="str">
        <f t="shared" si="403"/>
        <v/>
      </c>
      <c r="V809" s="66" t="str">
        <f t="shared" si="403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04">IFERROR((F811-F810)/F810,"")</f>
        <v/>
      </c>
      <c r="G812" s="63" t="str">
        <f t="shared" si="404"/>
        <v/>
      </c>
      <c r="H812" s="63" t="str">
        <f t="shared" si="404"/>
        <v/>
      </c>
      <c r="I812" s="63" t="str">
        <f t="shared" si="404"/>
        <v/>
      </c>
      <c r="J812" s="63" t="str">
        <f t="shared" si="404"/>
        <v/>
      </c>
      <c r="K812" s="63" t="str">
        <f t="shared" si="404"/>
        <v/>
      </c>
      <c r="L812" s="63" t="str">
        <f t="shared" si="404"/>
        <v/>
      </c>
      <c r="M812" s="63" t="str">
        <f t="shared" si="404"/>
        <v/>
      </c>
      <c r="N812" s="35" t="str">
        <f t="shared" si="404"/>
        <v/>
      </c>
      <c r="O812" s="35" t="str">
        <f t="shared" si="404"/>
        <v/>
      </c>
      <c r="P812" s="35" t="str">
        <f t="shared" si="404"/>
        <v/>
      </c>
      <c r="Q812" s="63" t="str">
        <f t="shared" si="404"/>
        <v/>
      </c>
      <c r="R812" s="63" t="str">
        <f t="shared" si="404"/>
        <v/>
      </c>
      <c r="S812" s="63" t="str">
        <f t="shared" si="404"/>
        <v/>
      </c>
      <c r="T812" s="63" t="str">
        <f t="shared" si="404"/>
        <v/>
      </c>
      <c r="U812" s="63" t="str">
        <f t="shared" si="404"/>
        <v/>
      </c>
      <c r="V812" s="64" t="str">
        <f t="shared" si="404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05">IFERROR(SQRT(2*(F811-F810)^2/(F811+F810)),"")</f>
        <v/>
      </c>
      <c r="G813" s="65" t="str">
        <f t="shared" si="405"/>
        <v/>
      </c>
      <c r="H813" s="65" t="str">
        <f t="shared" si="405"/>
        <v/>
      </c>
      <c r="I813" s="65" t="str">
        <f t="shared" si="405"/>
        <v/>
      </c>
      <c r="J813" s="65" t="str">
        <f t="shared" si="405"/>
        <v/>
      </c>
      <c r="K813" s="65" t="str">
        <f t="shared" si="405"/>
        <v/>
      </c>
      <c r="L813" s="65" t="str">
        <f t="shared" si="405"/>
        <v/>
      </c>
      <c r="M813" s="65" t="str">
        <f t="shared" si="405"/>
        <v/>
      </c>
      <c r="N813" s="70" t="str">
        <f t="shared" si="405"/>
        <v/>
      </c>
      <c r="O813" s="70" t="str">
        <f t="shared" si="405"/>
        <v/>
      </c>
      <c r="P813" s="70" t="str">
        <f t="shared" si="405"/>
        <v/>
      </c>
      <c r="Q813" s="65" t="str">
        <f t="shared" si="405"/>
        <v/>
      </c>
      <c r="R813" s="65" t="str">
        <f t="shared" si="405"/>
        <v/>
      </c>
      <c r="S813" s="65" t="str">
        <f t="shared" si="405"/>
        <v/>
      </c>
      <c r="T813" s="65" t="str">
        <f t="shared" si="405"/>
        <v/>
      </c>
      <c r="U813" s="65" t="str">
        <f t="shared" si="405"/>
        <v/>
      </c>
      <c r="V813" s="66" t="str">
        <f t="shared" si="405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06">IFERROR((F815-F814)/F814,"")</f>
        <v/>
      </c>
      <c r="G816" s="63" t="str">
        <f t="shared" si="406"/>
        <v/>
      </c>
      <c r="H816" s="63" t="str">
        <f t="shared" si="406"/>
        <v/>
      </c>
      <c r="I816" s="63" t="str">
        <f t="shared" si="406"/>
        <v/>
      </c>
      <c r="J816" s="63" t="str">
        <f t="shared" si="406"/>
        <v/>
      </c>
      <c r="K816" s="63" t="str">
        <f t="shared" si="406"/>
        <v/>
      </c>
      <c r="L816" s="63" t="str">
        <f t="shared" si="406"/>
        <v/>
      </c>
      <c r="M816" s="63" t="str">
        <f t="shared" si="406"/>
        <v/>
      </c>
      <c r="N816" s="35" t="str">
        <f t="shared" si="406"/>
        <v/>
      </c>
      <c r="O816" s="35" t="str">
        <f t="shared" si="406"/>
        <v/>
      </c>
      <c r="P816" s="35" t="str">
        <f t="shared" si="406"/>
        <v/>
      </c>
      <c r="Q816" s="63" t="str">
        <f t="shared" si="406"/>
        <v/>
      </c>
      <c r="R816" s="63" t="str">
        <f t="shared" si="406"/>
        <v/>
      </c>
      <c r="S816" s="63" t="str">
        <f t="shared" si="406"/>
        <v/>
      </c>
      <c r="T816" s="63" t="str">
        <f t="shared" si="406"/>
        <v/>
      </c>
      <c r="U816" s="63" t="str">
        <f t="shared" si="406"/>
        <v/>
      </c>
      <c r="V816" s="64" t="str">
        <f t="shared" si="406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07">IFERROR(SQRT(2*(F815-F814)^2/(F815+F814)),"")</f>
        <v/>
      </c>
      <c r="G817" s="65" t="str">
        <f t="shared" si="407"/>
        <v/>
      </c>
      <c r="H817" s="65" t="str">
        <f t="shared" si="407"/>
        <v/>
      </c>
      <c r="I817" s="65" t="str">
        <f t="shared" si="407"/>
        <v/>
      </c>
      <c r="J817" s="65" t="str">
        <f t="shared" si="407"/>
        <v/>
      </c>
      <c r="K817" s="65" t="str">
        <f t="shared" si="407"/>
        <v/>
      </c>
      <c r="L817" s="65" t="str">
        <f t="shared" si="407"/>
        <v/>
      </c>
      <c r="M817" s="65" t="str">
        <f t="shared" si="407"/>
        <v/>
      </c>
      <c r="N817" s="70" t="str">
        <f t="shared" si="407"/>
        <v/>
      </c>
      <c r="O817" s="70" t="str">
        <f t="shared" si="407"/>
        <v/>
      </c>
      <c r="P817" s="70" t="str">
        <f t="shared" si="407"/>
        <v/>
      </c>
      <c r="Q817" s="65" t="str">
        <f t="shared" si="407"/>
        <v/>
      </c>
      <c r="R817" s="65" t="str">
        <f t="shared" si="407"/>
        <v/>
      </c>
      <c r="S817" s="65" t="str">
        <f t="shared" si="407"/>
        <v/>
      </c>
      <c r="T817" s="65" t="str">
        <f t="shared" si="407"/>
        <v/>
      </c>
      <c r="U817" s="65" t="str">
        <f t="shared" si="407"/>
        <v/>
      </c>
      <c r="V817" s="66" t="str">
        <f t="shared" si="407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71"/>
      <c r="E818" s="91"/>
      <c r="F818" s="58"/>
      <c r="G818" s="58"/>
      <c r="H818" s="58"/>
      <c r="I818" s="58"/>
      <c r="J818" s="58"/>
      <c r="K818" s="58"/>
      <c r="L818" s="58"/>
      <c r="M818" s="58"/>
      <c r="Q818" s="58"/>
      <c r="R818" s="58"/>
      <c r="S818" s="58"/>
      <c r="T818" s="58"/>
      <c r="U818" s="58"/>
      <c r="V818" s="59"/>
    </row>
    <row r="819" spans="1:22" ht="13.95" customHeight="1" x14ac:dyDescent="0.3">
      <c r="A819" s="82"/>
      <c r="B819" s="85"/>
      <c r="C819" s="18" t="s">
        <v>548</v>
      </c>
      <c r="D819" s="72"/>
      <c r="E819" s="88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60"/>
    </row>
    <row r="820" spans="1:22" ht="13.95" customHeight="1" x14ac:dyDescent="0.3">
      <c r="A820" s="82"/>
      <c r="B820" s="85"/>
      <c r="C820" s="18" t="s">
        <v>549</v>
      </c>
      <c r="D820" s="72"/>
      <c r="E820" s="88"/>
      <c r="F820" s="63" t="str">
        <f t="shared" ref="F820:V820" si="408">IFERROR((F819-F818)/F818,"")</f>
        <v/>
      </c>
      <c r="G820" s="63" t="str">
        <f t="shared" si="408"/>
        <v/>
      </c>
      <c r="H820" s="63" t="str">
        <f t="shared" si="408"/>
        <v/>
      </c>
      <c r="I820" s="63" t="str">
        <f t="shared" si="408"/>
        <v/>
      </c>
      <c r="J820" s="63" t="str">
        <f t="shared" si="408"/>
        <v/>
      </c>
      <c r="K820" s="63" t="str">
        <f t="shared" si="408"/>
        <v/>
      </c>
      <c r="L820" s="63" t="str">
        <f t="shared" si="408"/>
        <v/>
      </c>
      <c r="M820" s="63" t="str">
        <f t="shared" si="408"/>
        <v/>
      </c>
      <c r="N820" s="35" t="str">
        <f t="shared" si="408"/>
        <v/>
      </c>
      <c r="O820" s="35" t="str">
        <f t="shared" si="408"/>
        <v/>
      </c>
      <c r="P820" s="35" t="str">
        <f t="shared" si="408"/>
        <v/>
      </c>
      <c r="Q820" s="63" t="str">
        <f t="shared" si="408"/>
        <v/>
      </c>
      <c r="R820" s="63" t="str">
        <f t="shared" si="408"/>
        <v/>
      </c>
      <c r="S820" s="63" t="str">
        <f t="shared" si="408"/>
        <v/>
      </c>
      <c r="T820" s="63" t="str">
        <f t="shared" si="408"/>
        <v/>
      </c>
      <c r="U820" s="63" t="str">
        <f t="shared" si="408"/>
        <v/>
      </c>
      <c r="V820" s="64" t="str">
        <f t="shared" si="408"/>
        <v/>
      </c>
    </row>
    <row r="821" spans="1:22" ht="13.95" customHeight="1" thickBot="1" x14ac:dyDescent="0.35">
      <c r="A821" s="83"/>
      <c r="B821" s="86"/>
      <c r="C821" s="61" t="s">
        <v>550</v>
      </c>
      <c r="D821" s="73"/>
      <c r="E821" s="89"/>
      <c r="F821" s="65" t="str">
        <f t="shared" ref="F821:V821" si="409">IFERROR(SQRT(2*(F819-F818)^2/(F819+F818)),"")</f>
        <v/>
      </c>
      <c r="G821" s="65" t="str">
        <f t="shared" si="409"/>
        <v/>
      </c>
      <c r="H821" s="65" t="str">
        <f t="shared" si="409"/>
        <v/>
      </c>
      <c r="I821" s="65" t="str">
        <f t="shared" si="409"/>
        <v/>
      </c>
      <c r="J821" s="65" t="str">
        <f t="shared" si="409"/>
        <v/>
      </c>
      <c r="K821" s="65" t="str">
        <f t="shared" si="409"/>
        <v/>
      </c>
      <c r="L821" s="65" t="str">
        <f t="shared" si="409"/>
        <v/>
      </c>
      <c r="M821" s="65" t="str">
        <f t="shared" si="409"/>
        <v/>
      </c>
      <c r="N821" s="70" t="str">
        <f t="shared" si="409"/>
        <v/>
      </c>
      <c r="O821" s="70" t="str">
        <f t="shared" si="409"/>
        <v/>
      </c>
      <c r="P821" s="70" t="str">
        <f t="shared" si="409"/>
        <v/>
      </c>
      <c r="Q821" s="65" t="str">
        <f t="shared" si="409"/>
        <v/>
      </c>
      <c r="R821" s="65" t="str">
        <f t="shared" si="409"/>
        <v/>
      </c>
      <c r="S821" s="65" t="str">
        <f t="shared" si="409"/>
        <v/>
      </c>
      <c r="T821" s="65" t="str">
        <f t="shared" si="409"/>
        <v/>
      </c>
      <c r="U821" s="65" t="str">
        <f t="shared" si="409"/>
        <v/>
      </c>
      <c r="V821" s="66" t="str">
        <f t="shared" si="409"/>
        <v/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0">IFERROR((F823-F822)/F822,"")</f>
        <v/>
      </c>
      <c r="G824" s="63" t="str">
        <f t="shared" si="410"/>
        <v/>
      </c>
      <c r="H824" s="63" t="str">
        <f t="shared" si="410"/>
        <v/>
      </c>
      <c r="I824" s="63" t="str">
        <f t="shared" si="410"/>
        <v/>
      </c>
      <c r="J824" s="63" t="str">
        <f t="shared" si="410"/>
        <v/>
      </c>
      <c r="K824" s="63" t="str">
        <f t="shared" si="410"/>
        <v/>
      </c>
      <c r="L824" s="63" t="str">
        <f t="shared" si="410"/>
        <v/>
      </c>
      <c r="M824" s="63" t="str">
        <f t="shared" si="410"/>
        <v/>
      </c>
      <c r="N824" s="35" t="str">
        <f t="shared" si="410"/>
        <v/>
      </c>
      <c r="O824" s="35" t="str">
        <f t="shared" si="410"/>
        <v/>
      </c>
      <c r="P824" s="35" t="str">
        <f t="shared" si="410"/>
        <v/>
      </c>
      <c r="Q824" s="63" t="str">
        <f t="shared" si="410"/>
        <v/>
      </c>
      <c r="R824" s="63" t="str">
        <f t="shared" si="410"/>
        <v/>
      </c>
      <c r="S824" s="63" t="str">
        <f t="shared" si="410"/>
        <v/>
      </c>
      <c r="T824" s="63" t="str">
        <f t="shared" si="410"/>
        <v/>
      </c>
      <c r="U824" s="63" t="str">
        <f t="shared" si="410"/>
        <v/>
      </c>
      <c r="V824" s="64" t="str">
        <f t="shared" si="410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1">IFERROR(SQRT(2*(F823-F822)^2/(F823+F822)),"")</f>
        <v/>
      </c>
      <c r="G825" s="65" t="str">
        <f t="shared" si="411"/>
        <v/>
      </c>
      <c r="H825" s="65" t="str">
        <f t="shared" si="411"/>
        <v/>
      </c>
      <c r="I825" s="65" t="str">
        <f t="shared" si="411"/>
        <v/>
      </c>
      <c r="J825" s="65" t="str">
        <f t="shared" si="411"/>
        <v/>
      </c>
      <c r="K825" s="65" t="str">
        <f t="shared" si="411"/>
        <v/>
      </c>
      <c r="L825" s="65" t="str">
        <f t="shared" si="411"/>
        <v/>
      </c>
      <c r="M825" s="65" t="str">
        <f t="shared" si="411"/>
        <v/>
      </c>
      <c r="N825" s="70" t="str">
        <f t="shared" si="411"/>
        <v/>
      </c>
      <c r="O825" s="70" t="str">
        <f t="shared" si="411"/>
        <v/>
      </c>
      <c r="P825" s="70" t="str">
        <f t="shared" si="411"/>
        <v/>
      </c>
      <c r="Q825" s="65" t="str">
        <f t="shared" si="411"/>
        <v/>
      </c>
      <c r="R825" s="65" t="str">
        <f t="shared" si="411"/>
        <v/>
      </c>
      <c r="S825" s="65" t="str">
        <f t="shared" si="411"/>
        <v/>
      </c>
      <c r="T825" s="65" t="str">
        <f t="shared" si="411"/>
        <v/>
      </c>
      <c r="U825" s="65" t="str">
        <f t="shared" si="411"/>
        <v/>
      </c>
      <c r="V825" s="66" t="str">
        <f t="shared" si="411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12">IFERROR((F827-F826)/F826,"")</f>
        <v/>
      </c>
      <c r="G828" s="63" t="str">
        <f t="shared" si="412"/>
        <v/>
      </c>
      <c r="H828" s="63" t="str">
        <f t="shared" si="412"/>
        <v/>
      </c>
      <c r="I828" s="63" t="str">
        <f t="shared" si="412"/>
        <v/>
      </c>
      <c r="J828" s="63" t="str">
        <f t="shared" si="412"/>
        <v/>
      </c>
      <c r="K828" s="63" t="str">
        <f t="shared" si="412"/>
        <v/>
      </c>
      <c r="L828" s="63" t="str">
        <f t="shared" si="412"/>
        <v/>
      </c>
      <c r="M828" s="63" t="str">
        <f t="shared" si="412"/>
        <v/>
      </c>
      <c r="N828" s="35" t="str">
        <f t="shared" si="412"/>
        <v/>
      </c>
      <c r="O828" s="35" t="str">
        <f t="shared" si="412"/>
        <v/>
      </c>
      <c r="P828" s="35" t="str">
        <f t="shared" si="412"/>
        <v/>
      </c>
      <c r="Q828" s="63" t="str">
        <f t="shared" si="412"/>
        <v/>
      </c>
      <c r="R828" s="63" t="str">
        <f t="shared" si="412"/>
        <v/>
      </c>
      <c r="S828" s="63" t="str">
        <f t="shared" si="412"/>
        <v/>
      </c>
      <c r="T828" s="63" t="str">
        <f t="shared" si="412"/>
        <v/>
      </c>
      <c r="U828" s="63" t="str">
        <f t="shared" si="412"/>
        <v/>
      </c>
      <c r="V828" s="64" t="str">
        <f t="shared" si="412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13">IFERROR(SQRT(2*(F827-F826)^2/(F827+F826)),"")</f>
        <v/>
      </c>
      <c r="G829" s="65" t="str">
        <f t="shared" si="413"/>
        <v/>
      </c>
      <c r="H829" s="65" t="str">
        <f t="shared" si="413"/>
        <v/>
      </c>
      <c r="I829" s="65" t="str">
        <f t="shared" si="413"/>
        <v/>
      </c>
      <c r="J829" s="65" t="str">
        <f t="shared" si="413"/>
        <v/>
      </c>
      <c r="K829" s="65" t="str">
        <f t="shared" si="413"/>
        <v/>
      </c>
      <c r="L829" s="65" t="str">
        <f t="shared" si="413"/>
        <v/>
      </c>
      <c r="M829" s="65" t="str">
        <f t="shared" si="413"/>
        <v/>
      </c>
      <c r="N829" s="70" t="str">
        <f t="shared" si="413"/>
        <v/>
      </c>
      <c r="O829" s="70" t="str">
        <f t="shared" si="413"/>
        <v/>
      </c>
      <c r="P829" s="70" t="str">
        <f t="shared" si="413"/>
        <v/>
      </c>
      <c r="Q829" s="65" t="str">
        <f t="shared" si="413"/>
        <v/>
      </c>
      <c r="R829" s="65" t="str">
        <f t="shared" si="413"/>
        <v/>
      </c>
      <c r="S829" s="65" t="str">
        <f t="shared" si="413"/>
        <v/>
      </c>
      <c r="T829" s="65" t="str">
        <f t="shared" si="413"/>
        <v/>
      </c>
      <c r="U829" s="65" t="str">
        <f t="shared" si="413"/>
        <v/>
      </c>
      <c r="V829" s="66" t="str">
        <f t="shared" si="413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14">IFERROR((F831-F830)/F830,"")</f>
        <v/>
      </c>
      <c r="G832" s="63" t="str">
        <f t="shared" si="414"/>
        <v/>
      </c>
      <c r="H832" s="63" t="str">
        <f t="shared" si="414"/>
        <v/>
      </c>
      <c r="I832" s="63" t="str">
        <f t="shared" si="414"/>
        <v/>
      </c>
      <c r="J832" s="63" t="str">
        <f t="shared" si="414"/>
        <v/>
      </c>
      <c r="K832" s="63" t="str">
        <f t="shared" si="414"/>
        <v/>
      </c>
      <c r="L832" s="63" t="str">
        <f t="shared" si="414"/>
        <v/>
      </c>
      <c r="M832" s="63" t="str">
        <f t="shared" si="414"/>
        <v/>
      </c>
      <c r="N832" s="35" t="str">
        <f t="shared" si="414"/>
        <v/>
      </c>
      <c r="O832" s="35" t="str">
        <f t="shared" si="414"/>
        <v/>
      </c>
      <c r="P832" s="35" t="str">
        <f t="shared" si="414"/>
        <v/>
      </c>
      <c r="Q832" s="63" t="str">
        <f t="shared" si="414"/>
        <v/>
      </c>
      <c r="R832" s="63" t="str">
        <f t="shared" si="414"/>
        <v/>
      </c>
      <c r="S832" s="63" t="str">
        <f t="shared" si="414"/>
        <v/>
      </c>
      <c r="T832" s="63" t="str">
        <f t="shared" si="414"/>
        <v/>
      </c>
      <c r="U832" s="63" t="str">
        <f t="shared" si="414"/>
        <v/>
      </c>
      <c r="V832" s="64" t="str">
        <f t="shared" si="414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15">IFERROR(SQRT(2*(F831-F830)^2/(F831+F830)),"")</f>
        <v/>
      </c>
      <c r="G833" s="65" t="str">
        <f t="shared" si="415"/>
        <v/>
      </c>
      <c r="H833" s="65" t="str">
        <f t="shared" si="415"/>
        <v/>
      </c>
      <c r="I833" s="65" t="str">
        <f t="shared" si="415"/>
        <v/>
      </c>
      <c r="J833" s="65" t="str">
        <f t="shared" si="415"/>
        <v/>
      </c>
      <c r="K833" s="65" t="str">
        <f t="shared" si="415"/>
        <v/>
      </c>
      <c r="L833" s="65" t="str">
        <f t="shared" si="415"/>
        <v/>
      </c>
      <c r="M833" s="65" t="str">
        <f t="shared" si="415"/>
        <v/>
      </c>
      <c r="N833" s="70" t="str">
        <f t="shared" si="415"/>
        <v/>
      </c>
      <c r="O833" s="70" t="str">
        <f t="shared" si="415"/>
        <v/>
      </c>
      <c r="P833" s="70" t="str">
        <f t="shared" si="415"/>
        <v/>
      </c>
      <c r="Q833" s="65" t="str">
        <f t="shared" si="415"/>
        <v/>
      </c>
      <c r="R833" s="65" t="str">
        <f t="shared" si="415"/>
        <v/>
      </c>
      <c r="S833" s="65" t="str">
        <f t="shared" si="415"/>
        <v/>
      </c>
      <c r="T833" s="65" t="str">
        <f t="shared" si="415"/>
        <v/>
      </c>
      <c r="U833" s="65" t="str">
        <f t="shared" si="415"/>
        <v/>
      </c>
      <c r="V833" s="66" t="str">
        <f t="shared" si="415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16">IFERROR((F835-F834)/F834,"")</f>
        <v/>
      </c>
      <c r="G836" s="63" t="str">
        <f t="shared" si="416"/>
        <v/>
      </c>
      <c r="H836" s="63" t="str">
        <f t="shared" si="416"/>
        <v/>
      </c>
      <c r="I836" s="63" t="str">
        <f t="shared" si="416"/>
        <v/>
      </c>
      <c r="J836" s="63" t="str">
        <f t="shared" si="416"/>
        <v/>
      </c>
      <c r="K836" s="63" t="str">
        <f t="shared" si="416"/>
        <v/>
      </c>
      <c r="L836" s="63" t="str">
        <f t="shared" si="416"/>
        <v/>
      </c>
      <c r="M836" s="63" t="str">
        <f t="shared" si="416"/>
        <v/>
      </c>
      <c r="N836" s="35" t="str">
        <f t="shared" si="416"/>
        <v/>
      </c>
      <c r="O836" s="35" t="str">
        <f t="shared" si="416"/>
        <v/>
      </c>
      <c r="P836" s="35" t="str">
        <f t="shared" si="416"/>
        <v/>
      </c>
      <c r="Q836" s="63" t="str">
        <f t="shared" si="416"/>
        <v/>
      </c>
      <c r="R836" s="63" t="str">
        <f t="shared" si="416"/>
        <v/>
      </c>
      <c r="S836" s="63" t="str">
        <f t="shared" si="416"/>
        <v/>
      </c>
      <c r="T836" s="63" t="str">
        <f t="shared" si="416"/>
        <v/>
      </c>
      <c r="U836" s="63" t="str">
        <f t="shared" si="416"/>
        <v/>
      </c>
      <c r="V836" s="64" t="str">
        <f t="shared" si="416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17">IFERROR(SQRT(2*(F835-F834)^2/(F835+F834)),"")</f>
        <v/>
      </c>
      <c r="G837" s="65" t="str">
        <f t="shared" si="417"/>
        <v/>
      </c>
      <c r="H837" s="65" t="str">
        <f t="shared" si="417"/>
        <v/>
      </c>
      <c r="I837" s="65" t="str">
        <f t="shared" si="417"/>
        <v/>
      </c>
      <c r="J837" s="65" t="str">
        <f t="shared" si="417"/>
        <v/>
      </c>
      <c r="K837" s="65" t="str">
        <f t="shared" si="417"/>
        <v/>
      </c>
      <c r="L837" s="65" t="str">
        <f t="shared" si="417"/>
        <v/>
      </c>
      <c r="M837" s="65" t="str">
        <f t="shared" si="417"/>
        <v/>
      </c>
      <c r="N837" s="70" t="str">
        <f t="shared" si="417"/>
        <v/>
      </c>
      <c r="O837" s="70" t="str">
        <f t="shared" si="417"/>
        <v/>
      </c>
      <c r="P837" s="70" t="str">
        <f t="shared" si="417"/>
        <v/>
      </c>
      <c r="Q837" s="65" t="str">
        <f t="shared" si="417"/>
        <v/>
      </c>
      <c r="R837" s="65" t="str">
        <f t="shared" si="417"/>
        <v/>
      </c>
      <c r="S837" s="65" t="str">
        <f t="shared" si="417"/>
        <v/>
      </c>
      <c r="T837" s="65" t="str">
        <f t="shared" si="417"/>
        <v/>
      </c>
      <c r="U837" s="65" t="str">
        <f t="shared" si="417"/>
        <v/>
      </c>
      <c r="V837" s="66" t="str">
        <f t="shared" si="417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18">IFERROR((F839-F838)/F838,"")</f>
        <v/>
      </c>
      <c r="G840" s="63" t="str">
        <f t="shared" si="418"/>
        <v/>
      </c>
      <c r="H840" s="63" t="str">
        <f t="shared" si="418"/>
        <v/>
      </c>
      <c r="I840" s="63" t="str">
        <f t="shared" si="418"/>
        <v/>
      </c>
      <c r="J840" s="63" t="str">
        <f t="shared" si="418"/>
        <v/>
      </c>
      <c r="K840" s="63" t="str">
        <f t="shared" si="418"/>
        <v/>
      </c>
      <c r="L840" s="63" t="str">
        <f t="shared" si="418"/>
        <v/>
      </c>
      <c r="M840" s="63" t="str">
        <f t="shared" si="418"/>
        <v/>
      </c>
      <c r="N840" s="35" t="str">
        <f t="shared" si="418"/>
        <v/>
      </c>
      <c r="O840" s="35" t="str">
        <f t="shared" si="418"/>
        <v/>
      </c>
      <c r="P840" s="35" t="str">
        <f t="shared" si="418"/>
        <v/>
      </c>
      <c r="Q840" s="63" t="str">
        <f t="shared" si="418"/>
        <v/>
      </c>
      <c r="R840" s="63" t="str">
        <f t="shared" si="418"/>
        <v/>
      </c>
      <c r="S840" s="63" t="str">
        <f t="shared" si="418"/>
        <v/>
      </c>
      <c r="T840" s="63" t="str">
        <f t="shared" si="418"/>
        <v/>
      </c>
      <c r="U840" s="63" t="str">
        <f t="shared" si="418"/>
        <v/>
      </c>
      <c r="V840" s="64" t="str">
        <f t="shared" si="418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19">IFERROR(SQRT(2*(F839-F838)^2/(F839+F838)),"")</f>
        <v/>
      </c>
      <c r="G841" s="65" t="str">
        <f t="shared" si="419"/>
        <v/>
      </c>
      <c r="H841" s="65" t="str">
        <f t="shared" si="419"/>
        <v/>
      </c>
      <c r="I841" s="65" t="str">
        <f t="shared" si="419"/>
        <v/>
      </c>
      <c r="J841" s="65" t="str">
        <f t="shared" si="419"/>
        <v/>
      </c>
      <c r="K841" s="65" t="str">
        <f t="shared" si="419"/>
        <v/>
      </c>
      <c r="L841" s="65" t="str">
        <f t="shared" si="419"/>
        <v/>
      </c>
      <c r="M841" s="65" t="str">
        <f t="shared" si="419"/>
        <v/>
      </c>
      <c r="N841" s="70" t="str">
        <f t="shared" si="419"/>
        <v/>
      </c>
      <c r="O841" s="70" t="str">
        <f t="shared" si="419"/>
        <v/>
      </c>
      <c r="P841" s="70" t="str">
        <f t="shared" si="419"/>
        <v/>
      </c>
      <c r="Q841" s="65" t="str">
        <f t="shared" si="419"/>
        <v/>
      </c>
      <c r="R841" s="65" t="str">
        <f t="shared" si="419"/>
        <v/>
      </c>
      <c r="S841" s="65" t="str">
        <f t="shared" si="419"/>
        <v/>
      </c>
      <c r="T841" s="65" t="str">
        <f t="shared" si="419"/>
        <v/>
      </c>
      <c r="U841" s="65" t="str">
        <f t="shared" si="419"/>
        <v/>
      </c>
      <c r="V841" s="66" t="str">
        <f t="shared" si="419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0">IFERROR((F843-F842)/F842,"")</f>
        <v/>
      </c>
      <c r="G844" s="63" t="str">
        <f t="shared" si="420"/>
        <v/>
      </c>
      <c r="H844" s="63" t="str">
        <f t="shared" si="420"/>
        <v/>
      </c>
      <c r="I844" s="63" t="str">
        <f t="shared" si="420"/>
        <v/>
      </c>
      <c r="J844" s="63" t="str">
        <f t="shared" si="420"/>
        <v/>
      </c>
      <c r="K844" s="63" t="str">
        <f t="shared" si="420"/>
        <v/>
      </c>
      <c r="L844" s="63" t="str">
        <f t="shared" si="420"/>
        <v/>
      </c>
      <c r="M844" s="63" t="str">
        <f t="shared" si="420"/>
        <v/>
      </c>
      <c r="N844" s="35" t="str">
        <f t="shared" si="420"/>
        <v/>
      </c>
      <c r="O844" s="35" t="str">
        <f t="shared" si="420"/>
        <v/>
      </c>
      <c r="P844" s="35" t="str">
        <f t="shared" si="420"/>
        <v/>
      </c>
      <c r="Q844" s="63" t="str">
        <f t="shared" si="420"/>
        <v/>
      </c>
      <c r="R844" s="63" t="str">
        <f t="shared" si="420"/>
        <v/>
      </c>
      <c r="S844" s="63" t="str">
        <f t="shared" si="420"/>
        <v/>
      </c>
      <c r="T844" s="63" t="str">
        <f t="shared" si="420"/>
        <v/>
      </c>
      <c r="U844" s="63" t="str">
        <f t="shared" si="420"/>
        <v/>
      </c>
      <c r="V844" s="64" t="str">
        <f t="shared" si="420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1">IFERROR(SQRT(2*(F843-F842)^2/(F843+F842)),"")</f>
        <v/>
      </c>
      <c r="G845" s="65" t="str">
        <f t="shared" si="421"/>
        <v/>
      </c>
      <c r="H845" s="65" t="str">
        <f t="shared" si="421"/>
        <v/>
      </c>
      <c r="I845" s="65" t="str">
        <f t="shared" si="421"/>
        <v/>
      </c>
      <c r="J845" s="65" t="str">
        <f t="shared" si="421"/>
        <v/>
      </c>
      <c r="K845" s="65" t="str">
        <f t="shared" si="421"/>
        <v/>
      </c>
      <c r="L845" s="65" t="str">
        <f t="shared" si="421"/>
        <v/>
      </c>
      <c r="M845" s="65" t="str">
        <f t="shared" si="421"/>
        <v/>
      </c>
      <c r="N845" s="70" t="str">
        <f t="shared" si="421"/>
        <v/>
      </c>
      <c r="O845" s="70" t="str">
        <f t="shared" si="421"/>
        <v/>
      </c>
      <c r="P845" s="70" t="str">
        <f t="shared" si="421"/>
        <v/>
      </c>
      <c r="Q845" s="65" t="str">
        <f t="shared" si="421"/>
        <v/>
      </c>
      <c r="R845" s="65" t="str">
        <f t="shared" si="421"/>
        <v/>
      </c>
      <c r="S845" s="65" t="str">
        <f t="shared" si="421"/>
        <v/>
      </c>
      <c r="T845" s="65" t="str">
        <f t="shared" si="421"/>
        <v/>
      </c>
      <c r="U845" s="65" t="str">
        <f t="shared" si="421"/>
        <v/>
      </c>
      <c r="V845" s="66" t="str">
        <f t="shared" si="421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22">IFERROR((F847-F846)/F846,"")</f>
        <v/>
      </c>
      <c r="G848" s="63" t="str">
        <f t="shared" si="422"/>
        <v/>
      </c>
      <c r="H848" s="63" t="str">
        <f t="shared" si="422"/>
        <v/>
      </c>
      <c r="I848" s="63" t="str">
        <f t="shared" si="422"/>
        <v/>
      </c>
      <c r="J848" s="63" t="str">
        <f t="shared" si="422"/>
        <v/>
      </c>
      <c r="K848" s="63" t="str">
        <f t="shared" si="422"/>
        <v/>
      </c>
      <c r="L848" s="63" t="str">
        <f t="shared" si="422"/>
        <v/>
      </c>
      <c r="M848" s="63" t="str">
        <f t="shared" si="422"/>
        <v/>
      </c>
      <c r="N848" s="35" t="str">
        <f t="shared" si="422"/>
        <v/>
      </c>
      <c r="O848" s="35" t="str">
        <f t="shared" si="422"/>
        <v/>
      </c>
      <c r="P848" s="35" t="str">
        <f t="shared" si="422"/>
        <v/>
      </c>
      <c r="Q848" s="63" t="str">
        <f t="shared" si="422"/>
        <v/>
      </c>
      <c r="R848" s="63" t="str">
        <f t="shared" si="422"/>
        <v/>
      </c>
      <c r="S848" s="63" t="str">
        <f t="shared" si="422"/>
        <v/>
      </c>
      <c r="T848" s="63" t="str">
        <f t="shared" si="422"/>
        <v/>
      </c>
      <c r="U848" s="63" t="str">
        <f t="shared" si="422"/>
        <v/>
      </c>
      <c r="V848" s="64" t="str">
        <f t="shared" si="422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23">IFERROR(SQRT(2*(F847-F846)^2/(F847+F846)),"")</f>
        <v/>
      </c>
      <c r="G849" s="65" t="str">
        <f t="shared" si="423"/>
        <v/>
      </c>
      <c r="H849" s="65" t="str">
        <f t="shared" si="423"/>
        <v/>
      </c>
      <c r="I849" s="65" t="str">
        <f t="shared" si="423"/>
        <v/>
      </c>
      <c r="J849" s="65" t="str">
        <f t="shared" si="423"/>
        <v/>
      </c>
      <c r="K849" s="65" t="str">
        <f t="shared" si="423"/>
        <v/>
      </c>
      <c r="L849" s="65" t="str">
        <f t="shared" si="423"/>
        <v/>
      </c>
      <c r="M849" s="65" t="str">
        <f t="shared" si="423"/>
        <v/>
      </c>
      <c r="N849" s="70" t="str">
        <f t="shared" si="423"/>
        <v/>
      </c>
      <c r="O849" s="70" t="str">
        <f t="shared" si="423"/>
        <v/>
      </c>
      <c r="P849" s="70" t="str">
        <f t="shared" si="423"/>
        <v/>
      </c>
      <c r="Q849" s="65" t="str">
        <f t="shared" si="423"/>
        <v/>
      </c>
      <c r="R849" s="65" t="str">
        <f t="shared" si="423"/>
        <v/>
      </c>
      <c r="S849" s="65" t="str">
        <f t="shared" si="423"/>
        <v/>
      </c>
      <c r="T849" s="65" t="str">
        <f t="shared" si="423"/>
        <v/>
      </c>
      <c r="U849" s="65" t="str">
        <f t="shared" si="423"/>
        <v/>
      </c>
      <c r="V849" s="66" t="str">
        <f t="shared" si="423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24">IFERROR((F851-F850)/F850,"")</f>
        <v/>
      </c>
      <c r="G852" s="63" t="str">
        <f t="shared" si="424"/>
        <v/>
      </c>
      <c r="H852" s="63" t="str">
        <f t="shared" si="424"/>
        <v/>
      </c>
      <c r="I852" s="63" t="str">
        <f t="shared" si="424"/>
        <v/>
      </c>
      <c r="J852" s="63" t="str">
        <f t="shared" si="424"/>
        <v/>
      </c>
      <c r="K852" s="63" t="str">
        <f t="shared" si="424"/>
        <v/>
      </c>
      <c r="L852" s="63" t="str">
        <f t="shared" si="424"/>
        <v/>
      </c>
      <c r="M852" s="63" t="str">
        <f t="shared" si="424"/>
        <v/>
      </c>
      <c r="N852" s="35" t="str">
        <f t="shared" si="424"/>
        <v/>
      </c>
      <c r="O852" s="35" t="str">
        <f t="shared" si="424"/>
        <v/>
      </c>
      <c r="P852" s="35" t="str">
        <f t="shared" si="424"/>
        <v/>
      </c>
      <c r="Q852" s="63" t="str">
        <f t="shared" si="424"/>
        <v/>
      </c>
      <c r="R852" s="63" t="str">
        <f t="shared" si="424"/>
        <v/>
      </c>
      <c r="S852" s="63" t="str">
        <f t="shared" si="424"/>
        <v/>
      </c>
      <c r="T852" s="63" t="str">
        <f t="shared" si="424"/>
        <v/>
      </c>
      <c r="U852" s="63" t="str">
        <f t="shared" si="424"/>
        <v/>
      </c>
      <c r="V852" s="64" t="str">
        <f t="shared" si="424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25">IFERROR(SQRT(2*(F851-F850)^2/(F851+F850)),"")</f>
        <v/>
      </c>
      <c r="G853" s="65" t="str">
        <f t="shared" si="425"/>
        <v/>
      </c>
      <c r="H853" s="65" t="str">
        <f t="shared" si="425"/>
        <v/>
      </c>
      <c r="I853" s="65" t="str">
        <f t="shared" si="425"/>
        <v/>
      </c>
      <c r="J853" s="65" t="str">
        <f t="shared" si="425"/>
        <v/>
      </c>
      <c r="K853" s="65" t="str">
        <f t="shared" si="425"/>
        <v/>
      </c>
      <c r="L853" s="65" t="str">
        <f t="shared" si="425"/>
        <v/>
      </c>
      <c r="M853" s="65" t="str">
        <f t="shared" si="425"/>
        <v/>
      </c>
      <c r="N853" s="70" t="str">
        <f t="shared" si="425"/>
        <v/>
      </c>
      <c r="O853" s="70" t="str">
        <f t="shared" si="425"/>
        <v/>
      </c>
      <c r="P853" s="70" t="str">
        <f t="shared" si="425"/>
        <v/>
      </c>
      <c r="Q853" s="65" t="str">
        <f t="shared" si="425"/>
        <v/>
      </c>
      <c r="R853" s="65" t="str">
        <f t="shared" si="425"/>
        <v/>
      </c>
      <c r="S853" s="65" t="str">
        <f t="shared" si="425"/>
        <v/>
      </c>
      <c r="T853" s="65" t="str">
        <f t="shared" si="425"/>
        <v/>
      </c>
      <c r="U853" s="65" t="str">
        <f t="shared" si="425"/>
        <v/>
      </c>
      <c r="V853" s="66" t="str">
        <f t="shared" si="425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26">IFERROR((F855-F854)/F854,"")</f>
        <v/>
      </c>
      <c r="G856" s="63" t="str">
        <f t="shared" si="426"/>
        <v/>
      </c>
      <c r="H856" s="63" t="str">
        <f t="shared" si="426"/>
        <v/>
      </c>
      <c r="I856" s="63" t="str">
        <f t="shared" si="426"/>
        <v/>
      </c>
      <c r="J856" s="63" t="str">
        <f t="shared" si="426"/>
        <v/>
      </c>
      <c r="K856" s="63" t="str">
        <f t="shared" si="426"/>
        <v/>
      </c>
      <c r="L856" s="63" t="str">
        <f t="shared" si="426"/>
        <v/>
      </c>
      <c r="M856" s="63" t="str">
        <f t="shared" si="426"/>
        <v/>
      </c>
      <c r="N856" s="35" t="str">
        <f t="shared" si="426"/>
        <v/>
      </c>
      <c r="O856" s="35" t="str">
        <f t="shared" si="426"/>
        <v/>
      </c>
      <c r="P856" s="35" t="str">
        <f t="shared" si="426"/>
        <v/>
      </c>
      <c r="Q856" s="63" t="str">
        <f t="shared" si="426"/>
        <v/>
      </c>
      <c r="R856" s="63" t="str">
        <f t="shared" si="426"/>
        <v/>
      </c>
      <c r="S856" s="63" t="str">
        <f t="shared" si="426"/>
        <v/>
      </c>
      <c r="T856" s="63" t="str">
        <f t="shared" si="426"/>
        <v/>
      </c>
      <c r="U856" s="63" t="str">
        <f t="shared" si="426"/>
        <v/>
      </c>
      <c r="V856" s="64" t="str">
        <f t="shared" si="426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27">IFERROR(SQRT(2*(F855-F854)^2/(F855+F854)),"")</f>
        <v/>
      </c>
      <c r="G857" s="65" t="str">
        <f t="shared" si="427"/>
        <v/>
      </c>
      <c r="H857" s="65" t="str">
        <f t="shared" si="427"/>
        <v/>
      </c>
      <c r="I857" s="65" t="str">
        <f t="shared" si="427"/>
        <v/>
      </c>
      <c r="J857" s="65" t="str">
        <f t="shared" si="427"/>
        <v/>
      </c>
      <c r="K857" s="65" t="str">
        <f t="shared" si="427"/>
        <v/>
      </c>
      <c r="L857" s="65" t="str">
        <f t="shared" si="427"/>
        <v/>
      </c>
      <c r="M857" s="65" t="str">
        <f t="shared" si="427"/>
        <v/>
      </c>
      <c r="N857" s="70" t="str">
        <f t="shared" si="427"/>
        <v/>
      </c>
      <c r="O857" s="70" t="str">
        <f t="shared" si="427"/>
        <v/>
      </c>
      <c r="P857" s="70" t="str">
        <f t="shared" si="427"/>
        <v/>
      </c>
      <c r="Q857" s="65" t="str">
        <f t="shared" si="427"/>
        <v/>
      </c>
      <c r="R857" s="65" t="str">
        <f t="shared" si="427"/>
        <v/>
      </c>
      <c r="S857" s="65" t="str">
        <f t="shared" si="427"/>
        <v/>
      </c>
      <c r="T857" s="65" t="str">
        <f t="shared" si="427"/>
        <v/>
      </c>
      <c r="U857" s="65" t="str">
        <f t="shared" si="427"/>
        <v/>
      </c>
      <c r="V857" s="66" t="str">
        <f t="shared" si="427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28">IFERROR((F859-F858)/F858,"")</f>
        <v/>
      </c>
      <c r="G860" s="63" t="str">
        <f t="shared" si="428"/>
        <v/>
      </c>
      <c r="H860" s="63" t="str">
        <f t="shared" si="428"/>
        <v/>
      </c>
      <c r="I860" s="63" t="str">
        <f t="shared" si="428"/>
        <v/>
      </c>
      <c r="J860" s="63" t="str">
        <f t="shared" si="428"/>
        <v/>
      </c>
      <c r="K860" s="63" t="str">
        <f t="shared" si="428"/>
        <v/>
      </c>
      <c r="L860" s="63" t="str">
        <f t="shared" si="428"/>
        <v/>
      </c>
      <c r="M860" s="63" t="str">
        <f t="shared" si="428"/>
        <v/>
      </c>
      <c r="N860" s="35" t="str">
        <f t="shared" si="428"/>
        <v/>
      </c>
      <c r="O860" s="35" t="str">
        <f t="shared" si="428"/>
        <v/>
      </c>
      <c r="P860" s="35" t="str">
        <f t="shared" si="428"/>
        <v/>
      </c>
      <c r="Q860" s="63" t="str">
        <f t="shared" si="428"/>
        <v/>
      </c>
      <c r="R860" s="63" t="str">
        <f t="shared" si="428"/>
        <v/>
      </c>
      <c r="S860" s="63" t="str">
        <f t="shared" si="428"/>
        <v/>
      </c>
      <c r="T860" s="63" t="str">
        <f t="shared" si="428"/>
        <v/>
      </c>
      <c r="U860" s="63" t="str">
        <f t="shared" si="428"/>
        <v/>
      </c>
      <c r="V860" s="64" t="str">
        <f t="shared" si="428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29">IFERROR(SQRT(2*(F859-F858)^2/(F859+F858)),"")</f>
        <v/>
      </c>
      <c r="G861" s="65" t="str">
        <f t="shared" si="429"/>
        <v/>
      </c>
      <c r="H861" s="65" t="str">
        <f t="shared" si="429"/>
        <v/>
      </c>
      <c r="I861" s="65" t="str">
        <f t="shared" si="429"/>
        <v/>
      </c>
      <c r="J861" s="65" t="str">
        <f t="shared" si="429"/>
        <v/>
      </c>
      <c r="K861" s="65" t="str">
        <f t="shared" si="429"/>
        <v/>
      </c>
      <c r="L861" s="65" t="str">
        <f t="shared" si="429"/>
        <v/>
      </c>
      <c r="M861" s="65" t="str">
        <f t="shared" si="429"/>
        <v/>
      </c>
      <c r="N861" s="70" t="str">
        <f t="shared" si="429"/>
        <v/>
      </c>
      <c r="O861" s="70" t="str">
        <f t="shared" si="429"/>
        <v/>
      </c>
      <c r="P861" s="70" t="str">
        <f t="shared" si="429"/>
        <v/>
      </c>
      <c r="Q861" s="65" t="str">
        <f t="shared" si="429"/>
        <v/>
      </c>
      <c r="R861" s="65" t="str">
        <f t="shared" si="429"/>
        <v/>
      </c>
      <c r="S861" s="65" t="str">
        <f t="shared" si="429"/>
        <v/>
      </c>
      <c r="T861" s="65" t="str">
        <f t="shared" si="429"/>
        <v/>
      </c>
      <c r="U861" s="65" t="str">
        <f t="shared" si="429"/>
        <v/>
      </c>
      <c r="V861" s="66" t="str">
        <f t="shared" si="429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0">IFERROR((F863-F862)/F862,"")</f>
        <v/>
      </c>
      <c r="G864" s="63" t="str">
        <f t="shared" si="430"/>
        <v/>
      </c>
      <c r="H864" s="63" t="str">
        <f t="shared" si="430"/>
        <v/>
      </c>
      <c r="I864" s="63" t="str">
        <f t="shared" si="430"/>
        <v/>
      </c>
      <c r="J864" s="63" t="str">
        <f t="shared" si="430"/>
        <v/>
      </c>
      <c r="K864" s="63" t="str">
        <f t="shared" si="430"/>
        <v/>
      </c>
      <c r="L864" s="63" t="str">
        <f t="shared" si="430"/>
        <v/>
      </c>
      <c r="M864" s="63" t="str">
        <f t="shared" si="430"/>
        <v/>
      </c>
      <c r="N864" s="35" t="str">
        <f t="shared" si="430"/>
        <v/>
      </c>
      <c r="O864" s="35" t="str">
        <f t="shared" si="430"/>
        <v/>
      </c>
      <c r="P864" s="35" t="str">
        <f t="shared" si="430"/>
        <v/>
      </c>
      <c r="Q864" s="63" t="str">
        <f t="shared" si="430"/>
        <v/>
      </c>
      <c r="R864" s="63" t="str">
        <f t="shared" si="430"/>
        <v/>
      </c>
      <c r="S864" s="63" t="str">
        <f t="shared" si="430"/>
        <v/>
      </c>
      <c r="T864" s="63" t="str">
        <f t="shared" si="430"/>
        <v/>
      </c>
      <c r="U864" s="63" t="str">
        <f t="shared" si="430"/>
        <v/>
      </c>
      <c r="V864" s="64" t="str">
        <f t="shared" si="430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1">IFERROR(SQRT(2*(F863-F862)^2/(F863+F862)),"")</f>
        <v/>
      </c>
      <c r="G865" s="65" t="str">
        <f t="shared" si="431"/>
        <v/>
      </c>
      <c r="H865" s="65" t="str">
        <f t="shared" si="431"/>
        <v/>
      </c>
      <c r="I865" s="65" t="str">
        <f t="shared" si="431"/>
        <v/>
      </c>
      <c r="J865" s="65" t="str">
        <f t="shared" si="431"/>
        <v/>
      </c>
      <c r="K865" s="65" t="str">
        <f t="shared" si="431"/>
        <v/>
      </c>
      <c r="L865" s="65" t="str">
        <f t="shared" si="431"/>
        <v/>
      </c>
      <c r="M865" s="65" t="str">
        <f t="shared" si="431"/>
        <v/>
      </c>
      <c r="N865" s="70" t="str">
        <f t="shared" si="431"/>
        <v/>
      </c>
      <c r="O865" s="70" t="str">
        <f t="shared" si="431"/>
        <v/>
      </c>
      <c r="P865" s="70" t="str">
        <f t="shared" si="431"/>
        <v/>
      </c>
      <c r="Q865" s="65" t="str">
        <f t="shared" si="431"/>
        <v/>
      </c>
      <c r="R865" s="65" t="str">
        <f t="shared" si="431"/>
        <v/>
      </c>
      <c r="S865" s="65" t="str">
        <f t="shared" si="431"/>
        <v/>
      </c>
      <c r="T865" s="65" t="str">
        <f t="shared" si="431"/>
        <v/>
      </c>
      <c r="U865" s="65" t="str">
        <f t="shared" si="431"/>
        <v/>
      </c>
      <c r="V865" s="66" t="str">
        <f t="shared" si="431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32">IFERROR((F867-F866)/F866,"")</f>
        <v/>
      </c>
      <c r="G868" s="63" t="str">
        <f t="shared" si="432"/>
        <v/>
      </c>
      <c r="H868" s="63" t="str">
        <f t="shared" si="432"/>
        <v/>
      </c>
      <c r="I868" s="63" t="str">
        <f t="shared" si="432"/>
        <v/>
      </c>
      <c r="J868" s="63" t="str">
        <f t="shared" si="432"/>
        <v/>
      </c>
      <c r="K868" s="63" t="str">
        <f t="shared" si="432"/>
        <v/>
      </c>
      <c r="L868" s="63" t="str">
        <f t="shared" si="432"/>
        <v/>
      </c>
      <c r="M868" s="63" t="str">
        <f t="shared" si="432"/>
        <v/>
      </c>
      <c r="N868" s="35" t="str">
        <f t="shared" si="432"/>
        <v/>
      </c>
      <c r="O868" s="35" t="str">
        <f t="shared" si="432"/>
        <v/>
      </c>
      <c r="P868" s="35" t="str">
        <f t="shared" si="432"/>
        <v/>
      </c>
      <c r="Q868" s="63" t="str">
        <f t="shared" si="432"/>
        <v/>
      </c>
      <c r="R868" s="63" t="str">
        <f t="shared" si="432"/>
        <v/>
      </c>
      <c r="S868" s="63" t="str">
        <f t="shared" si="432"/>
        <v/>
      </c>
      <c r="T868" s="63" t="str">
        <f t="shared" si="432"/>
        <v/>
      </c>
      <c r="U868" s="63" t="str">
        <f t="shared" si="432"/>
        <v/>
      </c>
      <c r="V868" s="64" t="str">
        <f t="shared" si="432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33">IFERROR(SQRT(2*(F867-F866)^2/(F867+F866)),"")</f>
        <v/>
      </c>
      <c r="G869" s="65" t="str">
        <f t="shared" si="433"/>
        <v/>
      </c>
      <c r="H869" s="65" t="str">
        <f t="shared" si="433"/>
        <v/>
      </c>
      <c r="I869" s="65" t="str">
        <f t="shared" si="433"/>
        <v/>
      </c>
      <c r="J869" s="65" t="str">
        <f t="shared" si="433"/>
        <v/>
      </c>
      <c r="K869" s="65" t="str">
        <f t="shared" si="433"/>
        <v/>
      </c>
      <c r="L869" s="65" t="str">
        <f t="shared" si="433"/>
        <v/>
      </c>
      <c r="M869" s="65" t="str">
        <f t="shared" si="433"/>
        <v/>
      </c>
      <c r="N869" s="70" t="str">
        <f t="shared" si="433"/>
        <v/>
      </c>
      <c r="O869" s="70" t="str">
        <f t="shared" si="433"/>
        <v/>
      </c>
      <c r="P869" s="70" t="str">
        <f t="shared" si="433"/>
        <v/>
      </c>
      <c r="Q869" s="65" t="str">
        <f t="shared" si="433"/>
        <v/>
      </c>
      <c r="R869" s="65" t="str">
        <f t="shared" si="433"/>
        <v/>
      </c>
      <c r="S869" s="65" t="str">
        <f t="shared" si="433"/>
        <v/>
      </c>
      <c r="T869" s="65" t="str">
        <f t="shared" si="433"/>
        <v/>
      </c>
      <c r="U869" s="65" t="str">
        <f t="shared" si="433"/>
        <v/>
      </c>
      <c r="V869" s="66" t="str">
        <f t="shared" si="433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34">IFERROR((F871-F870)/F870,"")</f>
        <v/>
      </c>
      <c r="G872" s="63" t="str">
        <f t="shared" si="434"/>
        <v/>
      </c>
      <c r="H872" s="63" t="str">
        <f t="shared" si="434"/>
        <v/>
      </c>
      <c r="I872" s="63" t="str">
        <f t="shared" si="434"/>
        <v/>
      </c>
      <c r="J872" s="63" t="str">
        <f t="shared" si="434"/>
        <v/>
      </c>
      <c r="K872" s="63" t="str">
        <f t="shared" si="434"/>
        <v/>
      </c>
      <c r="L872" s="63" t="str">
        <f t="shared" si="434"/>
        <v/>
      </c>
      <c r="M872" s="63" t="str">
        <f t="shared" si="434"/>
        <v/>
      </c>
      <c r="N872" s="35" t="str">
        <f t="shared" si="434"/>
        <v/>
      </c>
      <c r="O872" s="35" t="str">
        <f t="shared" si="434"/>
        <v/>
      </c>
      <c r="P872" s="35" t="str">
        <f t="shared" si="434"/>
        <v/>
      </c>
      <c r="Q872" s="63" t="str">
        <f t="shared" si="434"/>
        <v/>
      </c>
      <c r="R872" s="63" t="str">
        <f t="shared" si="434"/>
        <v/>
      </c>
      <c r="S872" s="63" t="str">
        <f t="shared" si="434"/>
        <v/>
      </c>
      <c r="T872" s="63" t="str">
        <f t="shared" si="434"/>
        <v/>
      </c>
      <c r="U872" s="63" t="str">
        <f t="shared" si="434"/>
        <v/>
      </c>
      <c r="V872" s="64" t="str">
        <f t="shared" si="434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35">IFERROR(SQRT(2*(F871-F870)^2/(F871+F870)),"")</f>
        <v/>
      </c>
      <c r="G873" s="65" t="str">
        <f t="shared" si="435"/>
        <v/>
      </c>
      <c r="H873" s="65" t="str">
        <f t="shared" si="435"/>
        <v/>
      </c>
      <c r="I873" s="65" t="str">
        <f t="shared" si="435"/>
        <v/>
      </c>
      <c r="J873" s="65" t="str">
        <f t="shared" si="435"/>
        <v/>
      </c>
      <c r="K873" s="65" t="str">
        <f t="shared" si="435"/>
        <v/>
      </c>
      <c r="L873" s="65" t="str">
        <f t="shared" si="435"/>
        <v/>
      </c>
      <c r="M873" s="65" t="str">
        <f t="shared" si="435"/>
        <v/>
      </c>
      <c r="N873" s="70" t="str">
        <f t="shared" si="435"/>
        <v/>
      </c>
      <c r="O873" s="70" t="str">
        <f t="shared" si="435"/>
        <v/>
      </c>
      <c r="P873" s="70" t="str">
        <f t="shared" si="435"/>
        <v/>
      </c>
      <c r="Q873" s="65" t="str">
        <f t="shared" si="435"/>
        <v/>
      </c>
      <c r="R873" s="65" t="str">
        <f t="shared" si="435"/>
        <v/>
      </c>
      <c r="S873" s="65" t="str">
        <f t="shared" si="435"/>
        <v/>
      </c>
      <c r="T873" s="65" t="str">
        <f t="shared" si="435"/>
        <v/>
      </c>
      <c r="U873" s="65" t="str">
        <f t="shared" si="435"/>
        <v/>
      </c>
      <c r="V873" s="66" t="str">
        <f t="shared" si="435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36">IFERROR((F875-F874)/F874,"")</f>
        <v/>
      </c>
      <c r="G876" s="63" t="str">
        <f t="shared" si="436"/>
        <v/>
      </c>
      <c r="H876" s="63" t="str">
        <f t="shared" si="436"/>
        <v/>
      </c>
      <c r="I876" s="63" t="str">
        <f t="shared" si="436"/>
        <v/>
      </c>
      <c r="J876" s="63" t="str">
        <f t="shared" si="436"/>
        <v/>
      </c>
      <c r="K876" s="63" t="str">
        <f t="shared" si="436"/>
        <v/>
      </c>
      <c r="L876" s="63" t="str">
        <f t="shared" si="436"/>
        <v/>
      </c>
      <c r="M876" s="63" t="str">
        <f t="shared" si="436"/>
        <v/>
      </c>
      <c r="N876" s="35" t="str">
        <f t="shared" si="436"/>
        <v/>
      </c>
      <c r="O876" s="35" t="str">
        <f t="shared" si="436"/>
        <v/>
      </c>
      <c r="P876" s="35" t="str">
        <f t="shared" si="436"/>
        <v/>
      </c>
      <c r="Q876" s="63" t="str">
        <f t="shared" si="436"/>
        <v/>
      </c>
      <c r="R876" s="63" t="str">
        <f t="shared" si="436"/>
        <v/>
      </c>
      <c r="S876" s="63" t="str">
        <f t="shared" si="436"/>
        <v/>
      </c>
      <c r="T876" s="63" t="str">
        <f t="shared" si="436"/>
        <v/>
      </c>
      <c r="U876" s="63" t="str">
        <f t="shared" si="436"/>
        <v/>
      </c>
      <c r="V876" s="64" t="str">
        <f t="shared" si="436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37">IFERROR(SQRT(2*(F875-F874)^2/(F875+F874)),"")</f>
        <v/>
      </c>
      <c r="G877" s="65" t="str">
        <f t="shared" si="437"/>
        <v/>
      </c>
      <c r="H877" s="65" t="str">
        <f t="shared" si="437"/>
        <v/>
      </c>
      <c r="I877" s="65" t="str">
        <f t="shared" si="437"/>
        <v/>
      </c>
      <c r="J877" s="65" t="str">
        <f t="shared" si="437"/>
        <v/>
      </c>
      <c r="K877" s="65" t="str">
        <f t="shared" si="437"/>
        <v/>
      </c>
      <c r="L877" s="65" t="str">
        <f t="shared" si="437"/>
        <v/>
      </c>
      <c r="M877" s="65" t="str">
        <f t="shared" si="437"/>
        <v/>
      </c>
      <c r="N877" s="70" t="str">
        <f t="shared" si="437"/>
        <v/>
      </c>
      <c r="O877" s="70" t="str">
        <f t="shared" si="437"/>
        <v/>
      </c>
      <c r="P877" s="70" t="str">
        <f t="shared" si="437"/>
        <v/>
      </c>
      <c r="Q877" s="65" t="str">
        <f t="shared" si="437"/>
        <v/>
      </c>
      <c r="R877" s="65" t="str">
        <f t="shared" si="437"/>
        <v/>
      </c>
      <c r="S877" s="65" t="str">
        <f t="shared" si="437"/>
        <v/>
      </c>
      <c r="T877" s="65" t="str">
        <f t="shared" si="437"/>
        <v/>
      </c>
      <c r="U877" s="65" t="str">
        <f t="shared" si="437"/>
        <v/>
      </c>
      <c r="V877" s="66" t="str">
        <f t="shared" si="437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38">IFERROR((F879-F878)/F878,"")</f>
        <v/>
      </c>
      <c r="G880" s="63" t="str">
        <f t="shared" si="438"/>
        <v/>
      </c>
      <c r="H880" s="63" t="str">
        <f t="shared" si="438"/>
        <v/>
      </c>
      <c r="I880" s="63" t="str">
        <f t="shared" si="438"/>
        <v/>
      </c>
      <c r="J880" s="63" t="str">
        <f t="shared" si="438"/>
        <v/>
      </c>
      <c r="K880" s="63" t="str">
        <f t="shared" si="438"/>
        <v/>
      </c>
      <c r="L880" s="63" t="str">
        <f t="shared" si="438"/>
        <v/>
      </c>
      <c r="M880" s="63" t="str">
        <f t="shared" si="438"/>
        <v/>
      </c>
      <c r="N880" s="35" t="str">
        <f t="shared" si="438"/>
        <v/>
      </c>
      <c r="O880" s="35" t="str">
        <f t="shared" si="438"/>
        <v/>
      </c>
      <c r="P880" s="35" t="str">
        <f t="shared" si="438"/>
        <v/>
      </c>
      <c r="Q880" s="63" t="str">
        <f t="shared" si="438"/>
        <v/>
      </c>
      <c r="R880" s="63" t="str">
        <f t="shared" si="438"/>
        <v/>
      </c>
      <c r="S880" s="63" t="str">
        <f t="shared" si="438"/>
        <v/>
      </c>
      <c r="T880" s="63" t="str">
        <f t="shared" si="438"/>
        <v/>
      </c>
      <c r="U880" s="63" t="str">
        <f t="shared" si="438"/>
        <v/>
      </c>
      <c r="V880" s="64" t="str">
        <f t="shared" si="438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39">IFERROR(SQRT(2*(F879-F878)^2/(F879+F878)),"")</f>
        <v/>
      </c>
      <c r="G881" s="65" t="str">
        <f t="shared" si="439"/>
        <v/>
      </c>
      <c r="H881" s="65" t="str">
        <f t="shared" si="439"/>
        <v/>
      </c>
      <c r="I881" s="65" t="str">
        <f t="shared" si="439"/>
        <v/>
      </c>
      <c r="J881" s="65" t="str">
        <f t="shared" si="439"/>
        <v/>
      </c>
      <c r="K881" s="65" t="str">
        <f t="shared" si="439"/>
        <v/>
      </c>
      <c r="L881" s="65" t="str">
        <f t="shared" si="439"/>
        <v/>
      </c>
      <c r="M881" s="65" t="str">
        <f t="shared" si="439"/>
        <v/>
      </c>
      <c r="N881" s="70" t="str">
        <f t="shared" si="439"/>
        <v/>
      </c>
      <c r="O881" s="70" t="str">
        <f t="shared" si="439"/>
        <v/>
      </c>
      <c r="P881" s="70" t="str">
        <f t="shared" si="439"/>
        <v/>
      </c>
      <c r="Q881" s="65" t="str">
        <f t="shared" si="439"/>
        <v/>
      </c>
      <c r="R881" s="65" t="str">
        <f t="shared" si="439"/>
        <v/>
      </c>
      <c r="S881" s="65" t="str">
        <f t="shared" si="439"/>
        <v/>
      </c>
      <c r="T881" s="65" t="str">
        <f t="shared" si="439"/>
        <v/>
      </c>
      <c r="U881" s="65" t="str">
        <f t="shared" si="439"/>
        <v/>
      </c>
      <c r="V881" s="66" t="str">
        <f t="shared" si="439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0">IFERROR((F883-F882)/F882,"")</f>
        <v/>
      </c>
      <c r="G884" s="63" t="str">
        <f t="shared" si="440"/>
        <v/>
      </c>
      <c r="H884" s="63" t="str">
        <f t="shared" si="440"/>
        <v/>
      </c>
      <c r="I884" s="63" t="str">
        <f t="shared" si="440"/>
        <v/>
      </c>
      <c r="J884" s="63" t="str">
        <f t="shared" si="440"/>
        <v/>
      </c>
      <c r="K884" s="63" t="str">
        <f t="shared" si="440"/>
        <v/>
      </c>
      <c r="L884" s="63" t="str">
        <f t="shared" si="440"/>
        <v/>
      </c>
      <c r="M884" s="63" t="str">
        <f t="shared" si="440"/>
        <v/>
      </c>
      <c r="N884" s="35" t="str">
        <f t="shared" si="440"/>
        <v/>
      </c>
      <c r="O884" s="35" t="str">
        <f t="shared" si="440"/>
        <v/>
      </c>
      <c r="P884" s="35" t="str">
        <f t="shared" si="440"/>
        <v/>
      </c>
      <c r="Q884" s="63" t="str">
        <f t="shared" si="440"/>
        <v/>
      </c>
      <c r="R884" s="63" t="str">
        <f t="shared" si="440"/>
        <v/>
      </c>
      <c r="S884" s="63" t="str">
        <f t="shared" si="440"/>
        <v/>
      </c>
      <c r="T884" s="63" t="str">
        <f t="shared" si="440"/>
        <v/>
      </c>
      <c r="U884" s="63" t="str">
        <f t="shared" si="440"/>
        <v/>
      </c>
      <c r="V884" s="64" t="str">
        <f t="shared" si="440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1">IFERROR(SQRT(2*(F883-F882)^2/(F883+F882)),"")</f>
        <v/>
      </c>
      <c r="G885" s="65" t="str">
        <f t="shared" si="441"/>
        <v/>
      </c>
      <c r="H885" s="65" t="str">
        <f t="shared" si="441"/>
        <v/>
      </c>
      <c r="I885" s="65" t="str">
        <f t="shared" si="441"/>
        <v/>
      </c>
      <c r="J885" s="65" t="str">
        <f t="shared" si="441"/>
        <v/>
      </c>
      <c r="K885" s="65" t="str">
        <f t="shared" si="441"/>
        <v/>
      </c>
      <c r="L885" s="65" t="str">
        <f t="shared" si="441"/>
        <v/>
      </c>
      <c r="M885" s="65" t="str">
        <f t="shared" si="441"/>
        <v/>
      </c>
      <c r="N885" s="70" t="str">
        <f t="shared" si="441"/>
        <v/>
      </c>
      <c r="O885" s="70" t="str">
        <f t="shared" si="441"/>
        <v/>
      </c>
      <c r="P885" s="70" t="str">
        <f t="shared" si="441"/>
        <v/>
      </c>
      <c r="Q885" s="65" t="str">
        <f t="shared" si="441"/>
        <v/>
      </c>
      <c r="R885" s="65" t="str">
        <f t="shared" si="441"/>
        <v/>
      </c>
      <c r="S885" s="65" t="str">
        <f t="shared" si="441"/>
        <v/>
      </c>
      <c r="T885" s="65" t="str">
        <f t="shared" si="441"/>
        <v/>
      </c>
      <c r="U885" s="65" t="str">
        <f t="shared" si="441"/>
        <v/>
      </c>
      <c r="V885" s="66" t="str">
        <f t="shared" si="441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42">IFERROR((F887-F886)/F886,"")</f>
        <v/>
      </c>
      <c r="G888" s="63" t="str">
        <f t="shared" si="442"/>
        <v/>
      </c>
      <c r="H888" s="63" t="str">
        <f t="shared" si="442"/>
        <v/>
      </c>
      <c r="I888" s="63" t="str">
        <f t="shared" si="442"/>
        <v/>
      </c>
      <c r="J888" s="63" t="str">
        <f t="shared" si="442"/>
        <v/>
      </c>
      <c r="K888" s="63" t="str">
        <f t="shared" si="442"/>
        <v/>
      </c>
      <c r="L888" s="63" t="str">
        <f t="shared" si="442"/>
        <v/>
      </c>
      <c r="M888" s="63" t="str">
        <f t="shared" si="442"/>
        <v/>
      </c>
      <c r="N888" s="35" t="str">
        <f t="shared" si="442"/>
        <v/>
      </c>
      <c r="O888" s="35" t="str">
        <f t="shared" si="442"/>
        <v/>
      </c>
      <c r="P888" s="35" t="str">
        <f t="shared" si="442"/>
        <v/>
      </c>
      <c r="Q888" s="63" t="str">
        <f t="shared" si="442"/>
        <v/>
      </c>
      <c r="R888" s="63" t="str">
        <f t="shared" si="442"/>
        <v/>
      </c>
      <c r="S888" s="63" t="str">
        <f t="shared" si="442"/>
        <v/>
      </c>
      <c r="T888" s="63" t="str">
        <f t="shared" si="442"/>
        <v/>
      </c>
      <c r="U888" s="63" t="str">
        <f t="shared" si="442"/>
        <v/>
      </c>
      <c r="V888" s="64" t="str">
        <f t="shared" si="442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43">IFERROR(SQRT(2*(F887-F886)^2/(F887+F886)),"")</f>
        <v/>
      </c>
      <c r="G889" s="65" t="str">
        <f t="shared" si="443"/>
        <v/>
      </c>
      <c r="H889" s="65" t="str">
        <f t="shared" si="443"/>
        <v/>
      </c>
      <c r="I889" s="65" t="str">
        <f t="shared" si="443"/>
        <v/>
      </c>
      <c r="J889" s="65" t="str">
        <f t="shared" si="443"/>
        <v/>
      </c>
      <c r="K889" s="65" t="str">
        <f t="shared" si="443"/>
        <v/>
      </c>
      <c r="L889" s="65" t="str">
        <f t="shared" si="443"/>
        <v/>
      </c>
      <c r="M889" s="65" t="str">
        <f t="shared" si="443"/>
        <v/>
      </c>
      <c r="N889" s="70" t="str">
        <f t="shared" si="443"/>
        <v/>
      </c>
      <c r="O889" s="70" t="str">
        <f t="shared" si="443"/>
        <v/>
      </c>
      <c r="P889" s="70" t="str">
        <f t="shared" si="443"/>
        <v/>
      </c>
      <c r="Q889" s="65" t="str">
        <f t="shared" si="443"/>
        <v/>
      </c>
      <c r="R889" s="65" t="str">
        <f t="shared" si="443"/>
        <v/>
      </c>
      <c r="S889" s="65" t="str">
        <f t="shared" si="443"/>
        <v/>
      </c>
      <c r="T889" s="65" t="str">
        <f t="shared" si="443"/>
        <v/>
      </c>
      <c r="U889" s="65" t="str">
        <f t="shared" si="443"/>
        <v/>
      </c>
      <c r="V889" s="66" t="str">
        <f t="shared" si="443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44">IFERROR((F891-F890)/F890,"")</f>
        <v/>
      </c>
      <c r="G892" s="63" t="str">
        <f t="shared" si="444"/>
        <v/>
      </c>
      <c r="H892" s="63" t="str">
        <f t="shared" si="444"/>
        <v/>
      </c>
      <c r="I892" s="63" t="str">
        <f t="shared" si="444"/>
        <v/>
      </c>
      <c r="J892" s="63" t="str">
        <f t="shared" si="444"/>
        <v/>
      </c>
      <c r="K892" s="63" t="str">
        <f t="shared" si="444"/>
        <v/>
      </c>
      <c r="L892" s="63" t="str">
        <f t="shared" si="444"/>
        <v/>
      </c>
      <c r="M892" s="63" t="str">
        <f t="shared" si="444"/>
        <v/>
      </c>
      <c r="N892" s="35" t="str">
        <f t="shared" si="444"/>
        <v/>
      </c>
      <c r="O892" s="35" t="str">
        <f t="shared" si="444"/>
        <v/>
      </c>
      <c r="P892" s="35" t="str">
        <f t="shared" si="444"/>
        <v/>
      </c>
      <c r="Q892" s="63" t="str">
        <f t="shared" si="444"/>
        <v/>
      </c>
      <c r="R892" s="63" t="str">
        <f t="shared" si="444"/>
        <v/>
      </c>
      <c r="S892" s="63" t="str">
        <f t="shared" si="444"/>
        <v/>
      </c>
      <c r="T892" s="63" t="str">
        <f t="shared" si="444"/>
        <v/>
      </c>
      <c r="U892" s="63" t="str">
        <f t="shared" si="444"/>
        <v/>
      </c>
      <c r="V892" s="64" t="str">
        <f t="shared" si="444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45">IFERROR(SQRT(2*(F891-F890)^2/(F891+F890)),"")</f>
        <v/>
      </c>
      <c r="G893" s="65" t="str">
        <f t="shared" si="445"/>
        <v/>
      </c>
      <c r="H893" s="65" t="str">
        <f t="shared" si="445"/>
        <v/>
      </c>
      <c r="I893" s="65" t="str">
        <f t="shared" si="445"/>
        <v/>
      </c>
      <c r="J893" s="65" t="str">
        <f t="shared" si="445"/>
        <v/>
      </c>
      <c r="K893" s="65" t="str">
        <f t="shared" si="445"/>
        <v/>
      </c>
      <c r="L893" s="65" t="str">
        <f t="shared" si="445"/>
        <v/>
      </c>
      <c r="M893" s="65" t="str">
        <f t="shared" si="445"/>
        <v/>
      </c>
      <c r="N893" s="70" t="str">
        <f t="shared" si="445"/>
        <v/>
      </c>
      <c r="O893" s="70" t="str">
        <f t="shared" si="445"/>
        <v/>
      </c>
      <c r="P893" s="70" t="str">
        <f t="shared" si="445"/>
        <v/>
      </c>
      <c r="Q893" s="65" t="str">
        <f t="shared" si="445"/>
        <v/>
      </c>
      <c r="R893" s="65" t="str">
        <f t="shared" si="445"/>
        <v/>
      </c>
      <c r="S893" s="65" t="str">
        <f t="shared" si="445"/>
        <v/>
      </c>
      <c r="T893" s="65" t="str">
        <f t="shared" si="445"/>
        <v/>
      </c>
      <c r="U893" s="65" t="str">
        <f t="shared" si="445"/>
        <v/>
      </c>
      <c r="V893" s="66" t="str">
        <f t="shared" si="445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46">IFERROR((F895-F894)/F894,"")</f>
        <v/>
      </c>
      <c r="G896" s="63" t="str">
        <f t="shared" si="446"/>
        <v/>
      </c>
      <c r="H896" s="63" t="str">
        <f t="shared" si="446"/>
        <v/>
      </c>
      <c r="I896" s="63" t="str">
        <f t="shared" si="446"/>
        <v/>
      </c>
      <c r="J896" s="63" t="str">
        <f t="shared" si="446"/>
        <v/>
      </c>
      <c r="K896" s="63" t="str">
        <f t="shared" si="446"/>
        <v/>
      </c>
      <c r="L896" s="63" t="str">
        <f t="shared" si="446"/>
        <v/>
      </c>
      <c r="M896" s="63" t="str">
        <f t="shared" si="446"/>
        <v/>
      </c>
      <c r="N896" s="35" t="str">
        <f t="shared" si="446"/>
        <v/>
      </c>
      <c r="O896" s="35" t="str">
        <f t="shared" si="446"/>
        <v/>
      </c>
      <c r="P896" s="35" t="str">
        <f t="shared" si="446"/>
        <v/>
      </c>
      <c r="Q896" s="63" t="str">
        <f t="shared" si="446"/>
        <v/>
      </c>
      <c r="R896" s="63" t="str">
        <f t="shared" si="446"/>
        <v/>
      </c>
      <c r="S896" s="63" t="str">
        <f t="shared" si="446"/>
        <v/>
      </c>
      <c r="T896" s="63" t="str">
        <f t="shared" si="446"/>
        <v/>
      </c>
      <c r="U896" s="63" t="str">
        <f t="shared" si="446"/>
        <v/>
      </c>
      <c r="V896" s="64" t="str">
        <f t="shared" si="446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47">IFERROR(SQRT(2*(F895-F894)^2/(F895+F894)),"")</f>
        <v/>
      </c>
      <c r="G897" s="65" t="str">
        <f t="shared" si="447"/>
        <v/>
      </c>
      <c r="H897" s="65" t="str">
        <f t="shared" si="447"/>
        <v/>
      </c>
      <c r="I897" s="65" t="str">
        <f t="shared" si="447"/>
        <v/>
      </c>
      <c r="J897" s="65" t="str">
        <f t="shared" si="447"/>
        <v/>
      </c>
      <c r="K897" s="65" t="str">
        <f t="shared" si="447"/>
        <v/>
      </c>
      <c r="L897" s="65" t="str">
        <f t="shared" si="447"/>
        <v/>
      </c>
      <c r="M897" s="65" t="str">
        <f t="shared" si="447"/>
        <v/>
      </c>
      <c r="N897" s="70" t="str">
        <f t="shared" si="447"/>
        <v/>
      </c>
      <c r="O897" s="70" t="str">
        <f t="shared" si="447"/>
        <v/>
      </c>
      <c r="P897" s="70" t="str">
        <f t="shared" si="447"/>
        <v/>
      </c>
      <c r="Q897" s="65" t="str">
        <f t="shared" si="447"/>
        <v/>
      </c>
      <c r="R897" s="65" t="str">
        <f t="shared" si="447"/>
        <v/>
      </c>
      <c r="S897" s="65" t="str">
        <f t="shared" si="447"/>
        <v/>
      </c>
      <c r="T897" s="65" t="str">
        <f t="shared" si="447"/>
        <v/>
      </c>
      <c r="U897" s="65" t="str">
        <f t="shared" si="447"/>
        <v/>
      </c>
      <c r="V897" s="66" t="str">
        <f t="shared" si="447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48">IFERROR((F899-F898)/F898,"")</f>
        <v/>
      </c>
      <c r="G900" s="63" t="str">
        <f t="shared" si="448"/>
        <v/>
      </c>
      <c r="H900" s="63" t="str">
        <f t="shared" si="448"/>
        <v/>
      </c>
      <c r="I900" s="63" t="str">
        <f t="shared" si="448"/>
        <v/>
      </c>
      <c r="J900" s="63" t="str">
        <f t="shared" si="448"/>
        <v/>
      </c>
      <c r="K900" s="63" t="str">
        <f t="shared" si="448"/>
        <v/>
      </c>
      <c r="L900" s="63" t="str">
        <f t="shared" si="448"/>
        <v/>
      </c>
      <c r="M900" s="63" t="str">
        <f t="shared" si="448"/>
        <v/>
      </c>
      <c r="N900" s="35" t="str">
        <f t="shared" si="448"/>
        <v/>
      </c>
      <c r="O900" s="35" t="str">
        <f t="shared" si="448"/>
        <v/>
      </c>
      <c r="P900" s="35" t="str">
        <f t="shared" si="448"/>
        <v/>
      </c>
      <c r="Q900" s="63" t="str">
        <f t="shared" si="448"/>
        <v/>
      </c>
      <c r="R900" s="63" t="str">
        <f t="shared" si="448"/>
        <v/>
      </c>
      <c r="S900" s="63" t="str">
        <f t="shared" si="448"/>
        <v/>
      </c>
      <c r="T900" s="63" t="str">
        <f t="shared" si="448"/>
        <v/>
      </c>
      <c r="U900" s="63" t="str">
        <f t="shared" si="448"/>
        <v/>
      </c>
      <c r="V900" s="64" t="str">
        <f t="shared" si="448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49">IFERROR(SQRT(2*(F899-F898)^2/(F899+F898)),"")</f>
        <v/>
      </c>
      <c r="G901" s="65" t="str">
        <f t="shared" si="449"/>
        <v/>
      </c>
      <c r="H901" s="65" t="str">
        <f t="shared" si="449"/>
        <v/>
      </c>
      <c r="I901" s="65" t="str">
        <f t="shared" si="449"/>
        <v/>
      </c>
      <c r="J901" s="65" t="str">
        <f t="shared" si="449"/>
        <v/>
      </c>
      <c r="K901" s="65" t="str">
        <f t="shared" si="449"/>
        <v/>
      </c>
      <c r="L901" s="65" t="str">
        <f t="shared" si="449"/>
        <v/>
      </c>
      <c r="M901" s="65" t="str">
        <f t="shared" si="449"/>
        <v/>
      </c>
      <c r="N901" s="70" t="str">
        <f t="shared" si="449"/>
        <v/>
      </c>
      <c r="O901" s="70" t="str">
        <f t="shared" si="449"/>
        <v/>
      </c>
      <c r="P901" s="70" t="str">
        <f t="shared" si="449"/>
        <v/>
      </c>
      <c r="Q901" s="65" t="str">
        <f t="shared" si="449"/>
        <v/>
      </c>
      <c r="R901" s="65" t="str">
        <f t="shared" si="449"/>
        <v/>
      </c>
      <c r="S901" s="65" t="str">
        <f t="shared" si="449"/>
        <v/>
      </c>
      <c r="T901" s="65" t="str">
        <f t="shared" si="449"/>
        <v/>
      </c>
      <c r="U901" s="65" t="str">
        <f t="shared" si="449"/>
        <v/>
      </c>
      <c r="V901" s="66" t="str">
        <f t="shared" si="449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50">IFERROR((F903-F902)/F902,"")</f>
        <v/>
      </c>
      <c r="G904" s="63" t="str">
        <f t="shared" si="450"/>
        <v/>
      </c>
      <c r="H904" s="63" t="str">
        <f t="shared" si="450"/>
        <v/>
      </c>
      <c r="I904" s="63" t="str">
        <f t="shared" si="450"/>
        <v/>
      </c>
      <c r="J904" s="63" t="str">
        <f t="shared" si="450"/>
        <v/>
      </c>
      <c r="K904" s="63" t="str">
        <f t="shared" si="450"/>
        <v/>
      </c>
      <c r="L904" s="63" t="str">
        <f t="shared" si="450"/>
        <v/>
      </c>
      <c r="M904" s="63" t="str">
        <f t="shared" si="450"/>
        <v/>
      </c>
      <c r="N904" s="35" t="str">
        <f t="shared" si="450"/>
        <v/>
      </c>
      <c r="O904" s="35" t="str">
        <f t="shared" si="450"/>
        <v/>
      </c>
      <c r="P904" s="35" t="str">
        <f t="shared" si="450"/>
        <v/>
      </c>
      <c r="Q904" s="63" t="str">
        <f t="shared" si="450"/>
        <v/>
      </c>
      <c r="R904" s="63" t="str">
        <f t="shared" si="450"/>
        <v/>
      </c>
      <c r="S904" s="63" t="str">
        <f t="shared" si="450"/>
        <v/>
      </c>
      <c r="T904" s="63" t="str">
        <f t="shared" si="450"/>
        <v/>
      </c>
      <c r="U904" s="63" t="str">
        <f t="shared" si="450"/>
        <v/>
      </c>
      <c r="V904" s="64" t="str">
        <f t="shared" si="450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51">IFERROR(SQRT(2*(F903-F902)^2/(F903+F902)),"")</f>
        <v/>
      </c>
      <c r="G905" s="65" t="str">
        <f t="shared" si="451"/>
        <v/>
      </c>
      <c r="H905" s="65" t="str">
        <f t="shared" si="451"/>
        <v/>
      </c>
      <c r="I905" s="65" t="str">
        <f t="shared" si="451"/>
        <v/>
      </c>
      <c r="J905" s="65" t="str">
        <f t="shared" si="451"/>
        <v/>
      </c>
      <c r="K905" s="65" t="str">
        <f t="shared" si="451"/>
        <v/>
      </c>
      <c r="L905" s="65" t="str">
        <f t="shared" si="451"/>
        <v/>
      </c>
      <c r="M905" s="65" t="str">
        <f t="shared" si="451"/>
        <v/>
      </c>
      <c r="N905" s="70" t="str">
        <f t="shared" si="451"/>
        <v/>
      </c>
      <c r="O905" s="70" t="str">
        <f t="shared" si="451"/>
        <v/>
      </c>
      <c r="P905" s="70" t="str">
        <f t="shared" si="451"/>
        <v/>
      </c>
      <c r="Q905" s="65" t="str">
        <f t="shared" si="451"/>
        <v/>
      </c>
      <c r="R905" s="65" t="str">
        <f t="shared" si="451"/>
        <v/>
      </c>
      <c r="S905" s="65" t="str">
        <f t="shared" si="451"/>
        <v/>
      </c>
      <c r="T905" s="65" t="str">
        <f t="shared" si="451"/>
        <v/>
      </c>
      <c r="U905" s="65" t="str">
        <f t="shared" si="451"/>
        <v/>
      </c>
      <c r="V905" s="66" t="str">
        <f t="shared" si="451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71"/>
      <c r="E906" s="91"/>
      <c r="F906" s="58"/>
      <c r="G906" s="58"/>
      <c r="H906" s="58"/>
      <c r="I906" s="58"/>
      <c r="J906" s="58"/>
      <c r="K906" s="58"/>
      <c r="L906" s="58"/>
      <c r="M906" s="58"/>
      <c r="Q906" s="58"/>
      <c r="R906" s="58"/>
      <c r="S906" s="58"/>
      <c r="T906" s="58"/>
      <c r="U906" s="58"/>
      <c r="V906" s="59"/>
    </row>
    <row r="907" spans="1:22" ht="13.95" customHeight="1" x14ac:dyDescent="0.3">
      <c r="A907" s="82"/>
      <c r="B907" s="85"/>
      <c r="C907" s="18" t="s">
        <v>548</v>
      </c>
      <c r="D907" s="72"/>
      <c r="E907" s="88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60"/>
    </row>
    <row r="908" spans="1:22" ht="13.95" customHeight="1" x14ac:dyDescent="0.3">
      <c r="A908" s="82"/>
      <c r="B908" s="85"/>
      <c r="C908" s="18" t="s">
        <v>549</v>
      </c>
      <c r="D908" s="72"/>
      <c r="E908" s="88"/>
      <c r="F908" s="63" t="str">
        <f t="shared" ref="F908:V908" si="452">IFERROR((F907-F906)/F906,"")</f>
        <v/>
      </c>
      <c r="G908" s="63" t="str">
        <f t="shared" si="452"/>
        <v/>
      </c>
      <c r="H908" s="63" t="str">
        <f t="shared" si="452"/>
        <v/>
      </c>
      <c r="I908" s="63" t="str">
        <f t="shared" si="452"/>
        <v/>
      </c>
      <c r="J908" s="63" t="str">
        <f t="shared" si="452"/>
        <v/>
      </c>
      <c r="K908" s="63" t="str">
        <f t="shared" si="452"/>
        <v/>
      </c>
      <c r="L908" s="63" t="str">
        <f t="shared" si="452"/>
        <v/>
      </c>
      <c r="M908" s="63" t="str">
        <f t="shared" si="452"/>
        <v/>
      </c>
      <c r="N908" s="35" t="str">
        <f t="shared" si="452"/>
        <v/>
      </c>
      <c r="O908" s="35" t="str">
        <f t="shared" si="452"/>
        <v/>
      </c>
      <c r="P908" s="35" t="str">
        <f t="shared" si="452"/>
        <v/>
      </c>
      <c r="Q908" s="63" t="str">
        <f t="shared" si="452"/>
        <v/>
      </c>
      <c r="R908" s="63" t="str">
        <f t="shared" si="452"/>
        <v/>
      </c>
      <c r="S908" s="63" t="str">
        <f t="shared" si="452"/>
        <v/>
      </c>
      <c r="T908" s="63" t="str">
        <f t="shared" si="452"/>
        <v/>
      </c>
      <c r="U908" s="63" t="str">
        <f t="shared" si="452"/>
        <v/>
      </c>
      <c r="V908" s="64" t="str">
        <f t="shared" si="452"/>
        <v/>
      </c>
    </row>
    <row r="909" spans="1:22" ht="13.95" customHeight="1" thickBot="1" x14ac:dyDescent="0.35">
      <c r="A909" s="83"/>
      <c r="B909" s="86"/>
      <c r="C909" s="61" t="s">
        <v>550</v>
      </c>
      <c r="D909" s="73"/>
      <c r="E909" s="89"/>
      <c r="F909" s="65" t="str">
        <f t="shared" ref="F909:V909" si="453">IFERROR(SQRT(2*(F907-F906)^2/(F907+F906)),"")</f>
        <v/>
      </c>
      <c r="G909" s="65" t="str">
        <f t="shared" si="453"/>
        <v/>
      </c>
      <c r="H909" s="65" t="str">
        <f t="shared" si="453"/>
        <v/>
      </c>
      <c r="I909" s="65" t="str">
        <f t="shared" si="453"/>
        <v/>
      </c>
      <c r="J909" s="65" t="str">
        <f t="shared" si="453"/>
        <v/>
      </c>
      <c r="K909" s="65" t="str">
        <f t="shared" si="453"/>
        <v/>
      </c>
      <c r="L909" s="65" t="str">
        <f t="shared" si="453"/>
        <v/>
      </c>
      <c r="M909" s="65" t="str">
        <f t="shared" si="453"/>
        <v/>
      </c>
      <c r="N909" s="70" t="str">
        <f t="shared" si="453"/>
        <v/>
      </c>
      <c r="O909" s="70" t="str">
        <f t="shared" si="453"/>
        <v/>
      </c>
      <c r="P909" s="70" t="str">
        <f t="shared" si="453"/>
        <v/>
      </c>
      <c r="Q909" s="65" t="str">
        <f t="shared" si="453"/>
        <v/>
      </c>
      <c r="R909" s="65" t="str">
        <f t="shared" si="453"/>
        <v/>
      </c>
      <c r="S909" s="65" t="str">
        <f t="shared" si="453"/>
        <v/>
      </c>
      <c r="T909" s="65" t="str">
        <f t="shared" si="453"/>
        <v/>
      </c>
      <c r="U909" s="65" t="str">
        <f t="shared" si="453"/>
        <v/>
      </c>
      <c r="V909" s="66" t="str">
        <f t="shared" si="453"/>
        <v/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54">IFERROR((F911-F910)/F910,"")</f>
        <v/>
      </c>
      <c r="G912" s="63" t="str">
        <f t="shared" si="454"/>
        <v/>
      </c>
      <c r="H912" s="63" t="str">
        <f t="shared" si="454"/>
        <v/>
      </c>
      <c r="I912" s="63" t="str">
        <f t="shared" si="454"/>
        <v/>
      </c>
      <c r="J912" s="63" t="str">
        <f t="shared" si="454"/>
        <v/>
      </c>
      <c r="K912" s="63" t="str">
        <f t="shared" si="454"/>
        <v/>
      </c>
      <c r="L912" s="63" t="str">
        <f t="shared" si="454"/>
        <v/>
      </c>
      <c r="M912" s="63" t="str">
        <f t="shared" si="454"/>
        <v/>
      </c>
      <c r="N912" s="35" t="str">
        <f t="shared" si="454"/>
        <v/>
      </c>
      <c r="O912" s="35" t="str">
        <f t="shared" si="454"/>
        <v/>
      </c>
      <c r="P912" s="35" t="str">
        <f t="shared" si="454"/>
        <v/>
      </c>
      <c r="Q912" s="63" t="str">
        <f t="shared" si="454"/>
        <v/>
      </c>
      <c r="R912" s="63" t="str">
        <f t="shared" si="454"/>
        <v/>
      </c>
      <c r="S912" s="63" t="str">
        <f t="shared" si="454"/>
        <v/>
      </c>
      <c r="T912" s="63" t="str">
        <f t="shared" si="454"/>
        <v/>
      </c>
      <c r="U912" s="63" t="str">
        <f t="shared" si="454"/>
        <v/>
      </c>
      <c r="V912" s="64" t="str">
        <f t="shared" si="454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55">IFERROR(SQRT(2*(F911-F910)^2/(F911+F910)),"")</f>
        <v/>
      </c>
      <c r="G913" s="65" t="str">
        <f t="shared" si="455"/>
        <v/>
      </c>
      <c r="H913" s="65" t="str">
        <f t="shared" si="455"/>
        <v/>
      </c>
      <c r="I913" s="65" t="str">
        <f t="shared" si="455"/>
        <v/>
      </c>
      <c r="J913" s="65" t="str">
        <f t="shared" si="455"/>
        <v/>
      </c>
      <c r="K913" s="65" t="str">
        <f t="shared" si="455"/>
        <v/>
      </c>
      <c r="L913" s="65" t="str">
        <f t="shared" si="455"/>
        <v/>
      </c>
      <c r="M913" s="65" t="str">
        <f t="shared" si="455"/>
        <v/>
      </c>
      <c r="N913" s="70" t="str">
        <f t="shared" si="455"/>
        <v/>
      </c>
      <c r="O913" s="70" t="str">
        <f t="shared" si="455"/>
        <v/>
      </c>
      <c r="P913" s="70" t="str">
        <f t="shared" si="455"/>
        <v/>
      </c>
      <c r="Q913" s="65" t="str">
        <f t="shared" si="455"/>
        <v/>
      </c>
      <c r="R913" s="65" t="str">
        <f t="shared" si="455"/>
        <v/>
      </c>
      <c r="S913" s="65" t="str">
        <f t="shared" si="455"/>
        <v/>
      </c>
      <c r="T913" s="65" t="str">
        <f t="shared" si="455"/>
        <v/>
      </c>
      <c r="U913" s="65" t="str">
        <f t="shared" si="455"/>
        <v/>
      </c>
      <c r="V913" s="66" t="str">
        <f t="shared" si="455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56">IFERROR((F915-F914)/F914,"")</f>
        <v/>
      </c>
      <c r="G916" s="63" t="str">
        <f t="shared" si="456"/>
        <v/>
      </c>
      <c r="H916" s="63" t="str">
        <f t="shared" si="456"/>
        <v/>
      </c>
      <c r="I916" s="63" t="str">
        <f t="shared" si="456"/>
        <v/>
      </c>
      <c r="J916" s="63" t="str">
        <f t="shared" si="456"/>
        <v/>
      </c>
      <c r="K916" s="63" t="str">
        <f t="shared" si="456"/>
        <v/>
      </c>
      <c r="L916" s="63" t="str">
        <f t="shared" si="456"/>
        <v/>
      </c>
      <c r="M916" s="63" t="str">
        <f t="shared" si="456"/>
        <v/>
      </c>
      <c r="N916" s="35" t="str">
        <f t="shared" si="456"/>
        <v/>
      </c>
      <c r="O916" s="35" t="str">
        <f t="shared" si="456"/>
        <v/>
      </c>
      <c r="P916" s="35" t="str">
        <f t="shared" si="456"/>
        <v/>
      </c>
      <c r="Q916" s="63" t="str">
        <f t="shared" si="456"/>
        <v/>
      </c>
      <c r="R916" s="63" t="str">
        <f t="shared" si="456"/>
        <v/>
      </c>
      <c r="S916" s="63" t="str">
        <f t="shared" si="456"/>
        <v/>
      </c>
      <c r="T916" s="63" t="str">
        <f t="shared" si="456"/>
        <v/>
      </c>
      <c r="U916" s="63" t="str">
        <f t="shared" si="456"/>
        <v/>
      </c>
      <c r="V916" s="64" t="str">
        <f t="shared" si="456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57">IFERROR(SQRT(2*(F915-F914)^2/(F915+F914)),"")</f>
        <v/>
      </c>
      <c r="G917" s="65" t="str">
        <f t="shared" si="457"/>
        <v/>
      </c>
      <c r="H917" s="65" t="str">
        <f t="shared" si="457"/>
        <v/>
      </c>
      <c r="I917" s="65" t="str">
        <f t="shared" si="457"/>
        <v/>
      </c>
      <c r="J917" s="65" t="str">
        <f t="shared" si="457"/>
        <v/>
      </c>
      <c r="K917" s="65" t="str">
        <f t="shared" si="457"/>
        <v/>
      </c>
      <c r="L917" s="65" t="str">
        <f t="shared" si="457"/>
        <v/>
      </c>
      <c r="M917" s="65" t="str">
        <f t="shared" si="457"/>
        <v/>
      </c>
      <c r="N917" s="70" t="str">
        <f t="shared" si="457"/>
        <v/>
      </c>
      <c r="O917" s="70" t="str">
        <f t="shared" si="457"/>
        <v/>
      </c>
      <c r="P917" s="70" t="str">
        <f t="shared" si="457"/>
        <v/>
      </c>
      <c r="Q917" s="65" t="str">
        <f t="shared" si="457"/>
        <v/>
      </c>
      <c r="R917" s="65" t="str">
        <f t="shared" si="457"/>
        <v/>
      </c>
      <c r="S917" s="65" t="str">
        <f t="shared" si="457"/>
        <v/>
      </c>
      <c r="T917" s="65" t="str">
        <f t="shared" si="457"/>
        <v/>
      </c>
      <c r="U917" s="65" t="str">
        <f t="shared" si="457"/>
        <v/>
      </c>
      <c r="V917" s="66" t="str">
        <f t="shared" si="457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58">IFERROR((F919-F918)/F918,"")</f>
        <v/>
      </c>
      <c r="G920" s="63" t="str">
        <f t="shared" si="458"/>
        <v/>
      </c>
      <c r="H920" s="63" t="str">
        <f t="shared" si="458"/>
        <v/>
      </c>
      <c r="I920" s="63" t="str">
        <f t="shared" si="458"/>
        <v/>
      </c>
      <c r="J920" s="63" t="str">
        <f t="shared" si="458"/>
        <v/>
      </c>
      <c r="K920" s="63" t="str">
        <f t="shared" si="458"/>
        <v/>
      </c>
      <c r="L920" s="63" t="str">
        <f t="shared" si="458"/>
        <v/>
      </c>
      <c r="M920" s="63" t="str">
        <f t="shared" si="458"/>
        <v/>
      </c>
      <c r="N920" s="35" t="str">
        <f t="shared" si="458"/>
        <v/>
      </c>
      <c r="O920" s="35" t="str">
        <f t="shared" si="458"/>
        <v/>
      </c>
      <c r="P920" s="35" t="str">
        <f t="shared" si="458"/>
        <v/>
      </c>
      <c r="Q920" s="63" t="str">
        <f t="shared" si="458"/>
        <v/>
      </c>
      <c r="R920" s="63" t="str">
        <f t="shared" si="458"/>
        <v/>
      </c>
      <c r="S920" s="63" t="str">
        <f t="shared" si="458"/>
        <v/>
      </c>
      <c r="T920" s="63" t="str">
        <f t="shared" si="458"/>
        <v/>
      </c>
      <c r="U920" s="63" t="str">
        <f t="shared" si="458"/>
        <v/>
      </c>
      <c r="V920" s="64" t="str">
        <f t="shared" si="458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59">IFERROR(SQRT(2*(F919-F918)^2/(F919+F918)),"")</f>
        <v/>
      </c>
      <c r="G921" s="65" t="str">
        <f t="shared" si="459"/>
        <v/>
      </c>
      <c r="H921" s="65" t="str">
        <f t="shared" si="459"/>
        <v/>
      </c>
      <c r="I921" s="65" t="str">
        <f t="shared" si="459"/>
        <v/>
      </c>
      <c r="J921" s="65" t="str">
        <f t="shared" si="459"/>
        <v/>
      </c>
      <c r="K921" s="65" t="str">
        <f t="shared" si="459"/>
        <v/>
      </c>
      <c r="L921" s="65" t="str">
        <f t="shared" si="459"/>
        <v/>
      </c>
      <c r="M921" s="65" t="str">
        <f t="shared" si="459"/>
        <v/>
      </c>
      <c r="N921" s="70" t="str">
        <f t="shared" si="459"/>
        <v/>
      </c>
      <c r="O921" s="70" t="str">
        <f t="shared" si="459"/>
        <v/>
      </c>
      <c r="P921" s="70" t="str">
        <f t="shared" si="459"/>
        <v/>
      </c>
      <c r="Q921" s="65" t="str">
        <f t="shared" si="459"/>
        <v/>
      </c>
      <c r="R921" s="65" t="str">
        <f t="shared" si="459"/>
        <v/>
      </c>
      <c r="S921" s="65" t="str">
        <f t="shared" si="459"/>
        <v/>
      </c>
      <c r="T921" s="65" t="str">
        <f t="shared" si="459"/>
        <v/>
      </c>
      <c r="U921" s="65" t="str">
        <f t="shared" si="459"/>
        <v/>
      </c>
      <c r="V921" s="66" t="str">
        <f t="shared" si="459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60">IFERROR((F923-F922)/F922,"")</f>
        <v/>
      </c>
      <c r="G924" s="63" t="str">
        <f t="shared" si="460"/>
        <v/>
      </c>
      <c r="H924" s="63" t="str">
        <f t="shared" si="460"/>
        <v/>
      </c>
      <c r="I924" s="63" t="str">
        <f t="shared" si="460"/>
        <v/>
      </c>
      <c r="J924" s="63" t="str">
        <f t="shared" si="460"/>
        <v/>
      </c>
      <c r="K924" s="63" t="str">
        <f t="shared" si="460"/>
        <v/>
      </c>
      <c r="L924" s="63" t="str">
        <f t="shared" si="460"/>
        <v/>
      </c>
      <c r="M924" s="63" t="str">
        <f t="shared" si="460"/>
        <v/>
      </c>
      <c r="N924" s="35" t="str">
        <f t="shared" si="460"/>
        <v/>
      </c>
      <c r="O924" s="35" t="str">
        <f t="shared" si="460"/>
        <v/>
      </c>
      <c r="P924" s="35" t="str">
        <f t="shared" si="460"/>
        <v/>
      </c>
      <c r="Q924" s="63" t="str">
        <f t="shared" si="460"/>
        <v/>
      </c>
      <c r="R924" s="63" t="str">
        <f t="shared" si="460"/>
        <v/>
      </c>
      <c r="S924" s="63" t="str">
        <f t="shared" si="460"/>
        <v/>
      </c>
      <c r="T924" s="63" t="str">
        <f t="shared" si="460"/>
        <v/>
      </c>
      <c r="U924" s="63" t="str">
        <f t="shared" si="460"/>
        <v/>
      </c>
      <c r="V924" s="64" t="str">
        <f t="shared" si="460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61">IFERROR(SQRT(2*(F923-F922)^2/(F923+F922)),"")</f>
        <v/>
      </c>
      <c r="G925" s="65" t="str">
        <f t="shared" si="461"/>
        <v/>
      </c>
      <c r="H925" s="65" t="str">
        <f t="shared" si="461"/>
        <v/>
      </c>
      <c r="I925" s="65" t="str">
        <f t="shared" si="461"/>
        <v/>
      </c>
      <c r="J925" s="65" t="str">
        <f t="shared" si="461"/>
        <v/>
      </c>
      <c r="K925" s="65" t="str">
        <f t="shared" si="461"/>
        <v/>
      </c>
      <c r="L925" s="65" t="str">
        <f t="shared" si="461"/>
        <v/>
      </c>
      <c r="M925" s="65" t="str">
        <f t="shared" si="461"/>
        <v/>
      </c>
      <c r="N925" s="70" t="str">
        <f t="shared" si="461"/>
        <v/>
      </c>
      <c r="O925" s="70" t="str">
        <f t="shared" si="461"/>
        <v/>
      </c>
      <c r="P925" s="70" t="str">
        <f t="shared" si="461"/>
        <v/>
      </c>
      <c r="Q925" s="65" t="str">
        <f t="shared" si="461"/>
        <v/>
      </c>
      <c r="R925" s="65" t="str">
        <f t="shared" si="461"/>
        <v/>
      </c>
      <c r="S925" s="65" t="str">
        <f t="shared" si="461"/>
        <v/>
      </c>
      <c r="T925" s="65" t="str">
        <f t="shared" si="461"/>
        <v/>
      </c>
      <c r="U925" s="65" t="str">
        <f t="shared" si="461"/>
        <v/>
      </c>
      <c r="V925" s="66" t="str">
        <f t="shared" si="461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62">IFERROR((F927-F926)/F926,"")</f>
        <v/>
      </c>
      <c r="G928" s="63" t="str">
        <f t="shared" si="462"/>
        <v/>
      </c>
      <c r="H928" s="63" t="str">
        <f t="shared" si="462"/>
        <v/>
      </c>
      <c r="I928" s="63" t="str">
        <f t="shared" si="462"/>
        <v/>
      </c>
      <c r="J928" s="63" t="str">
        <f t="shared" si="462"/>
        <v/>
      </c>
      <c r="K928" s="63" t="str">
        <f t="shared" si="462"/>
        <v/>
      </c>
      <c r="L928" s="63" t="str">
        <f t="shared" si="462"/>
        <v/>
      </c>
      <c r="M928" s="63" t="str">
        <f t="shared" si="462"/>
        <v/>
      </c>
      <c r="N928" s="35" t="str">
        <f t="shared" si="462"/>
        <v/>
      </c>
      <c r="O928" s="35" t="str">
        <f t="shared" si="462"/>
        <v/>
      </c>
      <c r="P928" s="35" t="str">
        <f t="shared" si="462"/>
        <v/>
      </c>
      <c r="Q928" s="63" t="str">
        <f t="shared" si="462"/>
        <v/>
      </c>
      <c r="R928" s="63" t="str">
        <f t="shared" si="462"/>
        <v/>
      </c>
      <c r="S928" s="63" t="str">
        <f t="shared" si="462"/>
        <v/>
      </c>
      <c r="T928" s="63" t="str">
        <f t="shared" si="462"/>
        <v/>
      </c>
      <c r="U928" s="63" t="str">
        <f t="shared" si="462"/>
        <v/>
      </c>
      <c r="V928" s="64" t="str">
        <f t="shared" si="462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63">IFERROR(SQRT(2*(F927-F926)^2/(F927+F926)),"")</f>
        <v/>
      </c>
      <c r="G929" s="65" t="str">
        <f t="shared" si="463"/>
        <v/>
      </c>
      <c r="H929" s="65" t="str">
        <f t="shared" si="463"/>
        <v/>
      </c>
      <c r="I929" s="65" t="str">
        <f t="shared" si="463"/>
        <v/>
      </c>
      <c r="J929" s="65" t="str">
        <f t="shared" si="463"/>
        <v/>
      </c>
      <c r="K929" s="65" t="str">
        <f t="shared" si="463"/>
        <v/>
      </c>
      <c r="L929" s="65" t="str">
        <f t="shared" si="463"/>
        <v/>
      </c>
      <c r="M929" s="65" t="str">
        <f t="shared" si="463"/>
        <v/>
      </c>
      <c r="N929" s="70" t="str">
        <f t="shared" si="463"/>
        <v/>
      </c>
      <c r="O929" s="70" t="str">
        <f t="shared" si="463"/>
        <v/>
      </c>
      <c r="P929" s="70" t="str">
        <f t="shared" si="463"/>
        <v/>
      </c>
      <c r="Q929" s="65" t="str">
        <f t="shared" si="463"/>
        <v/>
      </c>
      <c r="R929" s="65" t="str">
        <f t="shared" si="463"/>
        <v/>
      </c>
      <c r="S929" s="65" t="str">
        <f t="shared" si="463"/>
        <v/>
      </c>
      <c r="T929" s="65" t="str">
        <f t="shared" si="463"/>
        <v/>
      </c>
      <c r="U929" s="65" t="str">
        <f t="shared" si="463"/>
        <v/>
      </c>
      <c r="V929" s="66" t="str">
        <f t="shared" si="463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64">IFERROR((F931-F930)/F930,"")</f>
        <v/>
      </c>
      <c r="G932" s="63" t="str">
        <f t="shared" si="464"/>
        <v/>
      </c>
      <c r="H932" s="63" t="str">
        <f t="shared" si="464"/>
        <v/>
      </c>
      <c r="I932" s="63" t="str">
        <f t="shared" si="464"/>
        <v/>
      </c>
      <c r="J932" s="63" t="str">
        <f t="shared" si="464"/>
        <v/>
      </c>
      <c r="K932" s="63" t="str">
        <f t="shared" si="464"/>
        <v/>
      </c>
      <c r="L932" s="63" t="str">
        <f t="shared" si="464"/>
        <v/>
      </c>
      <c r="M932" s="63" t="str">
        <f t="shared" si="464"/>
        <v/>
      </c>
      <c r="N932" s="35" t="str">
        <f t="shared" si="464"/>
        <v/>
      </c>
      <c r="O932" s="35" t="str">
        <f t="shared" si="464"/>
        <v/>
      </c>
      <c r="P932" s="35" t="str">
        <f t="shared" si="464"/>
        <v/>
      </c>
      <c r="Q932" s="63" t="str">
        <f t="shared" si="464"/>
        <v/>
      </c>
      <c r="R932" s="63" t="str">
        <f t="shared" si="464"/>
        <v/>
      </c>
      <c r="S932" s="63" t="str">
        <f t="shared" si="464"/>
        <v/>
      </c>
      <c r="T932" s="63" t="str">
        <f t="shared" si="464"/>
        <v/>
      </c>
      <c r="U932" s="63" t="str">
        <f t="shared" si="464"/>
        <v/>
      </c>
      <c r="V932" s="64" t="str">
        <f t="shared" si="464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65">IFERROR(SQRT(2*(F931-F930)^2/(F931+F930)),"")</f>
        <v/>
      </c>
      <c r="G933" s="65" t="str">
        <f t="shared" si="465"/>
        <v/>
      </c>
      <c r="H933" s="65" t="str">
        <f t="shared" si="465"/>
        <v/>
      </c>
      <c r="I933" s="65" t="str">
        <f t="shared" si="465"/>
        <v/>
      </c>
      <c r="J933" s="65" t="str">
        <f t="shared" si="465"/>
        <v/>
      </c>
      <c r="K933" s="65" t="str">
        <f t="shared" si="465"/>
        <v/>
      </c>
      <c r="L933" s="65" t="str">
        <f t="shared" si="465"/>
        <v/>
      </c>
      <c r="M933" s="65" t="str">
        <f t="shared" si="465"/>
        <v/>
      </c>
      <c r="N933" s="70" t="str">
        <f t="shared" si="465"/>
        <v/>
      </c>
      <c r="O933" s="70" t="str">
        <f t="shared" si="465"/>
        <v/>
      </c>
      <c r="P933" s="70" t="str">
        <f t="shared" si="465"/>
        <v/>
      </c>
      <c r="Q933" s="65" t="str">
        <f t="shared" si="465"/>
        <v/>
      </c>
      <c r="R933" s="65" t="str">
        <f t="shared" si="465"/>
        <v/>
      </c>
      <c r="S933" s="65" t="str">
        <f t="shared" si="465"/>
        <v/>
      </c>
      <c r="T933" s="65" t="str">
        <f t="shared" si="465"/>
        <v/>
      </c>
      <c r="U933" s="65" t="str">
        <f t="shared" si="465"/>
        <v/>
      </c>
      <c r="V933" s="66" t="str">
        <f t="shared" si="465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66">IFERROR((F935-F934)/F934,"")</f>
        <v/>
      </c>
      <c r="G936" s="63" t="str">
        <f t="shared" si="466"/>
        <v/>
      </c>
      <c r="H936" s="63" t="str">
        <f t="shared" si="466"/>
        <v/>
      </c>
      <c r="I936" s="63" t="str">
        <f t="shared" si="466"/>
        <v/>
      </c>
      <c r="J936" s="63" t="str">
        <f t="shared" si="466"/>
        <v/>
      </c>
      <c r="K936" s="63" t="str">
        <f t="shared" si="466"/>
        <v/>
      </c>
      <c r="L936" s="63" t="str">
        <f t="shared" si="466"/>
        <v/>
      </c>
      <c r="M936" s="63" t="str">
        <f t="shared" si="466"/>
        <v/>
      </c>
      <c r="N936" s="35" t="str">
        <f t="shared" si="466"/>
        <v/>
      </c>
      <c r="O936" s="35" t="str">
        <f t="shared" si="466"/>
        <v/>
      </c>
      <c r="P936" s="35" t="str">
        <f t="shared" si="466"/>
        <v/>
      </c>
      <c r="Q936" s="63" t="str">
        <f t="shared" si="466"/>
        <v/>
      </c>
      <c r="R936" s="63" t="str">
        <f t="shared" si="466"/>
        <v/>
      </c>
      <c r="S936" s="63" t="str">
        <f t="shared" si="466"/>
        <v/>
      </c>
      <c r="T936" s="63" t="str">
        <f t="shared" si="466"/>
        <v/>
      </c>
      <c r="U936" s="63" t="str">
        <f t="shared" si="466"/>
        <v/>
      </c>
      <c r="V936" s="64" t="str">
        <f t="shared" si="466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67">IFERROR(SQRT(2*(F935-F934)^2/(F935+F934)),"")</f>
        <v/>
      </c>
      <c r="G937" s="65" t="str">
        <f t="shared" si="467"/>
        <v/>
      </c>
      <c r="H937" s="65" t="str">
        <f t="shared" si="467"/>
        <v/>
      </c>
      <c r="I937" s="65" t="str">
        <f t="shared" si="467"/>
        <v/>
      </c>
      <c r="J937" s="65" t="str">
        <f t="shared" si="467"/>
        <v/>
      </c>
      <c r="K937" s="65" t="str">
        <f t="shared" si="467"/>
        <v/>
      </c>
      <c r="L937" s="65" t="str">
        <f t="shared" si="467"/>
        <v/>
      </c>
      <c r="M937" s="65" t="str">
        <f t="shared" si="467"/>
        <v/>
      </c>
      <c r="N937" s="70" t="str">
        <f t="shared" si="467"/>
        <v/>
      </c>
      <c r="O937" s="70" t="str">
        <f t="shared" si="467"/>
        <v/>
      </c>
      <c r="P937" s="70" t="str">
        <f t="shared" si="467"/>
        <v/>
      </c>
      <c r="Q937" s="65" t="str">
        <f t="shared" si="467"/>
        <v/>
      </c>
      <c r="R937" s="65" t="str">
        <f t="shared" si="467"/>
        <v/>
      </c>
      <c r="S937" s="65" t="str">
        <f t="shared" si="467"/>
        <v/>
      </c>
      <c r="T937" s="65" t="str">
        <f t="shared" si="467"/>
        <v/>
      </c>
      <c r="U937" s="65" t="str">
        <f t="shared" si="467"/>
        <v/>
      </c>
      <c r="V937" s="66" t="str">
        <f t="shared" si="467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68">IFERROR((F939-F938)/F938,"")</f>
        <v/>
      </c>
      <c r="G940" s="63" t="str">
        <f t="shared" si="468"/>
        <v/>
      </c>
      <c r="H940" s="63" t="str">
        <f t="shared" si="468"/>
        <v/>
      </c>
      <c r="I940" s="63" t="str">
        <f t="shared" si="468"/>
        <v/>
      </c>
      <c r="J940" s="63" t="str">
        <f t="shared" si="468"/>
        <v/>
      </c>
      <c r="K940" s="63" t="str">
        <f t="shared" si="468"/>
        <v/>
      </c>
      <c r="L940" s="63" t="str">
        <f t="shared" si="468"/>
        <v/>
      </c>
      <c r="M940" s="63" t="str">
        <f t="shared" si="468"/>
        <v/>
      </c>
      <c r="N940" s="35" t="str">
        <f t="shared" si="468"/>
        <v/>
      </c>
      <c r="O940" s="35" t="str">
        <f t="shared" si="468"/>
        <v/>
      </c>
      <c r="P940" s="35" t="str">
        <f t="shared" si="468"/>
        <v/>
      </c>
      <c r="Q940" s="63" t="str">
        <f t="shared" si="468"/>
        <v/>
      </c>
      <c r="R940" s="63" t="str">
        <f t="shared" si="468"/>
        <v/>
      </c>
      <c r="S940" s="63" t="str">
        <f t="shared" si="468"/>
        <v/>
      </c>
      <c r="T940" s="63" t="str">
        <f t="shared" si="468"/>
        <v/>
      </c>
      <c r="U940" s="63" t="str">
        <f t="shared" si="468"/>
        <v/>
      </c>
      <c r="V940" s="64" t="str">
        <f t="shared" si="468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69">IFERROR(SQRT(2*(F939-F938)^2/(F939+F938)),"")</f>
        <v/>
      </c>
      <c r="G941" s="65" t="str">
        <f t="shared" si="469"/>
        <v/>
      </c>
      <c r="H941" s="65" t="str">
        <f t="shared" si="469"/>
        <v/>
      </c>
      <c r="I941" s="65" t="str">
        <f t="shared" si="469"/>
        <v/>
      </c>
      <c r="J941" s="65" t="str">
        <f t="shared" si="469"/>
        <v/>
      </c>
      <c r="K941" s="65" t="str">
        <f t="shared" si="469"/>
        <v/>
      </c>
      <c r="L941" s="65" t="str">
        <f t="shared" si="469"/>
        <v/>
      </c>
      <c r="M941" s="65" t="str">
        <f t="shared" si="469"/>
        <v/>
      </c>
      <c r="N941" s="70" t="str">
        <f t="shared" si="469"/>
        <v/>
      </c>
      <c r="O941" s="70" t="str">
        <f t="shared" si="469"/>
        <v/>
      </c>
      <c r="P941" s="70" t="str">
        <f t="shared" si="469"/>
        <v/>
      </c>
      <c r="Q941" s="65" t="str">
        <f t="shared" si="469"/>
        <v/>
      </c>
      <c r="R941" s="65" t="str">
        <f t="shared" si="469"/>
        <v/>
      </c>
      <c r="S941" s="65" t="str">
        <f t="shared" si="469"/>
        <v/>
      </c>
      <c r="T941" s="65" t="str">
        <f t="shared" si="469"/>
        <v/>
      </c>
      <c r="U941" s="65" t="str">
        <f t="shared" si="469"/>
        <v/>
      </c>
      <c r="V941" s="66" t="str">
        <f t="shared" si="469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A00DB-0E1D-4739-AA2F-0AE46D7B65D8}">
  <sheetPr codeName="Sheet17"/>
  <dimension ref="A1:V945"/>
  <sheetViews>
    <sheetView tabSelected="1" topLeftCell="D1" zoomScale="130" zoomScaleNormal="130" workbookViewId="0">
      <selection activeCell="D30" sqref="D30:D33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63" t="str">
        <f t="shared" si="0"/>
        <v/>
      </c>
      <c r="O4" s="63" t="str">
        <f t="shared" si="0"/>
        <v/>
      </c>
      <c r="P4" s="63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3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>
        <v>45846</v>
      </c>
      <c r="E6" s="90">
        <v>0.53125</v>
      </c>
      <c r="F6">
        <v>521</v>
      </c>
      <c r="G6">
        <v>178</v>
      </c>
      <c r="H6">
        <v>162</v>
      </c>
      <c r="I6">
        <v>87</v>
      </c>
      <c r="J6">
        <v>94</v>
      </c>
      <c r="K6">
        <v>37</v>
      </c>
      <c r="L6">
        <v>125</v>
      </c>
      <c r="M6">
        <v>16</v>
      </c>
      <c r="N6">
        <v>9</v>
      </c>
      <c r="O6">
        <v>132</v>
      </c>
      <c r="P6">
        <v>21</v>
      </c>
      <c r="Q6">
        <v>31</v>
      </c>
      <c r="R6">
        <v>37</v>
      </c>
      <c r="S6">
        <v>19</v>
      </c>
      <c r="T6">
        <v>36</v>
      </c>
      <c r="U6">
        <v>22</v>
      </c>
      <c r="V6">
        <v>36</v>
      </c>
    </row>
    <row r="7" spans="1:22" ht="13.95" customHeight="1" x14ac:dyDescent="0.3">
      <c r="A7" s="82"/>
      <c r="B7" s="85"/>
      <c r="C7" s="18" t="s">
        <v>548</v>
      </c>
      <c r="D7" s="88"/>
      <c r="E7" s="88"/>
      <c r="F7">
        <v>552</v>
      </c>
      <c r="G7">
        <v>185</v>
      </c>
      <c r="H7">
        <v>185</v>
      </c>
      <c r="I7">
        <v>89</v>
      </c>
      <c r="J7">
        <v>93</v>
      </c>
      <c r="K7">
        <v>38</v>
      </c>
      <c r="L7">
        <v>123</v>
      </c>
      <c r="M7">
        <v>24</v>
      </c>
      <c r="N7">
        <v>9</v>
      </c>
      <c r="O7">
        <v>147</v>
      </c>
      <c r="P7">
        <v>29</v>
      </c>
      <c r="Q7">
        <v>31</v>
      </c>
      <c r="R7">
        <v>37</v>
      </c>
      <c r="S7">
        <v>21</v>
      </c>
      <c r="T7">
        <v>35</v>
      </c>
      <c r="U7">
        <v>21</v>
      </c>
      <c r="V7">
        <v>37</v>
      </c>
    </row>
    <row r="8" spans="1:22" ht="13.95" customHeight="1" x14ac:dyDescent="0.3">
      <c r="A8" s="82"/>
      <c r="B8" s="85"/>
      <c r="C8" s="18" t="s">
        <v>549</v>
      </c>
      <c r="D8" s="88"/>
      <c r="E8" s="88"/>
      <c r="F8" s="63">
        <f t="shared" ref="F8:V8" si="2">IFERROR((F7-F6)/F6,"")</f>
        <v>5.9500959692898273E-2</v>
      </c>
      <c r="G8" s="63">
        <f t="shared" si="2"/>
        <v>3.9325842696629212E-2</v>
      </c>
      <c r="H8" s="63">
        <f t="shared" si="2"/>
        <v>0.1419753086419753</v>
      </c>
      <c r="I8" s="63">
        <f t="shared" si="2"/>
        <v>2.2988505747126436E-2</v>
      </c>
      <c r="J8" s="63">
        <f t="shared" si="2"/>
        <v>-1.0638297872340425E-2</v>
      </c>
      <c r="K8" s="63">
        <f t="shared" si="2"/>
        <v>2.7027027027027029E-2</v>
      </c>
      <c r="L8" s="63">
        <f t="shared" si="2"/>
        <v>-1.6E-2</v>
      </c>
      <c r="M8" s="63">
        <f t="shared" si="2"/>
        <v>0.5</v>
      </c>
      <c r="N8" s="63">
        <f t="shared" si="2"/>
        <v>0</v>
      </c>
      <c r="O8" s="63">
        <f t="shared" si="2"/>
        <v>0.11363636363636363</v>
      </c>
      <c r="P8" s="63">
        <f t="shared" si="2"/>
        <v>0.38095238095238093</v>
      </c>
      <c r="Q8" s="63">
        <f t="shared" si="2"/>
        <v>0</v>
      </c>
      <c r="R8" s="63">
        <f t="shared" si="2"/>
        <v>0</v>
      </c>
      <c r="S8" s="63">
        <f t="shared" si="2"/>
        <v>0.10526315789473684</v>
      </c>
      <c r="T8" s="63">
        <f t="shared" si="2"/>
        <v>-2.7777777777777776E-2</v>
      </c>
      <c r="U8" s="63">
        <f t="shared" si="2"/>
        <v>-4.5454545454545456E-2</v>
      </c>
      <c r="V8" s="63">
        <f t="shared" si="2"/>
        <v>2.7777777777777776E-2</v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>
        <f t="shared" ref="F9:V9" si="3">IFERROR(SQRT(2*(F7-F6)^2/(F7+F6)),"")</f>
        <v>1.3383719645066712</v>
      </c>
      <c r="G9" s="65">
        <f t="shared" si="3"/>
        <v>0.51958873331764388</v>
      </c>
      <c r="H9" s="65">
        <f t="shared" si="3"/>
        <v>1.7461361214025839</v>
      </c>
      <c r="I9" s="65">
        <f t="shared" si="3"/>
        <v>0.21320071635561044</v>
      </c>
      <c r="J9" s="65">
        <f t="shared" si="3"/>
        <v>0.10341753799900383</v>
      </c>
      <c r="K9" s="65">
        <f t="shared" si="3"/>
        <v>0.16329931618554522</v>
      </c>
      <c r="L9" s="65">
        <f t="shared" si="3"/>
        <v>0.17960530202677491</v>
      </c>
      <c r="M9" s="65">
        <f t="shared" si="3"/>
        <v>1.7888543819998317</v>
      </c>
      <c r="N9" s="74">
        <f t="shared" si="3"/>
        <v>0</v>
      </c>
      <c r="O9" s="74">
        <f t="shared" si="3"/>
        <v>1.270001270001905</v>
      </c>
      <c r="P9" s="74">
        <f t="shared" si="3"/>
        <v>1.6</v>
      </c>
      <c r="Q9" s="65">
        <f t="shared" si="3"/>
        <v>0</v>
      </c>
      <c r="R9" s="65">
        <f t="shared" si="3"/>
        <v>0</v>
      </c>
      <c r="S9" s="65">
        <f t="shared" si="3"/>
        <v>0.44721359549995793</v>
      </c>
      <c r="T9" s="65">
        <f t="shared" si="3"/>
        <v>0.16783627165933782</v>
      </c>
      <c r="U9" s="65">
        <f t="shared" si="3"/>
        <v>0.21566554640687682</v>
      </c>
      <c r="V9" s="66">
        <f t="shared" si="3"/>
        <v>0.16552117772047359</v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>
        <v>45841</v>
      </c>
      <c r="E10" s="90">
        <v>0.53125</v>
      </c>
      <c r="F10" s="75">
        <v>699</v>
      </c>
      <c r="G10" s="75">
        <v>268</v>
      </c>
      <c r="H10" s="75">
        <v>226</v>
      </c>
      <c r="I10" s="75">
        <v>60</v>
      </c>
      <c r="J10" s="75">
        <v>145</v>
      </c>
      <c r="K10" s="75">
        <v>64</v>
      </c>
      <c r="L10" s="75">
        <v>186</v>
      </c>
      <c r="M10" s="75">
        <v>18</v>
      </c>
      <c r="N10">
        <v>27</v>
      </c>
      <c r="O10">
        <v>175</v>
      </c>
      <c r="P10">
        <v>24</v>
      </c>
      <c r="Q10" s="75">
        <v>12</v>
      </c>
      <c r="R10" s="75">
        <v>23</v>
      </c>
      <c r="S10" s="75">
        <v>25</v>
      </c>
      <c r="T10" s="75">
        <v>43</v>
      </c>
      <c r="U10" s="75">
        <v>35</v>
      </c>
      <c r="V10" s="76">
        <v>67</v>
      </c>
    </row>
    <row r="11" spans="1:22" ht="13.95" customHeight="1" x14ac:dyDescent="0.3">
      <c r="A11" s="82"/>
      <c r="B11" s="85"/>
      <c r="C11" s="18" t="s">
        <v>548</v>
      </c>
      <c r="D11" s="88"/>
      <c r="E11" s="88"/>
      <c r="F11">
        <v>593</v>
      </c>
      <c r="G11">
        <v>252</v>
      </c>
      <c r="H11">
        <v>220</v>
      </c>
      <c r="I11">
        <v>35</v>
      </c>
      <c r="J11">
        <v>86</v>
      </c>
      <c r="K11">
        <v>60</v>
      </c>
      <c r="L11">
        <v>192</v>
      </c>
      <c r="M11">
        <v>0</v>
      </c>
      <c r="N11">
        <v>29</v>
      </c>
      <c r="O11">
        <v>165</v>
      </c>
      <c r="P11">
        <v>26</v>
      </c>
      <c r="Q11">
        <v>12</v>
      </c>
      <c r="R11">
        <v>23</v>
      </c>
      <c r="S11">
        <v>0</v>
      </c>
      <c r="T11">
        <v>47</v>
      </c>
      <c r="U11">
        <v>39</v>
      </c>
      <c r="V11">
        <v>0</v>
      </c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>
        <f t="shared" ref="F12:V12" si="4">IFERROR((F11-F10)/F10,"")</f>
        <v>-0.15164520743919885</v>
      </c>
      <c r="G12" s="63">
        <f t="shared" si="4"/>
        <v>-5.9701492537313432E-2</v>
      </c>
      <c r="H12" s="63">
        <f t="shared" si="4"/>
        <v>-2.6548672566371681E-2</v>
      </c>
      <c r="I12" s="63">
        <f t="shared" si="4"/>
        <v>-0.41666666666666669</v>
      </c>
      <c r="J12" s="63">
        <f t="shared" si="4"/>
        <v>-0.40689655172413791</v>
      </c>
      <c r="K12" s="63">
        <f t="shared" si="4"/>
        <v>-6.25E-2</v>
      </c>
      <c r="L12" s="63">
        <f t="shared" si="4"/>
        <v>3.2258064516129031E-2</v>
      </c>
      <c r="M12" s="63">
        <f t="shared" si="4"/>
        <v>-1</v>
      </c>
      <c r="N12" s="63">
        <f t="shared" si="4"/>
        <v>7.407407407407407E-2</v>
      </c>
      <c r="O12" s="63">
        <f t="shared" si="4"/>
        <v>-5.7142857142857141E-2</v>
      </c>
      <c r="P12" s="63">
        <f t="shared" si="4"/>
        <v>8.3333333333333329E-2</v>
      </c>
      <c r="Q12" s="63">
        <f t="shared" si="4"/>
        <v>0</v>
      </c>
      <c r="R12" s="63">
        <f t="shared" si="4"/>
        <v>0</v>
      </c>
      <c r="S12" s="63">
        <f t="shared" si="4"/>
        <v>-1</v>
      </c>
      <c r="T12" s="63">
        <f t="shared" si="4"/>
        <v>9.3023255813953487E-2</v>
      </c>
      <c r="U12" s="63">
        <f t="shared" si="4"/>
        <v>0.11428571428571428</v>
      </c>
      <c r="V12" s="63">
        <f t="shared" si="4"/>
        <v>-1</v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>
        <f t="shared" ref="F13:V13" si="5">IFERROR(SQRT(2*(F11-F10)^2/(F11+F10)),"")</f>
        <v>4.1705142194325591</v>
      </c>
      <c r="G13" s="65">
        <f t="shared" si="5"/>
        <v>0.99227787671366763</v>
      </c>
      <c r="H13" s="65">
        <f t="shared" si="5"/>
        <v>0.40178971810945502</v>
      </c>
      <c r="I13" s="65">
        <f t="shared" si="5"/>
        <v>3.6273812505500582</v>
      </c>
      <c r="J13" s="65">
        <f t="shared" si="5"/>
        <v>5.4898568413509778</v>
      </c>
      <c r="K13" s="65">
        <f t="shared" si="5"/>
        <v>0.50800050800076202</v>
      </c>
      <c r="L13" s="65">
        <f t="shared" si="5"/>
        <v>0.43643578047198472</v>
      </c>
      <c r="M13" s="65">
        <f t="shared" si="5"/>
        <v>6</v>
      </c>
      <c r="N13" s="74">
        <f t="shared" si="5"/>
        <v>0.3779644730092272</v>
      </c>
      <c r="O13" s="74">
        <f t="shared" si="5"/>
        <v>0.76696498884737041</v>
      </c>
      <c r="P13" s="74">
        <f t="shared" si="5"/>
        <v>0.4</v>
      </c>
      <c r="Q13" s="65">
        <f t="shared" si="5"/>
        <v>0</v>
      </c>
      <c r="R13" s="65">
        <f t="shared" si="5"/>
        <v>0</v>
      </c>
      <c r="S13" s="65">
        <f t="shared" si="5"/>
        <v>7.0710678118654755</v>
      </c>
      <c r="T13" s="65">
        <f t="shared" si="5"/>
        <v>0.59628479399994394</v>
      </c>
      <c r="U13" s="65">
        <f t="shared" si="5"/>
        <v>0.65759594922142917</v>
      </c>
      <c r="V13" s="66">
        <f t="shared" si="5"/>
        <v>11.575836902790225</v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>
        <v>45845</v>
      </c>
      <c r="E14" s="90">
        <v>0.625</v>
      </c>
      <c r="F14">
        <v>471</v>
      </c>
      <c r="G14">
        <v>251</v>
      </c>
      <c r="H14">
        <v>192</v>
      </c>
      <c r="I14">
        <v>9</v>
      </c>
      <c r="J14">
        <v>19</v>
      </c>
      <c r="K14">
        <v>15</v>
      </c>
      <c r="L14">
        <v>227</v>
      </c>
      <c r="M14">
        <v>9</v>
      </c>
      <c r="N14">
        <v>19</v>
      </c>
      <c r="O14">
        <v>169</v>
      </c>
      <c r="P14">
        <v>4</v>
      </c>
      <c r="Q14">
        <v>8</v>
      </c>
      <c r="R14">
        <v>1</v>
      </c>
      <c r="S14">
        <v>0</v>
      </c>
      <c r="T14">
        <v>8</v>
      </c>
      <c r="U14">
        <v>2</v>
      </c>
      <c r="V14">
        <v>9</v>
      </c>
    </row>
    <row r="15" spans="1:22" ht="13.95" customHeight="1" x14ac:dyDescent="0.3">
      <c r="A15" s="82"/>
      <c r="B15" s="85"/>
      <c r="C15" s="18" t="s">
        <v>548</v>
      </c>
      <c r="D15" s="88"/>
      <c r="E15" s="88"/>
      <c r="F15">
        <v>466</v>
      </c>
      <c r="G15">
        <v>254</v>
      </c>
      <c r="H15">
        <v>185</v>
      </c>
      <c r="I15">
        <v>10</v>
      </c>
      <c r="J15">
        <v>17</v>
      </c>
      <c r="K15">
        <v>15</v>
      </c>
      <c r="L15">
        <v>226</v>
      </c>
      <c r="M15">
        <v>13</v>
      </c>
      <c r="N15">
        <v>19</v>
      </c>
      <c r="O15">
        <v>162</v>
      </c>
      <c r="P15">
        <v>4</v>
      </c>
      <c r="Q15">
        <v>9</v>
      </c>
      <c r="R15">
        <v>1</v>
      </c>
      <c r="S15">
        <v>0</v>
      </c>
      <c r="T15">
        <v>8</v>
      </c>
      <c r="U15">
        <v>2</v>
      </c>
      <c r="V15">
        <v>7</v>
      </c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>
        <f t="shared" ref="F16:V16" si="6">IFERROR((F15-F14)/F14,"")</f>
        <v>-1.0615711252653927E-2</v>
      </c>
      <c r="G16" s="63">
        <f t="shared" si="6"/>
        <v>1.1952191235059761E-2</v>
      </c>
      <c r="H16" s="63">
        <f t="shared" si="6"/>
        <v>-3.6458333333333336E-2</v>
      </c>
      <c r="I16" s="63">
        <f t="shared" si="6"/>
        <v>0.1111111111111111</v>
      </c>
      <c r="J16" s="63">
        <f t="shared" si="6"/>
        <v>-0.10526315789473684</v>
      </c>
      <c r="K16" s="63">
        <f t="shared" si="6"/>
        <v>0</v>
      </c>
      <c r="L16" s="63">
        <f t="shared" si="6"/>
        <v>-4.4052863436123352E-3</v>
      </c>
      <c r="M16" s="63">
        <f t="shared" si="6"/>
        <v>0.44444444444444442</v>
      </c>
      <c r="N16" s="63">
        <f t="shared" si="6"/>
        <v>0</v>
      </c>
      <c r="O16" s="63">
        <f t="shared" si="6"/>
        <v>-4.142011834319527E-2</v>
      </c>
      <c r="P16" s="63">
        <f t="shared" si="6"/>
        <v>0</v>
      </c>
      <c r="Q16" s="63">
        <f t="shared" si="6"/>
        <v>0.125</v>
      </c>
      <c r="R16" s="63">
        <f t="shared" si="6"/>
        <v>0</v>
      </c>
      <c r="S16" s="63" t="str">
        <f t="shared" si="6"/>
        <v/>
      </c>
      <c r="T16" s="63">
        <f t="shared" si="6"/>
        <v>0</v>
      </c>
      <c r="U16" s="63">
        <f t="shared" si="6"/>
        <v>0</v>
      </c>
      <c r="V16" s="63">
        <f t="shared" si="6"/>
        <v>-0.22222222222222221</v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>
        <f t="shared" ref="F17:V17" si="7">IFERROR(SQRT(2*(F15-F14)^2/(F15+F14)),"")</f>
        <v>0.23100171634912875</v>
      </c>
      <c r="G17" s="65">
        <f t="shared" si="7"/>
        <v>0.18879503265826578</v>
      </c>
      <c r="H17" s="65">
        <f t="shared" si="7"/>
        <v>0.50984992851046085</v>
      </c>
      <c r="I17" s="65">
        <f t="shared" si="7"/>
        <v>0.32444284226152509</v>
      </c>
      <c r="J17" s="65">
        <f t="shared" si="7"/>
        <v>0.47140452079103168</v>
      </c>
      <c r="K17" s="65">
        <f t="shared" si="7"/>
        <v>0</v>
      </c>
      <c r="L17" s="65">
        <f t="shared" si="7"/>
        <v>6.6445549418509539E-2</v>
      </c>
      <c r="M17" s="65">
        <f t="shared" si="7"/>
        <v>1.2060453783110545</v>
      </c>
      <c r="N17" s="74">
        <f t="shared" si="7"/>
        <v>0</v>
      </c>
      <c r="O17" s="74">
        <f t="shared" si="7"/>
        <v>0.5441254520355302</v>
      </c>
      <c r="P17" s="74">
        <f t="shared" si="7"/>
        <v>0</v>
      </c>
      <c r="Q17" s="65">
        <f t="shared" si="7"/>
        <v>0.34299717028501769</v>
      </c>
      <c r="R17" s="65">
        <f t="shared" si="7"/>
        <v>0</v>
      </c>
      <c r="S17" s="65" t="str">
        <f t="shared" si="7"/>
        <v/>
      </c>
      <c r="T17" s="65">
        <f t="shared" si="7"/>
        <v>0</v>
      </c>
      <c r="U17" s="65">
        <f t="shared" si="7"/>
        <v>0</v>
      </c>
      <c r="V17" s="66">
        <f t="shared" si="7"/>
        <v>0.70710678118654757</v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>
        <v>45845</v>
      </c>
      <c r="E18" s="90">
        <v>0.625</v>
      </c>
      <c r="F18" s="75">
        <v>477</v>
      </c>
      <c r="G18" s="75">
        <v>180</v>
      </c>
      <c r="H18" s="75">
        <v>195</v>
      </c>
      <c r="I18" s="75">
        <v>72</v>
      </c>
      <c r="J18" s="75">
        <v>30</v>
      </c>
      <c r="K18" s="75">
        <v>6</v>
      </c>
      <c r="L18" s="75">
        <v>174</v>
      </c>
      <c r="M18" s="75">
        <v>0</v>
      </c>
      <c r="N18">
        <v>7</v>
      </c>
      <c r="O18">
        <v>185</v>
      </c>
      <c r="P18">
        <v>3</v>
      </c>
      <c r="Q18" s="75">
        <v>53</v>
      </c>
      <c r="R18" s="75">
        <v>14</v>
      </c>
      <c r="S18" s="75">
        <v>5</v>
      </c>
      <c r="T18" s="75">
        <v>7</v>
      </c>
      <c r="U18" s="75">
        <v>18</v>
      </c>
      <c r="V18" s="76">
        <v>5</v>
      </c>
    </row>
    <row r="19" spans="1:22" ht="13.95" customHeight="1" x14ac:dyDescent="0.3">
      <c r="A19" s="82"/>
      <c r="B19" s="85"/>
      <c r="C19" s="18" t="s">
        <v>548</v>
      </c>
      <c r="D19" s="88"/>
      <c r="E19" s="88"/>
      <c r="F19">
        <v>363</v>
      </c>
      <c r="G19">
        <v>178</v>
      </c>
      <c r="H19">
        <v>143</v>
      </c>
      <c r="I19">
        <v>9</v>
      </c>
      <c r="J19">
        <v>33</v>
      </c>
      <c r="K19">
        <v>6</v>
      </c>
      <c r="L19">
        <v>172</v>
      </c>
      <c r="M19">
        <v>0</v>
      </c>
      <c r="N19">
        <v>3</v>
      </c>
      <c r="O19">
        <v>140</v>
      </c>
      <c r="P19">
        <v>0</v>
      </c>
      <c r="Q19">
        <v>1</v>
      </c>
      <c r="R19">
        <v>7</v>
      </c>
      <c r="S19">
        <v>1</v>
      </c>
      <c r="T19">
        <v>8</v>
      </c>
      <c r="U19">
        <v>20</v>
      </c>
      <c r="V19">
        <v>5</v>
      </c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>
        <f t="shared" ref="F20:V20" si="8">IFERROR((F19-F18)/F18,"")</f>
        <v>-0.2389937106918239</v>
      </c>
      <c r="G20" s="63">
        <f t="shared" si="8"/>
        <v>-1.1111111111111112E-2</v>
      </c>
      <c r="H20" s="63">
        <f t="shared" si="8"/>
        <v>-0.26666666666666666</v>
      </c>
      <c r="I20" s="63">
        <f t="shared" si="8"/>
        <v>-0.875</v>
      </c>
      <c r="J20" s="63">
        <f t="shared" si="8"/>
        <v>0.1</v>
      </c>
      <c r="K20" s="63">
        <f t="shared" si="8"/>
        <v>0</v>
      </c>
      <c r="L20" s="63">
        <f t="shared" si="8"/>
        <v>-1.1494252873563218E-2</v>
      </c>
      <c r="M20" s="63" t="str">
        <f t="shared" si="8"/>
        <v/>
      </c>
      <c r="N20" s="63">
        <f t="shared" si="8"/>
        <v>-0.5714285714285714</v>
      </c>
      <c r="O20" s="63">
        <f t="shared" si="8"/>
        <v>-0.24324324324324326</v>
      </c>
      <c r="P20" s="63">
        <f t="shared" si="8"/>
        <v>-1</v>
      </c>
      <c r="Q20" s="63">
        <f t="shared" si="8"/>
        <v>-0.98113207547169812</v>
      </c>
      <c r="R20" s="63">
        <f t="shared" si="8"/>
        <v>-0.5</v>
      </c>
      <c r="S20" s="63">
        <f t="shared" si="8"/>
        <v>-0.8</v>
      </c>
      <c r="T20" s="63">
        <f t="shared" si="8"/>
        <v>0.14285714285714285</v>
      </c>
      <c r="U20" s="63">
        <f t="shared" si="8"/>
        <v>0.1111111111111111</v>
      </c>
      <c r="V20" s="63">
        <f t="shared" si="8"/>
        <v>0</v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>
        <f t="shared" ref="F21:V21" si="9">IFERROR(SQRT(2*(F19-F18)^2/(F19+F18)),"")</f>
        <v>5.5626304158066393</v>
      </c>
      <c r="G21" s="65">
        <f t="shared" si="9"/>
        <v>0.14948701855038718</v>
      </c>
      <c r="H21" s="65">
        <f t="shared" si="9"/>
        <v>4</v>
      </c>
      <c r="I21" s="65">
        <f t="shared" si="9"/>
        <v>9.8994949366116654</v>
      </c>
      <c r="J21" s="65">
        <f t="shared" si="9"/>
        <v>0.53452248382484879</v>
      </c>
      <c r="K21" s="65">
        <f t="shared" si="9"/>
        <v>0</v>
      </c>
      <c r="L21" s="65">
        <f t="shared" si="9"/>
        <v>0.1520571842539411</v>
      </c>
      <c r="M21" s="65" t="str">
        <f t="shared" si="9"/>
        <v/>
      </c>
      <c r="N21" s="74">
        <f t="shared" si="9"/>
        <v>1.7888543819998317</v>
      </c>
      <c r="O21" s="74">
        <f t="shared" si="9"/>
        <v>3.5300904324873126</v>
      </c>
      <c r="P21" s="74">
        <f t="shared" si="9"/>
        <v>2.4494897427831779</v>
      </c>
      <c r="Q21" s="65">
        <f t="shared" si="9"/>
        <v>10.007404665953514</v>
      </c>
      <c r="R21" s="65">
        <f t="shared" si="9"/>
        <v>2.1602468994692869</v>
      </c>
      <c r="S21" s="65">
        <f t="shared" si="9"/>
        <v>2.3094010767585029</v>
      </c>
      <c r="T21" s="65">
        <f t="shared" si="9"/>
        <v>0.36514837167011072</v>
      </c>
      <c r="U21" s="65">
        <f t="shared" si="9"/>
        <v>0.45883146774112354</v>
      </c>
      <c r="V21" s="66">
        <f t="shared" si="9"/>
        <v>0</v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>
        <v>45772</v>
      </c>
      <c r="E22" s="90">
        <v>0.32291666666666669</v>
      </c>
      <c r="F22" s="75">
        <v>273</v>
      </c>
      <c r="G22" s="75">
        <v>111</v>
      </c>
      <c r="H22" s="75">
        <v>126</v>
      </c>
      <c r="I22" s="75">
        <v>28</v>
      </c>
      <c r="J22" s="75">
        <v>8</v>
      </c>
      <c r="K22" s="75">
        <v>1</v>
      </c>
      <c r="L22" s="75">
        <v>105</v>
      </c>
      <c r="M22" s="75">
        <v>5</v>
      </c>
      <c r="N22">
        <v>4</v>
      </c>
      <c r="O22">
        <v>117</v>
      </c>
      <c r="P22">
        <v>5</v>
      </c>
      <c r="Q22" s="75">
        <v>13</v>
      </c>
      <c r="R22" s="75">
        <v>1</v>
      </c>
      <c r="S22" s="75">
        <v>14</v>
      </c>
      <c r="T22" s="75">
        <v>4</v>
      </c>
      <c r="U22" s="75">
        <v>0</v>
      </c>
      <c r="V22" s="76">
        <v>4</v>
      </c>
    </row>
    <row r="23" spans="1:22" ht="13.95" customHeight="1" x14ac:dyDescent="0.3">
      <c r="A23" s="82"/>
      <c r="B23" s="85"/>
      <c r="C23" s="18" t="s">
        <v>548</v>
      </c>
      <c r="D23" s="88"/>
      <c r="E23" s="88"/>
      <c r="F23">
        <v>264</v>
      </c>
      <c r="G23">
        <v>104</v>
      </c>
      <c r="H23">
        <v>123</v>
      </c>
      <c r="I23">
        <v>29</v>
      </c>
      <c r="J23">
        <v>28</v>
      </c>
      <c r="K23">
        <v>1</v>
      </c>
      <c r="L23">
        <v>98</v>
      </c>
      <c r="M23">
        <v>5</v>
      </c>
      <c r="N23">
        <v>4</v>
      </c>
      <c r="O23">
        <v>114</v>
      </c>
      <c r="P23">
        <v>5</v>
      </c>
      <c r="Q23">
        <v>13</v>
      </c>
      <c r="R23">
        <v>2</v>
      </c>
      <c r="S23">
        <v>14</v>
      </c>
      <c r="T23">
        <v>4</v>
      </c>
      <c r="U23">
        <v>0</v>
      </c>
      <c r="V23">
        <v>4</v>
      </c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>
        <f t="shared" ref="F24:V24" si="10">IFERROR((F23-F22)/F22,"")</f>
        <v>-3.2967032967032968E-2</v>
      </c>
      <c r="G24" s="63">
        <f t="shared" si="10"/>
        <v>-6.3063063063063057E-2</v>
      </c>
      <c r="H24" s="63">
        <f t="shared" si="10"/>
        <v>-2.3809523809523808E-2</v>
      </c>
      <c r="I24" s="63">
        <f t="shared" si="10"/>
        <v>3.5714285714285712E-2</v>
      </c>
      <c r="J24" s="63">
        <f t="shared" si="10"/>
        <v>2.5</v>
      </c>
      <c r="K24" s="63">
        <f t="shared" si="10"/>
        <v>0</v>
      </c>
      <c r="L24" s="63">
        <f t="shared" si="10"/>
        <v>-6.6666666666666666E-2</v>
      </c>
      <c r="M24" s="63">
        <f t="shared" si="10"/>
        <v>0</v>
      </c>
      <c r="N24" s="63">
        <f t="shared" si="10"/>
        <v>0</v>
      </c>
      <c r="O24" s="63">
        <f t="shared" si="10"/>
        <v>-2.564102564102564E-2</v>
      </c>
      <c r="P24" s="63">
        <f t="shared" si="10"/>
        <v>0</v>
      </c>
      <c r="Q24" s="63">
        <f t="shared" si="10"/>
        <v>0</v>
      </c>
      <c r="R24" s="63">
        <f t="shared" si="10"/>
        <v>1</v>
      </c>
      <c r="S24" s="63">
        <f t="shared" si="10"/>
        <v>0</v>
      </c>
      <c r="T24" s="63">
        <f t="shared" si="10"/>
        <v>0</v>
      </c>
      <c r="U24" s="63" t="str">
        <f t="shared" si="10"/>
        <v/>
      </c>
      <c r="V24" s="63">
        <f t="shared" si="10"/>
        <v>0</v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>
        <f t="shared" ref="F25:V25" si="11">IFERROR(SQRT(2*(F23-F22)^2/(F23+F22)),"")</f>
        <v>0.54925037792761811</v>
      </c>
      <c r="G25" s="65">
        <f t="shared" si="11"/>
        <v>0.67513995103857694</v>
      </c>
      <c r="H25" s="65">
        <f t="shared" si="11"/>
        <v>0.26886642896893248</v>
      </c>
      <c r="I25" s="65">
        <f t="shared" si="11"/>
        <v>0.1873171623163388</v>
      </c>
      <c r="J25" s="65">
        <f t="shared" si="11"/>
        <v>4.714045207910317</v>
      </c>
      <c r="K25" s="65">
        <f t="shared" si="11"/>
        <v>0</v>
      </c>
      <c r="L25" s="65">
        <f t="shared" si="11"/>
        <v>0.69480833377965123</v>
      </c>
      <c r="M25" s="65">
        <f t="shared" si="11"/>
        <v>0</v>
      </c>
      <c r="N25" s="74">
        <f t="shared" si="11"/>
        <v>0</v>
      </c>
      <c r="O25" s="74">
        <f t="shared" si="11"/>
        <v>0.27914526311954124</v>
      </c>
      <c r="P25" s="74">
        <f t="shared" si="11"/>
        <v>0</v>
      </c>
      <c r="Q25" s="65">
        <f t="shared" si="11"/>
        <v>0</v>
      </c>
      <c r="R25" s="65">
        <f t="shared" si="11"/>
        <v>0.81649658092772603</v>
      </c>
      <c r="S25" s="65">
        <f t="shared" si="11"/>
        <v>0</v>
      </c>
      <c r="T25" s="65">
        <f t="shared" si="11"/>
        <v>0</v>
      </c>
      <c r="U25" s="65" t="str">
        <f t="shared" si="11"/>
        <v/>
      </c>
      <c r="V25" s="66">
        <f t="shared" si="11"/>
        <v>0</v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87">
        <v>46015</v>
      </c>
      <c r="E26" s="90">
        <v>0.3125</v>
      </c>
      <c r="F26">
        <v>113</v>
      </c>
      <c r="G26">
        <v>33</v>
      </c>
      <c r="H26">
        <v>21</v>
      </c>
      <c r="I26">
        <v>29</v>
      </c>
      <c r="J26">
        <v>30</v>
      </c>
      <c r="K26" s="18">
        <v>11</v>
      </c>
      <c r="L26" s="18">
        <v>20</v>
      </c>
      <c r="M26" s="18">
        <v>2</v>
      </c>
      <c r="N26" s="18">
        <f t="shared" ref="N26:N27" si="12">SUM(N22:N25)</f>
        <v>8</v>
      </c>
      <c r="O26" s="18">
        <v>9</v>
      </c>
      <c r="P26" s="18">
        <v>12</v>
      </c>
      <c r="Q26" s="18">
        <v>3</v>
      </c>
      <c r="R26" s="18">
        <v>22</v>
      </c>
      <c r="S26" s="18">
        <v>4</v>
      </c>
      <c r="T26" s="18">
        <v>16</v>
      </c>
      <c r="U26" s="18">
        <v>12</v>
      </c>
      <c r="V26" s="18">
        <v>2</v>
      </c>
    </row>
    <row r="27" spans="1:22" ht="13.95" customHeight="1" x14ac:dyDescent="0.3">
      <c r="A27" s="82"/>
      <c r="B27" s="85"/>
      <c r="C27" s="18" t="s">
        <v>548</v>
      </c>
      <c r="D27" s="88"/>
      <c r="E27" s="88"/>
      <c r="F27">
        <v>102</v>
      </c>
      <c r="G27">
        <v>35</v>
      </c>
      <c r="H27">
        <v>22</v>
      </c>
      <c r="I27">
        <v>26</v>
      </c>
      <c r="J27">
        <v>19</v>
      </c>
      <c r="K27" s="18">
        <v>14</v>
      </c>
      <c r="L27" s="18">
        <v>19</v>
      </c>
      <c r="M27" s="18">
        <v>2</v>
      </c>
      <c r="N27" s="18">
        <f t="shared" si="12"/>
        <v>12</v>
      </c>
      <c r="O27" s="18">
        <v>12</v>
      </c>
      <c r="P27" s="18">
        <v>10</v>
      </c>
      <c r="Q27" s="18">
        <v>2</v>
      </c>
      <c r="R27" s="18">
        <v>23</v>
      </c>
      <c r="S27" s="18">
        <v>1</v>
      </c>
      <c r="T27" s="18">
        <v>11</v>
      </c>
      <c r="U27" s="18">
        <v>6</v>
      </c>
      <c r="V27" s="18">
        <v>2</v>
      </c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>
        <f t="shared" ref="F28:V28" si="13">IFERROR((F27-F26)/F26,"")</f>
        <v>-9.7345132743362831E-2</v>
      </c>
      <c r="G28" s="63">
        <f t="shared" si="13"/>
        <v>6.0606060606060608E-2</v>
      </c>
      <c r="H28" s="63">
        <f t="shared" si="13"/>
        <v>4.7619047619047616E-2</v>
      </c>
      <c r="I28" s="63">
        <f t="shared" si="13"/>
        <v>-0.10344827586206896</v>
      </c>
      <c r="J28" s="63">
        <f t="shared" si="13"/>
        <v>-0.36666666666666664</v>
      </c>
      <c r="K28" s="63">
        <f t="shared" si="13"/>
        <v>0.27272727272727271</v>
      </c>
      <c r="L28" s="63">
        <f t="shared" si="13"/>
        <v>-0.05</v>
      </c>
      <c r="M28" s="63">
        <f t="shared" si="13"/>
        <v>0</v>
      </c>
      <c r="N28" s="63">
        <f t="shared" si="13"/>
        <v>0.5</v>
      </c>
      <c r="O28" s="63">
        <f t="shared" si="13"/>
        <v>0.33333333333333331</v>
      </c>
      <c r="P28" s="63">
        <f t="shared" si="13"/>
        <v>-0.16666666666666666</v>
      </c>
      <c r="Q28" s="63">
        <f t="shared" si="13"/>
        <v>-0.33333333333333331</v>
      </c>
      <c r="R28" s="63">
        <f t="shared" si="13"/>
        <v>4.5454545454545456E-2</v>
      </c>
      <c r="S28" s="63">
        <f t="shared" si="13"/>
        <v>-0.75</v>
      </c>
      <c r="T28" s="63">
        <f t="shared" si="13"/>
        <v>-0.3125</v>
      </c>
      <c r="U28" s="63">
        <f t="shared" si="13"/>
        <v>-0.5</v>
      </c>
      <c r="V28" s="63">
        <f t="shared" si="13"/>
        <v>0</v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>
        <f t="shared" ref="F29:V29" si="14">IFERROR(SQRT(2*(F27-F26)^2/(F27+F26)),"")</f>
        <v>1.0609342087749067</v>
      </c>
      <c r="G29" s="65">
        <f t="shared" si="14"/>
        <v>0.34299717028501769</v>
      </c>
      <c r="H29" s="65">
        <f t="shared" si="14"/>
        <v>0.21566554640687682</v>
      </c>
      <c r="I29" s="65">
        <f t="shared" si="14"/>
        <v>0.57207755354735534</v>
      </c>
      <c r="J29" s="65">
        <f t="shared" si="14"/>
        <v>2.2223355980148636</v>
      </c>
      <c r="K29" s="65">
        <f t="shared" si="14"/>
        <v>0.84852813742385702</v>
      </c>
      <c r="L29" s="65">
        <f t="shared" si="14"/>
        <v>0.22645540682891915</v>
      </c>
      <c r="M29" s="65">
        <f t="shared" si="14"/>
        <v>0</v>
      </c>
      <c r="N29" s="74">
        <f t="shared" si="14"/>
        <v>1.2649110640673518</v>
      </c>
      <c r="O29" s="74">
        <f t="shared" si="14"/>
        <v>0.92582009977255142</v>
      </c>
      <c r="P29" s="74">
        <f t="shared" si="14"/>
        <v>0.60302268915552726</v>
      </c>
      <c r="Q29" s="65">
        <f t="shared" si="14"/>
        <v>0.63245553203367588</v>
      </c>
      <c r="R29" s="65">
        <f t="shared" si="14"/>
        <v>0.21081851067789195</v>
      </c>
      <c r="S29" s="65">
        <f t="shared" si="14"/>
        <v>1.8973665961010275</v>
      </c>
      <c r="T29" s="65">
        <f t="shared" si="14"/>
        <v>1.3608276348795434</v>
      </c>
      <c r="U29" s="65">
        <f t="shared" si="14"/>
        <v>2</v>
      </c>
      <c r="V29" s="66">
        <f t="shared" si="14"/>
        <v>0</v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87">
        <v>46017</v>
      </c>
      <c r="E30" s="90">
        <v>0.33333333333333331</v>
      </c>
      <c r="F30">
        <v>187</v>
      </c>
      <c r="G30">
        <v>32</v>
      </c>
      <c r="H30">
        <v>54</v>
      </c>
      <c r="I30">
        <v>63</v>
      </c>
      <c r="J30">
        <v>38</v>
      </c>
      <c r="K30" s="18">
        <v>13</v>
      </c>
      <c r="L30" s="18">
        <v>17</v>
      </c>
      <c r="M30" s="18">
        <v>2</v>
      </c>
      <c r="N30" s="18">
        <v>7</v>
      </c>
      <c r="O30" s="18">
        <v>28</v>
      </c>
      <c r="P30" s="18">
        <v>19</v>
      </c>
      <c r="Q30" s="18">
        <v>1</v>
      </c>
      <c r="R30" s="18">
        <v>49</v>
      </c>
      <c r="S30" s="18">
        <v>13</v>
      </c>
      <c r="T30" s="18">
        <v>12</v>
      </c>
      <c r="U30" s="18">
        <v>21</v>
      </c>
      <c r="V30" s="18">
        <v>5</v>
      </c>
    </row>
    <row r="31" spans="1:22" ht="13.95" customHeight="1" x14ac:dyDescent="0.3">
      <c r="A31" s="82"/>
      <c r="B31" s="85"/>
      <c r="C31" s="18" t="s">
        <v>548</v>
      </c>
      <c r="D31" s="88"/>
      <c r="E31" s="88"/>
      <c r="F31">
        <v>262</v>
      </c>
      <c r="G31">
        <v>63</v>
      </c>
      <c r="H31">
        <v>82</v>
      </c>
      <c r="I31">
        <v>67</v>
      </c>
      <c r="J31">
        <v>50</v>
      </c>
      <c r="K31" s="18">
        <v>13</v>
      </c>
      <c r="L31" s="18">
        <v>41</v>
      </c>
      <c r="M31" s="18">
        <v>9</v>
      </c>
      <c r="N31" s="18">
        <v>11</v>
      </c>
      <c r="O31" s="18">
        <v>54</v>
      </c>
      <c r="P31" s="18">
        <v>17</v>
      </c>
      <c r="Q31" s="18">
        <v>1</v>
      </c>
      <c r="R31" s="18">
        <v>53</v>
      </c>
      <c r="S31" s="18">
        <v>13</v>
      </c>
      <c r="T31" s="18">
        <v>11</v>
      </c>
      <c r="U31" s="18">
        <v>34</v>
      </c>
      <c r="V31" s="18">
        <v>5</v>
      </c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>
        <f t="shared" ref="F32:V32" si="15">IFERROR((F31-F30)/F30,"")</f>
        <v>0.40106951871657753</v>
      </c>
      <c r="G32" s="63">
        <f t="shared" si="15"/>
        <v>0.96875</v>
      </c>
      <c r="H32" s="63">
        <f t="shared" si="15"/>
        <v>0.51851851851851849</v>
      </c>
      <c r="I32" s="63">
        <f t="shared" si="15"/>
        <v>6.3492063492063489E-2</v>
      </c>
      <c r="J32" s="63">
        <f t="shared" si="15"/>
        <v>0.31578947368421051</v>
      </c>
      <c r="K32" s="63">
        <f t="shared" si="15"/>
        <v>0</v>
      </c>
      <c r="L32" s="63">
        <f t="shared" si="15"/>
        <v>1.411764705882353</v>
      </c>
      <c r="M32" s="63">
        <f t="shared" si="15"/>
        <v>3.5</v>
      </c>
      <c r="N32" s="63">
        <f t="shared" si="15"/>
        <v>0.5714285714285714</v>
      </c>
      <c r="O32" s="63">
        <f t="shared" si="15"/>
        <v>0.9285714285714286</v>
      </c>
      <c r="P32" s="63">
        <f t="shared" si="15"/>
        <v>-0.10526315789473684</v>
      </c>
      <c r="Q32" s="63">
        <f t="shared" si="15"/>
        <v>0</v>
      </c>
      <c r="R32" s="63">
        <f t="shared" si="15"/>
        <v>8.1632653061224483E-2</v>
      </c>
      <c r="S32" s="63">
        <f t="shared" si="15"/>
        <v>0</v>
      </c>
      <c r="T32" s="63">
        <f t="shared" si="15"/>
        <v>-8.3333333333333329E-2</v>
      </c>
      <c r="U32" s="63">
        <f t="shared" si="15"/>
        <v>0.61904761904761907</v>
      </c>
      <c r="V32" s="63">
        <f t="shared" si="15"/>
        <v>0</v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>
        <f t="shared" ref="F33:V33" si="16">IFERROR(SQRT(2*(F31-F30)^2/(F31+F30)),"")</f>
        <v>5.0055648319949988</v>
      </c>
      <c r="G33" s="65">
        <f t="shared" si="16"/>
        <v>4.4979527506820727</v>
      </c>
      <c r="H33" s="65">
        <f t="shared" si="16"/>
        <v>3.3954987505086618</v>
      </c>
      <c r="I33" s="65">
        <f t="shared" si="16"/>
        <v>0.49613893835683381</v>
      </c>
      <c r="J33" s="65">
        <f t="shared" si="16"/>
        <v>1.8090680674665818</v>
      </c>
      <c r="K33" s="65">
        <f t="shared" si="16"/>
        <v>0</v>
      </c>
      <c r="L33" s="65">
        <f t="shared" si="16"/>
        <v>4.4566881162492447</v>
      </c>
      <c r="M33" s="65">
        <f t="shared" si="16"/>
        <v>2.9848100289785457</v>
      </c>
      <c r="N33" s="74">
        <f t="shared" si="16"/>
        <v>1.3333333333333333</v>
      </c>
      <c r="O33" s="74">
        <f t="shared" si="16"/>
        <v>4.0605178091037581</v>
      </c>
      <c r="P33" s="74">
        <f t="shared" si="16"/>
        <v>0.47140452079103168</v>
      </c>
      <c r="Q33" s="65">
        <f t="shared" si="16"/>
        <v>0</v>
      </c>
      <c r="R33" s="65">
        <f t="shared" si="16"/>
        <v>0.56011203361120387</v>
      </c>
      <c r="S33" s="65">
        <f t="shared" si="16"/>
        <v>0</v>
      </c>
      <c r="T33" s="65">
        <f t="shared" si="16"/>
        <v>0.29488391230979427</v>
      </c>
      <c r="U33" s="65">
        <f t="shared" si="16"/>
        <v>2.4790027320385399</v>
      </c>
      <c r="V33" s="66">
        <f t="shared" si="16"/>
        <v>0</v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>
        <v>46020</v>
      </c>
      <c r="E34" s="90">
        <v>0.34375</v>
      </c>
      <c r="F34">
        <v>105</v>
      </c>
      <c r="G34">
        <v>44</v>
      </c>
      <c r="H34">
        <v>27</v>
      </c>
      <c r="I34">
        <v>18</v>
      </c>
      <c r="J34">
        <v>16</v>
      </c>
      <c r="K34" s="18">
        <v>17</v>
      </c>
      <c r="L34" s="18">
        <v>23</v>
      </c>
      <c r="M34" s="18">
        <v>4</v>
      </c>
      <c r="N34" s="18">
        <v>1</v>
      </c>
      <c r="O34" s="18">
        <v>12</v>
      </c>
      <c r="P34" s="18">
        <v>14</v>
      </c>
      <c r="Q34" s="18">
        <f t="shared" ref="Q34:Q35" si="17">SUM(Q30:Q33)</f>
        <v>2</v>
      </c>
      <c r="R34" s="18">
        <v>12</v>
      </c>
      <c r="S34" s="18">
        <v>6</v>
      </c>
      <c r="T34" s="18">
        <v>9</v>
      </c>
      <c r="U34" s="18">
        <v>4</v>
      </c>
      <c r="V34" s="18">
        <v>3</v>
      </c>
    </row>
    <row r="35" spans="1:22" ht="13.95" customHeight="1" x14ac:dyDescent="0.3">
      <c r="A35" s="82"/>
      <c r="B35" s="85"/>
      <c r="C35" s="18" t="s">
        <v>548</v>
      </c>
      <c r="D35" s="88"/>
      <c r="E35" s="88"/>
      <c r="F35">
        <v>116</v>
      </c>
      <c r="G35">
        <v>51</v>
      </c>
      <c r="H35">
        <v>31</v>
      </c>
      <c r="I35">
        <v>18</v>
      </c>
      <c r="J35">
        <v>16</v>
      </c>
      <c r="K35" s="18">
        <v>21</v>
      </c>
      <c r="L35" s="18">
        <v>26</v>
      </c>
      <c r="M35" s="18">
        <v>4</v>
      </c>
      <c r="N35" s="18">
        <v>0</v>
      </c>
      <c r="O35" s="18">
        <v>14</v>
      </c>
      <c r="P35" s="18">
        <v>17</v>
      </c>
      <c r="Q35" s="18">
        <f t="shared" si="17"/>
        <v>3</v>
      </c>
      <c r="R35" s="18">
        <v>12</v>
      </c>
      <c r="S35" s="18">
        <v>6</v>
      </c>
      <c r="T35" s="18">
        <v>7</v>
      </c>
      <c r="U35" s="18">
        <v>5</v>
      </c>
      <c r="V35" s="18">
        <v>4</v>
      </c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>
        <f t="shared" ref="F36:V36" si="18">IFERROR((F35-F34)/F34,"")</f>
        <v>0.10476190476190476</v>
      </c>
      <c r="G36" s="63">
        <f t="shared" si="18"/>
        <v>0.15909090909090909</v>
      </c>
      <c r="H36" s="63">
        <f t="shared" si="18"/>
        <v>0.14814814814814814</v>
      </c>
      <c r="I36" s="63">
        <f t="shared" si="18"/>
        <v>0</v>
      </c>
      <c r="J36" s="63">
        <f t="shared" si="18"/>
        <v>0</v>
      </c>
      <c r="K36" s="63">
        <f t="shared" si="18"/>
        <v>0.23529411764705882</v>
      </c>
      <c r="L36" s="63">
        <f t="shared" si="18"/>
        <v>0.13043478260869565</v>
      </c>
      <c r="M36" s="63">
        <f t="shared" si="18"/>
        <v>0</v>
      </c>
      <c r="N36" s="63">
        <f t="shared" si="18"/>
        <v>-1</v>
      </c>
      <c r="O36" s="63">
        <f t="shared" si="18"/>
        <v>0.16666666666666666</v>
      </c>
      <c r="P36" s="63">
        <f t="shared" si="18"/>
        <v>0.21428571428571427</v>
      </c>
      <c r="Q36" s="63">
        <f t="shared" si="18"/>
        <v>0.5</v>
      </c>
      <c r="R36" s="63">
        <f t="shared" si="18"/>
        <v>0</v>
      </c>
      <c r="S36" s="63">
        <f t="shared" si="18"/>
        <v>0</v>
      </c>
      <c r="T36" s="63">
        <f t="shared" si="18"/>
        <v>-0.22222222222222221</v>
      </c>
      <c r="U36" s="63">
        <f t="shared" si="18"/>
        <v>0.25</v>
      </c>
      <c r="V36" s="63">
        <f t="shared" si="18"/>
        <v>0.33333333333333331</v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>
        <f t="shared" ref="F37:V37" si="19">IFERROR(SQRT(2*(F35-F34)^2/(F35+F34)),"")</f>
        <v>1.0464332871398869</v>
      </c>
      <c r="G37" s="65">
        <f t="shared" si="19"/>
        <v>1.0156667501540164</v>
      </c>
      <c r="H37" s="65">
        <f t="shared" si="19"/>
        <v>0.74278135270820744</v>
      </c>
      <c r="I37" s="65">
        <f t="shared" si="19"/>
        <v>0</v>
      </c>
      <c r="J37" s="65">
        <f t="shared" si="19"/>
        <v>0</v>
      </c>
      <c r="K37" s="65">
        <f t="shared" si="19"/>
        <v>0.91766293548224709</v>
      </c>
      <c r="L37" s="65">
        <f t="shared" si="19"/>
        <v>0.60609152673132649</v>
      </c>
      <c r="M37" s="65">
        <f t="shared" si="19"/>
        <v>0</v>
      </c>
      <c r="N37" s="74">
        <f t="shared" si="19"/>
        <v>1.4142135623730951</v>
      </c>
      <c r="O37" s="74">
        <f t="shared" si="19"/>
        <v>0.55470019622522915</v>
      </c>
      <c r="P37" s="74">
        <f t="shared" si="19"/>
        <v>0.76200076200114297</v>
      </c>
      <c r="Q37" s="65">
        <f t="shared" si="19"/>
        <v>0.63245553203367588</v>
      </c>
      <c r="R37" s="65">
        <f t="shared" si="19"/>
        <v>0</v>
      </c>
      <c r="S37" s="65">
        <f t="shared" si="19"/>
        <v>0</v>
      </c>
      <c r="T37" s="65">
        <f t="shared" si="19"/>
        <v>0.70710678118654757</v>
      </c>
      <c r="U37" s="65">
        <f t="shared" si="19"/>
        <v>0.47140452079103168</v>
      </c>
      <c r="V37" s="66">
        <f t="shared" si="19"/>
        <v>0.53452248382484879</v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20">IFERROR((F39-F38)/F38,"")</f>
        <v/>
      </c>
      <c r="G40" s="63" t="str">
        <f t="shared" si="20"/>
        <v/>
      </c>
      <c r="H40" s="63" t="str">
        <f t="shared" si="20"/>
        <v/>
      </c>
      <c r="I40" s="63" t="str">
        <f t="shared" si="20"/>
        <v/>
      </c>
      <c r="J40" s="63" t="str">
        <f t="shared" si="20"/>
        <v/>
      </c>
      <c r="K40" s="63" t="str">
        <f t="shared" si="20"/>
        <v/>
      </c>
      <c r="L40" s="63" t="str">
        <f t="shared" si="20"/>
        <v/>
      </c>
      <c r="M40" s="63" t="str">
        <f t="shared" si="20"/>
        <v/>
      </c>
      <c r="N40" s="63" t="str">
        <f t="shared" si="20"/>
        <v/>
      </c>
      <c r="O40" s="63" t="str">
        <f t="shared" si="20"/>
        <v/>
      </c>
      <c r="P40" s="63" t="str">
        <f t="shared" si="20"/>
        <v/>
      </c>
      <c r="Q40" s="63" t="str">
        <f t="shared" si="20"/>
        <v/>
      </c>
      <c r="R40" s="63" t="str">
        <f t="shared" si="20"/>
        <v/>
      </c>
      <c r="S40" s="63" t="str">
        <f t="shared" si="20"/>
        <v/>
      </c>
      <c r="T40" s="63" t="str">
        <f t="shared" si="20"/>
        <v/>
      </c>
      <c r="U40" s="63" t="str">
        <f t="shared" si="20"/>
        <v/>
      </c>
      <c r="V40" s="63" t="str">
        <f t="shared" si="20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21">IFERROR(SQRT(2*(F39-F38)^2/(F39+F38)),"")</f>
        <v/>
      </c>
      <c r="G41" s="65" t="str">
        <f t="shared" si="21"/>
        <v/>
      </c>
      <c r="H41" s="65" t="str">
        <f t="shared" si="21"/>
        <v/>
      </c>
      <c r="I41" s="65" t="str">
        <f t="shared" si="21"/>
        <v/>
      </c>
      <c r="J41" s="65" t="str">
        <f t="shared" si="21"/>
        <v/>
      </c>
      <c r="K41" s="65" t="str">
        <f t="shared" si="21"/>
        <v/>
      </c>
      <c r="L41" s="65" t="str">
        <f t="shared" si="21"/>
        <v/>
      </c>
      <c r="M41" s="65" t="str">
        <f t="shared" si="21"/>
        <v/>
      </c>
      <c r="N41" s="74" t="str">
        <f t="shared" si="21"/>
        <v/>
      </c>
      <c r="O41" s="74" t="str">
        <f t="shared" si="21"/>
        <v/>
      </c>
      <c r="P41" s="74" t="str">
        <f t="shared" si="21"/>
        <v/>
      </c>
      <c r="Q41" s="65" t="str">
        <f t="shared" si="21"/>
        <v/>
      </c>
      <c r="R41" s="65" t="str">
        <f t="shared" si="21"/>
        <v/>
      </c>
      <c r="S41" s="65" t="str">
        <f t="shared" si="21"/>
        <v/>
      </c>
      <c r="T41" s="65" t="str">
        <f t="shared" si="21"/>
        <v/>
      </c>
      <c r="U41" s="65" t="str">
        <f t="shared" si="21"/>
        <v/>
      </c>
      <c r="V41" s="66" t="str">
        <f t="shared" si="21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>
        <v>46020</v>
      </c>
      <c r="E42" s="90">
        <v>0.35416666666666669</v>
      </c>
      <c r="F42">
        <v>223</v>
      </c>
      <c r="G42">
        <v>61</v>
      </c>
      <c r="H42">
        <v>96</v>
      </c>
      <c r="I42">
        <v>50</v>
      </c>
      <c r="J42">
        <v>16</v>
      </c>
      <c r="K42" s="18">
        <v>1</v>
      </c>
      <c r="L42" s="18">
        <v>48</v>
      </c>
      <c r="M42" s="18">
        <v>12</v>
      </c>
      <c r="N42" s="18">
        <v>1</v>
      </c>
      <c r="O42" s="18">
        <v>79</v>
      </c>
      <c r="P42" s="18">
        <v>16</v>
      </c>
      <c r="Q42" s="18">
        <v>20</v>
      </c>
      <c r="R42" s="18">
        <v>19</v>
      </c>
      <c r="S42" s="18">
        <v>11</v>
      </c>
      <c r="T42" s="18">
        <v>6</v>
      </c>
      <c r="U42" s="18">
        <v>6</v>
      </c>
      <c r="V42" s="18">
        <v>4</v>
      </c>
    </row>
    <row r="43" spans="1:22" ht="13.95" customHeight="1" x14ac:dyDescent="0.3">
      <c r="A43" s="82"/>
      <c r="B43" s="85"/>
      <c r="C43" s="18" t="s">
        <v>548</v>
      </c>
      <c r="D43" s="88"/>
      <c r="E43" s="88"/>
      <c r="F43">
        <v>222</v>
      </c>
      <c r="G43">
        <v>62</v>
      </c>
      <c r="H43">
        <v>94</v>
      </c>
      <c r="I43">
        <v>51</v>
      </c>
      <c r="J43">
        <v>15</v>
      </c>
      <c r="K43" s="18">
        <v>1</v>
      </c>
      <c r="L43" s="18">
        <v>49</v>
      </c>
      <c r="M43" s="18">
        <v>12</v>
      </c>
      <c r="N43" s="18">
        <v>2</v>
      </c>
      <c r="O43" s="18">
        <v>76</v>
      </c>
      <c r="P43" s="18">
        <v>16</v>
      </c>
      <c r="Q43" s="18">
        <v>20</v>
      </c>
      <c r="R43" s="18">
        <v>19</v>
      </c>
      <c r="S43" s="18">
        <v>12</v>
      </c>
      <c r="T43" s="18">
        <v>5</v>
      </c>
      <c r="U43" s="18">
        <v>6</v>
      </c>
      <c r="V43" s="18">
        <v>4</v>
      </c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>
        <f t="shared" ref="F44:V44" si="22">IFERROR((F43-F42)/F42,"")</f>
        <v>-4.4843049327354259E-3</v>
      </c>
      <c r="G44" s="63">
        <f t="shared" si="22"/>
        <v>1.6393442622950821E-2</v>
      </c>
      <c r="H44" s="63">
        <f t="shared" si="22"/>
        <v>-2.0833333333333332E-2</v>
      </c>
      <c r="I44" s="63">
        <f t="shared" si="22"/>
        <v>0.02</v>
      </c>
      <c r="J44" s="63">
        <f t="shared" si="22"/>
        <v>-6.25E-2</v>
      </c>
      <c r="K44" s="63">
        <f t="shared" si="22"/>
        <v>0</v>
      </c>
      <c r="L44" s="63">
        <f t="shared" si="22"/>
        <v>2.0833333333333332E-2</v>
      </c>
      <c r="M44" s="63">
        <f t="shared" si="22"/>
        <v>0</v>
      </c>
      <c r="N44" s="63">
        <f t="shared" si="22"/>
        <v>1</v>
      </c>
      <c r="O44" s="63">
        <f t="shared" si="22"/>
        <v>-3.7974683544303799E-2</v>
      </c>
      <c r="P44" s="63">
        <f t="shared" si="22"/>
        <v>0</v>
      </c>
      <c r="Q44" s="63">
        <f t="shared" si="22"/>
        <v>0</v>
      </c>
      <c r="R44" s="63">
        <f t="shared" si="22"/>
        <v>0</v>
      </c>
      <c r="S44" s="63">
        <f t="shared" si="22"/>
        <v>9.0909090909090912E-2</v>
      </c>
      <c r="T44" s="63">
        <f t="shared" si="22"/>
        <v>-0.16666666666666666</v>
      </c>
      <c r="U44" s="63">
        <f t="shared" si="22"/>
        <v>0</v>
      </c>
      <c r="V44" s="63">
        <f t="shared" si="22"/>
        <v>0</v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>
        <f t="shared" ref="F45:V45" si="23">IFERROR(SQRT(2*(F43-F42)^2/(F43+F42)),"")</f>
        <v>6.7040152315399087E-2</v>
      </c>
      <c r="G45" s="65">
        <f t="shared" si="23"/>
        <v>0.12751534261266767</v>
      </c>
      <c r="H45" s="65">
        <f t="shared" si="23"/>
        <v>0.20519567041703082</v>
      </c>
      <c r="I45" s="65">
        <f t="shared" si="23"/>
        <v>0.14071950894605836</v>
      </c>
      <c r="J45" s="65">
        <f t="shared" si="23"/>
        <v>0.25400025400038101</v>
      </c>
      <c r="K45" s="65">
        <f t="shared" si="23"/>
        <v>0</v>
      </c>
      <c r="L45" s="65">
        <f t="shared" si="23"/>
        <v>0.14359163172354761</v>
      </c>
      <c r="M45" s="65">
        <f t="shared" si="23"/>
        <v>0</v>
      </c>
      <c r="N45" s="74">
        <f t="shared" si="23"/>
        <v>0.81649658092772603</v>
      </c>
      <c r="O45" s="74">
        <f t="shared" si="23"/>
        <v>0.3407771005482389</v>
      </c>
      <c r="P45" s="74">
        <f t="shared" si="23"/>
        <v>0</v>
      </c>
      <c r="Q45" s="65">
        <f t="shared" si="23"/>
        <v>0</v>
      </c>
      <c r="R45" s="65">
        <f t="shared" si="23"/>
        <v>0</v>
      </c>
      <c r="S45" s="65">
        <f t="shared" si="23"/>
        <v>0.29488391230979427</v>
      </c>
      <c r="T45" s="65">
        <f t="shared" si="23"/>
        <v>0.42640143271122088</v>
      </c>
      <c r="U45" s="65">
        <f t="shared" si="23"/>
        <v>0</v>
      </c>
      <c r="V45" s="66">
        <f t="shared" si="23"/>
        <v>0</v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>
        <v>46021</v>
      </c>
      <c r="E46" s="90">
        <v>0.63541666666666663</v>
      </c>
      <c r="F46">
        <v>200</v>
      </c>
      <c r="G46">
        <v>77</v>
      </c>
      <c r="H46">
        <v>86</v>
      </c>
      <c r="I46">
        <v>14</v>
      </c>
      <c r="J46">
        <v>23</v>
      </c>
      <c r="K46" s="18">
        <v>10</v>
      </c>
      <c r="L46" s="18">
        <v>65</v>
      </c>
      <c r="M46" s="18">
        <v>2</v>
      </c>
      <c r="N46" s="18">
        <v>4</v>
      </c>
      <c r="O46" s="18">
        <v>80</v>
      </c>
      <c r="P46" s="18">
        <v>2</v>
      </c>
      <c r="Q46" s="18">
        <v>1</v>
      </c>
      <c r="R46" s="18">
        <v>6</v>
      </c>
      <c r="S46" s="18">
        <v>7</v>
      </c>
      <c r="T46" s="18">
        <v>5</v>
      </c>
      <c r="U46" s="18">
        <v>12</v>
      </c>
      <c r="V46" s="18">
        <v>6</v>
      </c>
    </row>
    <row r="47" spans="1:22" ht="13.95" customHeight="1" x14ac:dyDescent="0.3">
      <c r="A47" s="82"/>
      <c r="B47" s="85"/>
      <c r="C47" s="18" t="s">
        <v>548</v>
      </c>
      <c r="D47" s="88"/>
      <c r="E47" s="88"/>
      <c r="F47">
        <v>125</v>
      </c>
      <c r="G47">
        <v>80</v>
      </c>
      <c r="H47">
        <v>34</v>
      </c>
      <c r="I47">
        <v>1</v>
      </c>
      <c r="J47">
        <v>10</v>
      </c>
      <c r="K47" s="18">
        <v>7</v>
      </c>
      <c r="L47" s="18">
        <v>73</v>
      </c>
      <c r="M47" s="18">
        <f t="shared" ref="M47:S47" si="24">SUM(M43:M46)</f>
        <v>14</v>
      </c>
      <c r="N47" s="18">
        <v>3</v>
      </c>
      <c r="O47" s="18">
        <v>31</v>
      </c>
      <c r="P47" s="18">
        <v>0</v>
      </c>
      <c r="Q47" s="18">
        <f t="shared" si="24"/>
        <v>21</v>
      </c>
      <c r="R47" s="18">
        <v>1</v>
      </c>
      <c r="S47" s="18">
        <f t="shared" si="24"/>
        <v>19.385793003218886</v>
      </c>
      <c r="T47" s="18">
        <v>0</v>
      </c>
      <c r="U47" s="18">
        <v>6</v>
      </c>
      <c r="V47" s="18">
        <v>4</v>
      </c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>
        <f t="shared" ref="F48:V48" si="25">IFERROR((F47-F46)/F46,"")</f>
        <v>-0.375</v>
      </c>
      <c r="G48" s="63">
        <f t="shared" si="25"/>
        <v>3.896103896103896E-2</v>
      </c>
      <c r="H48" s="63">
        <f t="shared" si="25"/>
        <v>-0.60465116279069764</v>
      </c>
      <c r="I48" s="63">
        <f t="shared" si="25"/>
        <v>-0.9285714285714286</v>
      </c>
      <c r="J48" s="63">
        <f t="shared" si="25"/>
        <v>-0.56521739130434778</v>
      </c>
      <c r="K48" s="63">
        <f t="shared" si="25"/>
        <v>-0.3</v>
      </c>
      <c r="L48" s="63">
        <f t="shared" si="25"/>
        <v>0.12307692307692308</v>
      </c>
      <c r="M48" s="63">
        <f t="shared" si="25"/>
        <v>6</v>
      </c>
      <c r="N48" s="63">
        <f t="shared" si="25"/>
        <v>-0.25</v>
      </c>
      <c r="O48" s="63">
        <f t="shared" si="25"/>
        <v>-0.61250000000000004</v>
      </c>
      <c r="P48" s="63">
        <f t="shared" si="25"/>
        <v>-1</v>
      </c>
      <c r="Q48" s="63">
        <f t="shared" si="25"/>
        <v>20</v>
      </c>
      <c r="R48" s="63">
        <f t="shared" si="25"/>
        <v>-0.83333333333333337</v>
      </c>
      <c r="S48" s="63">
        <f t="shared" si="25"/>
        <v>1.7693990004598408</v>
      </c>
      <c r="T48" s="63">
        <f t="shared" si="25"/>
        <v>-1</v>
      </c>
      <c r="U48" s="63">
        <f t="shared" si="25"/>
        <v>-0.5</v>
      </c>
      <c r="V48" s="63">
        <f t="shared" si="25"/>
        <v>-0.33333333333333331</v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>
        <f t="shared" ref="F49:V49" si="26">IFERROR(SQRT(2*(F47-F46)^2/(F47+F46)),"")</f>
        <v>5.8834840541455211</v>
      </c>
      <c r="G49" s="65">
        <f t="shared" si="26"/>
        <v>0.33859958878986018</v>
      </c>
      <c r="H49" s="65">
        <f t="shared" si="26"/>
        <v>6.7131711334261892</v>
      </c>
      <c r="I49" s="65">
        <f t="shared" si="26"/>
        <v>4.7469288317114398</v>
      </c>
      <c r="J49" s="65">
        <f t="shared" si="26"/>
        <v>3.2003787654626512</v>
      </c>
      <c r="K49" s="65">
        <f t="shared" si="26"/>
        <v>1.0289915108550531</v>
      </c>
      <c r="L49" s="65">
        <f t="shared" si="26"/>
        <v>0.96308682468615359</v>
      </c>
      <c r="M49" s="65">
        <f t="shared" si="26"/>
        <v>4.2426406871192848</v>
      </c>
      <c r="N49" s="74">
        <f t="shared" si="26"/>
        <v>0.53452248382484879</v>
      </c>
      <c r="O49" s="74">
        <f t="shared" si="26"/>
        <v>6.5773293410974381</v>
      </c>
      <c r="P49" s="74">
        <f t="shared" si="26"/>
        <v>2</v>
      </c>
      <c r="Q49" s="65">
        <f t="shared" si="26"/>
        <v>6.030226891555273</v>
      </c>
      <c r="R49" s="65">
        <f t="shared" si="26"/>
        <v>2.6726124191242437</v>
      </c>
      <c r="S49" s="65">
        <f t="shared" si="26"/>
        <v>3.4099949820580115</v>
      </c>
      <c r="T49" s="65">
        <f t="shared" si="26"/>
        <v>3.1622776601683795</v>
      </c>
      <c r="U49" s="65">
        <f t="shared" si="26"/>
        <v>2</v>
      </c>
      <c r="V49" s="66">
        <f t="shared" si="26"/>
        <v>0.89442719099991586</v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>
        <v>46022</v>
      </c>
      <c r="E50" s="90">
        <v>0.35416666666666669</v>
      </c>
      <c r="F50">
        <v>93</v>
      </c>
      <c r="G50">
        <v>36</v>
      </c>
      <c r="H50">
        <v>52</v>
      </c>
      <c r="I50">
        <v>1</v>
      </c>
      <c r="J50">
        <v>4</v>
      </c>
      <c r="K50" s="78">
        <v>0</v>
      </c>
      <c r="L50" s="78">
        <v>36</v>
      </c>
      <c r="M50" s="78">
        <v>0</v>
      </c>
      <c r="N50" s="78">
        <v>0</v>
      </c>
      <c r="O50" s="78">
        <v>48</v>
      </c>
      <c r="P50" s="78">
        <v>4</v>
      </c>
      <c r="Q50" s="78">
        <v>0</v>
      </c>
      <c r="R50" s="78">
        <v>1</v>
      </c>
      <c r="S50" s="78">
        <v>0</v>
      </c>
      <c r="T50" s="78">
        <v>1</v>
      </c>
      <c r="U50" s="78">
        <v>0</v>
      </c>
      <c r="V50" s="78">
        <v>3</v>
      </c>
    </row>
    <row r="51" spans="1:22" ht="13.95" customHeight="1" x14ac:dyDescent="0.3">
      <c r="A51" s="82"/>
      <c r="B51" s="85"/>
      <c r="C51" s="18" t="s">
        <v>548</v>
      </c>
      <c r="D51" s="88"/>
      <c r="E51" s="88"/>
      <c r="F51">
        <v>102</v>
      </c>
      <c r="G51">
        <v>39</v>
      </c>
      <c r="H51">
        <v>58</v>
      </c>
      <c r="I51">
        <v>1</v>
      </c>
      <c r="J51">
        <v>4</v>
      </c>
      <c r="K51" s="78">
        <v>0</v>
      </c>
      <c r="L51" s="78">
        <v>38</v>
      </c>
      <c r="M51" s="78">
        <v>1</v>
      </c>
      <c r="N51" s="78">
        <v>0</v>
      </c>
      <c r="O51" s="78">
        <v>54</v>
      </c>
      <c r="P51" s="78">
        <v>4</v>
      </c>
      <c r="Q51" s="78">
        <v>0</v>
      </c>
      <c r="R51" s="78">
        <v>1</v>
      </c>
      <c r="S51" s="78">
        <v>0</v>
      </c>
      <c r="T51" s="78">
        <v>1</v>
      </c>
      <c r="U51" s="78">
        <v>0</v>
      </c>
      <c r="V51" s="78">
        <v>3</v>
      </c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>
        <f t="shared" ref="F52:V52" si="27">IFERROR((F51-F50)/F50,"")</f>
        <v>9.6774193548387094E-2</v>
      </c>
      <c r="G52" s="63">
        <f t="shared" si="27"/>
        <v>8.3333333333333329E-2</v>
      </c>
      <c r="H52" s="63">
        <f t="shared" si="27"/>
        <v>0.11538461538461539</v>
      </c>
      <c r="I52" s="63">
        <f t="shared" si="27"/>
        <v>0</v>
      </c>
      <c r="J52" s="63">
        <f t="shared" si="27"/>
        <v>0</v>
      </c>
      <c r="K52" s="63" t="str">
        <f t="shared" si="27"/>
        <v/>
      </c>
      <c r="L52" s="63">
        <f t="shared" si="27"/>
        <v>5.5555555555555552E-2</v>
      </c>
      <c r="M52" s="63" t="str">
        <f t="shared" si="27"/>
        <v/>
      </c>
      <c r="N52" s="63" t="str">
        <f t="shared" si="27"/>
        <v/>
      </c>
      <c r="O52" s="63">
        <f t="shared" si="27"/>
        <v>0.125</v>
      </c>
      <c r="P52" s="63">
        <f t="shared" si="27"/>
        <v>0</v>
      </c>
      <c r="Q52" s="63" t="str">
        <f t="shared" si="27"/>
        <v/>
      </c>
      <c r="R52" s="63">
        <f t="shared" si="27"/>
        <v>0</v>
      </c>
      <c r="S52" s="63" t="str">
        <f t="shared" si="27"/>
        <v/>
      </c>
      <c r="T52" s="63">
        <f t="shared" si="27"/>
        <v>0</v>
      </c>
      <c r="U52" s="63" t="str">
        <f t="shared" si="27"/>
        <v/>
      </c>
      <c r="V52" s="63">
        <f t="shared" si="27"/>
        <v>0</v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>
        <f t="shared" ref="F53:V53" si="28">IFERROR(SQRT(2*(F51-F50)^2/(F51+F50)),"")</f>
        <v>0.91146543037530003</v>
      </c>
      <c r="G53" s="65">
        <f t="shared" si="28"/>
        <v>0.4898979485566356</v>
      </c>
      <c r="H53" s="65">
        <f t="shared" si="28"/>
        <v>0.80903983495589049</v>
      </c>
      <c r="I53" s="65">
        <f t="shared" si="28"/>
        <v>0</v>
      </c>
      <c r="J53" s="65">
        <f t="shared" si="28"/>
        <v>0</v>
      </c>
      <c r="K53" s="65" t="str">
        <f t="shared" si="28"/>
        <v/>
      </c>
      <c r="L53" s="65">
        <f t="shared" si="28"/>
        <v>0.32879797461071458</v>
      </c>
      <c r="M53" s="65">
        <f t="shared" si="28"/>
        <v>1.4142135623730951</v>
      </c>
      <c r="N53" s="74" t="str">
        <f t="shared" si="28"/>
        <v/>
      </c>
      <c r="O53" s="74">
        <f t="shared" si="28"/>
        <v>0.84016805041680587</v>
      </c>
      <c r="P53" s="74">
        <f t="shared" si="28"/>
        <v>0</v>
      </c>
      <c r="Q53" s="65" t="str">
        <f t="shared" si="28"/>
        <v/>
      </c>
      <c r="R53" s="65">
        <f t="shared" si="28"/>
        <v>0</v>
      </c>
      <c r="S53" s="65" t="str">
        <f t="shared" si="28"/>
        <v/>
      </c>
      <c r="T53" s="65">
        <f t="shared" si="28"/>
        <v>0</v>
      </c>
      <c r="U53" s="65" t="str">
        <f t="shared" si="28"/>
        <v/>
      </c>
      <c r="V53" s="66">
        <f t="shared" si="28"/>
        <v>0</v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9">IFERROR((F55-F54)/F54,"")</f>
        <v/>
      </c>
      <c r="G56" s="63" t="str">
        <f t="shared" si="29"/>
        <v/>
      </c>
      <c r="H56" s="63" t="str">
        <f t="shared" si="29"/>
        <v/>
      </c>
      <c r="I56" s="63" t="str">
        <f t="shared" si="29"/>
        <v/>
      </c>
      <c r="J56" s="63" t="str">
        <f t="shared" si="29"/>
        <v/>
      </c>
      <c r="K56" s="63" t="str">
        <f t="shared" si="29"/>
        <v/>
      </c>
      <c r="L56" s="63" t="str">
        <f t="shared" si="29"/>
        <v/>
      </c>
      <c r="M56" s="63" t="str">
        <f t="shared" si="29"/>
        <v/>
      </c>
      <c r="N56" s="63" t="str">
        <f t="shared" si="29"/>
        <v/>
      </c>
      <c r="O56" s="63" t="str">
        <f t="shared" si="29"/>
        <v/>
      </c>
      <c r="P56" s="63" t="str">
        <f t="shared" si="29"/>
        <v/>
      </c>
      <c r="Q56" s="63" t="str">
        <f t="shared" si="29"/>
        <v/>
      </c>
      <c r="R56" s="63" t="str">
        <f t="shared" si="29"/>
        <v/>
      </c>
      <c r="S56" s="63" t="str">
        <f t="shared" si="29"/>
        <v/>
      </c>
      <c r="T56" s="63" t="str">
        <f t="shared" si="29"/>
        <v/>
      </c>
      <c r="U56" s="63" t="str">
        <f t="shared" si="29"/>
        <v/>
      </c>
      <c r="V56" s="63" t="str">
        <f t="shared" si="29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30">IFERROR(SQRT(2*(F55-F54)^2/(F55+F54)),"")</f>
        <v/>
      </c>
      <c r="G57" s="65" t="str">
        <f t="shared" si="30"/>
        <v/>
      </c>
      <c r="H57" s="65" t="str">
        <f t="shared" si="30"/>
        <v/>
      </c>
      <c r="I57" s="65" t="str">
        <f t="shared" si="30"/>
        <v/>
      </c>
      <c r="J57" s="65" t="str">
        <f t="shared" si="30"/>
        <v/>
      </c>
      <c r="K57" s="65" t="str">
        <f t="shared" si="30"/>
        <v/>
      </c>
      <c r="L57" s="65" t="str">
        <f t="shared" si="30"/>
        <v/>
      </c>
      <c r="M57" s="65" t="str">
        <f t="shared" si="30"/>
        <v/>
      </c>
      <c r="N57" s="70" t="str">
        <f t="shared" si="30"/>
        <v/>
      </c>
      <c r="O57" s="70" t="str">
        <f t="shared" si="30"/>
        <v/>
      </c>
      <c r="P57" s="70" t="str">
        <f t="shared" si="30"/>
        <v/>
      </c>
      <c r="Q57" s="65" t="str">
        <f t="shared" si="30"/>
        <v/>
      </c>
      <c r="R57" s="65" t="str">
        <f t="shared" si="30"/>
        <v/>
      </c>
      <c r="S57" s="65" t="str">
        <f t="shared" si="30"/>
        <v/>
      </c>
      <c r="T57" s="65" t="str">
        <f t="shared" si="30"/>
        <v/>
      </c>
      <c r="U57" s="65" t="str">
        <f t="shared" si="30"/>
        <v/>
      </c>
      <c r="V57" s="66" t="str">
        <f t="shared" si="30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87">
        <v>46035</v>
      </c>
      <c r="E58" s="90">
        <v>0.35416666666666669</v>
      </c>
      <c r="F58">
        <v>385</v>
      </c>
      <c r="G58">
        <v>70</v>
      </c>
      <c r="H58">
        <v>63</v>
      </c>
      <c r="I58">
        <v>92</v>
      </c>
      <c r="J58">
        <v>160</v>
      </c>
      <c r="K58" s="18">
        <v>10</v>
      </c>
      <c r="L58" s="18">
        <v>38</v>
      </c>
      <c r="M58" s="18">
        <v>22</v>
      </c>
      <c r="N58" s="18">
        <v>6</v>
      </c>
      <c r="O58" s="18">
        <v>33</v>
      </c>
      <c r="P58" s="18">
        <v>24</v>
      </c>
      <c r="Q58" s="18">
        <v>13</v>
      </c>
      <c r="R58" s="18">
        <v>69</v>
      </c>
      <c r="S58" s="18">
        <v>10</v>
      </c>
      <c r="T58" s="18">
        <v>28</v>
      </c>
      <c r="U58" s="18">
        <v>116</v>
      </c>
      <c r="V58" s="18">
        <v>16</v>
      </c>
    </row>
    <row r="59" spans="1:22" ht="13.95" customHeight="1" x14ac:dyDescent="0.3">
      <c r="A59" s="82"/>
      <c r="B59" s="85"/>
      <c r="C59" s="18" t="s">
        <v>548</v>
      </c>
      <c r="D59" s="88"/>
      <c r="E59" s="88"/>
      <c r="F59">
        <v>380</v>
      </c>
      <c r="G59">
        <v>69</v>
      </c>
      <c r="H59">
        <v>58</v>
      </c>
      <c r="I59">
        <v>92</v>
      </c>
      <c r="J59">
        <v>161</v>
      </c>
      <c r="K59" s="18">
        <v>9</v>
      </c>
      <c r="L59" s="18">
        <v>39</v>
      </c>
      <c r="M59" s="18">
        <v>21</v>
      </c>
      <c r="N59" s="18">
        <v>5</v>
      </c>
      <c r="O59" s="18">
        <v>31</v>
      </c>
      <c r="P59" s="18">
        <v>22</v>
      </c>
      <c r="Q59" s="18">
        <v>16</v>
      </c>
      <c r="R59" s="18">
        <v>65</v>
      </c>
      <c r="S59" s="18">
        <v>11</v>
      </c>
      <c r="T59" s="18">
        <v>27</v>
      </c>
      <c r="U59" s="18">
        <v>116</v>
      </c>
      <c r="V59" s="18">
        <v>18</v>
      </c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>
        <f t="shared" ref="F60:V60" si="31">IFERROR((F59-F58)/F58,"")</f>
        <v>-1.2987012987012988E-2</v>
      </c>
      <c r="G60" s="63">
        <f t="shared" si="31"/>
        <v>-1.4285714285714285E-2</v>
      </c>
      <c r="H60" s="63">
        <f t="shared" si="31"/>
        <v>-7.9365079365079361E-2</v>
      </c>
      <c r="I60" s="63">
        <f t="shared" si="31"/>
        <v>0</v>
      </c>
      <c r="J60" s="63">
        <f t="shared" si="31"/>
        <v>6.2500000000000003E-3</v>
      </c>
      <c r="K60" s="63">
        <f t="shared" si="31"/>
        <v>-0.1</v>
      </c>
      <c r="L60" s="63">
        <f t="shared" si="31"/>
        <v>2.6315789473684209E-2</v>
      </c>
      <c r="M60" s="63">
        <f t="shared" si="31"/>
        <v>-4.5454545454545456E-2</v>
      </c>
      <c r="N60" s="63">
        <f t="shared" si="31"/>
        <v>-0.16666666666666666</v>
      </c>
      <c r="O60" s="63">
        <f t="shared" si="31"/>
        <v>-6.0606060606060608E-2</v>
      </c>
      <c r="P60" s="63">
        <f t="shared" si="31"/>
        <v>-8.3333333333333329E-2</v>
      </c>
      <c r="Q60" s="63">
        <f t="shared" si="31"/>
        <v>0.23076923076923078</v>
      </c>
      <c r="R60" s="63">
        <f t="shared" si="31"/>
        <v>-5.7971014492753624E-2</v>
      </c>
      <c r="S60" s="63">
        <f t="shared" si="31"/>
        <v>0.1</v>
      </c>
      <c r="T60" s="63">
        <f t="shared" si="31"/>
        <v>-3.5714285714285712E-2</v>
      </c>
      <c r="U60" s="63">
        <f t="shared" si="31"/>
        <v>0</v>
      </c>
      <c r="V60" s="63">
        <f t="shared" si="31"/>
        <v>0.125</v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>
        <f t="shared" ref="F61:V61" si="32">IFERROR(SQRT(2*(F59-F58)^2/(F59+F58)),"")</f>
        <v>0.2556549962824568</v>
      </c>
      <c r="G61" s="65">
        <f t="shared" si="32"/>
        <v>0.11995202878081343</v>
      </c>
      <c r="H61" s="65">
        <f t="shared" si="32"/>
        <v>0.64282434653322507</v>
      </c>
      <c r="I61" s="65">
        <f t="shared" si="32"/>
        <v>0</v>
      </c>
      <c r="J61" s="65">
        <f t="shared" si="32"/>
        <v>7.893370379638584E-2</v>
      </c>
      <c r="K61" s="65">
        <f t="shared" si="32"/>
        <v>0.32444284226152509</v>
      </c>
      <c r="L61" s="65">
        <f t="shared" si="32"/>
        <v>0.16116459280507606</v>
      </c>
      <c r="M61" s="65">
        <f t="shared" si="32"/>
        <v>0.21566554640687682</v>
      </c>
      <c r="N61" s="70">
        <f t="shared" si="32"/>
        <v>0.42640143271122088</v>
      </c>
      <c r="O61" s="70">
        <f t="shared" si="32"/>
        <v>0.35355339059327379</v>
      </c>
      <c r="P61" s="70">
        <f t="shared" si="32"/>
        <v>0.41702882811414954</v>
      </c>
      <c r="Q61" s="65">
        <f t="shared" si="32"/>
        <v>0.78783859715833537</v>
      </c>
      <c r="R61" s="65">
        <f t="shared" si="32"/>
        <v>0.48867777742522089</v>
      </c>
      <c r="S61" s="65">
        <f t="shared" si="32"/>
        <v>0.30860669992418382</v>
      </c>
      <c r="T61" s="65">
        <f t="shared" si="32"/>
        <v>0.19069251784911845</v>
      </c>
      <c r="U61" s="65">
        <f t="shared" si="32"/>
        <v>0</v>
      </c>
      <c r="V61" s="66">
        <f t="shared" si="32"/>
        <v>0.48507125007266594</v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3">IFERROR((F63-F62)/F62,"")</f>
        <v/>
      </c>
      <c r="G64" s="63" t="str">
        <f t="shared" si="33"/>
        <v/>
      </c>
      <c r="H64" s="63" t="str">
        <f t="shared" si="33"/>
        <v/>
      </c>
      <c r="I64" s="63" t="str">
        <f t="shared" si="33"/>
        <v/>
      </c>
      <c r="J64" s="63" t="str">
        <f t="shared" si="33"/>
        <v/>
      </c>
      <c r="K64" s="63" t="str">
        <f t="shared" si="33"/>
        <v/>
      </c>
      <c r="L64" s="63" t="str">
        <f t="shared" si="33"/>
        <v/>
      </c>
      <c r="M64" s="63" t="str">
        <f t="shared" si="33"/>
        <v/>
      </c>
      <c r="N64" s="63" t="str">
        <f t="shared" si="33"/>
        <v/>
      </c>
      <c r="O64" s="63" t="str">
        <f t="shared" si="33"/>
        <v/>
      </c>
      <c r="P64" s="63" t="str">
        <f t="shared" si="33"/>
        <v/>
      </c>
      <c r="Q64" s="63" t="str">
        <f t="shared" si="33"/>
        <v/>
      </c>
      <c r="R64" s="63" t="str">
        <f t="shared" si="33"/>
        <v/>
      </c>
      <c r="S64" s="63" t="str">
        <f t="shared" si="33"/>
        <v/>
      </c>
      <c r="T64" s="63" t="str">
        <f t="shared" si="33"/>
        <v/>
      </c>
      <c r="U64" s="63" t="str">
        <f t="shared" si="33"/>
        <v/>
      </c>
      <c r="V64" s="63" t="str">
        <f t="shared" si="33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4">IFERROR(SQRT(2*(F63-F62)^2/(F63+F62)),"")</f>
        <v/>
      </c>
      <c r="G65" s="65" t="str">
        <f t="shared" si="34"/>
        <v/>
      </c>
      <c r="H65" s="65" t="str">
        <f t="shared" si="34"/>
        <v/>
      </c>
      <c r="I65" s="65" t="str">
        <f t="shared" si="34"/>
        <v/>
      </c>
      <c r="J65" s="65" t="str">
        <f t="shared" si="34"/>
        <v/>
      </c>
      <c r="K65" s="65" t="str">
        <f t="shared" si="34"/>
        <v/>
      </c>
      <c r="L65" s="65" t="str">
        <f t="shared" si="34"/>
        <v/>
      </c>
      <c r="M65" s="65" t="str">
        <f t="shared" si="34"/>
        <v/>
      </c>
      <c r="N65" s="70" t="str">
        <f t="shared" si="34"/>
        <v/>
      </c>
      <c r="O65" s="70" t="str">
        <f t="shared" si="34"/>
        <v/>
      </c>
      <c r="P65" s="70" t="str">
        <f t="shared" si="34"/>
        <v/>
      </c>
      <c r="Q65" s="65" t="str">
        <f t="shared" si="34"/>
        <v/>
      </c>
      <c r="R65" s="65" t="str">
        <f t="shared" si="34"/>
        <v/>
      </c>
      <c r="S65" s="65" t="str">
        <f t="shared" si="34"/>
        <v/>
      </c>
      <c r="T65" s="65" t="str">
        <f t="shared" si="34"/>
        <v/>
      </c>
      <c r="U65" s="65" t="str">
        <f t="shared" si="34"/>
        <v/>
      </c>
      <c r="V65" s="66" t="str">
        <f t="shared" si="34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5">IFERROR((F67-F66)/F66,"")</f>
        <v/>
      </c>
      <c r="G68" s="63" t="str">
        <f t="shared" si="35"/>
        <v/>
      </c>
      <c r="H68" s="63" t="str">
        <f t="shared" si="35"/>
        <v/>
      </c>
      <c r="I68" s="63" t="str">
        <f t="shared" si="35"/>
        <v/>
      </c>
      <c r="J68" s="63" t="str">
        <f t="shared" si="35"/>
        <v/>
      </c>
      <c r="K68" s="63" t="str">
        <f t="shared" si="35"/>
        <v/>
      </c>
      <c r="L68" s="63" t="str">
        <f t="shared" si="35"/>
        <v/>
      </c>
      <c r="M68" s="63" t="str">
        <f t="shared" si="35"/>
        <v/>
      </c>
      <c r="N68" s="63" t="str">
        <f t="shared" si="35"/>
        <v/>
      </c>
      <c r="O68" s="63" t="str">
        <f t="shared" si="35"/>
        <v/>
      </c>
      <c r="P68" s="63" t="str">
        <f t="shared" si="35"/>
        <v/>
      </c>
      <c r="Q68" s="63" t="str">
        <f t="shared" si="35"/>
        <v/>
      </c>
      <c r="R68" s="63" t="str">
        <f t="shared" si="35"/>
        <v/>
      </c>
      <c r="S68" s="63" t="str">
        <f t="shared" si="35"/>
        <v/>
      </c>
      <c r="T68" s="63" t="str">
        <f t="shared" si="35"/>
        <v/>
      </c>
      <c r="U68" s="63" t="str">
        <f t="shared" si="35"/>
        <v/>
      </c>
      <c r="V68" s="63" t="str">
        <f t="shared" si="35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6">IFERROR(SQRT(2*(F67-F66)^2/(F67+F66)),"")</f>
        <v/>
      </c>
      <c r="G69" s="65" t="str">
        <f t="shared" si="36"/>
        <v/>
      </c>
      <c r="H69" s="65" t="str">
        <f t="shared" si="36"/>
        <v/>
      </c>
      <c r="I69" s="65" t="str">
        <f t="shared" si="36"/>
        <v/>
      </c>
      <c r="J69" s="65" t="str">
        <f t="shared" si="36"/>
        <v/>
      </c>
      <c r="K69" s="65" t="str">
        <f t="shared" si="36"/>
        <v/>
      </c>
      <c r="L69" s="65" t="str">
        <f t="shared" si="36"/>
        <v/>
      </c>
      <c r="M69" s="65" t="str">
        <f t="shared" si="36"/>
        <v/>
      </c>
      <c r="N69" s="70" t="str">
        <f t="shared" si="36"/>
        <v/>
      </c>
      <c r="O69" s="70" t="str">
        <f t="shared" si="36"/>
        <v/>
      </c>
      <c r="P69" s="70" t="str">
        <f t="shared" si="36"/>
        <v/>
      </c>
      <c r="Q69" s="65" t="str">
        <f t="shared" si="36"/>
        <v/>
      </c>
      <c r="R69" s="65" t="str">
        <f t="shared" si="36"/>
        <v/>
      </c>
      <c r="S69" s="65" t="str">
        <f t="shared" si="36"/>
        <v/>
      </c>
      <c r="T69" s="65" t="str">
        <f t="shared" si="36"/>
        <v/>
      </c>
      <c r="U69" s="65" t="str">
        <f t="shared" si="36"/>
        <v/>
      </c>
      <c r="V69" s="66" t="str">
        <f t="shared" si="36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>
        <v>45845</v>
      </c>
      <c r="E70" s="90">
        <v>0.32291666666666669</v>
      </c>
      <c r="F70">
        <v>576</v>
      </c>
      <c r="G70">
        <v>277</v>
      </c>
      <c r="H70">
        <v>248</v>
      </c>
      <c r="I70">
        <v>33</v>
      </c>
      <c r="J70">
        <v>18</v>
      </c>
      <c r="K70">
        <v>14</v>
      </c>
      <c r="L70">
        <v>244</v>
      </c>
      <c r="M70">
        <v>19</v>
      </c>
      <c r="N70">
        <v>33</v>
      </c>
      <c r="O70">
        <v>147</v>
      </c>
      <c r="P70">
        <v>68</v>
      </c>
      <c r="Q70">
        <v>5</v>
      </c>
      <c r="R70">
        <v>1</v>
      </c>
      <c r="S70">
        <v>27</v>
      </c>
      <c r="T70">
        <v>16</v>
      </c>
      <c r="U70">
        <v>0</v>
      </c>
      <c r="V70">
        <v>2</v>
      </c>
    </row>
    <row r="71" spans="1:22" ht="13.95" customHeight="1" x14ac:dyDescent="0.3">
      <c r="A71" s="82"/>
      <c r="B71" s="85"/>
      <c r="C71" s="18" t="s">
        <v>548</v>
      </c>
      <c r="D71" s="88"/>
      <c r="E71" s="88"/>
      <c r="F71">
        <v>525</v>
      </c>
      <c r="G71">
        <v>272</v>
      </c>
      <c r="H71">
        <v>214</v>
      </c>
      <c r="I71">
        <v>28</v>
      </c>
      <c r="J71">
        <v>11</v>
      </c>
      <c r="K71">
        <v>14</v>
      </c>
      <c r="L71">
        <v>240</v>
      </c>
      <c r="M71">
        <v>18</v>
      </c>
      <c r="N71">
        <v>31</v>
      </c>
      <c r="O71">
        <v>136</v>
      </c>
      <c r="P71">
        <v>47</v>
      </c>
      <c r="Q71">
        <v>5</v>
      </c>
      <c r="R71">
        <v>1</v>
      </c>
      <c r="S71">
        <v>22</v>
      </c>
      <c r="T71">
        <v>8</v>
      </c>
      <c r="U71">
        <v>1</v>
      </c>
      <c r="V71">
        <v>2</v>
      </c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>
        <f t="shared" ref="F72:V72" si="37">IFERROR((F71-F70)/F70,"")</f>
        <v>-8.8541666666666671E-2</v>
      </c>
      <c r="G72" s="63">
        <f t="shared" si="37"/>
        <v>-1.8050541516245487E-2</v>
      </c>
      <c r="H72" s="63">
        <f t="shared" si="37"/>
        <v>-0.13709677419354838</v>
      </c>
      <c r="I72" s="63">
        <f t="shared" si="37"/>
        <v>-0.15151515151515152</v>
      </c>
      <c r="J72" s="63">
        <f t="shared" si="37"/>
        <v>-0.3888888888888889</v>
      </c>
      <c r="K72" s="63">
        <f t="shared" si="37"/>
        <v>0</v>
      </c>
      <c r="L72" s="63">
        <f t="shared" si="37"/>
        <v>-1.6393442622950821E-2</v>
      </c>
      <c r="M72" s="63">
        <f t="shared" si="37"/>
        <v>-5.2631578947368418E-2</v>
      </c>
      <c r="N72" s="63">
        <f t="shared" si="37"/>
        <v>-6.0606060606060608E-2</v>
      </c>
      <c r="O72" s="63">
        <f t="shared" si="37"/>
        <v>-7.4829931972789115E-2</v>
      </c>
      <c r="P72" s="63">
        <f t="shared" si="37"/>
        <v>-0.30882352941176472</v>
      </c>
      <c r="Q72" s="63">
        <f t="shared" si="37"/>
        <v>0</v>
      </c>
      <c r="R72" s="63">
        <f t="shared" si="37"/>
        <v>0</v>
      </c>
      <c r="S72" s="63">
        <f t="shared" si="37"/>
        <v>-0.18518518518518517</v>
      </c>
      <c r="T72" s="63">
        <f t="shared" si="37"/>
        <v>-0.5</v>
      </c>
      <c r="U72" s="63" t="str">
        <f t="shared" si="37"/>
        <v/>
      </c>
      <c r="V72" s="63">
        <f t="shared" si="37"/>
        <v>0</v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>
        <f t="shared" ref="F73:V73" si="38">IFERROR(SQRT(2*(F71-F70)^2/(F71+F70)),"")</f>
        <v>2.1736595042294402</v>
      </c>
      <c r="G73" s="65">
        <f t="shared" si="38"/>
        <v>0.30178582014172844</v>
      </c>
      <c r="H73" s="65">
        <f t="shared" si="38"/>
        <v>2.2370357628632145</v>
      </c>
      <c r="I73" s="65">
        <f t="shared" si="38"/>
        <v>0.90535746042518528</v>
      </c>
      <c r="J73" s="65">
        <f t="shared" si="38"/>
        <v>1.8382900600361158</v>
      </c>
      <c r="K73" s="65">
        <f t="shared" si="38"/>
        <v>0</v>
      </c>
      <c r="L73" s="65">
        <f t="shared" si="38"/>
        <v>0.25712973861329003</v>
      </c>
      <c r="M73" s="65">
        <f t="shared" si="38"/>
        <v>0.23249527748763857</v>
      </c>
      <c r="N73" s="74">
        <f t="shared" si="38"/>
        <v>0.35355339059327379</v>
      </c>
      <c r="O73" s="74">
        <f t="shared" si="38"/>
        <v>0.92472897376023677</v>
      </c>
      <c r="P73" s="74">
        <f t="shared" si="38"/>
        <v>2.7693979882623054</v>
      </c>
      <c r="Q73" s="65">
        <f t="shared" si="38"/>
        <v>0</v>
      </c>
      <c r="R73" s="65">
        <f t="shared" si="38"/>
        <v>0</v>
      </c>
      <c r="S73" s="65">
        <f t="shared" si="38"/>
        <v>1.0101525445522108</v>
      </c>
      <c r="T73" s="65">
        <f t="shared" si="38"/>
        <v>2.3094010767585029</v>
      </c>
      <c r="U73" s="65">
        <f t="shared" si="38"/>
        <v>1.4142135623730951</v>
      </c>
      <c r="V73" s="66">
        <f t="shared" si="38"/>
        <v>0</v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87">
        <v>46034</v>
      </c>
      <c r="E74" s="90">
        <v>0.625</v>
      </c>
      <c r="F74">
        <v>305</v>
      </c>
      <c r="G74">
        <v>114</v>
      </c>
      <c r="H74">
        <v>168</v>
      </c>
      <c r="I74">
        <v>1</v>
      </c>
      <c r="J74">
        <v>22</v>
      </c>
      <c r="K74" s="18">
        <v>7</v>
      </c>
      <c r="L74" s="18">
        <v>107</v>
      </c>
      <c r="M74" s="18">
        <f t="shared" ref="M74:U75" si="39">SUM(M70:M73)</f>
        <v>37.179863698540267</v>
      </c>
      <c r="N74" s="18">
        <f t="shared" si="39"/>
        <v>64.292947329987214</v>
      </c>
      <c r="O74" s="18">
        <v>168</v>
      </c>
      <c r="P74" s="18">
        <f t="shared" si="39"/>
        <v>117.46057445885054</v>
      </c>
      <c r="Q74" s="18">
        <f t="shared" si="39"/>
        <v>10</v>
      </c>
      <c r="R74" s="18">
        <f t="shared" si="39"/>
        <v>2</v>
      </c>
      <c r="S74" s="18">
        <v>1</v>
      </c>
      <c r="T74" s="18">
        <v>4</v>
      </c>
      <c r="U74" s="18">
        <f t="shared" si="39"/>
        <v>2.4142135623730949</v>
      </c>
      <c r="V74" s="18">
        <v>18</v>
      </c>
    </row>
    <row r="75" spans="1:22" ht="13.95" customHeight="1" x14ac:dyDescent="0.3">
      <c r="A75" s="82"/>
      <c r="B75" s="85"/>
      <c r="C75" s="18" t="s">
        <v>548</v>
      </c>
      <c r="D75" s="88"/>
      <c r="E75" s="88"/>
      <c r="F75">
        <v>141</v>
      </c>
      <c r="G75">
        <v>90</v>
      </c>
      <c r="H75">
        <v>38</v>
      </c>
      <c r="I75">
        <v>1</v>
      </c>
      <c r="J75">
        <v>12</v>
      </c>
      <c r="K75" s="18">
        <v>6</v>
      </c>
      <c r="L75" s="18">
        <v>84</v>
      </c>
      <c r="M75" s="18">
        <v>0</v>
      </c>
      <c r="N75" s="18">
        <v>0</v>
      </c>
      <c r="O75" s="18">
        <v>38</v>
      </c>
      <c r="P75" s="18">
        <f t="shared" si="39"/>
        <v>166.92114891770109</v>
      </c>
      <c r="Q75" s="18">
        <f t="shared" si="39"/>
        <v>15</v>
      </c>
      <c r="R75" s="18">
        <f t="shared" si="39"/>
        <v>3</v>
      </c>
      <c r="S75" s="18">
        <v>1</v>
      </c>
      <c r="T75" s="18">
        <v>2</v>
      </c>
      <c r="U75" s="18">
        <f t="shared" si="39"/>
        <v>4.8284271247461898</v>
      </c>
      <c r="V75" s="18">
        <v>10</v>
      </c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>
        <f t="shared" ref="F76:V76" si="40">IFERROR((F75-F74)/F74,"")</f>
        <v>-0.53770491803278686</v>
      </c>
      <c r="G76" s="63">
        <f t="shared" si="40"/>
        <v>-0.21052631578947367</v>
      </c>
      <c r="H76" s="63">
        <f t="shared" si="40"/>
        <v>-0.77380952380952384</v>
      </c>
      <c r="I76" s="63">
        <f t="shared" si="40"/>
        <v>0</v>
      </c>
      <c r="J76" s="63">
        <f t="shared" si="40"/>
        <v>-0.45454545454545453</v>
      </c>
      <c r="K76" s="63">
        <f t="shared" si="40"/>
        <v>-0.14285714285714285</v>
      </c>
      <c r="L76" s="63">
        <f t="shared" si="40"/>
        <v>-0.21495327102803738</v>
      </c>
      <c r="M76" s="63">
        <f t="shared" si="40"/>
        <v>-1</v>
      </c>
      <c r="N76" s="63">
        <f t="shared" si="40"/>
        <v>-1</v>
      </c>
      <c r="O76" s="63">
        <f t="shared" si="40"/>
        <v>-0.77380952380952384</v>
      </c>
      <c r="P76" s="63">
        <f t="shared" si="40"/>
        <v>0.42108234773002795</v>
      </c>
      <c r="Q76" s="63">
        <f t="shared" si="40"/>
        <v>0.5</v>
      </c>
      <c r="R76" s="63">
        <f t="shared" si="40"/>
        <v>0.5</v>
      </c>
      <c r="S76" s="63">
        <f t="shared" si="40"/>
        <v>0</v>
      </c>
      <c r="T76" s="63">
        <f t="shared" si="40"/>
        <v>-0.5</v>
      </c>
      <c r="U76" s="63">
        <f t="shared" si="40"/>
        <v>1</v>
      </c>
      <c r="V76" s="63">
        <f t="shared" si="40"/>
        <v>-0.44444444444444442</v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>
        <f t="shared" ref="F77:V77" si="41">IFERROR(SQRT(2*(F75-F74)^2/(F75+F74)),"")</f>
        <v>10.98225229499177</v>
      </c>
      <c r="G77" s="65">
        <f t="shared" si="41"/>
        <v>2.3763541031440183</v>
      </c>
      <c r="H77" s="65">
        <f t="shared" si="41"/>
        <v>12.80928061613581</v>
      </c>
      <c r="I77" s="65">
        <f t="shared" si="41"/>
        <v>0</v>
      </c>
      <c r="J77" s="65">
        <f t="shared" si="41"/>
        <v>2.4253562503633299</v>
      </c>
      <c r="K77" s="65">
        <f t="shared" si="41"/>
        <v>0.39223227027636809</v>
      </c>
      <c r="L77" s="65">
        <f t="shared" si="41"/>
        <v>2.3535647464445941</v>
      </c>
      <c r="M77" s="65">
        <f t="shared" si="41"/>
        <v>8.6232086485878643</v>
      </c>
      <c r="N77" s="70">
        <f t="shared" si="41"/>
        <v>11.339572066880409</v>
      </c>
      <c r="O77" s="70">
        <f t="shared" si="41"/>
        <v>12.80928061613581</v>
      </c>
      <c r="P77" s="70">
        <f t="shared" si="41"/>
        <v>4.1478525848527239</v>
      </c>
      <c r="Q77" s="65">
        <f t="shared" si="41"/>
        <v>1.4142135623730951</v>
      </c>
      <c r="R77" s="65">
        <f t="shared" si="41"/>
        <v>0.63245553203367588</v>
      </c>
      <c r="S77" s="65">
        <f t="shared" si="41"/>
        <v>0</v>
      </c>
      <c r="T77" s="65">
        <f t="shared" si="41"/>
        <v>1.1547005383792515</v>
      </c>
      <c r="U77" s="65">
        <f t="shared" si="41"/>
        <v>1.2686511373300109</v>
      </c>
      <c r="V77" s="66">
        <f t="shared" si="41"/>
        <v>2.1380899352993952</v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87">
        <v>46034</v>
      </c>
      <c r="E78" s="90">
        <v>0.64583333333333337</v>
      </c>
      <c r="F78">
        <v>691</v>
      </c>
      <c r="G78">
        <v>446</v>
      </c>
      <c r="H78">
        <v>207</v>
      </c>
      <c r="I78">
        <v>31</v>
      </c>
      <c r="J78">
        <v>7</v>
      </c>
      <c r="K78" s="18">
        <v>16</v>
      </c>
      <c r="L78" s="18">
        <v>426</v>
      </c>
      <c r="M78" s="18">
        <v>4</v>
      </c>
      <c r="N78" s="18">
        <v>23</v>
      </c>
      <c r="O78" s="18">
        <v>183</v>
      </c>
      <c r="P78" s="18">
        <v>1</v>
      </c>
      <c r="Q78" s="18">
        <v>11</v>
      </c>
      <c r="R78" s="18">
        <v>1</v>
      </c>
      <c r="S78" s="18">
        <v>19</v>
      </c>
      <c r="T78" s="18">
        <v>6</v>
      </c>
      <c r="U78" s="18">
        <f t="shared" ref="U78" si="42">SUM(U74:U77)</f>
        <v>9.5112918244492946</v>
      </c>
      <c r="V78" s="18">
        <v>1</v>
      </c>
    </row>
    <row r="79" spans="1:22" ht="13.95" customHeight="1" x14ac:dyDescent="0.3">
      <c r="A79" s="82"/>
      <c r="B79" s="85"/>
      <c r="C79" s="18" t="s">
        <v>548</v>
      </c>
      <c r="D79" s="88"/>
      <c r="E79" s="88"/>
      <c r="F79">
        <v>428</v>
      </c>
      <c r="G79">
        <v>224</v>
      </c>
      <c r="H79">
        <v>170</v>
      </c>
      <c r="I79">
        <v>25</v>
      </c>
      <c r="J79">
        <v>9</v>
      </c>
      <c r="K79" s="18">
        <v>7</v>
      </c>
      <c r="L79" s="18">
        <v>213</v>
      </c>
      <c r="M79" s="18">
        <v>4</v>
      </c>
      <c r="N79" s="18">
        <v>18</v>
      </c>
      <c r="O79" s="18">
        <v>151</v>
      </c>
      <c r="P79" s="18">
        <v>1</v>
      </c>
      <c r="Q79" s="18">
        <v>2</v>
      </c>
      <c r="R79" s="18">
        <v>1</v>
      </c>
      <c r="S79" s="18">
        <v>22</v>
      </c>
      <c r="T79" s="18">
        <v>7</v>
      </c>
      <c r="U79" s="18">
        <v>1</v>
      </c>
      <c r="V79" s="18">
        <v>1</v>
      </c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>
        <f t="shared" ref="F80:V80" si="43">IFERROR((F79-F78)/F78,"")</f>
        <v>-0.38060781476121563</v>
      </c>
      <c r="G80" s="63">
        <f t="shared" si="43"/>
        <v>-0.49775784753363228</v>
      </c>
      <c r="H80" s="63">
        <f t="shared" si="43"/>
        <v>-0.17874396135265699</v>
      </c>
      <c r="I80" s="63">
        <f t="shared" si="43"/>
        <v>-0.19354838709677419</v>
      </c>
      <c r="J80" s="63">
        <f t="shared" si="43"/>
        <v>0.2857142857142857</v>
      </c>
      <c r="K80" s="63">
        <f t="shared" si="43"/>
        <v>-0.5625</v>
      </c>
      <c r="L80" s="63">
        <f t="shared" si="43"/>
        <v>-0.5</v>
      </c>
      <c r="M80" s="63">
        <f t="shared" si="43"/>
        <v>0</v>
      </c>
      <c r="N80" s="63">
        <f t="shared" si="43"/>
        <v>-0.21739130434782608</v>
      </c>
      <c r="O80" s="63">
        <f t="shared" si="43"/>
        <v>-0.17486338797814208</v>
      </c>
      <c r="P80" s="63">
        <f t="shared" si="43"/>
        <v>0</v>
      </c>
      <c r="Q80" s="63">
        <f t="shared" si="43"/>
        <v>-0.81818181818181823</v>
      </c>
      <c r="R80" s="63">
        <f t="shared" si="43"/>
        <v>0</v>
      </c>
      <c r="S80" s="63">
        <f t="shared" si="43"/>
        <v>0.15789473684210525</v>
      </c>
      <c r="T80" s="63">
        <f t="shared" si="43"/>
        <v>0.16666666666666666</v>
      </c>
      <c r="U80" s="63">
        <f t="shared" si="43"/>
        <v>-0.8948618107343268</v>
      </c>
      <c r="V80" s="63">
        <f t="shared" si="43"/>
        <v>0</v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>
        <f t="shared" ref="F81:V81" si="44">IFERROR(SQRT(2*(F79-F78)^2/(F79+F78)),"")</f>
        <v>11.118743282828994</v>
      </c>
      <c r="G81" s="65">
        <f t="shared" si="44"/>
        <v>12.129155696520996</v>
      </c>
      <c r="H81" s="65">
        <f t="shared" si="44"/>
        <v>2.69492105069815</v>
      </c>
      <c r="I81" s="65">
        <f t="shared" si="44"/>
        <v>1.1338934190276817</v>
      </c>
      <c r="J81" s="65">
        <f t="shared" si="44"/>
        <v>0.70710678118654757</v>
      </c>
      <c r="K81" s="65">
        <f t="shared" si="44"/>
        <v>2.6539552107881486</v>
      </c>
      <c r="L81" s="65">
        <f t="shared" si="44"/>
        <v>11.916375287812984</v>
      </c>
      <c r="M81" s="65">
        <f t="shared" si="44"/>
        <v>0</v>
      </c>
      <c r="N81" s="70">
        <f t="shared" si="44"/>
        <v>1.1043152607484654</v>
      </c>
      <c r="O81" s="70">
        <f t="shared" si="44"/>
        <v>2.4762343441092378</v>
      </c>
      <c r="P81" s="70">
        <f t="shared" si="44"/>
        <v>0</v>
      </c>
      <c r="Q81" s="65">
        <f t="shared" si="44"/>
        <v>3.5300904324873126</v>
      </c>
      <c r="R81" s="65">
        <f t="shared" si="44"/>
        <v>0</v>
      </c>
      <c r="S81" s="65">
        <f t="shared" si="44"/>
        <v>0.66258915644907923</v>
      </c>
      <c r="T81" s="65">
        <f t="shared" si="44"/>
        <v>0.39223227027636809</v>
      </c>
      <c r="U81" s="65">
        <f t="shared" si="44"/>
        <v>3.7126365199944442</v>
      </c>
      <c r="V81" s="66">
        <f t="shared" si="44"/>
        <v>0</v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5">IFERROR((F83-F82)/F82,"")</f>
        <v/>
      </c>
      <c r="G84" s="63" t="str">
        <f t="shared" si="45"/>
        <v/>
      </c>
      <c r="H84" s="63" t="str">
        <f t="shared" si="45"/>
        <v/>
      </c>
      <c r="I84" s="63" t="str">
        <f t="shared" si="45"/>
        <v/>
      </c>
      <c r="J84" s="63" t="str">
        <f t="shared" si="45"/>
        <v/>
      </c>
      <c r="K84" s="63" t="str">
        <f t="shared" si="45"/>
        <v/>
      </c>
      <c r="L84" s="63" t="str">
        <f t="shared" si="45"/>
        <v/>
      </c>
      <c r="M84" s="63" t="str">
        <f t="shared" si="45"/>
        <v/>
      </c>
      <c r="N84" s="63" t="str">
        <f t="shared" si="45"/>
        <v/>
      </c>
      <c r="O84" s="63" t="str">
        <f t="shared" si="45"/>
        <v/>
      </c>
      <c r="P84" s="63" t="str">
        <f t="shared" si="45"/>
        <v/>
      </c>
      <c r="Q84" s="63" t="str">
        <f t="shared" si="45"/>
        <v/>
      </c>
      <c r="R84" s="63" t="str">
        <f t="shared" si="45"/>
        <v/>
      </c>
      <c r="S84" s="63" t="str">
        <f t="shared" si="45"/>
        <v/>
      </c>
      <c r="T84" s="63" t="str">
        <f t="shared" si="45"/>
        <v/>
      </c>
      <c r="U84" s="63" t="str">
        <f t="shared" si="45"/>
        <v/>
      </c>
      <c r="V84" s="63" t="str">
        <f t="shared" si="45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6">IFERROR(SQRT(2*(F83-F82)^2/(F83+F82)),"")</f>
        <v/>
      </c>
      <c r="G85" s="65" t="str">
        <f t="shared" si="46"/>
        <v/>
      </c>
      <c r="H85" s="65" t="str">
        <f t="shared" si="46"/>
        <v/>
      </c>
      <c r="I85" s="65" t="str">
        <f t="shared" si="46"/>
        <v/>
      </c>
      <c r="J85" s="65" t="str">
        <f t="shared" si="46"/>
        <v/>
      </c>
      <c r="K85" s="65" t="str">
        <f t="shared" si="46"/>
        <v/>
      </c>
      <c r="L85" s="65" t="str">
        <f t="shared" si="46"/>
        <v/>
      </c>
      <c r="M85" s="65" t="str">
        <f t="shared" si="46"/>
        <v/>
      </c>
      <c r="N85" s="70" t="str">
        <f t="shared" si="46"/>
        <v/>
      </c>
      <c r="O85" s="70" t="str">
        <f t="shared" si="46"/>
        <v/>
      </c>
      <c r="P85" s="70" t="str">
        <f t="shared" si="46"/>
        <v/>
      </c>
      <c r="Q85" s="65" t="str">
        <f t="shared" si="46"/>
        <v/>
      </c>
      <c r="R85" s="65" t="str">
        <f t="shared" si="46"/>
        <v/>
      </c>
      <c r="S85" s="65" t="str">
        <f t="shared" si="46"/>
        <v/>
      </c>
      <c r="T85" s="65" t="str">
        <f t="shared" si="46"/>
        <v/>
      </c>
      <c r="U85" s="65" t="str">
        <f t="shared" si="46"/>
        <v/>
      </c>
      <c r="V85" s="66" t="str">
        <f t="shared" si="46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87">
        <v>46028</v>
      </c>
      <c r="E86" s="90">
        <v>0.53125</v>
      </c>
      <c r="F86">
        <v>301</v>
      </c>
      <c r="G86">
        <v>126</v>
      </c>
      <c r="H86">
        <v>99</v>
      </c>
      <c r="I86">
        <v>14</v>
      </c>
      <c r="J86">
        <v>62</v>
      </c>
      <c r="K86" s="18">
        <v>33</v>
      </c>
      <c r="L86" s="18">
        <v>81</v>
      </c>
      <c r="M86" s="18">
        <v>12</v>
      </c>
      <c r="N86" s="18">
        <v>2</v>
      </c>
      <c r="O86" s="18">
        <v>84</v>
      </c>
      <c r="P86" s="18">
        <v>13</v>
      </c>
      <c r="Q86" s="18">
        <v>6</v>
      </c>
      <c r="R86" s="18">
        <v>8</v>
      </c>
      <c r="S86" s="18">
        <v>0</v>
      </c>
      <c r="T86" s="18">
        <v>17</v>
      </c>
      <c r="U86" s="18">
        <v>3</v>
      </c>
      <c r="V86" s="18">
        <v>42</v>
      </c>
    </row>
    <row r="87" spans="1:22" ht="13.95" customHeight="1" x14ac:dyDescent="0.3">
      <c r="A87" s="82"/>
      <c r="B87" s="85"/>
      <c r="C87" s="18" t="s">
        <v>548</v>
      </c>
      <c r="D87" s="88"/>
      <c r="E87" s="88"/>
      <c r="F87">
        <v>305</v>
      </c>
      <c r="G87">
        <v>133</v>
      </c>
      <c r="H87">
        <v>98</v>
      </c>
      <c r="I87">
        <v>17</v>
      </c>
      <c r="J87">
        <v>57</v>
      </c>
      <c r="K87" s="18">
        <v>28</v>
      </c>
      <c r="L87" s="18">
        <v>89</v>
      </c>
      <c r="M87" s="18">
        <v>16</v>
      </c>
      <c r="N87" s="18">
        <v>2</v>
      </c>
      <c r="O87" s="18">
        <v>81</v>
      </c>
      <c r="P87" s="18">
        <v>15</v>
      </c>
      <c r="Q87" s="18">
        <v>8</v>
      </c>
      <c r="R87" s="18">
        <v>7</v>
      </c>
      <c r="S87" s="18">
        <v>2</v>
      </c>
      <c r="T87" s="18">
        <v>15</v>
      </c>
      <c r="U87" s="18">
        <v>3</v>
      </c>
      <c r="V87" s="18">
        <v>39</v>
      </c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>
        <f t="shared" ref="F88:V88" si="47">IFERROR((F87-F86)/F86,"")</f>
        <v>1.3289036544850499E-2</v>
      </c>
      <c r="G88" s="63">
        <f t="shared" si="47"/>
        <v>5.5555555555555552E-2</v>
      </c>
      <c r="H88" s="63">
        <f t="shared" si="47"/>
        <v>-1.0101010101010102E-2</v>
      </c>
      <c r="I88" s="63">
        <f t="shared" si="47"/>
        <v>0.21428571428571427</v>
      </c>
      <c r="J88" s="63">
        <f t="shared" si="47"/>
        <v>-8.0645161290322578E-2</v>
      </c>
      <c r="K88" s="63">
        <f t="shared" si="47"/>
        <v>-0.15151515151515152</v>
      </c>
      <c r="L88" s="63">
        <f t="shared" si="47"/>
        <v>9.8765432098765427E-2</v>
      </c>
      <c r="M88" s="63">
        <f t="shared" si="47"/>
        <v>0.33333333333333331</v>
      </c>
      <c r="N88" s="63">
        <f t="shared" si="47"/>
        <v>0</v>
      </c>
      <c r="O88" s="63">
        <f t="shared" si="47"/>
        <v>-3.5714285714285712E-2</v>
      </c>
      <c r="P88" s="63">
        <f t="shared" si="47"/>
        <v>0.15384615384615385</v>
      </c>
      <c r="Q88" s="63">
        <f t="shared" si="47"/>
        <v>0.33333333333333331</v>
      </c>
      <c r="R88" s="63">
        <f t="shared" si="47"/>
        <v>-0.125</v>
      </c>
      <c r="S88" s="63" t="str">
        <f t="shared" si="47"/>
        <v/>
      </c>
      <c r="T88" s="63">
        <f t="shared" si="47"/>
        <v>-0.11764705882352941</v>
      </c>
      <c r="U88" s="63">
        <f t="shared" si="47"/>
        <v>0</v>
      </c>
      <c r="V88" s="63">
        <f t="shared" si="47"/>
        <v>-7.1428571428571425E-2</v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>
        <f t="shared" ref="F89:V89" si="48">IFERROR(SQRT(2*(F87-F86)^2/(F87+F86)),"")</f>
        <v>0.22979399584857044</v>
      </c>
      <c r="G89" s="65">
        <f t="shared" si="48"/>
        <v>0.61512468522924557</v>
      </c>
      <c r="H89" s="65">
        <f t="shared" si="48"/>
        <v>0.10075854437197566</v>
      </c>
      <c r="I89" s="65">
        <f t="shared" si="48"/>
        <v>0.76200076200114297</v>
      </c>
      <c r="J89" s="65">
        <f t="shared" si="48"/>
        <v>0.64820372355216438</v>
      </c>
      <c r="K89" s="65">
        <f t="shared" si="48"/>
        <v>0.90535746042518528</v>
      </c>
      <c r="L89" s="65">
        <f t="shared" si="48"/>
        <v>0.86772183127462466</v>
      </c>
      <c r="M89" s="65">
        <f t="shared" si="48"/>
        <v>1.0690449676496976</v>
      </c>
      <c r="N89" s="70">
        <f t="shared" si="48"/>
        <v>0</v>
      </c>
      <c r="O89" s="70">
        <f t="shared" si="48"/>
        <v>0.33028912953790818</v>
      </c>
      <c r="P89" s="70">
        <f t="shared" si="48"/>
        <v>0.53452248382484879</v>
      </c>
      <c r="Q89" s="65">
        <f t="shared" si="48"/>
        <v>0.7559289460184544</v>
      </c>
      <c r="R89" s="65">
        <f t="shared" si="48"/>
        <v>0.36514837167011072</v>
      </c>
      <c r="S89" s="65">
        <f t="shared" si="48"/>
        <v>2</v>
      </c>
      <c r="T89" s="65">
        <f t="shared" si="48"/>
        <v>0.5</v>
      </c>
      <c r="U89" s="65">
        <f t="shared" si="48"/>
        <v>0</v>
      </c>
      <c r="V89" s="66">
        <f t="shared" si="48"/>
        <v>0.47140452079103168</v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87">
        <v>46036</v>
      </c>
      <c r="E90" s="90">
        <v>0.48958333333333331</v>
      </c>
      <c r="F90">
        <v>313</v>
      </c>
      <c r="G90">
        <v>123</v>
      </c>
      <c r="H90">
        <v>111</v>
      </c>
      <c r="I90">
        <v>38</v>
      </c>
      <c r="J90">
        <v>41</v>
      </c>
      <c r="K90" s="18">
        <v>16</v>
      </c>
      <c r="L90" s="18">
        <v>92</v>
      </c>
      <c r="M90" s="18">
        <v>15</v>
      </c>
      <c r="N90" s="18">
        <v>18</v>
      </c>
      <c r="O90" s="18">
        <v>82</v>
      </c>
      <c r="P90" s="18">
        <v>11</v>
      </c>
      <c r="Q90" s="18">
        <v>6</v>
      </c>
      <c r="R90" s="18">
        <v>15</v>
      </c>
      <c r="S90" s="18">
        <v>17</v>
      </c>
      <c r="T90" s="18">
        <v>6</v>
      </c>
      <c r="U90" s="18">
        <v>17</v>
      </c>
      <c r="V90" s="18">
        <v>18</v>
      </c>
    </row>
    <row r="91" spans="1:22" ht="13.95" customHeight="1" x14ac:dyDescent="0.3">
      <c r="A91" s="82"/>
      <c r="B91" s="85"/>
      <c r="C91" s="18" t="s">
        <v>548</v>
      </c>
      <c r="D91" s="88"/>
      <c r="E91" s="88"/>
      <c r="F91">
        <v>295</v>
      </c>
      <c r="G91">
        <v>97</v>
      </c>
      <c r="H91">
        <v>116</v>
      </c>
      <c r="I91">
        <v>41</v>
      </c>
      <c r="J91">
        <v>41</v>
      </c>
      <c r="K91" s="18">
        <v>16</v>
      </c>
      <c r="L91" s="18">
        <v>61</v>
      </c>
      <c r="M91" s="18">
        <v>20</v>
      </c>
      <c r="N91" s="18">
        <v>16</v>
      </c>
      <c r="O91" s="18">
        <v>87</v>
      </c>
      <c r="P91" s="18">
        <v>13</v>
      </c>
      <c r="Q91" s="18">
        <v>7</v>
      </c>
      <c r="R91" s="18">
        <v>17</v>
      </c>
      <c r="S91" s="18">
        <v>17</v>
      </c>
      <c r="T91" s="18">
        <v>6</v>
      </c>
      <c r="U91" s="18">
        <v>17</v>
      </c>
      <c r="V91" s="18">
        <v>18</v>
      </c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>
        <f t="shared" ref="F92:V92" si="49">IFERROR((F91-F90)/F90,"")</f>
        <v>-5.7507987220447282E-2</v>
      </c>
      <c r="G92" s="63">
        <f t="shared" si="49"/>
        <v>-0.21138211382113822</v>
      </c>
      <c r="H92" s="63">
        <f t="shared" si="49"/>
        <v>4.5045045045045043E-2</v>
      </c>
      <c r="I92" s="63">
        <f t="shared" si="49"/>
        <v>7.8947368421052627E-2</v>
      </c>
      <c r="J92" s="63">
        <f t="shared" si="49"/>
        <v>0</v>
      </c>
      <c r="K92" s="63">
        <f t="shared" si="49"/>
        <v>0</v>
      </c>
      <c r="L92" s="63">
        <f t="shared" si="49"/>
        <v>-0.33695652173913043</v>
      </c>
      <c r="M92" s="63">
        <f t="shared" si="49"/>
        <v>0.33333333333333331</v>
      </c>
      <c r="N92" s="63">
        <f t="shared" si="49"/>
        <v>-0.1111111111111111</v>
      </c>
      <c r="O92" s="63">
        <f t="shared" si="49"/>
        <v>6.097560975609756E-2</v>
      </c>
      <c r="P92" s="63">
        <f t="shared" si="49"/>
        <v>0.18181818181818182</v>
      </c>
      <c r="Q92" s="63">
        <f t="shared" si="49"/>
        <v>0.16666666666666666</v>
      </c>
      <c r="R92" s="63">
        <f t="shared" si="49"/>
        <v>0.13333333333333333</v>
      </c>
      <c r="S92" s="63">
        <f t="shared" si="49"/>
        <v>0</v>
      </c>
      <c r="T92" s="63">
        <f t="shared" si="49"/>
        <v>0</v>
      </c>
      <c r="U92" s="63">
        <f t="shared" si="49"/>
        <v>0</v>
      </c>
      <c r="V92" s="63">
        <f t="shared" si="49"/>
        <v>0</v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>
        <f t="shared" ref="F93:V93" si="50">IFERROR(SQRT(2*(F91-F90)^2/(F91+F90)),"")</f>
        <v>1.032370802417528</v>
      </c>
      <c r="G93" s="65">
        <f t="shared" si="50"/>
        <v>2.4790027320385399</v>
      </c>
      <c r="H93" s="65">
        <f t="shared" si="50"/>
        <v>0.46932325446393208</v>
      </c>
      <c r="I93" s="65">
        <f t="shared" si="50"/>
        <v>0.47733437050543803</v>
      </c>
      <c r="J93" s="65">
        <f t="shared" si="50"/>
        <v>0</v>
      </c>
      <c r="K93" s="65">
        <f t="shared" si="50"/>
        <v>0</v>
      </c>
      <c r="L93" s="65">
        <f t="shared" si="50"/>
        <v>3.5443040929451826</v>
      </c>
      <c r="M93" s="65">
        <f t="shared" si="50"/>
        <v>1.1952286093343936</v>
      </c>
      <c r="N93" s="70">
        <f t="shared" si="50"/>
        <v>0.48507125007266594</v>
      </c>
      <c r="O93" s="70">
        <f t="shared" si="50"/>
        <v>0.54392829322042113</v>
      </c>
      <c r="P93" s="70">
        <f t="shared" si="50"/>
        <v>0.57735026918962573</v>
      </c>
      <c r="Q93" s="65">
        <f t="shared" si="50"/>
        <v>0.39223227027636809</v>
      </c>
      <c r="R93" s="65">
        <f t="shared" si="50"/>
        <v>0.5</v>
      </c>
      <c r="S93" s="65">
        <f t="shared" si="50"/>
        <v>0</v>
      </c>
      <c r="T93" s="65">
        <f t="shared" si="50"/>
        <v>0</v>
      </c>
      <c r="U93" s="65">
        <f t="shared" si="50"/>
        <v>0</v>
      </c>
      <c r="V93" s="66">
        <f t="shared" si="50"/>
        <v>0</v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51">IFERROR((F95-F94)/F94,"")</f>
        <v/>
      </c>
      <c r="G96" s="63" t="str">
        <f t="shared" si="51"/>
        <v/>
      </c>
      <c r="H96" s="63" t="str">
        <f t="shared" si="51"/>
        <v/>
      </c>
      <c r="I96" s="63" t="str">
        <f t="shared" si="51"/>
        <v/>
      </c>
      <c r="J96" s="63" t="str">
        <f t="shared" si="51"/>
        <v/>
      </c>
      <c r="K96" s="63" t="str">
        <f t="shared" si="51"/>
        <v/>
      </c>
      <c r="L96" s="63" t="str">
        <f t="shared" si="51"/>
        <v/>
      </c>
      <c r="M96" s="63" t="str">
        <f t="shared" si="51"/>
        <v/>
      </c>
      <c r="N96" s="63" t="str">
        <f t="shared" si="51"/>
        <v/>
      </c>
      <c r="O96" s="63" t="str">
        <f t="shared" si="51"/>
        <v/>
      </c>
      <c r="P96" s="63" t="str">
        <f t="shared" si="51"/>
        <v/>
      </c>
      <c r="Q96" s="63" t="str">
        <f t="shared" si="51"/>
        <v/>
      </c>
      <c r="R96" s="63" t="str">
        <f t="shared" si="51"/>
        <v/>
      </c>
      <c r="S96" s="63" t="str">
        <f t="shared" si="51"/>
        <v/>
      </c>
      <c r="T96" s="63" t="str">
        <f t="shared" si="51"/>
        <v/>
      </c>
      <c r="U96" s="63" t="str">
        <f t="shared" si="51"/>
        <v/>
      </c>
      <c r="V96" s="63" t="str">
        <f t="shared" si="51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52">IFERROR(SQRT(2*(F95-F94)^2/(F95+F94)),"")</f>
        <v/>
      </c>
      <c r="G97" s="65" t="str">
        <f t="shared" si="52"/>
        <v/>
      </c>
      <c r="H97" s="65" t="str">
        <f t="shared" si="52"/>
        <v/>
      </c>
      <c r="I97" s="65" t="str">
        <f t="shared" si="52"/>
        <v/>
      </c>
      <c r="J97" s="65" t="str">
        <f t="shared" si="52"/>
        <v/>
      </c>
      <c r="K97" s="65" t="str">
        <f t="shared" si="52"/>
        <v/>
      </c>
      <c r="L97" s="65" t="str">
        <f t="shared" si="52"/>
        <v/>
      </c>
      <c r="M97" s="65" t="str">
        <f t="shared" si="52"/>
        <v/>
      </c>
      <c r="N97" s="70" t="str">
        <f t="shared" si="52"/>
        <v/>
      </c>
      <c r="O97" s="70" t="str">
        <f t="shared" si="52"/>
        <v/>
      </c>
      <c r="P97" s="70" t="str">
        <f t="shared" si="52"/>
        <v/>
      </c>
      <c r="Q97" s="65" t="str">
        <f t="shared" si="52"/>
        <v/>
      </c>
      <c r="R97" s="65" t="str">
        <f t="shared" si="52"/>
        <v/>
      </c>
      <c r="S97" s="65" t="str">
        <f t="shared" si="52"/>
        <v/>
      </c>
      <c r="T97" s="65" t="str">
        <f t="shared" si="52"/>
        <v/>
      </c>
      <c r="U97" s="65" t="str">
        <f t="shared" si="52"/>
        <v/>
      </c>
      <c r="V97" s="66" t="str">
        <f t="shared" si="52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87">
        <v>46030</v>
      </c>
      <c r="E98" s="90">
        <v>0.32291666666666669</v>
      </c>
      <c r="F98">
        <v>505</v>
      </c>
      <c r="G98">
        <v>302</v>
      </c>
      <c r="H98">
        <v>131</v>
      </c>
      <c r="I98">
        <v>72</v>
      </c>
      <c r="J98">
        <v>0</v>
      </c>
      <c r="K98" s="18">
        <v>1</v>
      </c>
      <c r="L98" s="18">
        <v>275</v>
      </c>
      <c r="M98" s="18">
        <v>26</v>
      </c>
      <c r="N98" s="18">
        <v>16</v>
      </c>
      <c r="O98" s="18">
        <v>115</v>
      </c>
      <c r="P98" s="18">
        <v>0</v>
      </c>
      <c r="Q98" s="18">
        <v>33</v>
      </c>
      <c r="R98" s="18">
        <v>3</v>
      </c>
      <c r="S98" s="18">
        <v>36</v>
      </c>
      <c r="T98" s="18">
        <f t="shared" ref="T98:V98" si="53">SUM(T94:T97)</f>
        <v>0</v>
      </c>
      <c r="U98" s="18">
        <f t="shared" si="53"/>
        <v>0</v>
      </c>
      <c r="V98" s="18">
        <f t="shared" si="53"/>
        <v>0</v>
      </c>
    </row>
    <row r="99" spans="1:22" ht="13.95" customHeight="1" x14ac:dyDescent="0.3">
      <c r="A99" s="82"/>
      <c r="B99" s="85"/>
      <c r="C99" s="18" t="s">
        <v>548</v>
      </c>
      <c r="D99" s="88"/>
      <c r="E99" s="88"/>
      <c r="F99">
        <v>535</v>
      </c>
      <c r="G99">
        <v>322</v>
      </c>
      <c r="H99">
        <v>152</v>
      </c>
      <c r="I99">
        <v>61</v>
      </c>
      <c r="J99">
        <v>0</v>
      </c>
      <c r="K99" s="18">
        <v>2</v>
      </c>
      <c r="L99" s="18">
        <v>289</v>
      </c>
      <c r="M99" s="18">
        <v>31</v>
      </c>
      <c r="N99" s="18">
        <v>14</v>
      </c>
      <c r="O99" s="18">
        <v>138</v>
      </c>
      <c r="P99" s="18">
        <f t="shared" ref="P99:V99" si="54">SUM(P95:P98)</f>
        <v>0</v>
      </c>
      <c r="Q99" s="18">
        <v>30</v>
      </c>
      <c r="R99" s="18">
        <f t="shared" si="54"/>
        <v>3</v>
      </c>
      <c r="S99" s="18">
        <v>31</v>
      </c>
      <c r="T99" s="18">
        <f t="shared" si="54"/>
        <v>0</v>
      </c>
      <c r="U99" s="18">
        <f t="shared" si="54"/>
        <v>0</v>
      </c>
      <c r="V99" s="18">
        <f t="shared" si="54"/>
        <v>0</v>
      </c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>
        <f t="shared" ref="F100:V100" si="55">IFERROR((F99-F98)/F98,"")</f>
        <v>5.9405940594059403E-2</v>
      </c>
      <c r="G100" s="63">
        <f t="shared" si="55"/>
        <v>6.6225165562913912E-2</v>
      </c>
      <c r="H100" s="63">
        <f t="shared" si="55"/>
        <v>0.16030534351145037</v>
      </c>
      <c r="I100" s="63">
        <f t="shared" si="55"/>
        <v>-0.15277777777777779</v>
      </c>
      <c r="J100" s="63" t="str">
        <f t="shared" si="55"/>
        <v/>
      </c>
      <c r="K100" s="63">
        <f t="shared" si="55"/>
        <v>1</v>
      </c>
      <c r="L100" s="63">
        <f t="shared" si="55"/>
        <v>5.0909090909090911E-2</v>
      </c>
      <c r="M100" s="63">
        <f t="shared" si="55"/>
        <v>0.19230769230769232</v>
      </c>
      <c r="N100" s="63">
        <f t="shared" si="55"/>
        <v>-0.125</v>
      </c>
      <c r="O100" s="63">
        <f t="shared" si="55"/>
        <v>0.2</v>
      </c>
      <c r="P100" s="63" t="str">
        <f t="shared" si="55"/>
        <v/>
      </c>
      <c r="Q100" s="63">
        <f t="shared" si="55"/>
        <v>-9.0909090909090912E-2</v>
      </c>
      <c r="R100" s="63">
        <f t="shared" si="55"/>
        <v>0</v>
      </c>
      <c r="S100" s="63">
        <f t="shared" si="55"/>
        <v>-0.1388888888888889</v>
      </c>
      <c r="T100" s="63" t="str">
        <f t="shared" si="55"/>
        <v/>
      </c>
      <c r="U100" s="63" t="str">
        <f t="shared" si="55"/>
        <v/>
      </c>
      <c r="V100" s="63" t="str">
        <f t="shared" si="55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>
        <f t="shared" ref="F101:V101" si="56">IFERROR(SQRT(2*(F99-F98)^2/(F99+F98)),"")</f>
        <v>1.3155870289605438</v>
      </c>
      <c r="G101" s="65">
        <f t="shared" si="56"/>
        <v>1.1322770341445958</v>
      </c>
      <c r="H101" s="65">
        <f t="shared" si="56"/>
        <v>1.765391677178634</v>
      </c>
      <c r="I101" s="65">
        <f t="shared" si="56"/>
        <v>1.3489065468669248</v>
      </c>
      <c r="J101" s="65" t="str">
        <f t="shared" si="56"/>
        <v/>
      </c>
      <c r="K101" s="65">
        <f t="shared" si="56"/>
        <v>0.81649658092772603</v>
      </c>
      <c r="L101" s="65">
        <f t="shared" si="56"/>
        <v>0.83368786784557913</v>
      </c>
      <c r="M101" s="65">
        <f t="shared" si="56"/>
        <v>0.93658581158169396</v>
      </c>
      <c r="N101" s="70">
        <f t="shared" si="56"/>
        <v>0.5163977794943222</v>
      </c>
      <c r="O101" s="70">
        <f t="shared" si="56"/>
        <v>2.0449494325821802</v>
      </c>
      <c r="P101" s="70" t="str">
        <f t="shared" si="56"/>
        <v/>
      </c>
      <c r="Q101" s="65">
        <f t="shared" si="56"/>
        <v>0.53452248382484879</v>
      </c>
      <c r="R101" s="65">
        <f t="shared" si="56"/>
        <v>0</v>
      </c>
      <c r="S101" s="65">
        <f t="shared" si="56"/>
        <v>0.86386842558136012</v>
      </c>
      <c r="T101" s="65" t="str">
        <f t="shared" si="56"/>
        <v/>
      </c>
      <c r="U101" s="65" t="str">
        <f t="shared" si="56"/>
        <v/>
      </c>
      <c r="V101" s="66" t="str">
        <f t="shared" si="56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87">
        <v>46031</v>
      </c>
      <c r="E102" s="90">
        <v>0.35416666666666669</v>
      </c>
      <c r="F102">
        <v>213</v>
      </c>
      <c r="G102">
        <v>62</v>
      </c>
      <c r="H102">
        <v>37</v>
      </c>
      <c r="I102">
        <v>43</v>
      </c>
      <c r="J102">
        <v>72</v>
      </c>
      <c r="K102" s="18">
        <v>5</v>
      </c>
      <c r="L102" s="18">
        <v>38</v>
      </c>
      <c r="M102" s="18">
        <v>19</v>
      </c>
      <c r="N102" s="18">
        <v>7</v>
      </c>
      <c r="O102" s="18">
        <v>21</v>
      </c>
      <c r="P102" s="18">
        <v>9</v>
      </c>
      <c r="Q102" s="18">
        <v>7</v>
      </c>
      <c r="R102" s="18">
        <v>29</v>
      </c>
      <c r="S102" s="18">
        <v>6</v>
      </c>
      <c r="T102" s="18">
        <v>10</v>
      </c>
      <c r="U102" s="18">
        <v>56</v>
      </c>
      <c r="V102" s="18">
        <v>6</v>
      </c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>
        <v>206</v>
      </c>
      <c r="G103">
        <v>63</v>
      </c>
      <c r="H103">
        <v>31</v>
      </c>
      <c r="I103">
        <v>51</v>
      </c>
      <c r="J103">
        <v>61</v>
      </c>
      <c r="K103" s="18">
        <v>5</v>
      </c>
      <c r="L103" s="18">
        <v>44</v>
      </c>
      <c r="M103" s="18">
        <v>14</v>
      </c>
      <c r="N103" s="18">
        <v>6</v>
      </c>
      <c r="O103" s="18">
        <v>21</v>
      </c>
      <c r="P103" s="18">
        <v>4</v>
      </c>
      <c r="Q103" s="18">
        <v>9</v>
      </c>
      <c r="R103" s="18">
        <v>35</v>
      </c>
      <c r="S103" s="18">
        <v>7</v>
      </c>
      <c r="T103" s="18">
        <v>10</v>
      </c>
      <c r="U103" s="18">
        <v>51</v>
      </c>
      <c r="V103" s="18">
        <v>0</v>
      </c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>
        <f t="shared" ref="F104:V104" si="57">IFERROR((F103-F102)/F102,"")</f>
        <v>-3.2863849765258218E-2</v>
      </c>
      <c r="G104" s="63">
        <f t="shared" si="57"/>
        <v>1.6129032258064516E-2</v>
      </c>
      <c r="H104" s="63">
        <f t="shared" si="57"/>
        <v>-0.16216216216216217</v>
      </c>
      <c r="I104" s="63">
        <f t="shared" si="57"/>
        <v>0.18604651162790697</v>
      </c>
      <c r="J104" s="63">
        <f t="shared" si="57"/>
        <v>-0.15277777777777779</v>
      </c>
      <c r="K104" s="63">
        <f t="shared" si="57"/>
        <v>0</v>
      </c>
      <c r="L104" s="63">
        <f t="shared" si="57"/>
        <v>0.15789473684210525</v>
      </c>
      <c r="M104" s="63">
        <f t="shared" si="57"/>
        <v>-0.26315789473684209</v>
      </c>
      <c r="N104" s="63">
        <f t="shared" si="57"/>
        <v>-0.14285714285714285</v>
      </c>
      <c r="O104" s="63">
        <f t="shared" si="57"/>
        <v>0</v>
      </c>
      <c r="P104" s="63">
        <f t="shared" si="57"/>
        <v>-0.55555555555555558</v>
      </c>
      <c r="Q104" s="63">
        <f t="shared" si="57"/>
        <v>0.2857142857142857</v>
      </c>
      <c r="R104" s="63">
        <f t="shared" si="57"/>
        <v>0.20689655172413793</v>
      </c>
      <c r="S104" s="63">
        <f t="shared" si="57"/>
        <v>0.16666666666666666</v>
      </c>
      <c r="T104" s="63">
        <f t="shared" si="57"/>
        <v>0</v>
      </c>
      <c r="U104" s="63">
        <f t="shared" si="57"/>
        <v>-8.9285714285714288E-2</v>
      </c>
      <c r="V104" s="63">
        <f t="shared" si="57"/>
        <v>-1</v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>
        <f t="shared" ref="F105:V105" si="58">IFERROR(SQRT(2*(F103-F102)^2/(F103+F102)),"")</f>
        <v>0.48362197509742672</v>
      </c>
      <c r="G105" s="65">
        <f t="shared" si="58"/>
        <v>0.12649110640673517</v>
      </c>
      <c r="H105" s="65">
        <f t="shared" si="58"/>
        <v>1.0289915108550531</v>
      </c>
      <c r="I105" s="65">
        <f t="shared" si="58"/>
        <v>1.1669199319831565</v>
      </c>
      <c r="J105" s="65">
        <f t="shared" si="58"/>
        <v>1.3489065468669248</v>
      </c>
      <c r="K105" s="65">
        <f t="shared" si="58"/>
        <v>0</v>
      </c>
      <c r="L105" s="65">
        <f t="shared" si="58"/>
        <v>0.93704257133163638</v>
      </c>
      <c r="M105" s="65">
        <f t="shared" si="58"/>
        <v>1.2309149097933274</v>
      </c>
      <c r="N105" s="70">
        <f t="shared" si="58"/>
        <v>0.39223227027636809</v>
      </c>
      <c r="O105" s="70">
        <f t="shared" si="58"/>
        <v>0</v>
      </c>
      <c r="P105" s="70">
        <f t="shared" si="58"/>
        <v>1.9611613513818404</v>
      </c>
      <c r="Q105" s="65">
        <f t="shared" si="58"/>
        <v>0.70710678118654757</v>
      </c>
      <c r="R105" s="65">
        <f t="shared" si="58"/>
        <v>1.0606601717798212</v>
      </c>
      <c r="S105" s="65">
        <f t="shared" si="58"/>
        <v>0.39223227027636809</v>
      </c>
      <c r="T105" s="65">
        <f t="shared" si="58"/>
        <v>0</v>
      </c>
      <c r="U105" s="65">
        <f t="shared" si="58"/>
        <v>0.68358592702466325</v>
      </c>
      <c r="V105" s="66">
        <f t="shared" si="58"/>
        <v>3.4641016151377544</v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>
        <v>478</v>
      </c>
      <c r="G106" s="58">
        <v>190</v>
      </c>
      <c r="H106" s="58">
        <v>174</v>
      </c>
      <c r="I106" s="58">
        <v>3</v>
      </c>
      <c r="J106" s="58">
        <v>111</v>
      </c>
      <c r="K106" s="18">
        <v>41</v>
      </c>
      <c r="L106" s="18">
        <v>149</v>
      </c>
      <c r="M106" s="18">
        <v>0</v>
      </c>
      <c r="N106" s="18">
        <v>7</v>
      </c>
      <c r="O106" s="18">
        <v>102</v>
      </c>
      <c r="P106" s="18">
        <v>65</v>
      </c>
      <c r="Q106" s="18">
        <v>0</v>
      </c>
      <c r="R106" s="18">
        <v>1</v>
      </c>
      <c r="S106" s="18">
        <v>2</v>
      </c>
      <c r="T106" s="18">
        <v>56</v>
      </c>
      <c r="U106" s="18">
        <v>2</v>
      </c>
      <c r="V106" s="18">
        <v>53</v>
      </c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>
        <v>491</v>
      </c>
      <c r="G107" s="18">
        <v>191</v>
      </c>
      <c r="H107" s="18">
        <v>180</v>
      </c>
      <c r="I107" s="18">
        <v>4</v>
      </c>
      <c r="J107" s="18">
        <v>116</v>
      </c>
      <c r="K107" s="18">
        <v>39</v>
      </c>
      <c r="L107" s="18">
        <v>152</v>
      </c>
      <c r="M107" s="18">
        <f t="shared" ref="M107:Q107" si="59">SUM(M103:M106)</f>
        <v>14.967757015056485</v>
      </c>
      <c r="N107" s="18">
        <v>9</v>
      </c>
      <c r="O107" s="18">
        <v>107</v>
      </c>
      <c r="P107" s="18">
        <v>64</v>
      </c>
      <c r="Q107" s="18">
        <f t="shared" si="59"/>
        <v>9.9928210669008344</v>
      </c>
      <c r="R107" s="18">
        <v>2</v>
      </c>
      <c r="S107" s="18">
        <v>2</v>
      </c>
      <c r="T107" s="18">
        <v>60</v>
      </c>
      <c r="U107" s="18">
        <v>1</v>
      </c>
      <c r="V107" s="18">
        <v>55</v>
      </c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>
        <f t="shared" ref="F108:V108" si="60">IFERROR((F107-F106)/F106,"")</f>
        <v>2.7196652719665274E-2</v>
      </c>
      <c r="G108" s="63">
        <f t="shared" si="60"/>
        <v>5.263157894736842E-3</v>
      </c>
      <c r="H108" s="63">
        <f t="shared" si="60"/>
        <v>3.4482758620689655E-2</v>
      </c>
      <c r="I108" s="63">
        <f t="shared" si="60"/>
        <v>0.33333333333333331</v>
      </c>
      <c r="J108" s="63">
        <f t="shared" si="60"/>
        <v>4.5045045045045043E-2</v>
      </c>
      <c r="K108" s="63">
        <f t="shared" si="60"/>
        <v>-4.878048780487805E-2</v>
      </c>
      <c r="L108" s="63">
        <f t="shared" si="60"/>
        <v>2.0134228187919462E-2</v>
      </c>
      <c r="M108" s="63" t="str">
        <f t="shared" si="60"/>
        <v/>
      </c>
      <c r="N108" s="63">
        <f t="shared" si="60"/>
        <v>0.2857142857142857</v>
      </c>
      <c r="O108" s="63">
        <f t="shared" si="60"/>
        <v>4.9019607843137254E-2</v>
      </c>
      <c r="P108" s="63">
        <f t="shared" si="60"/>
        <v>-1.5384615384615385E-2</v>
      </c>
      <c r="Q108" s="63" t="str">
        <f t="shared" si="60"/>
        <v/>
      </c>
      <c r="R108" s="63">
        <f t="shared" si="60"/>
        <v>1</v>
      </c>
      <c r="S108" s="63">
        <f t="shared" si="60"/>
        <v>0</v>
      </c>
      <c r="T108" s="63">
        <f t="shared" si="60"/>
        <v>7.1428571428571425E-2</v>
      </c>
      <c r="U108" s="63">
        <f t="shared" si="60"/>
        <v>-0.5</v>
      </c>
      <c r="V108" s="63">
        <f t="shared" si="60"/>
        <v>3.7735849056603772E-2</v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>
        <f t="shared" ref="F109:V109" si="61">IFERROR(SQRT(2*(F107-F106)^2/(F107+F106)),"")</f>
        <v>0.59060410555153109</v>
      </c>
      <c r="G109" s="65">
        <f t="shared" si="61"/>
        <v>7.2452355600221841E-2</v>
      </c>
      <c r="H109" s="65">
        <f t="shared" si="61"/>
        <v>0.4509876168016973</v>
      </c>
      <c r="I109" s="65">
        <f t="shared" si="61"/>
        <v>0.53452248382484879</v>
      </c>
      <c r="J109" s="65">
        <f t="shared" si="61"/>
        <v>0.46932325446393208</v>
      </c>
      <c r="K109" s="65">
        <f t="shared" si="61"/>
        <v>0.31622776601683794</v>
      </c>
      <c r="L109" s="65">
        <f t="shared" si="61"/>
        <v>0.24454174378176674</v>
      </c>
      <c r="M109" s="65">
        <f t="shared" si="61"/>
        <v>5.471335671489455</v>
      </c>
      <c r="N109" s="74">
        <f t="shared" si="61"/>
        <v>0.70710678118654757</v>
      </c>
      <c r="O109" s="74">
        <f t="shared" si="61"/>
        <v>0.4891159880445185</v>
      </c>
      <c r="P109" s="74">
        <f t="shared" si="61"/>
        <v>0.12451456127293807</v>
      </c>
      <c r="Q109" s="65">
        <f t="shared" si="61"/>
        <v>4.4705304085535165</v>
      </c>
      <c r="R109" s="65">
        <f t="shared" si="61"/>
        <v>0.81649658092772603</v>
      </c>
      <c r="S109" s="65">
        <f t="shared" si="61"/>
        <v>0</v>
      </c>
      <c r="T109" s="65">
        <f t="shared" si="61"/>
        <v>0.52522573143889018</v>
      </c>
      <c r="U109" s="65">
        <f t="shared" si="61"/>
        <v>0.81649658092772603</v>
      </c>
      <c r="V109" s="66">
        <f t="shared" si="61"/>
        <v>0.27216552697590868</v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>
        <v>46098</v>
      </c>
      <c r="E110" s="90">
        <v>0.625</v>
      </c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62">IFERROR((F111-F110)/F110,"")</f>
        <v/>
      </c>
      <c r="G112" s="63" t="str">
        <f t="shared" si="62"/>
        <v/>
      </c>
      <c r="H112" s="63" t="str">
        <f t="shared" si="62"/>
        <v/>
      </c>
      <c r="I112" s="63" t="str">
        <f t="shared" si="62"/>
        <v/>
      </c>
      <c r="J112" s="63" t="str">
        <f t="shared" si="62"/>
        <v/>
      </c>
      <c r="K112" s="63" t="str">
        <f t="shared" si="62"/>
        <v/>
      </c>
      <c r="L112" s="63" t="str">
        <f t="shared" si="62"/>
        <v/>
      </c>
      <c r="M112" s="63" t="str">
        <f t="shared" si="62"/>
        <v/>
      </c>
      <c r="N112" s="63" t="str">
        <f t="shared" si="62"/>
        <v/>
      </c>
      <c r="O112" s="63" t="str">
        <f t="shared" si="62"/>
        <v/>
      </c>
      <c r="P112" s="63" t="str">
        <f t="shared" si="62"/>
        <v/>
      </c>
      <c r="Q112" s="63" t="str">
        <f t="shared" si="62"/>
        <v/>
      </c>
      <c r="R112" s="63" t="str">
        <f t="shared" si="62"/>
        <v/>
      </c>
      <c r="S112" s="63" t="str">
        <f t="shared" si="62"/>
        <v/>
      </c>
      <c r="T112" s="63" t="str">
        <f t="shared" si="62"/>
        <v/>
      </c>
      <c r="U112" s="63" t="str">
        <f t="shared" si="62"/>
        <v/>
      </c>
      <c r="V112" s="63" t="str">
        <f t="shared" si="62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63">IFERROR(SQRT(2*(F111-F110)^2/(F111+F110)),"")</f>
        <v/>
      </c>
      <c r="G113" s="65" t="str">
        <f t="shared" si="63"/>
        <v/>
      </c>
      <c r="H113" s="65" t="str">
        <f t="shared" si="63"/>
        <v/>
      </c>
      <c r="I113" s="65" t="str">
        <f t="shared" si="63"/>
        <v/>
      </c>
      <c r="J113" s="65" t="str">
        <f t="shared" si="63"/>
        <v/>
      </c>
      <c r="K113" s="65" t="str">
        <f t="shared" si="63"/>
        <v/>
      </c>
      <c r="L113" s="65" t="str">
        <f t="shared" si="63"/>
        <v/>
      </c>
      <c r="M113" s="65" t="str">
        <f t="shared" si="63"/>
        <v/>
      </c>
      <c r="N113" s="74" t="str">
        <f t="shared" si="63"/>
        <v/>
      </c>
      <c r="O113" s="74" t="str">
        <f t="shared" si="63"/>
        <v/>
      </c>
      <c r="P113" s="74" t="str">
        <f t="shared" si="63"/>
        <v/>
      </c>
      <c r="Q113" s="65" t="str">
        <f t="shared" si="63"/>
        <v/>
      </c>
      <c r="R113" s="65" t="str">
        <f t="shared" si="63"/>
        <v/>
      </c>
      <c r="S113" s="65" t="str">
        <f t="shared" si="63"/>
        <v/>
      </c>
      <c r="T113" s="65" t="str">
        <f t="shared" si="63"/>
        <v/>
      </c>
      <c r="U113" s="65" t="str">
        <f t="shared" si="63"/>
        <v/>
      </c>
      <c r="V113" s="66" t="str">
        <f t="shared" si="63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>
        <v>46099</v>
      </c>
      <c r="E114" s="90">
        <v>0.625</v>
      </c>
      <c r="F114">
        <v>514</v>
      </c>
      <c r="G114">
        <v>76</v>
      </c>
      <c r="H114">
        <v>31</v>
      </c>
      <c r="I114">
        <v>219</v>
      </c>
      <c r="J114">
        <v>188</v>
      </c>
      <c r="K114" s="18">
        <v>54</v>
      </c>
      <c r="L114" s="18">
        <v>4</v>
      </c>
      <c r="M114" s="18">
        <v>18</v>
      </c>
      <c r="N114" s="18">
        <v>6</v>
      </c>
      <c r="O114" s="18">
        <v>2</v>
      </c>
      <c r="P114" s="18">
        <v>23</v>
      </c>
      <c r="Q114" s="18">
        <v>9</v>
      </c>
      <c r="R114" s="18">
        <v>195</v>
      </c>
      <c r="S114" s="18">
        <v>15</v>
      </c>
      <c r="T114" s="18">
        <v>16</v>
      </c>
      <c r="U114" s="18">
        <v>155</v>
      </c>
      <c r="V114" s="18">
        <v>17</v>
      </c>
    </row>
    <row r="115" spans="1:22" ht="13.95" customHeight="1" x14ac:dyDescent="0.3">
      <c r="A115" s="82"/>
      <c r="B115" s="85"/>
      <c r="C115" s="18" t="s">
        <v>548</v>
      </c>
      <c r="D115" s="88"/>
      <c r="E115" s="88"/>
      <c r="F115">
        <v>504</v>
      </c>
      <c r="G115">
        <v>67</v>
      </c>
      <c r="H115">
        <v>31</v>
      </c>
      <c r="I115">
        <v>204</v>
      </c>
      <c r="J115">
        <v>202</v>
      </c>
      <c r="K115" s="18">
        <v>45</v>
      </c>
      <c r="L115" s="18">
        <v>4</v>
      </c>
      <c r="M115" s="18">
        <v>18</v>
      </c>
      <c r="N115" s="18">
        <v>6</v>
      </c>
      <c r="O115" s="18">
        <v>2</v>
      </c>
      <c r="P115" s="18">
        <v>23</v>
      </c>
      <c r="Q115" s="18">
        <v>9</v>
      </c>
      <c r="R115" s="18">
        <v>180</v>
      </c>
      <c r="S115" s="18">
        <v>15</v>
      </c>
      <c r="T115" s="18">
        <v>21</v>
      </c>
      <c r="U115" s="18">
        <v>163</v>
      </c>
      <c r="V115" s="18">
        <v>18</v>
      </c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>
        <f t="shared" ref="F116:V116" si="64">IFERROR((F115-F114)/F114,"")</f>
        <v>-1.9455252918287938E-2</v>
      </c>
      <c r="G116" s="63">
        <f t="shared" si="64"/>
        <v>-0.11842105263157894</v>
      </c>
      <c r="H116" s="63">
        <f t="shared" si="64"/>
        <v>0</v>
      </c>
      <c r="I116" s="63">
        <f t="shared" si="64"/>
        <v>-6.8493150684931503E-2</v>
      </c>
      <c r="J116" s="63">
        <f t="shared" si="64"/>
        <v>7.4468085106382975E-2</v>
      </c>
      <c r="K116" s="63">
        <f t="shared" si="64"/>
        <v>-0.16666666666666666</v>
      </c>
      <c r="L116" s="63">
        <f t="shared" si="64"/>
        <v>0</v>
      </c>
      <c r="M116" s="63">
        <f t="shared" si="64"/>
        <v>0</v>
      </c>
      <c r="N116" s="63">
        <f t="shared" si="64"/>
        <v>0</v>
      </c>
      <c r="O116" s="63">
        <f t="shared" si="64"/>
        <v>0</v>
      </c>
      <c r="P116" s="63">
        <f t="shared" si="64"/>
        <v>0</v>
      </c>
      <c r="Q116" s="63">
        <f t="shared" si="64"/>
        <v>0</v>
      </c>
      <c r="R116" s="63">
        <f t="shared" si="64"/>
        <v>-7.6923076923076927E-2</v>
      </c>
      <c r="S116" s="63">
        <f t="shared" si="64"/>
        <v>0</v>
      </c>
      <c r="T116" s="63">
        <f t="shared" si="64"/>
        <v>0.3125</v>
      </c>
      <c r="U116" s="63">
        <f t="shared" si="64"/>
        <v>5.1612903225806452E-2</v>
      </c>
      <c r="V116" s="63">
        <f t="shared" si="64"/>
        <v>5.8823529411764705E-2</v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>
        <f t="shared" ref="F117:V117" si="65">IFERROR(SQRT(2*(F115-F114)^2/(F115+F114)),"")</f>
        <v>0.44324220717793622</v>
      </c>
      <c r="G117" s="65">
        <f t="shared" si="65"/>
        <v>1.0643623127803488</v>
      </c>
      <c r="H117" s="65">
        <f t="shared" si="65"/>
        <v>0</v>
      </c>
      <c r="I117" s="65">
        <f t="shared" si="65"/>
        <v>1.0314212462587935</v>
      </c>
      <c r="J117" s="65">
        <f t="shared" si="65"/>
        <v>1.0025608236552059</v>
      </c>
      <c r="K117" s="65">
        <f t="shared" si="65"/>
        <v>1.2792042981336627</v>
      </c>
      <c r="L117" s="65">
        <f t="shared" si="65"/>
        <v>0</v>
      </c>
      <c r="M117" s="65">
        <f t="shared" si="65"/>
        <v>0</v>
      </c>
      <c r="N117" s="74">
        <f t="shared" si="65"/>
        <v>0</v>
      </c>
      <c r="O117" s="74">
        <f t="shared" si="65"/>
        <v>0</v>
      </c>
      <c r="P117" s="74">
        <f t="shared" si="65"/>
        <v>0</v>
      </c>
      <c r="Q117" s="65">
        <f t="shared" si="65"/>
        <v>0</v>
      </c>
      <c r="R117" s="65">
        <f t="shared" si="65"/>
        <v>1.0954451150103321</v>
      </c>
      <c r="S117" s="65">
        <f t="shared" si="65"/>
        <v>0</v>
      </c>
      <c r="T117" s="65">
        <f t="shared" si="65"/>
        <v>1.1624763874381927</v>
      </c>
      <c r="U117" s="65">
        <f t="shared" si="65"/>
        <v>0.63444126857451533</v>
      </c>
      <c r="V117" s="66">
        <f t="shared" si="65"/>
        <v>0.23904572186687872</v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66">IFERROR((F119-F118)/F118,"")</f>
        <v/>
      </c>
      <c r="G120" s="63" t="str">
        <f t="shared" si="66"/>
        <v/>
      </c>
      <c r="H120" s="63" t="str">
        <f t="shared" si="66"/>
        <v/>
      </c>
      <c r="I120" s="63" t="str">
        <f t="shared" si="66"/>
        <v/>
      </c>
      <c r="J120" s="63" t="str">
        <f t="shared" si="66"/>
        <v/>
      </c>
      <c r="K120" s="63" t="str">
        <f t="shared" si="66"/>
        <v/>
      </c>
      <c r="L120" s="63" t="str">
        <f t="shared" si="66"/>
        <v/>
      </c>
      <c r="M120" s="63" t="str">
        <f t="shared" si="66"/>
        <v/>
      </c>
      <c r="N120" s="63" t="str">
        <f t="shared" si="66"/>
        <v/>
      </c>
      <c r="O120" s="63" t="str">
        <f t="shared" si="66"/>
        <v/>
      </c>
      <c r="P120" s="63" t="str">
        <f t="shared" si="66"/>
        <v/>
      </c>
      <c r="Q120" s="63" t="str">
        <f t="shared" si="66"/>
        <v/>
      </c>
      <c r="R120" s="63" t="str">
        <f t="shared" si="66"/>
        <v/>
      </c>
      <c r="S120" s="63" t="str">
        <f t="shared" si="66"/>
        <v/>
      </c>
      <c r="T120" s="63" t="str">
        <f t="shared" si="66"/>
        <v/>
      </c>
      <c r="U120" s="63" t="str">
        <f t="shared" si="66"/>
        <v/>
      </c>
      <c r="V120" s="63" t="str">
        <f t="shared" si="66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67">IFERROR(SQRT(2*(F119-F118)^2/(F119+F118)),"")</f>
        <v/>
      </c>
      <c r="G121" s="65" t="str">
        <f t="shared" si="67"/>
        <v/>
      </c>
      <c r="H121" s="65" t="str">
        <f t="shared" si="67"/>
        <v/>
      </c>
      <c r="I121" s="65" t="str">
        <f t="shared" si="67"/>
        <v/>
      </c>
      <c r="J121" s="65" t="str">
        <f t="shared" si="67"/>
        <v/>
      </c>
      <c r="K121" s="65" t="str">
        <f t="shared" si="67"/>
        <v/>
      </c>
      <c r="L121" s="65" t="str">
        <f t="shared" si="67"/>
        <v/>
      </c>
      <c r="M121" s="65" t="str">
        <f t="shared" si="67"/>
        <v/>
      </c>
      <c r="N121" s="70" t="str">
        <f t="shared" si="67"/>
        <v/>
      </c>
      <c r="O121" s="70" t="str">
        <f t="shared" si="67"/>
        <v/>
      </c>
      <c r="P121" s="70" t="str">
        <f t="shared" si="67"/>
        <v/>
      </c>
      <c r="Q121" s="65" t="str">
        <f t="shared" si="67"/>
        <v/>
      </c>
      <c r="R121" s="65" t="str">
        <f t="shared" si="67"/>
        <v/>
      </c>
      <c r="S121" s="65" t="str">
        <f t="shared" si="67"/>
        <v/>
      </c>
      <c r="T121" s="65" t="str">
        <f t="shared" si="67"/>
        <v/>
      </c>
      <c r="U121" s="65" t="str">
        <f t="shared" si="67"/>
        <v/>
      </c>
      <c r="V121" s="66" t="str">
        <f t="shared" si="67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8">IFERROR((F123-F122)/F122,"")</f>
        <v/>
      </c>
      <c r="G124" s="63" t="str">
        <f t="shared" si="68"/>
        <v/>
      </c>
      <c r="H124" s="63" t="str">
        <f t="shared" si="68"/>
        <v/>
      </c>
      <c r="I124" s="63" t="str">
        <f t="shared" si="68"/>
        <v/>
      </c>
      <c r="J124" s="63" t="str">
        <f t="shared" si="68"/>
        <v/>
      </c>
      <c r="K124" s="63" t="str">
        <f t="shared" si="68"/>
        <v/>
      </c>
      <c r="L124" s="63" t="str">
        <f t="shared" si="68"/>
        <v/>
      </c>
      <c r="M124" s="63" t="str">
        <f t="shared" si="68"/>
        <v/>
      </c>
      <c r="N124" s="63" t="str">
        <f t="shared" si="68"/>
        <v/>
      </c>
      <c r="O124" s="63" t="str">
        <f t="shared" si="68"/>
        <v/>
      </c>
      <c r="P124" s="63" t="str">
        <f t="shared" si="68"/>
        <v/>
      </c>
      <c r="Q124" s="63" t="str">
        <f t="shared" si="68"/>
        <v/>
      </c>
      <c r="R124" s="63" t="str">
        <f t="shared" si="68"/>
        <v/>
      </c>
      <c r="S124" s="63" t="str">
        <f t="shared" si="68"/>
        <v/>
      </c>
      <c r="T124" s="63" t="str">
        <f t="shared" si="68"/>
        <v/>
      </c>
      <c r="U124" s="63" t="str">
        <f t="shared" si="68"/>
        <v/>
      </c>
      <c r="V124" s="63" t="str">
        <f t="shared" si="68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9">IFERROR(SQRT(2*(F123-F122)^2/(F123+F122)),"")</f>
        <v/>
      </c>
      <c r="G125" s="65" t="str">
        <f t="shared" si="69"/>
        <v/>
      </c>
      <c r="H125" s="65" t="str">
        <f t="shared" si="69"/>
        <v/>
      </c>
      <c r="I125" s="65" t="str">
        <f t="shared" si="69"/>
        <v/>
      </c>
      <c r="J125" s="65" t="str">
        <f t="shared" si="69"/>
        <v/>
      </c>
      <c r="K125" s="65" t="str">
        <f t="shared" si="69"/>
        <v/>
      </c>
      <c r="L125" s="65" t="str">
        <f t="shared" si="69"/>
        <v/>
      </c>
      <c r="M125" s="65" t="str">
        <f t="shared" si="69"/>
        <v/>
      </c>
      <c r="N125" s="70" t="str">
        <f t="shared" si="69"/>
        <v/>
      </c>
      <c r="O125" s="70" t="str">
        <f t="shared" si="69"/>
        <v/>
      </c>
      <c r="P125" s="70" t="str">
        <f t="shared" si="69"/>
        <v/>
      </c>
      <c r="Q125" s="65" t="str">
        <f t="shared" si="69"/>
        <v/>
      </c>
      <c r="R125" s="65" t="str">
        <f t="shared" si="69"/>
        <v/>
      </c>
      <c r="S125" s="65" t="str">
        <f t="shared" si="69"/>
        <v/>
      </c>
      <c r="T125" s="65" t="str">
        <f t="shared" si="69"/>
        <v/>
      </c>
      <c r="U125" s="65" t="str">
        <f t="shared" si="69"/>
        <v/>
      </c>
      <c r="V125" s="66" t="str">
        <f t="shared" si="69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70">IFERROR((F127-F126)/F126,"")</f>
        <v/>
      </c>
      <c r="G128" s="63" t="str">
        <f t="shared" si="70"/>
        <v/>
      </c>
      <c r="H128" s="63" t="str">
        <f t="shared" si="70"/>
        <v/>
      </c>
      <c r="I128" s="63" t="str">
        <f t="shared" si="70"/>
        <v/>
      </c>
      <c r="J128" s="63" t="str">
        <f t="shared" si="70"/>
        <v/>
      </c>
      <c r="K128" s="63" t="str">
        <f t="shared" si="70"/>
        <v/>
      </c>
      <c r="L128" s="63" t="str">
        <f t="shared" si="70"/>
        <v/>
      </c>
      <c r="M128" s="63" t="str">
        <f t="shared" si="70"/>
        <v/>
      </c>
      <c r="N128" s="63" t="str">
        <f t="shared" si="70"/>
        <v/>
      </c>
      <c r="O128" s="63" t="str">
        <f t="shared" si="70"/>
        <v/>
      </c>
      <c r="P128" s="63" t="str">
        <f t="shared" si="70"/>
        <v/>
      </c>
      <c r="Q128" s="63" t="str">
        <f t="shared" si="70"/>
        <v/>
      </c>
      <c r="R128" s="63" t="str">
        <f t="shared" si="70"/>
        <v/>
      </c>
      <c r="S128" s="63" t="str">
        <f t="shared" si="70"/>
        <v/>
      </c>
      <c r="T128" s="63" t="str">
        <f t="shared" si="70"/>
        <v/>
      </c>
      <c r="U128" s="63" t="str">
        <f t="shared" si="70"/>
        <v/>
      </c>
      <c r="V128" s="63" t="str">
        <f t="shared" si="70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71">IFERROR(SQRT(2*(F127-F126)^2/(F127+F126)),"")</f>
        <v/>
      </c>
      <c r="G129" s="65" t="str">
        <f t="shared" si="71"/>
        <v/>
      </c>
      <c r="H129" s="65" t="str">
        <f t="shared" si="71"/>
        <v/>
      </c>
      <c r="I129" s="65" t="str">
        <f t="shared" si="71"/>
        <v/>
      </c>
      <c r="J129" s="65" t="str">
        <f t="shared" si="71"/>
        <v/>
      </c>
      <c r="K129" s="65" t="str">
        <f t="shared" si="71"/>
        <v/>
      </c>
      <c r="L129" s="65" t="str">
        <f t="shared" si="71"/>
        <v/>
      </c>
      <c r="M129" s="65" t="str">
        <f t="shared" si="71"/>
        <v/>
      </c>
      <c r="N129" s="70" t="str">
        <f t="shared" si="71"/>
        <v/>
      </c>
      <c r="O129" s="70" t="str">
        <f t="shared" si="71"/>
        <v/>
      </c>
      <c r="P129" s="70" t="str">
        <f t="shared" si="71"/>
        <v/>
      </c>
      <c r="Q129" s="65" t="str">
        <f t="shared" si="71"/>
        <v/>
      </c>
      <c r="R129" s="65" t="str">
        <f t="shared" si="71"/>
        <v/>
      </c>
      <c r="S129" s="65" t="str">
        <f t="shared" si="71"/>
        <v/>
      </c>
      <c r="T129" s="65" t="str">
        <f t="shared" si="71"/>
        <v/>
      </c>
      <c r="U129" s="65" t="str">
        <f t="shared" si="71"/>
        <v/>
      </c>
      <c r="V129" s="66" t="str">
        <f t="shared" si="71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72">IFERROR((F131-F130)/F130,"")</f>
        <v/>
      </c>
      <c r="G132" s="63" t="str">
        <f t="shared" si="72"/>
        <v/>
      </c>
      <c r="H132" s="63" t="str">
        <f t="shared" si="72"/>
        <v/>
      </c>
      <c r="I132" s="63" t="str">
        <f t="shared" si="72"/>
        <v/>
      </c>
      <c r="J132" s="63" t="str">
        <f t="shared" si="72"/>
        <v/>
      </c>
      <c r="K132" s="63" t="str">
        <f t="shared" si="72"/>
        <v/>
      </c>
      <c r="L132" s="63" t="str">
        <f t="shared" si="72"/>
        <v/>
      </c>
      <c r="M132" s="63" t="str">
        <f t="shared" si="72"/>
        <v/>
      </c>
      <c r="N132" s="63" t="str">
        <f t="shared" si="72"/>
        <v/>
      </c>
      <c r="O132" s="63" t="str">
        <f t="shared" si="72"/>
        <v/>
      </c>
      <c r="P132" s="63" t="str">
        <f t="shared" si="72"/>
        <v/>
      </c>
      <c r="Q132" s="63" t="str">
        <f t="shared" si="72"/>
        <v/>
      </c>
      <c r="R132" s="63" t="str">
        <f t="shared" si="72"/>
        <v/>
      </c>
      <c r="S132" s="63" t="str">
        <f t="shared" si="72"/>
        <v/>
      </c>
      <c r="T132" s="63" t="str">
        <f t="shared" si="72"/>
        <v/>
      </c>
      <c r="U132" s="63" t="str">
        <f t="shared" si="72"/>
        <v/>
      </c>
      <c r="V132" s="63" t="str">
        <f t="shared" si="72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73">IFERROR(SQRT(2*(F131-F130)^2/(F131+F130)),"")</f>
        <v/>
      </c>
      <c r="G133" s="65" t="str">
        <f t="shared" si="73"/>
        <v/>
      </c>
      <c r="H133" s="65" t="str">
        <f t="shared" si="73"/>
        <v/>
      </c>
      <c r="I133" s="65" t="str">
        <f t="shared" si="73"/>
        <v/>
      </c>
      <c r="J133" s="65" t="str">
        <f t="shared" si="73"/>
        <v/>
      </c>
      <c r="K133" s="65" t="str">
        <f t="shared" si="73"/>
        <v/>
      </c>
      <c r="L133" s="65" t="str">
        <f t="shared" si="73"/>
        <v/>
      </c>
      <c r="M133" s="65" t="str">
        <f t="shared" si="73"/>
        <v/>
      </c>
      <c r="N133" s="70" t="str">
        <f t="shared" si="73"/>
        <v/>
      </c>
      <c r="O133" s="70" t="str">
        <f t="shared" si="73"/>
        <v/>
      </c>
      <c r="P133" s="70" t="str">
        <f t="shared" si="73"/>
        <v/>
      </c>
      <c r="Q133" s="65" t="str">
        <f t="shared" si="73"/>
        <v/>
      </c>
      <c r="R133" s="65" t="str">
        <f t="shared" si="73"/>
        <v/>
      </c>
      <c r="S133" s="65" t="str">
        <f t="shared" si="73"/>
        <v/>
      </c>
      <c r="T133" s="65" t="str">
        <f t="shared" si="73"/>
        <v/>
      </c>
      <c r="U133" s="65" t="str">
        <f t="shared" si="73"/>
        <v/>
      </c>
      <c r="V133" s="66" t="str">
        <f t="shared" si="73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74">IFERROR((F135-F134)/F134,"")</f>
        <v/>
      </c>
      <c r="G136" s="63" t="str">
        <f t="shared" si="74"/>
        <v/>
      </c>
      <c r="H136" s="63" t="str">
        <f t="shared" si="74"/>
        <v/>
      </c>
      <c r="I136" s="63" t="str">
        <f t="shared" si="74"/>
        <v/>
      </c>
      <c r="J136" s="63" t="str">
        <f t="shared" si="74"/>
        <v/>
      </c>
      <c r="K136" s="63" t="str">
        <f t="shared" si="74"/>
        <v/>
      </c>
      <c r="L136" s="63" t="str">
        <f t="shared" si="74"/>
        <v/>
      </c>
      <c r="M136" s="63" t="str">
        <f t="shared" si="74"/>
        <v/>
      </c>
      <c r="N136" s="63" t="str">
        <f t="shared" si="74"/>
        <v/>
      </c>
      <c r="O136" s="63" t="str">
        <f t="shared" si="74"/>
        <v/>
      </c>
      <c r="P136" s="63" t="str">
        <f t="shared" si="74"/>
        <v/>
      </c>
      <c r="Q136" s="63" t="str">
        <f t="shared" si="74"/>
        <v/>
      </c>
      <c r="R136" s="63" t="str">
        <f t="shared" si="74"/>
        <v/>
      </c>
      <c r="S136" s="63" t="str">
        <f t="shared" si="74"/>
        <v/>
      </c>
      <c r="T136" s="63" t="str">
        <f t="shared" si="74"/>
        <v/>
      </c>
      <c r="U136" s="63" t="str">
        <f t="shared" si="74"/>
        <v/>
      </c>
      <c r="V136" s="63" t="str">
        <f t="shared" si="74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75">IFERROR(SQRT(2*(F135-F134)^2/(F135+F134)),"")</f>
        <v/>
      </c>
      <c r="G137" s="65" t="str">
        <f t="shared" si="75"/>
        <v/>
      </c>
      <c r="H137" s="65" t="str">
        <f t="shared" si="75"/>
        <v/>
      </c>
      <c r="I137" s="65" t="str">
        <f t="shared" si="75"/>
        <v/>
      </c>
      <c r="J137" s="65" t="str">
        <f t="shared" si="75"/>
        <v/>
      </c>
      <c r="K137" s="65" t="str">
        <f t="shared" si="75"/>
        <v/>
      </c>
      <c r="L137" s="65" t="str">
        <f t="shared" si="75"/>
        <v/>
      </c>
      <c r="M137" s="65" t="str">
        <f t="shared" si="75"/>
        <v/>
      </c>
      <c r="N137" s="70" t="str">
        <f t="shared" si="75"/>
        <v/>
      </c>
      <c r="O137" s="70" t="str">
        <f t="shared" si="75"/>
        <v/>
      </c>
      <c r="P137" s="70" t="str">
        <f t="shared" si="75"/>
        <v/>
      </c>
      <c r="Q137" s="65" t="str">
        <f t="shared" si="75"/>
        <v/>
      </c>
      <c r="R137" s="65" t="str">
        <f t="shared" si="75"/>
        <v/>
      </c>
      <c r="S137" s="65" t="str">
        <f t="shared" si="75"/>
        <v/>
      </c>
      <c r="T137" s="65" t="str">
        <f t="shared" si="75"/>
        <v/>
      </c>
      <c r="U137" s="65" t="str">
        <f t="shared" si="75"/>
        <v/>
      </c>
      <c r="V137" s="66" t="str">
        <f t="shared" si="75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76">IFERROR((F139-F138)/F138,"")</f>
        <v/>
      </c>
      <c r="G140" s="63" t="str">
        <f t="shared" si="76"/>
        <v/>
      </c>
      <c r="H140" s="63" t="str">
        <f t="shared" si="76"/>
        <v/>
      </c>
      <c r="I140" s="63" t="str">
        <f t="shared" si="76"/>
        <v/>
      </c>
      <c r="J140" s="63" t="str">
        <f t="shared" si="76"/>
        <v/>
      </c>
      <c r="K140" s="63" t="str">
        <f t="shared" si="76"/>
        <v/>
      </c>
      <c r="L140" s="63" t="str">
        <f t="shared" si="76"/>
        <v/>
      </c>
      <c r="M140" s="63" t="str">
        <f t="shared" si="76"/>
        <v/>
      </c>
      <c r="N140" s="63" t="str">
        <f t="shared" si="76"/>
        <v/>
      </c>
      <c r="O140" s="63" t="str">
        <f t="shared" si="76"/>
        <v/>
      </c>
      <c r="P140" s="63" t="str">
        <f t="shared" si="76"/>
        <v/>
      </c>
      <c r="Q140" s="63" t="str">
        <f t="shared" si="76"/>
        <v/>
      </c>
      <c r="R140" s="63" t="str">
        <f t="shared" si="76"/>
        <v/>
      </c>
      <c r="S140" s="63" t="str">
        <f t="shared" si="76"/>
        <v/>
      </c>
      <c r="T140" s="63" t="str">
        <f t="shared" si="76"/>
        <v/>
      </c>
      <c r="U140" s="63" t="str">
        <f t="shared" si="76"/>
        <v/>
      </c>
      <c r="V140" s="63" t="str">
        <f t="shared" si="76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77">IFERROR(SQRT(2*(F139-F138)^2/(F139+F138)),"")</f>
        <v/>
      </c>
      <c r="G141" s="65" t="str">
        <f t="shared" si="77"/>
        <v/>
      </c>
      <c r="H141" s="65" t="str">
        <f t="shared" si="77"/>
        <v/>
      </c>
      <c r="I141" s="65" t="str">
        <f t="shared" si="77"/>
        <v/>
      </c>
      <c r="J141" s="65" t="str">
        <f t="shared" si="77"/>
        <v/>
      </c>
      <c r="K141" s="65" t="str">
        <f t="shared" si="77"/>
        <v/>
      </c>
      <c r="L141" s="65" t="str">
        <f t="shared" si="77"/>
        <v/>
      </c>
      <c r="M141" s="65" t="str">
        <f t="shared" si="77"/>
        <v/>
      </c>
      <c r="N141" s="70" t="str">
        <f t="shared" si="77"/>
        <v/>
      </c>
      <c r="O141" s="70" t="str">
        <f t="shared" si="77"/>
        <v/>
      </c>
      <c r="P141" s="70" t="str">
        <f t="shared" si="77"/>
        <v/>
      </c>
      <c r="Q141" s="65" t="str">
        <f t="shared" si="77"/>
        <v/>
      </c>
      <c r="R141" s="65" t="str">
        <f t="shared" si="77"/>
        <v/>
      </c>
      <c r="S141" s="65" t="str">
        <f t="shared" si="77"/>
        <v/>
      </c>
      <c r="T141" s="65" t="str">
        <f t="shared" si="77"/>
        <v/>
      </c>
      <c r="U141" s="65" t="str">
        <f t="shared" si="77"/>
        <v/>
      </c>
      <c r="V141" s="66" t="str">
        <f t="shared" si="77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8">IFERROR((F143-F142)/F142,"")</f>
        <v/>
      </c>
      <c r="G144" s="63" t="str">
        <f t="shared" si="78"/>
        <v/>
      </c>
      <c r="H144" s="63" t="str">
        <f t="shared" si="78"/>
        <v/>
      </c>
      <c r="I144" s="63" t="str">
        <f t="shared" si="78"/>
        <v/>
      </c>
      <c r="J144" s="63" t="str">
        <f t="shared" si="78"/>
        <v/>
      </c>
      <c r="K144" s="63" t="str">
        <f t="shared" si="78"/>
        <v/>
      </c>
      <c r="L144" s="63" t="str">
        <f t="shared" si="78"/>
        <v/>
      </c>
      <c r="M144" s="63" t="str">
        <f t="shared" si="78"/>
        <v/>
      </c>
      <c r="N144" s="63" t="str">
        <f t="shared" si="78"/>
        <v/>
      </c>
      <c r="O144" s="63" t="str">
        <f t="shared" si="78"/>
        <v/>
      </c>
      <c r="P144" s="63" t="str">
        <f t="shared" si="78"/>
        <v/>
      </c>
      <c r="Q144" s="63" t="str">
        <f t="shared" si="78"/>
        <v/>
      </c>
      <c r="R144" s="63" t="str">
        <f t="shared" si="78"/>
        <v/>
      </c>
      <c r="S144" s="63" t="str">
        <f t="shared" si="78"/>
        <v/>
      </c>
      <c r="T144" s="63" t="str">
        <f t="shared" si="78"/>
        <v/>
      </c>
      <c r="U144" s="63" t="str">
        <f t="shared" si="78"/>
        <v/>
      </c>
      <c r="V144" s="63" t="str">
        <f t="shared" si="78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9">IFERROR(SQRT(2*(F143-F142)^2/(F143+F142)),"")</f>
        <v/>
      </c>
      <c r="G145" s="65" t="str">
        <f t="shared" si="79"/>
        <v/>
      </c>
      <c r="H145" s="65" t="str">
        <f t="shared" si="79"/>
        <v/>
      </c>
      <c r="I145" s="65" t="str">
        <f t="shared" si="79"/>
        <v/>
      </c>
      <c r="J145" s="65" t="str">
        <f t="shared" si="79"/>
        <v/>
      </c>
      <c r="K145" s="65" t="str">
        <f t="shared" si="79"/>
        <v/>
      </c>
      <c r="L145" s="65" t="str">
        <f t="shared" si="79"/>
        <v/>
      </c>
      <c r="M145" s="65" t="str">
        <f t="shared" si="79"/>
        <v/>
      </c>
      <c r="N145" s="70" t="str">
        <f t="shared" si="79"/>
        <v/>
      </c>
      <c r="O145" s="70" t="str">
        <f t="shared" si="79"/>
        <v/>
      </c>
      <c r="P145" s="70" t="str">
        <f t="shared" si="79"/>
        <v/>
      </c>
      <c r="Q145" s="65" t="str">
        <f t="shared" si="79"/>
        <v/>
      </c>
      <c r="R145" s="65" t="str">
        <f t="shared" si="79"/>
        <v/>
      </c>
      <c r="S145" s="65" t="str">
        <f t="shared" si="79"/>
        <v/>
      </c>
      <c r="T145" s="65" t="str">
        <f t="shared" si="79"/>
        <v/>
      </c>
      <c r="U145" s="65" t="str">
        <f t="shared" si="79"/>
        <v/>
      </c>
      <c r="V145" s="66" t="str">
        <f t="shared" si="79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80">IFERROR((F147-F146)/F146,"")</f>
        <v/>
      </c>
      <c r="G148" s="63" t="str">
        <f t="shared" si="80"/>
        <v/>
      </c>
      <c r="H148" s="63" t="str">
        <f t="shared" si="80"/>
        <v/>
      </c>
      <c r="I148" s="63" t="str">
        <f t="shared" si="80"/>
        <v/>
      </c>
      <c r="J148" s="63" t="str">
        <f t="shared" si="80"/>
        <v/>
      </c>
      <c r="K148" s="63" t="str">
        <f t="shared" si="80"/>
        <v/>
      </c>
      <c r="L148" s="63" t="str">
        <f t="shared" si="80"/>
        <v/>
      </c>
      <c r="M148" s="63" t="str">
        <f t="shared" si="80"/>
        <v/>
      </c>
      <c r="N148" s="63" t="str">
        <f t="shared" si="80"/>
        <v/>
      </c>
      <c r="O148" s="63" t="str">
        <f t="shared" si="80"/>
        <v/>
      </c>
      <c r="P148" s="63" t="str">
        <f t="shared" si="80"/>
        <v/>
      </c>
      <c r="Q148" s="63" t="str">
        <f t="shared" si="80"/>
        <v/>
      </c>
      <c r="R148" s="63" t="str">
        <f t="shared" si="80"/>
        <v/>
      </c>
      <c r="S148" s="63" t="str">
        <f t="shared" si="80"/>
        <v/>
      </c>
      <c r="T148" s="63" t="str">
        <f t="shared" si="80"/>
        <v/>
      </c>
      <c r="U148" s="63" t="str">
        <f t="shared" si="80"/>
        <v/>
      </c>
      <c r="V148" s="63" t="str">
        <f t="shared" si="80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81">IFERROR(SQRT(2*(F147-F146)^2/(F147+F146)),"")</f>
        <v/>
      </c>
      <c r="G149" s="65" t="str">
        <f t="shared" si="81"/>
        <v/>
      </c>
      <c r="H149" s="65" t="str">
        <f t="shared" si="81"/>
        <v/>
      </c>
      <c r="I149" s="65" t="str">
        <f t="shared" si="81"/>
        <v/>
      </c>
      <c r="J149" s="65" t="str">
        <f t="shared" si="81"/>
        <v/>
      </c>
      <c r="K149" s="65" t="str">
        <f t="shared" si="81"/>
        <v/>
      </c>
      <c r="L149" s="65" t="str">
        <f t="shared" si="81"/>
        <v/>
      </c>
      <c r="M149" s="65" t="str">
        <f t="shared" si="81"/>
        <v/>
      </c>
      <c r="N149" s="70" t="str">
        <f t="shared" si="81"/>
        <v/>
      </c>
      <c r="O149" s="70" t="str">
        <f t="shared" si="81"/>
        <v/>
      </c>
      <c r="P149" s="70" t="str">
        <f t="shared" si="81"/>
        <v/>
      </c>
      <c r="Q149" s="65" t="str">
        <f t="shared" si="81"/>
        <v/>
      </c>
      <c r="R149" s="65" t="str">
        <f t="shared" si="81"/>
        <v/>
      </c>
      <c r="S149" s="65" t="str">
        <f t="shared" si="81"/>
        <v/>
      </c>
      <c r="T149" s="65" t="str">
        <f t="shared" si="81"/>
        <v/>
      </c>
      <c r="U149" s="65" t="str">
        <f t="shared" si="81"/>
        <v/>
      </c>
      <c r="V149" s="66" t="str">
        <f t="shared" si="81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82">IFERROR((F151-F150)/F150,"")</f>
        <v/>
      </c>
      <c r="G152" s="63" t="str">
        <f t="shared" si="82"/>
        <v/>
      </c>
      <c r="H152" s="63" t="str">
        <f t="shared" si="82"/>
        <v/>
      </c>
      <c r="I152" s="63" t="str">
        <f t="shared" si="82"/>
        <v/>
      </c>
      <c r="J152" s="63" t="str">
        <f t="shared" si="82"/>
        <v/>
      </c>
      <c r="K152" s="63" t="str">
        <f t="shared" si="82"/>
        <v/>
      </c>
      <c r="L152" s="63" t="str">
        <f t="shared" si="82"/>
        <v/>
      </c>
      <c r="M152" s="63" t="str">
        <f t="shared" si="82"/>
        <v/>
      </c>
      <c r="N152" s="63" t="str">
        <f t="shared" si="82"/>
        <v/>
      </c>
      <c r="O152" s="63" t="str">
        <f t="shared" si="82"/>
        <v/>
      </c>
      <c r="P152" s="63" t="str">
        <f t="shared" si="82"/>
        <v/>
      </c>
      <c r="Q152" s="63" t="str">
        <f t="shared" si="82"/>
        <v/>
      </c>
      <c r="R152" s="63" t="str">
        <f t="shared" si="82"/>
        <v/>
      </c>
      <c r="S152" s="63" t="str">
        <f t="shared" si="82"/>
        <v/>
      </c>
      <c r="T152" s="63" t="str">
        <f t="shared" si="82"/>
        <v/>
      </c>
      <c r="U152" s="63" t="str">
        <f t="shared" si="82"/>
        <v/>
      </c>
      <c r="V152" s="63" t="str">
        <f t="shared" si="82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83">IFERROR(SQRT(2*(F151-F150)^2/(F151+F150)),"")</f>
        <v/>
      </c>
      <c r="G153" s="65" t="str">
        <f t="shared" si="83"/>
        <v/>
      </c>
      <c r="H153" s="65" t="str">
        <f t="shared" si="83"/>
        <v/>
      </c>
      <c r="I153" s="65" t="str">
        <f t="shared" si="83"/>
        <v/>
      </c>
      <c r="J153" s="65" t="str">
        <f t="shared" si="83"/>
        <v/>
      </c>
      <c r="K153" s="65" t="str">
        <f t="shared" si="83"/>
        <v/>
      </c>
      <c r="L153" s="65" t="str">
        <f t="shared" si="83"/>
        <v/>
      </c>
      <c r="M153" s="65" t="str">
        <f t="shared" si="83"/>
        <v/>
      </c>
      <c r="N153" s="74" t="str">
        <f t="shared" si="83"/>
        <v/>
      </c>
      <c r="O153" s="74" t="str">
        <f t="shared" si="83"/>
        <v/>
      </c>
      <c r="P153" s="74" t="str">
        <f t="shared" si="83"/>
        <v/>
      </c>
      <c r="Q153" s="65" t="str">
        <f t="shared" si="83"/>
        <v/>
      </c>
      <c r="R153" s="65" t="str">
        <f t="shared" si="83"/>
        <v/>
      </c>
      <c r="S153" s="65" t="str">
        <f t="shared" si="83"/>
        <v/>
      </c>
      <c r="T153" s="65" t="str">
        <f t="shared" si="83"/>
        <v/>
      </c>
      <c r="U153" s="65" t="str">
        <f t="shared" si="83"/>
        <v/>
      </c>
      <c r="V153" s="66" t="str">
        <f t="shared" si="83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84">IFERROR((F155-F154)/F154,"")</f>
        <v/>
      </c>
      <c r="G156" s="63" t="str">
        <f t="shared" si="84"/>
        <v/>
      </c>
      <c r="H156" s="63" t="str">
        <f t="shared" si="84"/>
        <v/>
      </c>
      <c r="I156" s="63" t="str">
        <f t="shared" si="84"/>
        <v/>
      </c>
      <c r="J156" s="63" t="str">
        <f t="shared" si="84"/>
        <v/>
      </c>
      <c r="K156" s="63" t="str">
        <f t="shared" si="84"/>
        <v/>
      </c>
      <c r="L156" s="63" t="str">
        <f t="shared" si="84"/>
        <v/>
      </c>
      <c r="M156" s="63" t="str">
        <f t="shared" si="84"/>
        <v/>
      </c>
      <c r="N156" s="63" t="str">
        <f t="shared" si="84"/>
        <v/>
      </c>
      <c r="O156" s="63" t="str">
        <f t="shared" si="84"/>
        <v/>
      </c>
      <c r="P156" s="63" t="str">
        <f t="shared" si="84"/>
        <v/>
      </c>
      <c r="Q156" s="63" t="str">
        <f t="shared" si="84"/>
        <v/>
      </c>
      <c r="R156" s="63" t="str">
        <f t="shared" si="84"/>
        <v/>
      </c>
      <c r="S156" s="63" t="str">
        <f t="shared" si="84"/>
        <v/>
      </c>
      <c r="T156" s="63" t="str">
        <f t="shared" si="84"/>
        <v/>
      </c>
      <c r="U156" s="63" t="str">
        <f t="shared" si="84"/>
        <v/>
      </c>
      <c r="V156" s="63" t="str">
        <f t="shared" si="84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85">IFERROR(SQRT(2*(F155-F154)^2/(F155+F154)),"")</f>
        <v/>
      </c>
      <c r="G157" s="65" t="str">
        <f t="shared" si="85"/>
        <v/>
      </c>
      <c r="H157" s="65" t="str">
        <f t="shared" si="85"/>
        <v/>
      </c>
      <c r="I157" s="65" t="str">
        <f t="shared" si="85"/>
        <v/>
      </c>
      <c r="J157" s="65" t="str">
        <f t="shared" si="85"/>
        <v/>
      </c>
      <c r="K157" s="65" t="str">
        <f t="shared" si="85"/>
        <v/>
      </c>
      <c r="L157" s="65" t="str">
        <f t="shared" si="85"/>
        <v/>
      </c>
      <c r="M157" s="65" t="str">
        <f t="shared" si="85"/>
        <v/>
      </c>
      <c r="N157" s="74" t="str">
        <f t="shared" si="85"/>
        <v/>
      </c>
      <c r="O157" s="74" t="str">
        <f t="shared" si="85"/>
        <v/>
      </c>
      <c r="P157" s="74" t="str">
        <f t="shared" si="85"/>
        <v/>
      </c>
      <c r="Q157" s="65" t="str">
        <f t="shared" si="85"/>
        <v/>
      </c>
      <c r="R157" s="65" t="str">
        <f t="shared" si="85"/>
        <v/>
      </c>
      <c r="S157" s="65" t="str">
        <f t="shared" si="85"/>
        <v/>
      </c>
      <c r="T157" s="65" t="str">
        <f t="shared" si="85"/>
        <v/>
      </c>
      <c r="U157" s="65" t="str">
        <f t="shared" si="85"/>
        <v/>
      </c>
      <c r="V157" s="66" t="str">
        <f t="shared" si="85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86">IFERROR((F159-F158)/F158,"")</f>
        <v/>
      </c>
      <c r="G160" s="63" t="str">
        <f t="shared" si="86"/>
        <v/>
      </c>
      <c r="H160" s="63" t="str">
        <f t="shared" si="86"/>
        <v/>
      </c>
      <c r="I160" s="63" t="str">
        <f t="shared" si="86"/>
        <v/>
      </c>
      <c r="J160" s="63" t="str">
        <f t="shared" si="86"/>
        <v/>
      </c>
      <c r="K160" s="63" t="str">
        <f t="shared" si="86"/>
        <v/>
      </c>
      <c r="L160" s="63" t="str">
        <f t="shared" si="86"/>
        <v/>
      </c>
      <c r="M160" s="63" t="str">
        <f t="shared" si="86"/>
        <v/>
      </c>
      <c r="N160" s="63" t="str">
        <f t="shared" si="86"/>
        <v/>
      </c>
      <c r="O160" s="63" t="str">
        <f t="shared" si="86"/>
        <v/>
      </c>
      <c r="P160" s="63" t="str">
        <f t="shared" si="86"/>
        <v/>
      </c>
      <c r="Q160" s="63" t="str">
        <f t="shared" si="86"/>
        <v/>
      </c>
      <c r="R160" s="63" t="str">
        <f t="shared" si="86"/>
        <v/>
      </c>
      <c r="S160" s="63" t="str">
        <f t="shared" si="86"/>
        <v/>
      </c>
      <c r="T160" s="63" t="str">
        <f t="shared" si="86"/>
        <v/>
      </c>
      <c r="U160" s="63" t="str">
        <f t="shared" si="86"/>
        <v/>
      </c>
      <c r="V160" s="63" t="str">
        <f t="shared" si="86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87">IFERROR(SQRT(2*(F159-F158)^2/(F159+F158)),"")</f>
        <v/>
      </c>
      <c r="G161" s="65" t="str">
        <f t="shared" si="87"/>
        <v/>
      </c>
      <c r="H161" s="65" t="str">
        <f t="shared" si="87"/>
        <v/>
      </c>
      <c r="I161" s="65" t="str">
        <f t="shared" si="87"/>
        <v/>
      </c>
      <c r="J161" s="65" t="str">
        <f t="shared" si="87"/>
        <v/>
      </c>
      <c r="K161" s="65" t="str">
        <f t="shared" si="87"/>
        <v/>
      </c>
      <c r="L161" s="65" t="str">
        <f t="shared" si="87"/>
        <v/>
      </c>
      <c r="M161" s="65" t="str">
        <f t="shared" si="87"/>
        <v/>
      </c>
      <c r="N161" s="74" t="str">
        <f t="shared" si="87"/>
        <v/>
      </c>
      <c r="O161" s="74" t="str">
        <f t="shared" si="87"/>
        <v/>
      </c>
      <c r="P161" s="74" t="str">
        <f t="shared" si="87"/>
        <v/>
      </c>
      <c r="Q161" s="65" t="str">
        <f t="shared" si="87"/>
        <v/>
      </c>
      <c r="R161" s="65" t="str">
        <f t="shared" si="87"/>
        <v/>
      </c>
      <c r="S161" s="65" t="str">
        <f t="shared" si="87"/>
        <v/>
      </c>
      <c r="T161" s="65" t="str">
        <f t="shared" si="87"/>
        <v/>
      </c>
      <c r="U161" s="65" t="str">
        <f t="shared" si="87"/>
        <v/>
      </c>
      <c r="V161" s="66" t="str">
        <f t="shared" si="87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>
        <v>46073</v>
      </c>
      <c r="E162" s="90">
        <v>0.35416666666666669</v>
      </c>
      <c r="F162">
        <v>209</v>
      </c>
      <c r="G162">
        <v>83</v>
      </c>
      <c r="H162">
        <v>73</v>
      </c>
      <c r="I162">
        <v>0</v>
      </c>
      <c r="J162">
        <v>53</v>
      </c>
      <c r="K162" s="18">
        <v>12</v>
      </c>
      <c r="L162" s="18">
        <v>71</v>
      </c>
      <c r="M162" s="18">
        <f t="shared" ref="M162:U163" si="88">SUM(M158:M161)</f>
        <v>0</v>
      </c>
      <c r="N162" s="18">
        <f t="shared" si="88"/>
        <v>0</v>
      </c>
      <c r="O162" s="18">
        <v>57</v>
      </c>
      <c r="P162" s="18">
        <v>16</v>
      </c>
      <c r="Q162" s="18">
        <f t="shared" si="88"/>
        <v>0</v>
      </c>
      <c r="R162" s="18">
        <f t="shared" si="88"/>
        <v>0</v>
      </c>
      <c r="S162" s="18">
        <f t="shared" si="88"/>
        <v>0</v>
      </c>
      <c r="T162" s="18">
        <v>36</v>
      </c>
      <c r="U162" s="18">
        <f t="shared" si="88"/>
        <v>0</v>
      </c>
      <c r="V162" s="18">
        <v>17</v>
      </c>
    </row>
    <row r="163" spans="1:22" ht="13.95" customHeight="1" x14ac:dyDescent="0.3">
      <c r="A163" s="82"/>
      <c r="B163" s="85"/>
      <c r="C163" s="18" t="s">
        <v>548</v>
      </c>
      <c r="D163" s="88"/>
      <c r="E163" s="88"/>
      <c r="F163">
        <v>211</v>
      </c>
      <c r="G163">
        <v>89</v>
      </c>
      <c r="H163">
        <v>78</v>
      </c>
      <c r="I163">
        <v>0</v>
      </c>
      <c r="J163">
        <v>44</v>
      </c>
      <c r="K163" s="18">
        <v>15</v>
      </c>
      <c r="L163" s="18">
        <v>74</v>
      </c>
      <c r="M163" s="18">
        <f t="shared" si="88"/>
        <v>0</v>
      </c>
      <c r="N163" s="18">
        <f t="shared" si="88"/>
        <v>0</v>
      </c>
      <c r="O163" s="18">
        <v>62</v>
      </c>
      <c r="P163" s="18">
        <v>16</v>
      </c>
      <c r="Q163" s="18">
        <f t="shared" si="88"/>
        <v>0</v>
      </c>
      <c r="R163" s="18">
        <f t="shared" si="88"/>
        <v>0</v>
      </c>
      <c r="S163" s="18">
        <f t="shared" si="88"/>
        <v>0</v>
      </c>
      <c r="T163" s="18">
        <v>27</v>
      </c>
      <c r="U163" s="18">
        <f t="shared" si="88"/>
        <v>0</v>
      </c>
      <c r="V163" s="18">
        <v>17</v>
      </c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>
        <f t="shared" ref="F164:V164" si="89">IFERROR((F163-F162)/F162,"")</f>
        <v>9.5693779904306216E-3</v>
      </c>
      <c r="G164" s="63">
        <f t="shared" si="89"/>
        <v>7.2289156626506021E-2</v>
      </c>
      <c r="H164" s="63">
        <f t="shared" si="89"/>
        <v>6.8493150684931503E-2</v>
      </c>
      <c r="I164" s="63">
        <v>0</v>
      </c>
      <c r="J164" s="63">
        <f t="shared" si="89"/>
        <v>-0.16981132075471697</v>
      </c>
      <c r="K164" s="63">
        <f t="shared" si="89"/>
        <v>0.25</v>
      </c>
      <c r="L164" s="63">
        <f t="shared" si="89"/>
        <v>4.2253521126760563E-2</v>
      </c>
      <c r="M164" s="63" t="str">
        <f t="shared" si="89"/>
        <v/>
      </c>
      <c r="N164" s="63" t="str">
        <f t="shared" si="89"/>
        <v/>
      </c>
      <c r="O164" s="63">
        <f t="shared" si="89"/>
        <v>8.771929824561403E-2</v>
      </c>
      <c r="P164" s="63">
        <f t="shared" si="89"/>
        <v>0</v>
      </c>
      <c r="Q164" s="63" t="str">
        <f t="shared" si="89"/>
        <v/>
      </c>
      <c r="R164" s="63" t="str">
        <f t="shared" si="89"/>
        <v/>
      </c>
      <c r="S164" s="63" t="str">
        <f t="shared" si="89"/>
        <v/>
      </c>
      <c r="T164" s="63">
        <f t="shared" si="89"/>
        <v>-0.25</v>
      </c>
      <c r="U164" s="63" t="str">
        <f t="shared" si="89"/>
        <v/>
      </c>
      <c r="V164" s="63">
        <f t="shared" si="89"/>
        <v>0</v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>
        <f t="shared" ref="F165:V165" si="90">IFERROR(SQRT(2*(F163-F162)^2/(F163+F162)),"")</f>
        <v>0.13801311186847084</v>
      </c>
      <c r="G165" s="65">
        <f t="shared" si="90"/>
        <v>0.64699663922063055</v>
      </c>
      <c r="H165" s="65">
        <f t="shared" si="90"/>
        <v>0.57543533764843602</v>
      </c>
      <c r="I165" s="65">
        <v>0</v>
      </c>
      <c r="J165" s="65">
        <f t="shared" si="90"/>
        <v>1.2923246855119286</v>
      </c>
      <c r="K165" s="65">
        <f t="shared" si="90"/>
        <v>0.81649658092772603</v>
      </c>
      <c r="L165" s="65">
        <f t="shared" si="90"/>
        <v>0.3523321317088221</v>
      </c>
      <c r="M165" s="65" t="str">
        <f t="shared" si="90"/>
        <v/>
      </c>
      <c r="N165" s="74" t="str">
        <f t="shared" si="90"/>
        <v/>
      </c>
      <c r="O165" s="74">
        <f t="shared" si="90"/>
        <v>0.64820372355216438</v>
      </c>
      <c r="P165" s="74">
        <f t="shared" si="90"/>
        <v>0</v>
      </c>
      <c r="Q165" s="65" t="str">
        <f t="shared" si="90"/>
        <v/>
      </c>
      <c r="R165" s="65" t="str">
        <f t="shared" si="90"/>
        <v/>
      </c>
      <c r="S165" s="65" t="str">
        <f t="shared" si="90"/>
        <v/>
      </c>
      <c r="T165" s="65">
        <f t="shared" si="90"/>
        <v>1.6035674514745464</v>
      </c>
      <c r="U165" s="65" t="str">
        <f t="shared" si="90"/>
        <v/>
      </c>
      <c r="V165" s="66">
        <f t="shared" si="90"/>
        <v>0</v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91">IFERROR((F167-F166)/F166,"")</f>
        <v/>
      </c>
      <c r="G168" s="63" t="str">
        <f t="shared" si="91"/>
        <v/>
      </c>
      <c r="H168" s="63" t="str">
        <f t="shared" si="91"/>
        <v/>
      </c>
      <c r="I168" s="63" t="str">
        <f t="shared" si="91"/>
        <v/>
      </c>
      <c r="J168" s="63" t="str">
        <f t="shared" si="91"/>
        <v/>
      </c>
      <c r="K168" s="63" t="str">
        <f t="shared" si="91"/>
        <v/>
      </c>
      <c r="L168" s="63" t="str">
        <f t="shared" si="91"/>
        <v/>
      </c>
      <c r="M168" s="63" t="str">
        <f t="shared" si="91"/>
        <v/>
      </c>
      <c r="N168" s="63" t="str">
        <f t="shared" si="91"/>
        <v/>
      </c>
      <c r="O168" s="63" t="str">
        <f t="shared" si="91"/>
        <v/>
      </c>
      <c r="P168" s="63" t="str">
        <f t="shared" si="91"/>
        <v/>
      </c>
      <c r="Q168" s="63" t="str">
        <f t="shared" si="91"/>
        <v/>
      </c>
      <c r="R168" s="63" t="str">
        <f t="shared" si="91"/>
        <v/>
      </c>
      <c r="S168" s="63" t="str">
        <f t="shared" si="91"/>
        <v/>
      </c>
      <c r="T168" s="63" t="str">
        <f t="shared" si="91"/>
        <v/>
      </c>
      <c r="U168" s="63" t="str">
        <f t="shared" si="91"/>
        <v/>
      </c>
      <c r="V168" s="63" t="str">
        <f t="shared" si="91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92">IFERROR(SQRT(2*(F167-F166)^2/(F167+F166)),"")</f>
        <v/>
      </c>
      <c r="G169" s="65" t="str">
        <f t="shared" si="92"/>
        <v/>
      </c>
      <c r="H169" s="65" t="str">
        <f t="shared" si="92"/>
        <v/>
      </c>
      <c r="I169" s="65" t="str">
        <f t="shared" si="92"/>
        <v/>
      </c>
      <c r="J169" s="65" t="str">
        <f t="shared" si="92"/>
        <v/>
      </c>
      <c r="K169" s="65" t="str">
        <f t="shared" si="92"/>
        <v/>
      </c>
      <c r="L169" s="65" t="str">
        <f t="shared" si="92"/>
        <v/>
      </c>
      <c r="M169" s="65" t="str">
        <f t="shared" si="92"/>
        <v/>
      </c>
      <c r="N169" s="70" t="str">
        <f t="shared" si="92"/>
        <v/>
      </c>
      <c r="O169" s="70" t="str">
        <f t="shared" si="92"/>
        <v/>
      </c>
      <c r="P169" s="70" t="str">
        <f t="shared" si="92"/>
        <v/>
      </c>
      <c r="Q169" s="65" t="str">
        <f t="shared" si="92"/>
        <v/>
      </c>
      <c r="R169" s="65" t="str">
        <f t="shared" si="92"/>
        <v/>
      </c>
      <c r="S169" s="65" t="str">
        <f t="shared" si="92"/>
        <v/>
      </c>
      <c r="T169" s="65" t="str">
        <f t="shared" si="92"/>
        <v/>
      </c>
      <c r="U169" s="65" t="str">
        <f t="shared" si="92"/>
        <v/>
      </c>
      <c r="V169" s="66" t="str">
        <f t="shared" si="92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93">IFERROR((F171-F170)/F170,"")</f>
        <v/>
      </c>
      <c r="G172" s="63" t="str">
        <f t="shared" si="93"/>
        <v/>
      </c>
      <c r="H172" s="63" t="str">
        <f t="shared" si="93"/>
        <v/>
      </c>
      <c r="I172" s="63" t="str">
        <f t="shared" si="93"/>
        <v/>
      </c>
      <c r="J172" s="63" t="str">
        <f t="shared" si="93"/>
        <v/>
      </c>
      <c r="K172" s="63" t="str">
        <f t="shared" si="93"/>
        <v/>
      </c>
      <c r="L172" s="63" t="str">
        <f t="shared" si="93"/>
        <v/>
      </c>
      <c r="M172" s="63" t="str">
        <f t="shared" si="93"/>
        <v/>
      </c>
      <c r="N172" s="63" t="str">
        <f t="shared" si="93"/>
        <v/>
      </c>
      <c r="O172" s="63" t="str">
        <f t="shared" si="93"/>
        <v/>
      </c>
      <c r="P172" s="63" t="str">
        <f t="shared" si="93"/>
        <v/>
      </c>
      <c r="Q172" s="63" t="str">
        <f t="shared" si="93"/>
        <v/>
      </c>
      <c r="R172" s="63" t="str">
        <f t="shared" si="93"/>
        <v/>
      </c>
      <c r="S172" s="63" t="str">
        <f t="shared" si="93"/>
        <v/>
      </c>
      <c r="T172" s="63" t="str">
        <f t="shared" si="93"/>
        <v/>
      </c>
      <c r="U172" s="63" t="str">
        <f t="shared" si="93"/>
        <v/>
      </c>
      <c r="V172" s="63" t="str">
        <f t="shared" si="93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94">IFERROR(SQRT(2*(F171-F170)^2/(F171+F170)),"")</f>
        <v/>
      </c>
      <c r="G173" s="65" t="str">
        <f t="shared" si="94"/>
        <v/>
      </c>
      <c r="H173" s="65" t="str">
        <f t="shared" si="94"/>
        <v/>
      </c>
      <c r="I173" s="65" t="str">
        <f t="shared" si="94"/>
        <v/>
      </c>
      <c r="J173" s="65" t="str">
        <f t="shared" si="94"/>
        <v/>
      </c>
      <c r="K173" s="65" t="str">
        <f t="shared" si="94"/>
        <v/>
      </c>
      <c r="L173" s="65" t="str">
        <f t="shared" si="94"/>
        <v/>
      </c>
      <c r="M173" s="65" t="str">
        <f t="shared" si="94"/>
        <v/>
      </c>
      <c r="N173" s="70" t="str">
        <f t="shared" si="94"/>
        <v/>
      </c>
      <c r="O173" s="70" t="str">
        <f t="shared" si="94"/>
        <v/>
      </c>
      <c r="P173" s="70" t="str">
        <f t="shared" si="94"/>
        <v/>
      </c>
      <c r="Q173" s="65" t="str">
        <f t="shared" si="94"/>
        <v/>
      </c>
      <c r="R173" s="65" t="str">
        <f t="shared" si="94"/>
        <v/>
      </c>
      <c r="S173" s="65" t="str">
        <f t="shared" si="94"/>
        <v/>
      </c>
      <c r="T173" s="65" t="str">
        <f t="shared" si="94"/>
        <v/>
      </c>
      <c r="U173" s="65" t="str">
        <f t="shared" si="94"/>
        <v/>
      </c>
      <c r="V173" s="66" t="str">
        <f t="shared" si="94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95">IFERROR((F175-F174)/F174,"")</f>
        <v/>
      </c>
      <c r="G176" s="63" t="str">
        <f t="shared" si="95"/>
        <v/>
      </c>
      <c r="H176" s="63" t="str">
        <f t="shared" si="95"/>
        <v/>
      </c>
      <c r="I176" s="63" t="str">
        <f t="shared" si="95"/>
        <v/>
      </c>
      <c r="J176" s="63" t="str">
        <f t="shared" si="95"/>
        <v/>
      </c>
      <c r="K176" s="63" t="str">
        <f t="shared" si="95"/>
        <v/>
      </c>
      <c r="L176" s="63" t="str">
        <f t="shared" si="95"/>
        <v/>
      </c>
      <c r="M176" s="63" t="str">
        <f t="shared" si="95"/>
        <v/>
      </c>
      <c r="N176" s="63" t="str">
        <f t="shared" si="95"/>
        <v/>
      </c>
      <c r="O176" s="63" t="str">
        <f t="shared" si="95"/>
        <v/>
      </c>
      <c r="P176" s="63" t="str">
        <f t="shared" si="95"/>
        <v/>
      </c>
      <c r="Q176" s="63" t="str">
        <f t="shared" si="95"/>
        <v/>
      </c>
      <c r="R176" s="63" t="str">
        <f t="shared" si="95"/>
        <v/>
      </c>
      <c r="S176" s="63" t="str">
        <f t="shared" si="95"/>
        <v/>
      </c>
      <c r="T176" s="63" t="str">
        <f t="shared" si="95"/>
        <v/>
      </c>
      <c r="U176" s="63" t="str">
        <f t="shared" si="95"/>
        <v/>
      </c>
      <c r="V176" s="63" t="str">
        <f t="shared" si="95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96">IFERROR(SQRT(2*(F175-F174)^2/(F175+F174)),"")</f>
        <v/>
      </c>
      <c r="G177" s="65" t="str">
        <f t="shared" si="96"/>
        <v/>
      </c>
      <c r="H177" s="65" t="str">
        <f t="shared" si="96"/>
        <v/>
      </c>
      <c r="I177" s="65" t="str">
        <f t="shared" si="96"/>
        <v/>
      </c>
      <c r="J177" s="65" t="str">
        <f t="shared" si="96"/>
        <v/>
      </c>
      <c r="K177" s="65" t="str">
        <f t="shared" si="96"/>
        <v/>
      </c>
      <c r="L177" s="65" t="str">
        <f t="shared" si="96"/>
        <v/>
      </c>
      <c r="M177" s="65" t="str">
        <f t="shared" si="96"/>
        <v/>
      </c>
      <c r="N177" s="70" t="str">
        <f t="shared" si="96"/>
        <v/>
      </c>
      <c r="O177" s="70" t="str">
        <f t="shared" si="96"/>
        <v/>
      </c>
      <c r="P177" s="70" t="str">
        <f t="shared" si="96"/>
        <v/>
      </c>
      <c r="Q177" s="65" t="str">
        <f t="shared" si="96"/>
        <v/>
      </c>
      <c r="R177" s="65" t="str">
        <f t="shared" si="96"/>
        <v/>
      </c>
      <c r="S177" s="65" t="str">
        <f t="shared" si="96"/>
        <v/>
      </c>
      <c r="T177" s="65" t="str">
        <f t="shared" si="96"/>
        <v/>
      </c>
      <c r="U177" s="65" t="str">
        <f t="shared" si="96"/>
        <v/>
      </c>
      <c r="V177" s="66" t="str">
        <f t="shared" si="96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97">IFERROR((F179-F178)/F178,"")</f>
        <v/>
      </c>
      <c r="G180" s="63" t="str">
        <f t="shared" si="97"/>
        <v/>
      </c>
      <c r="H180" s="63" t="str">
        <f t="shared" si="97"/>
        <v/>
      </c>
      <c r="I180" s="63" t="str">
        <f t="shared" si="97"/>
        <v/>
      </c>
      <c r="J180" s="63" t="str">
        <f t="shared" si="97"/>
        <v/>
      </c>
      <c r="K180" s="63" t="str">
        <f t="shared" si="97"/>
        <v/>
      </c>
      <c r="L180" s="63" t="str">
        <f t="shared" si="97"/>
        <v/>
      </c>
      <c r="M180" s="63" t="str">
        <f t="shared" si="97"/>
        <v/>
      </c>
      <c r="N180" s="63" t="str">
        <f t="shared" si="97"/>
        <v/>
      </c>
      <c r="O180" s="63" t="str">
        <f t="shared" si="97"/>
        <v/>
      </c>
      <c r="P180" s="63" t="str">
        <f t="shared" si="97"/>
        <v/>
      </c>
      <c r="Q180" s="63" t="str">
        <f t="shared" si="97"/>
        <v/>
      </c>
      <c r="R180" s="63" t="str">
        <f t="shared" si="97"/>
        <v/>
      </c>
      <c r="S180" s="63" t="str">
        <f t="shared" si="97"/>
        <v/>
      </c>
      <c r="T180" s="63" t="str">
        <f t="shared" si="97"/>
        <v/>
      </c>
      <c r="U180" s="63" t="str">
        <f t="shared" si="97"/>
        <v/>
      </c>
      <c r="V180" s="63" t="str">
        <f t="shared" si="97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98">IFERROR(SQRT(2*(F179-F178)^2/(F179+F178)),"")</f>
        <v/>
      </c>
      <c r="G181" s="65" t="str">
        <f t="shared" si="98"/>
        <v/>
      </c>
      <c r="H181" s="65" t="str">
        <f t="shared" si="98"/>
        <v/>
      </c>
      <c r="I181" s="65" t="str">
        <f t="shared" si="98"/>
        <v/>
      </c>
      <c r="J181" s="65" t="str">
        <f t="shared" si="98"/>
        <v/>
      </c>
      <c r="K181" s="65" t="str">
        <f t="shared" si="98"/>
        <v/>
      </c>
      <c r="L181" s="65" t="str">
        <f t="shared" si="98"/>
        <v/>
      </c>
      <c r="M181" s="65" t="str">
        <f t="shared" si="98"/>
        <v/>
      </c>
      <c r="N181" s="70" t="str">
        <f t="shared" si="98"/>
        <v/>
      </c>
      <c r="O181" s="70" t="str">
        <f t="shared" si="98"/>
        <v/>
      </c>
      <c r="P181" s="70" t="str">
        <f t="shared" si="98"/>
        <v/>
      </c>
      <c r="Q181" s="65" t="str">
        <f t="shared" si="98"/>
        <v/>
      </c>
      <c r="R181" s="65" t="str">
        <f t="shared" si="98"/>
        <v/>
      </c>
      <c r="S181" s="65" t="str">
        <f t="shared" si="98"/>
        <v/>
      </c>
      <c r="T181" s="65" t="str">
        <f t="shared" si="98"/>
        <v/>
      </c>
      <c r="U181" s="65" t="str">
        <f t="shared" si="98"/>
        <v/>
      </c>
      <c r="V181" s="66" t="str">
        <f t="shared" si="98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9">IFERROR((F183-F182)/F182,"")</f>
        <v/>
      </c>
      <c r="G184" s="63" t="str">
        <f t="shared" si="99"/>
        <v/>
      </c>
      <c r="H184" s="63" t="str">
        <f t="shared" si="99"/>
        <v/>
      </c>
      <c r="I184" s="63" t="str">
        <f t="shared" si="99"/>
        <v/>
      </c>
      <c r="J184" s="63" t="str">
        <f t="shared" si="99"/>
        <v/>
      </c>
      <c r="K184" s="63" t="str">
        <f t="shared" si="99"/>
        <v/>
      </c>
      <c r="L184" s="63" t="str">
        <f t="shared" si="99"/>
        <v/>
      </c>
      <c r="M184" s="63" t="str">
        <f t="shared" si="99"/>
        <v/>
      </c>
      <c r="N184" s="63" t="str">
        <f t="shared" si="99"/>
        <v/>
      </c>
      <c r="O184" s="63" t="str">
        <f t="shared" si="99"/>
        <v/>
      </c>
      <c r="P184" s="63" t="str">
        <f t="shared" si="99"/>
        <v/>
      </c>
      <c r="Q184" s="63" t="str">
        <f t="shared" si="99"/>
        <v/>
      </c>
      <c r="R184" s="63" t="str">
        <f t="shared" si="99"/>
        <v/>
      </c>
      <c r="S184" s="63" t="str">
        <f t="shared" si="99"/>
        <v/>
      </c>
      <c r="T184" s="63" t="str">
        <f t="shared" si="99"/>
        <v/>
      </c>
      <c r="U184" s="63" t="str">
        <f t="shared" si="99"/>
        <v/>
      </c>
      <c r="V184" s="63" t="str">
        <f t="shared" si="99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100">IFERROR(SQRT(2*(F183-F182)^2/(F183+F182)),"")</f>
        <v/>
      </c>
      <c r="G185" s="65" t="str">
        <f t="shared" si="100"/>
        <v/>
      </c>
      <c r="H185" s="65" t="str">
        <f t="shared" si="100"/>
        <v/>
      </c>
      <c r="I185" s="65" t="str">
        <f t="shared" si="100"/>
        <v/>
      </c>
      <c r="J185" s="65" t="str">
        <f t="shared" si="100"/>
        <v/>
      </c>
      <c r="K185" s="65" t="str">
        <f t="shared" si="100"/>
        <v/>
      </c>
      <c r="L185" s="65" t="str">
        <f t="shared" si="100"/>
        <v/>
      </c>
      <c r="M185" s="65" t="str">
        <f t="shared" si="100"/>
        <v/>
      </c>
      <c r="N185" s="70" t="str">
        <f t="shared" si="100"/>
        <v/>
      </c>
      <c r="O185" s="70" t="str">
        <f t="shared" si="100"/>
        <v/>
      </c>
      <c r="P185" s="70" t="str">
        <f t="shared" si="100"/>
        <v/>
      </c>
      <c r="Q185" s="65" t="str">
        <f t="shared" si="100"/>
        <v/>
      </c>
      <c r="R185" s="65" t="str">
        <f t="shared" si="100"/>
        <v/>
      </c>
      <c r="S185" s="65" t="str">
        <f t="shared" si="100"/>
        <v/>
      </c>
      <c r="T185" s="65" t="str">
        <f t="shared" si="100"/>
        <v/>
      </c>
      <c r="U185" s="65" t="str">
        <f t="shared" si="100"/>
        <v/>
      </c>
      <c r="V185" s="66" t="str">
        <f t="shared" si="100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101">IFERROR((F187-F186)/F186,"")</f>
        <v/>
      </c>
      <c r="G188" s="63" t="str">
        <f t="shared" si="101"/>
        <v/>
      </c>
      <c r="H188" s="63" t="str">
        <f t="shared" si="101"/>
        <v/>
      </c>
      <c r="I188" s="63" t="str">
        <f t="shared" si="101"/>
        <v/>
      </c>
      <c r="J188" s="63" t="str">
        <f t="shared" si="101"/>
        <v/>
      </c>
      <c r="K188" s="63" t="str">
        <f t="shared" si="101"/>
        <v/>
      </c>
      <c r="L188" s="63" t="str">
        <f t="shared" si="101"/>
        <v/>
      </c>
      <c r="M188" s="63" t="str">
        <f t="shared" si="101"/>
        <v/>
      </c>
      <c r="N188" s="63" t="str">
        <f t="shared" si="101"/>
        <v/>
      </c>
      <c r="O188" s="63" t="str">
        <f t="shared" si="101"/>
        <v/>
      </c>
      <c r="P188" s="63" t="str">
        <f t="shared" si="101"/>
        <v/>
      </c>
      <c r="Q188" s="63" t="str">
        <f t="shared" si="101"/>
        <v/>
      </c>
      <c r="R188" s="63" t="str">
        <f t="shared" si="101"/>
        <v/>
      </c>
      <c r="S188" s="63" t="str">
        <f t="shared" si="101"/>
        <v/>
      </c>
      <c r="T188" s="63" t="str">
        <f t="shared" si="101"/>
        <v/>
      </c>
      <c r="U188" s="63" t="str">
        <f t="shared" si="101"/>
        <v/>
      </c>
      <c r="V188" s="63" t="str">
        <f t="shared" si="101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102">IFERROR(SQRT(2*(F187-F186)^2/(F187+F186)),"")</f>
        <v/>
      </c>
      <c r="G189" s="65" t="str">
        <f t="shared" si="102"/>
        <v/>
      </c>
      <c r="H189" s="65" t="str">
        <f t="shared" si="102"/>
        <v/>
      </c>
      <c r="I189" s="65" t="str">
        <f t="shared" si="102"/>
        <v/>
      </c>
      <c r="J189" s="65" t="str">
        <f t="shared" si="102"/>
        <v/>
      </c>
      <c r="K189" s="65" t="str">
        <f t="shared" si="102"/>
        <v/>
      </c>
      <c r="L189" s="65" t="str">
        <f t="shared" si="102"/>
        <v/>
      </c>
      <c r="M189" s="65" t="str">
        <f t="shared" si="102"/>
        <v/>
      </c>
      <c r="N189" s="74" t="str">
        <f t="shared" si="102"/>
        <v/>
      </c>
      <c r="O189" s="74" t="str">
        <f t="shared" si="102"/>
        <v/>
      </c>
      <c r="P189" s="74" t="str">
        <f t="shared" si="102"/>
        <v/>
      </c>
      <c r="Q189" s="65" t="str">
        <f t="shared" si="102"/>
        <v/>
      </c>
      <c r="R189" s="65" t="str">
        <f t="shared" si="102"/>
        <v/>
      </c>
      <c r="S189" s="65" t="str">
        <f t="shared" si="102"/>
        <v/>
      </c>
      <c r="T189" s="65" t="str">
        <f t="shared" si="102"/>
        <v/>
      </c>
      <c r="U189" s="65" t="str">
        <f t="shared" si="102"/>
        <v/>
      </c>
      <c r="V189" s="66" t="str">
        <f t="shared" si="102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103">IFERROR((F191-F190)/F190,"")</f>
        <v/>
      </c>
      <c r="G192" s="63" t="str">
        <f t="shared" si="103"/>
        <v/>
      </c>
      <c r="H192" s="63" t="str">
        <f t="shared" si="103"/>
        <v/>
      </c>
      <c r="I192" s="63" t="str">
        <f t="shared" si="103"/>
        <v/>
      </c>
      <c r="J192" s="63" t="str">
        <f t="shared" si="103"/>
        <v/>
      </c>
      <c r="K192" s="63" t="str">
        <f t="shared" si="103"/>
        <v/>
      </c>
      <c r="L192" s="63" t="str">
        <f t="shared" si="103"/>
        <v/>
      </c>
      <c r="M192" s="63" t="str">
        <f t="shared" si="103"/>
        <v/>
      </c>
      <c r="N192" s="63" t="str">
        <f t="shared" si="103"/>
        <v/>
      </c>
      <c r="O192" s="63" t="str">
        <f t="shared" si="103"/>
        <v/>
      </c>
      <c r="P192" s="63" t="str">
        <f t="shared" si="103"/>
        <v/>
      </c>
      <c r="Q192" s="63" t="str">
        <f t="shared" si="103"/>
        <v/>
      </c>
      <c r="R192" s="63" t="str">
        <f t="shared" si="103"/>
        <v/>
      </c>
      <c r="S192" s="63" t="str">
        <f t="shared" si="103"/>
        <v/>
      </c>
      <c r="T192" s="63" t="str">
        <f t="shared" si="103"/>
        <v/>
      </c>
      <c r="U192" s="63" t="str">
        <f t="shared" si="103"/>
        <v/>
      </c>
      <c r="V192" s="63" t="str">
        <f t="shared" si="103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104">IFERROR(SQRT(2*(F191-F190)^2/(F191+F190)),"")</f>
        <v/>
      </c>
      <c r="G193" s="65" t="str">
        <f t="shared" si="104"/>
        <v/>
      </c>
      <c r="H193" s="65" t="str">
        <f t="shared" si="104"/>
        <v/>
      </c>
      <c r="I193" s="65" t="str">
        <f t="shared" si="104"/>
        <v/>
      </c>
      <c r="J193" s="65" t="str">
        <f t="shared" si="104"/>
        <v/>
      </c>
      <c r="K193" s="65" t="str">
        <f t="shared" si="104"/>
        <v/>
      </c>
      <c r="L193" s="65" t="str">
        <f t="shared" si="104"/>
        <v/>
      </c>
      <c r="M193" s="65" t="str">
        <f t="shared" si="104"/>
        <v/>
      </c>
      <c r="N193" s="74" t="str">
        <f t="shared" si="104"/>
        <v/>
      </c>
      <c r="O193" s="74" t="str">
        <f t="shared" si="104"/>
        <v/>
      </c>
      <c r="P193" s="74" t="str">
        <f t="shared" si="104"/>
        <v/>
      </c>
      <c r="Q193" s="65" t="str">
        <f t="shared" si="104"/>
        <v/>
      </c>
      <c r="R193" s="65" t="str">
        <f t="shared" si="104"/>
        <v/>
      </c>
      <c r="S193" s="65" t="str">
        <f t="shared" si="104"/>
        <v/>
      </c>
      <c r="T193" s="65" t="str">
        <f t="shared" si="104"/>
        <v/>
      </c>
      <c r="U193" s="65" t="str">
        <f t="shared" si="104"/>
        <v/>
      </c>
      <c r="V193" s="66" t="str">
        <f t="shared" si="104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105">IFERROR((F195-F194)/F194,"")</f>
        <v/>
      </c>
      <c r="G196" s="63" t="str">
        <f t="shared" si="105"/>
        <v/>
      </c>
      <c r="H196" s="63" t="str">
        <f t="shared" si="105"/>
        <v/>
      </c>
      <c r="I196" s="63" t="str">
        <f t="shared" si="105"/>
        <v/>
      </c>
      <c r="J196" s="63" t="str">
        <f t="shared" si="105"/>
        <v/>
      </c>
      <c r="K196" s="63" t="str">
        <f t="shared" si="105"/>
        <v/>
      </c>
      <c r="L196" s="63" t="str">
        <f t="shared" si="105"/>
        <v/>
      </c>
      <c r="M196" s="63" t="str">
        <f t="shared" si="105"/>
        <v/>
      </c>
      <c r="N196" s="63" t="str">
        <f t="shared" si="105"/>
        <v/>
      </c>
      <c r="O196" s="63" t="str">
        <f t="shared" si="105"/>
        <v/>
      </c>
      <c r="P196" s="63" t="str">
        <f t="shared" si="105"/>
        <v/>
      </c>
      <c r="Q196" s="63" t="str">
        <f t="shared" si="105"/>
        <v/>
      </c>
      <c r="R196" s="63" t="str">
        <f t="shared" si="105"/>
        <v/>
      </c>
      <c r="S196" s="63" t="str">
        <f t="shared" si="105"/>
        <v/>
      </c>
      <c r="T196" s="63" t="str">
        <f t="shared" si="105"/>
        <v/>
      </c>
      <c r="U196" s="63" t="str">
        <f t="shared" si="105"/>
        <v/>
      </c>
      <c r="V196" s="63" t="str">
        <f t="shared" si="105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106">IFERROR(SQRT(2*(F195-F194)^2/(F195+F194)),"")</f>
        <v/>
      </c>
      <c r="G197" s="65" t="str">
        <f t="shared" si="106"/>
        <v/>
      </c>
      <c r="H197" s="65" t="str">
        <f t="shared" si="106"/>
        <v/>
      </c>
      <c r="I197" s="65" t="str">
        <f t="shared" si="106"/>
        <v/>
      </c>
      <c r="J197" s="65" t="str">
        <f t="shared" si="106"/>
        <v/>
      </c>
      <c r="K197" s="65" t="str">
        <f t="shared" si="106"/>
        <v/>
      </c>
      <c r="L197" s="65" t="str">
        <f t="shared" si="106"/>
        <v/>
      </c>
      <c r="M197" s="65" t="str">
        <f t="shared" si="106"/>
        <v/>
      </c>
      <c r="N197" s="70" t="str">
        <f t="shared" si="106"/>
        <v/>
      </c>
      <c r="O197" s="70" t="str">
        <f t="shared" si="106"/>
        <v/>
      </c>
      <c r="P197" s="70" t="str">
        <f t="shared" si="106"/>
        <v/>
      </c>
      <c r="Q197" s="65" t="str">
        <f t="shared" si="106"/>
        <v/>
      </c>
      <c r="R197" s="65" t="str">
        <f t="shared" si="106"/>
        <v/>
      </c>
      <c r="S197" s="65" t="str">
        <f t="shared" si="106"/>
        <v/>
      </c>
      <c r="T197" s="65" t="str">
        <f t="shared" si="106"/>
        <v/>
      </c>
      <c r="U197" s="65" t="str">
        <f t="shared" si="106"/>
        <v/>
      </c>
      <c r="V197" s="66" t="str">
        <f t="shared" si="106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107">IFERROR((F199-F198)/F198,"")</f>
        <v/>
      </c>
      <c r="G200" s="63" t="str">
        <f t="shared" si="107"/>
        <v/>
      </c>
      <c r="H200" s="63" t="str">
        <f t="shared" si="107"/>
        <v/>
      </c>
      <c r="I200" s="63" t="str">
        <f t="shared" si="107"/>
        <v/>
      </c>
      <c r="J200" s="63" t="str">
        <f t="shared" si="107"/>
        <v/>
      </c>
      <c r="K200" s="63" t="str">
        <f t="shared" si="107"/>
        <v/>
      </c>
      <c r="L200" s="63" t="str">
        <f t="shared" si="107"/>
        <v/>
      </c>
      <c r="M200" s="63" t="str">
        <f t="shared" si="107"/>
        <v/>
      </c>
      <c r="N200" s="63" t="str">
        <f t="shared" si="107"/>
        <v/>
      </c>
      <c r="O200" s="63" t="str">
        <f t="shared" si="107"/>
        <v/>
      </c>
      <c r="P200" s="63" t="str">
        <f t="shared" si="107"/>
        <v/>
      </c>
      <c r="Q200" s="63" t="str">
        <f t="shared" si="107"/>
        <v/>
      </c>
      <c r="R200" s="63" t="str">
        <f t="shared" si="107"/>
        <v/>
      </c>
      <c r="S200" s="63" t="str">
        <f t="shared" si="107"/>
        <v/>
      </c>
      <c r="T200" s="63" t="str">
        <f t="shared" si="107"/>
        <v/>
      </c>
      <c r="U200" s="63" t="str">
        <f t="shared" si="107"/>
        <v/>
      </c>
      <c r="V200" s="63" t="str">
        <f t="shared" si="107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108">IFERROR(SQRT(2*(F199-F198)^2/(F199+F198)),"")</f>
        <v/>
      </c>
      <c r="G201" s="65" t="str">
        <f t="shared" si="108"/>
        <v/>
      </c>
      <c r="H201" s="65" t="str">
        <f t="shared" si="108"/>
        <v/>
      </c>
      <c r="I201" s="65" t="str">
        <f t="shared" si="108"/>
        <v/>
      </c>
      <c r="J201" s="65" t="str">
        <f t="shared" si="108"/>
        <v/>
      </c>
      <c r="K201" s="65" t="str">
        <f t="shared" si="108"/>
        <v/>
      </c>
      <c r="L201" s="65" t="str">
        <f t="shared" si="108"/>
        <v/>
      </c>
      <c r="M201" s="65" t="str">
        <f t="shared" si="108"/>
        <v/>
      </c>
      <c r="N201" s="70" t="str">
        <f t="shared" si="108"/>
        <v/>
      </c>
      <c r="O201" s="70" t="str">
        <f t="shared" si="108"/>
        <v/>
      </c>
      <c r="P201" s="70" t="str">
        <f t="shared" si="108"/>
        <v/>
      </c>
      <c r="Q201" s="65" t="str">
        <f t="shared" si="108"/>
        <v/>
      </c>
      <c r="R201" s="65" t="str">
        <f t="shared" si="108"/>
        <v/>
      </c>
      <c r="S201" s="65" t="str">
        <f t="shared" si="108"/>
        <v/>
      </c>
      <c r="T201" s="65" t="str">
        <f t="shared" si="108"/>
        <v/>
      </c>
      <c r="U201" s="65" t="str">
        <f t="shared" si="108"/>
        <v/>
      </c>
      <c r="V201" s="66" t="str">
        <f t="shared" si="108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9">IFERROR((F203-F202)/F202,"")</f>
        <v/>
      </c>
      <c r="G204" s="63" t="str">
        <f t="shared" si="109"/>
        <v/>
      </c>
      <c r="H204" s="63" t="str">
        <f t="shared" si="109"/>
        <v/>
      </c>
      <c r="I204" s="63" t="str">
        <f t="shared" si="109"/>
        <v/>
      </c>
      <c r="J204" s="63" t="str">
        <f t="shared" si="109"/>
        <v/>
      </c>
      <c r="K204" s="63" t="str">
        <f t="shared" si="109"/>
        <v/>
      </c>
      <c r="L204" s="63" t="str">
        <f t="shared" si="109"/>
        <v/>
      </c>
      <c r="M204" s="63" t="str">
        <f t="shared" si="109"/>
        <v/>
      </c>
      <c r="N204" s="63" t="str">
        <f t="shared" si="109"/>
        <v/>
      </c>
      <c r="O204" s="63" t="str">
        <f t="shared" si="109"/>
        <v/>
      </c>
      <c r="P204" s="63" t="str">
        <f t="shared" si="109"/>
        <v/>
      </c>
      <c r="Q204" s="63" t="str">
        <f t="shared" si="109"/>
        <v/>
      </c>
      <c r="R204" s="63" t="str">
        <f t="shared" si="109"/>
        <v/>
      </c>
      <c r="S204" s="63" t="str">
        <f t="shared" si="109"/>
        <v/>
      </c>
      <c r="T204" s="63" t="str">
        <f t="shared" si="109"/>
        <v/>
      </c>
      <c r="U204" s="63" t="str">
        <f t="shared" si="109"/>
        <v/>
      </c>
      <c r="V204" s="63" t="str">
        <f t="shared" si="109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10">IFERROR(SQRT(2*(F203-F202)^2/(F203+F202)),"")</f>
        <v/>
      </c>
      <c r="G205" s="65" t="str">
        <f t="shared" si="110"/>
        <v/>
      </c>
      <c r="H205" s="65" t="str">
        <f t="shared" si="110"/>
        <v/>
      </c>
      <c r="I205" s="65" t="str">
        <f t="shared" si="110"/>
        <v/>
      </c>
      <c r="J205" s="65" t="str">
        <f t="shared" si="110"/>
        <v/>
      </c>
      <c r="K205" s="65" t="str">
        <f t="shared" si="110"/>
        <v/>
      </c>
      <c r="L205" s="65" t="str">
        <f t="shared" si="110"/>
        <v/>
      </c>
      <c r="M205" s="65" t="str">
        <f t="shared" si="110"/>
        <v/>
      </c>
      <c r="N205" s="70" t="str">
        <f t="shared" si="110"/>
        <v/>
      </c>
      <c r="O205" s="70" t="str">
        <f t="shared" si="110"/>
        <v/>
      </c>
      <c r="P205" s="70" t="str">
        <f t="shared" si="110"/>
        <v/>
      </c>
      <c r="Q205" s="65" t="str">
        <f t="shared" si="110"/>
        <v/>
      </c>
      <c r="R205" s="65" t="str">
        <f t="shared" si="110"/>
        <v/>
      </c>
      <c r="S205" s="65" t="str">
        <f t="shared" si="110"/>
        <v/>
      </c>
      <c r="T205" s="65" t="str">
        <f t="shared" si="110"/>
        <v/>
      </c>
      <c r="U205" s="65" t="str">
        <f t="shared" si="110"/>
        <v/>
      </c>
      <c r="V205" s="66" t="str">
        <f t="shared" si="110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11">IFERROR((F207-F206)/F206,"")</f>
        <v/>
      </c>
      <c r="G208" s="63" t="str">
        <f t="shared" si="111"/>
        <v/>
      </c>
      <c r="H208" s="63" t="str">
        <f t="shared" si="111"/>
        <v/>
      </c>
      <c r="I208" s="63" t="str">
        <f t="shared" si="111"/>
        <v/>
      </c>
      <c r="J208" s="63" t="str">
        <f t="shared" si="111"/>
        <v/>
      </c>
      <c r="K208" s="63" t="str">
        <f t="shared" si="111"/>
        <v/>
      </c>
      <c r="L208" s="63" t="str">
        <f t="shared" si="111"/>
        <v/>
      </c>
      <c r="M208" s="63" t="str">
        <f t="shared" si="111"/>
        <v/>
      </c>
      <c r="N208" s="63" t="str">
        <f t="shared" si="111"/>
        <v/>
      </c>
      <c r="O208" s="63" t="str">
        <f t="shared" si="111"/>
        <v/>
      </c>
      <c r="P208" s="63" t="str">
        <f t="shared" si="111"/>
        <v/>
      </c>
      <c r="Q208" s="63" t="str">
        <f t="shared" si="111"/>
        <v/>
      </c>
      <c r="R208" s="63" t="str">
        <f t="shared" si="111"/>
        <v/>
      </c>
      <c r="S208" s="63" t="str">
        <f t="shared" si="111"/>
        <v/>
      </c>
      <c r="T208" s="63" t="str">
        <f t="shared" si="111"/>
        <v/>
      </c>
      <c r="U208" s="63" t="str">
        <f t="shared" si="111"/>
        <v/>
      </c>
      <c r="V208" s="63" t="str">
        <f t="shared" si="111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12">IFERROR(SQRT(2*(F207-F206)^2/(F207+F206)),"")</f>
        <v/>
      </c>
      <c r="G209" s="65" t="str">
        <f t="shared" si="112"/>
        <v/>
      </c>
      <c r="H209" s="65" t="str">
        <f t="shared" si="112"/>
        <v/>
      </c>
      <c r="I209" s="65" t="str">
        <f t="shared" si="112"/>
        <v/>
      </c>
      <c r="J209" s="65" t="str">
        <f t="shared" si="112"/>
        <v/>
      </c>
      <c r="K209" s="65" t="str">
        <f t="shared" si="112"/>
        <v/>
      </c>
      <c r="L209" s="65" t="str">
        <f t="shared" si="112"/>
        <v/>
      </c>
      <c r="M209" s="65" t="str">
        <f t="shared" si="112"/>
        <v/>
      </c>
      <c r="N209" s="74" t="str">
        <f t="shared" si="112"/>
        <v/>
      </c>
      <c r="O209" s="74" t="str">
        <f t="shared" si="112"/>
        <v/>
      </c>
      <c r="P209" s="74" t="str">
        <f t="shared" si="112"/>
        <v/>
      </c>
      <c r="Q209" s="65" t="str">
        <f t="shared" si="112"/>
        <v/>
      </c>
      <c r="R209" s="65" t="str">
        <f t="shared" si="112"/>
        <v/>
      </c>
      <c r="S209" s="65" t="str">
        <f t="shared" si="112"/>
        <v/>
      </c>
      <c r="T209" s="65" t="str">
        <f t="shared" si="112"/>
        <v/>
      </c>
      <c r="U209" s="65" t="str">
        <f t="shared" si="112"/>
        <v/>
      </c>
      <c r="V209" s="66" t="str">
        <f t="shared" si="112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>
        <v>46072</v>
      </c>
      <c r="E210" s="90">
        <v>0.63541666666666663</v>
      </c>
      <c r="F210">
        <v>574</v>
      </c>
      <c r="G210">
        <v>96</v>
      </c>
      <c r="H210">
        <v>91</v>
      </c>
      <c r="I210">
        <v>192</v>
      </c>
      <c r="J210">
        <v>195</v>
      </c>
      <c r="K210" s="18">
        <v>63</v>
      </c>
      <c r="L210" s="18">
        <v>11</v>
      </c>
      <c r="M210" s="18">
        <v>22</v>
      </c>
      <c r="N210" s="18">
        <v>27</v>
      </c>
      <c r="O210" s="18">
        <v>31</v>
      </c>
      <c r="P210" s="18">
        <v>33</v>
      </c>
      <c r="Q210" s="18">
        <v>46</v>
      </c>
      <c r="R210" s="18">
        <v>129</v>
      </c>
      <c r="S210" s="18">
        <v>17</v>
      </c>
      <c r="T210" s="18">
        <v>29</v>
      </c>
      <c r="U210" s="18">
        <v>129</v>
      </c>
      <c r="V210" s="18">
        <v>37</v>
      </c>
    </row>
    <row r="211" spans="1:22" ht="13.95" customHeight="1" x14ac:dyDescent="0.3">
      <c r="A211" s="82"/>
      <c r="B211" s="85"/>
      <c r="C211" s="18" t="s">
        <v>548</v>
      </c>
      <c r="D211" s="88"/>
      <c r="E211" s="88"/>
      <c r="F211">
        <v>583</v>
      </c>
      <c r="G211">
        <v>98</v>
      </c>
      <c r="H211">
        <v>98</v>
      </c>
      <c r="I211">
        <v>201</v>
      </c>
      <c r="J211">
        <v>186</v>
      </c>
      <c r="K211" s="18">
        <v>50</v>
      </c>
      <c r="L211" s="18">
        <v>15</v>
      </c>
      <c r="M211" s="18">
        <v>33</v>
      </c>
      <c r="N211" s="18">
        <v>31</v>
      </c>
      <c r="O211" s="18">
        <v>33</v>
      </c>
      <c r="P211" s="18">
        <v>34</v>
      </c>
      <c r="Q211" s="18">
        <v>53</v>
      </c>
      <c r="R211" s="18">
        <v>127</v>
      </c>
      <c r="S211" s="18">
        <v>21</v>
      </c>
      <c r="T211" s="18">
        <v>31</v>
      </c>
      <c r="U211" s="18">
        <v>122</v>
      </c>
      <c r="V211" s="18">
        <v>33</v>
      </c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>
        <f t="shared" ref="F212:V212" si="113">IFERROR((F211-F210)/F210,"")</f>
        <v>1.5679442508710801E-2</v>
      </c>
      <c r="G212" s="63">
        <f t="shared" si="113"/>
        <v>2.0833333333333332E-2</v>
      </c>
      <c r="H212" s="63">
        <f t="shared" si="113"/>
        <v>7.6923076923076927E-2</v>
      </c>
      <c r="I212" s="63">
        <f t="shared" si="113"/>
        <v>4.6875E-2</v>
      </c>
      <c r="J212" s="63">
        <f t="shared" si="113"/>
        <v>-4.6153846153846156E-2</v>
      </c>
      <c r="K212" s="63">
        <f t="shared" si="113"/>
        <v>-0.20634920634920634</v>
      </c>
      <c r="L212" s="63">
        <f t="shared" si="113"/>
        <v>0.36363636363636365</v>
      </c>
      <c r="M212" s="63">
        <f t="shared" si="113"/>
        <v>0.5</v>
      </c>
      <c r="N212" s="63">
        <f t="shared" si="113"/>
        <v>0.14814814814814814</v>
      </c>
      <c r="O212" s="63">
        <f t="shared" si="113"/>
        <v>6.4516129032258063E-2</v>
      </c>
      <c r="P212" s="63">
        <f t="shared" si="113"/>
        <v>3.0303030303030304E-2</v>
      </c>
      <c r="Q212" s="63">
        <f t="shared" si="113"/>
        <v>0.15217391304347827</v>
      </c>
      <c r="R212" s="63">
        <f t="shared" si="113"/>
        <v>-1.5503875968992248E-2</v>
      </c>
      <c r="S212" s="63">
        <f t="shared" si="113"/>
        <v>0.23529411764705882</v>
      </c>
      <c r="T212" s="63">
        <f t="shared" si="113"/>
        <v>6.8965517241379309E-2</v>
      </c>
      <c r="U212" s="63">
        <f t="shared" si="113"/>
        <v>-5.4263565891472867E-2</v>
      </c>
      <c r="V212" s="63">
        <f t="shared" si="113"/>
        <v>-0.10810810810810811</v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>
        <f t="shared" ref="F213:V213" si="114">IFERROR(SQRT(2*(F211-F210)^2/(F211+F210)),"")</f>
        <v>0.3741888374667286</v>
      </c>
      <c r="G213" s="65">
        <f t="shared" si="114"/>
        <v>0.20306923302672381</v>
      </c>
      <c r="H213" s="65">
        <f t="shared" si="114"/>
        <v>0.72008229982309557</v>
      </c>
      <c r="I213" s="65">
        <f t="shared" si="114"/>
        <v>0.64203873750577956</v>
      </c>
      <c r="J213" s="65">
        <f t="shared" si="114"/>
        <v>0.65207120040199662</v>
      </c>
      <c r="K213" s="65">
        <f t="shared" si="114"/>
        <v>1.7294942736181222</v>
      </c>
      <c r="L213" s="65">
        <f t="shared" si="114"/>
        <v>1.1094003924504583</v>
      </c>
      <c r="M213" s="65">
        <f t="shared" si="114"/>
        <v>2.0976176963403033</v>
      </c>
      <c r="N213" s="74">
        <f t="shared" si="114"/>
        <v>0.74278135270820744</v>
      </c>
      <c r="O213" s="74">
        <f t="shared" si="114"/>
        <v>0.35355339059327379</v>
      </c>
      <c r="P213" s="74">
        <f t="shared" si="114"/>
        <v>0.17277368511627203</v>
      </c>
      <c r="Q213" s="65">
        <f t="shared" si="114"/>
        <v>0.9949366763261821</v>
      </c>
      <c r="R213" s="65">
        <f t="shared" si="114"/>
        <v>0.17677669529663689</v>
      </c>
      <c r="S213" s="65">
        <f t="shared" si="114"/>
        <v>0.91766293548224709</v>
      </c>
      <c r="T213" s="65">
        <f t="shared" si="114"/>
        <v>0.36514837167011072</v>
      </c>
      <c r="U213" s="65">
        <f t="shared" si="114"/>
        <v>0.6248505797484325</v>
      </c>
      <c r="V213" s="66">
        <f t="shared" si="114"/>
        <v>0.67612340378281321</v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>
        <v>46072</v>
      </c>
      <c r="E214" s="90">
        <v>0.35416666666666669</v>
      </c>
      <c r="F214">
        <v>339</v>
      </c>
      <c r="G214">
        <v>162</v>
      </c>
      <c r="H214">
        <v>131</v>
      </c>
      <c r="I214">
        <v>0</v>
      </c>
      <c r="J214">
        <v>46</v>
      </c>
      <c r="K214" s="18">
        <v>46</v>
      </c>
      <c r="L214" s="18">
        <v>116</v>
      </c>
      <c r="M214" s="18">
        <f t="shared" ref="M214:U215" si="115">SUM(M210:M213)</f>
        <v>57.597617696340301</v>
      </c>
      <c r="N214" s="18">
        <f t="shared" si="115"/>
        <v>58.890929500856352</v>
      </c>
      <c r="O214" s="18">
        <v>102</v>
      </c>
      <c r="P214" s="18">
        <v>29</v>
      </c>
      <c r="Q214" s="18">
        <f t="shared" si="115"/>
        <v>100.14711058936966</v>
      </c>
      <c r="R214" s="18">
        <f t="shared" si="115"/>
        <v>256.16127281932762</v>
      </c>
      <c r="S214" s="18">
        <f t="shared" si="115"/>
        <v>39.152957053129306</v>
      </c>
      <c r="T214" s="18">
        <v>14</v>
      </c>
      <c r="U214" s="18">
        <f t="shared" si="115"/>
        <v>251.57058701385697</v>
      </c>
      <c r="V214" s="18">
        <v>32</v>
      </c>
    </row>
    <row r="215" spans="1:22" ht="13.95" customHeight="1" x14ac:dyDescent="0.3">
      <c r="A215" s="82"/>
      <c r="B215" s="85"/>
      <c r="C215" s="18" t="s">
        <v>548</v>
      </c>
      <c r="D215" s="88"/>
      <c r="E215" s="88"/>
      <c r="F215">
        <v>327</v>
      </c>
      <c r="G215">
        <v>157</v>
      </c>
      <c r="H215">
        <v>128</v>
      </c>
      <c r="I215">
        <v>0</v>
      </c>
      <c r="J215">
        <v>42</v>
      </c>
      <c r="K215" s="18">
        <v>39</v>
      </c>
      <c r="L215" s="18">
        <v>114</v>
      </c>
      <c r="M215" s="18">
        <v>4</v>
      </c>
      <c r="N215" s="18">
        <f t="shared" si="115"/>
        <v>90.781859001712704</v>
      </c>
      <c r="O215" s="18">
        <v>98</v>
      </c>
      <c r="P215" s="18">
        <v>30</v>
      </c>
      <c r="Q215" s="18">
        <f t="shared" si="115"/>
        <v>154.29422117873932</v>
      </c>
      <c r="R215" s="18">
        <f t="shared" si="115"/>
        <v>383.32254563865524</v>
      </c>
      <c r="S215" s="18">
        <f t="shared" si="115"/>
        <v>61.305914106258612</v>
      </c>
      <c r="T215" s="18">
        <v>13</v>
      </c>
      <c r="U215" s="18">
        <f t="shared" si="115"/>
        <v>374.14117402771393</v>
      </c>
      <c r="V215" s="18">
        <v>29</v>
      </c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>
        <f t="shared" ref="F216:V216" si="116">IFERROR((F215-F214)/F214,"")</f>
        <v>-3.5398230088495575E-2</v>
      </c>
      <c r="G216" s="63">
        <f t="shared" si="116"/>
        <v>-3.0864197530864196E-2</v>
      </c>
      <c r="H216" s="63">
        <f t="shared" si="116"/>
        <v>-2.2900763358778626E-2</v>
      </c>
      <c r="I216" s="63" t="str">
        <f t="shared" si="116"/>
        <v/>
      </c>
      <c r="J216" s="63">
        <f t="shared" si="116"/>
        <v>-8.6956521739130432E-2</v>
      </c>
      <c r="K216" s="63">
        <f t="shared" si="116"/>
        <v>-0.15217391304347827</v>
      </c>
      <c r="L216" s="63">
        <f t="shared" si="116"/>
        <v>-1.7241379310344827E-2</v>
      </c>
      <c r="M216" s="63">
        <f t="shared" si="116"/>
        <v>-0.93055268325352702</v>
      </c>
      <c r="N216" s="63">
        <f t="shared" si="116"/>
        <v>0.54152532098160577</v>
      </c>
      <c r="O216" s="63">
        <f t="shared" si="116"/>
        <v>-3.9215686274509803E-2</v>
      </c>
      <c r="P216" s="63">
        <f t="shared" si="116"/>
        <v>3.4482758620689655E-2</v>
      </c>
      <c r="Q216" s="63">
        <f t="shared" si="116"/>
        <v>0.5406757146632768</v>
      </c>
      <c r="R216" s="63">
        <f t="shared" si="116"/>
        <v>0.4964109969465032</v>
      </c>
      <c r="S216" s="63">
        <f t="shared" si="116"/>
        <v>0.56580546452898706</v>
      </c>
      <c r="T216" s="63">
        <f t="shared" si="116"/>
        <v>-7.1428571428571425E-2</v>
      </c>
      <c r="U216" s="63">
        <f t="shared" si="116"/>
        <v>0.48722145330569011</v>
      </c>
      <c r="V216" s="63">
        <f t="shared" si="116"/>
        <v>-9.375E-2</v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>
        <f t="shared" ref="F217:V217" si="117">IFERROR(SQRT(2*(F215-F214)^2/(F215+F214)),"")</f>
        <v>0.65759594922142917</v>
      </c>
      <c r="G217" s="65">
        <f t="shared" si="117"/>
        <v>0.39590379123244795</v>
      </c>
      <c r="H217" s="65">
        <f t="shared" si="117"/>
        <v>0.26362486509824806</v>
      </c>
      <c r="I217" s="65" t="str">
        <f t="shared" si="117"/>
        <v/>
      </c>
      <c r="J217" s="65">
        <f t="shared" si="117"/>
        <v>0.60302268915552726</v>
      </c>
      <c r="K217" s="65">
        <f t="shared" si="117"/>
        <v>1.0737509843863187</v>
      </c>
      <c r="L217" s="65">
        <f t="shared" si="117"/>
        <v>0.18650096164806276</v>
      </c>
      <c r="M217" s="65">
        <f t="shared" si="117"/>
        <v>9.657807092439354</v>
      </c>
      <c r="N217" s="74">
        <f t="shared" si="117"/>
        <v>3.6864703932404788</v>
      </c>
      <c r="O217" s="74">
        <f t="shared" si="117"/>
        <v>0.4</v>
      </c>
      <c r="P217" s="74">
        <f t="shared" si="117"/>
        <v>0.18411492357966466</v>
      </c>
      <c r="Q217" s="65">
        <f t="shared" si="117"/>
        <v>4.8006103206377713</v>
      </c>
      <c r="R217" s="65">
        <f t="shared" si="117"/>
        <v>7.1113996232920567</v>
      </c>
      <c r="S217" s="65">
        <f t="shared" si="117"/>
        <v>3.1257378845127604</v>
      </c>
      <c r="T217" s="65">
        <f t="shared" si="117"/>
        <v>0.27216552697590868</v>
      </c>
      <c r="U217" s="65">
        <f t="shared" si="117"/>
        <v>6.9296947534725657</v>
      </c>
      <c r="V217" s="66">
        <f t="shared" si="117"/>
        <v>0.54321447625511121</v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18">IFERROR((F219-F218)/F218,"")</f>
        <v/>
      </c>
      <c r="G220" s="63" t="str">
        <f t="shared" si="118"/>
        <v/>
      </c>
      <c r="H220" s="63" t="str">
        <f t="shared" si="118"/>
        <v/>
      </c>
      <c r="I220" s="63" t="str">
        <f t="shared" si="118"/>
        <v/>
      </c>
      <c r="J220" s="63" t="str">
        <f t="shared" si="118"/>
        <v/>
      </c>
      <c r="K220" s="63" t="str">
        <f t="shared" si="118"/>
        <v/>
      </c>
      <c r="L220" s="63" t="str">
        <f t="shared" si="118"/>
        <v/>
      </c>
      <c r="M220" s="63" t="str">
        <f t="shared" si="118"/>
        <v/>
      </c>
      <c r="N220" s="63" t="str">
        <f t="shared" si="118"/>
        <v/>
      </c>
      <c r="O220" s="63" t="str">
        <f t="shared" si="118"/>
        <v/>
      </c>
      <c r="P220" s="63" t="str">
        <f t="shared" si="118"/>
        <v/>
      </c>
      <c r="Q220" s="63" t="str">
        <f t="shared" si="118"/>
        <v/>
      </c>
      <c r="R220" s="63" t="str">
        <f t="shared" si="118"/>
        <v/>
      </c>
      <c r="S220" s="63" t="str">
        <f t="shared" si="118"/>
        <v/>
      </c>
      <c r="T220" s="63" t="str">
        <f t="shared" si="118"/>
        <v/>
      </c>
      <c r="U220" s="63" t="str">
        <f t="shared" si="118"/>
        <v/>
      </c>
      <c r="V220" s="63" t="str">
        <f t="shared" si="118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19">IFERROR(SQRT(2*(F219-F218)^2/(F219+F218)),"")</f>
        <v/>
      </c>
      <c r="G221" s="65" t="str">
        <f t="shared" si="119"/>
        <v/>
      </c>
      <c r="H221" s="65" t="str">
        <f t="shared" si="119"/>
        <v/>
      </c>
      <c r="I221" s="65" t="str">
        <f t="shared" si="119"/>
        <v/>
      </c>
      <c r="J221" s="65" t="str">
        <f t="shared" si="119"/>
        <v/>
      </c>
      <c r="K221" s="65" t="str">
        <f t="shared" si="119"/>
        <v/>
      </c>
      <c r="L221" s="65" t="str">
        <f t="shared" si="119"/>
        <v/>
      </c>
      <c r="M221" s="65" t="str">
        <f t="shared" si="119"/>
        <v/>
      </c>
      <c r="N221" s="70" t="str">
        <f t="shared" si="119"/>
        <v/>
      </c>
      <c r="O221" s="70" t="str">
        <f t="shared" si="119"/>
        <v/>
      </c>
      <c r="P221" s="70" t="str">
        <f t="shared" si="119"/>
        <v/>
      </c>
      <c r="Q221" s="65" t="str">
        <f t="shared" si="119"/>
        <v/>
      </c>
      <c r="R221" s="65" t="str">
        <f t="shared" si="119"/>
        <v/>
      </c>
      <c r="S221" s="65" t="str">
        <f t="shared" si="119"/>
        <v/>
      </c>
      <c r="T221" s="65" t="str">
        <f t="shared" si="119"/>
        <v/>
      </c>
      <c r="U221" s="65" t="str">
        <f t="shared" si="119"/>
        <v/>
      </c>
      <c r="V221" s="66" t="str">
        <f t="shared" si="119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20">IFERROR((F223-F222)/F222,"")</f>
        <v/>
      </c>
      <c r="G224" s="63" t="str">
        <f t="shared" si="120"/>
        <v/>
      </c>
      <c r="H224" s="63" t="str">
        <f t="shared" si="120"/>
        <v/>
      </c>
      <c r="I224" s="63" t="str">
        <f t="shared" si="120"/>
        <v/>
      </c>
      <c r="J224" s="63" t="str">
        <f t="shared" si="120"/>
        <v/>
      </c>
      <c r="K224" s="63" t="str">
        <f t="shared" si="120"/>
        <v/>
      </c>
      <c r="L224" s="63" t="str">
        <f t="shared" si="120"/>
        <v/>
      </c>
      <c r="M224" s="63" t="str">
        <f t="shared" si="120"/>
        <v/>
      </c>
      <c r="N224" s="63" t="str">
        <f t="shared" si="120"/>
        <v/>
      </c>
      <c r="O224" s="63" t="str">
        <f t="shared" si="120"/>
        <v/>
      </c>
      <c r="P224" s="63" t="str">
        <f t="shared" si="120"/>
        <v/>
      </c>
      <c r="Q224" s="63" t="str">
        <f t="shared" si="120"/>
        <v/>
      </c>
      <c r="R224" s="63" t="str">
        <f t="shared" si="120"/>
        <v/>
      </c>
      <c r="S224" s="63" t="str">
        <f t="shared" si="120"/>
        <v/>
      </c>
      <c r="T224" s="63" t="str">
        <f t="shared" si="120"/>
        <v/>
      </c>
      <c r="U224" s="63" t="str">
        <f t="shared" si="120"/>
        <v/>
      </c>
      <c r="V224" s="63" t="str">
        <f t="shared" si="120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21">IFERROR(SQRT(2*(F223-F222)^2/(F223+F222)),"")</f>
        <v/>
      </c>
      <c r="G225" s="65" t="str">
        <f t="shared" si="121"/>
        <v/>
      </c>
      <c r="H225" s="65" t="str">
        <f t="shared" si="121"/>
        <v/>
      </c>
      <c r="I225" s="65" t="str">
        <f t="shared" si="121"/>
        <v/>
      </c>
      <c r="J225" s="65" t="str">
        <f t="shared" si="121"/>
        <v/>
      </c>
      <c r="K225" s="65" t="str">
        <f t="shared" si="121"/>
        <v/>
      </c>
      <c r="L225" s="65" t="str">
        <f t="shared" si="121"/>
        <v/>
      </c>
      <c r="M225" s="65" t="str">
        <f t="shared" si="121"/>
        <v/>
      </c>
      <c r="N225" s="70" t="str">
        <f t="shared" si="121"/>
        <v/>
      </c>
      <c r="O225" s="70" t="str">
        <f t="shared" si="121"/>
        <v/>
      </c>
      <c r="P225" s="70" t="str">
        <f t="shared" si="121"/>
        <v/>
      </c>
      <c r="Q225" s="65" t="str">
        <f t="shared" si="121"/>
        <v/>
      </c>
      <c r="R225" s="65" t="str">
        <f t="shared" si="121"/>
        <v/>
      </c>
      <c r="S225" s="65" t="str">
        <f t="shared" si="121"/>
        <v/>
      </c>
      <c r="T225" s="65" t="str">
        <f t="shared" si="121"/>
        <v/>
      </c>
      <c r="U225" s="65" t="str">
        <f t="shared" si="121"/>
        <v/>
      </c>
      <c r="V225" s="66" t="str">
        <f t="shared" si="121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22">IFERROR((F227-F226)/F226,"")</f>
        <v/>
      </c>
      <c r="G228" s="63" t="str">
        <f t="shared" si="122"/>
        <v/>
      </c>
      <c r="H228" s="63" t="str">
        <f t="shared" si="122"/>
        <v/>
      </c>
      <c r="I228" s="63" t="str">
        <f t="shared" si="122"/>
        <v/>
      </c>
      <c r="J228" s="63" t="str">
        <f t="shared" si="122"/>
        <v/>
      </c>
      <c r="K228" s="63" t="str">
        <f t="shared" si="122"/>
        <v/>
      </c>
      <c r="L228" s="63" t="str">
        <f t="shared" si="122"/>
        <v/>
      </c>
      <c r="M228" s="63" t="str">
        <f t="shared" si="122"/>
        <v/>
      </c>
      <c r="N228" s="63" t="str">
        <f t="shared" si="122"/>
        <v/>
      </c>
      <c r="O228" s="63" t="str">
        <f t="shared" si="122"/>
        <v/>
      </c>
      <c r="P228" s="63" t="str">
        <f t="shared" si="122"/>
        <v/>
      </c>
      <c r="Q228" s="63" t="str">
        <f t="shared" si="122"/>
        <v/>
      </c>
      <c r="R228" s="63" t="str">
        <f t="shared" si="122"/>
        <v/>
      </c>
      <c r="S228" s="63" t="str">
        <f t="shared" si="122"/>
        <v/>
      </c>
      <c r="T228" s="63" t="str">
        <f t="shared" si="122"/>
        <v/>
      </c>
      <c r="U228" s="63" t="str">
        <f t="shared" si="122"/>
        <v/>
      </c>
      <c r="V228" s="63" t="str">
        <f t="shared" si="122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23">IFERROR(SQRT(2*(F227-F226)^2/(F227+F226)),"")</f>
        <v/>
      </c>
      <c r="G229" s="65" t="str">
        <f t="shared" si="123"/>
        <v/>
      </c>
      <c r="H229" s="65" t="str">
        <f t="shared" si="123"/>
        <v/>
      </c>
      <c r="I229" s="65" t="str">
        <f t="shared" si="123"/>
        <v/>
      </c>
      <c r="J229" s="65" t="str">
        <f t="shared" si="123"/>
        <v/>
      </c>
      <c r="K229" s="65" t="str">
        <f t="shared" si="123"/>
        <v/>
      </c>
      <c r="L229" s="65" t="str">
        <f t="shared" si="123"/>
        <v/>
      </c>
      <c r="M229" s="65" t="str">
        <f t="shared" si="123"/>
        <v/>
      </c>
      <c r="N229" s="70" t="str">
        <f t="shared" si="123"/>
        <v/>
      </c>
      <c r="O229" s="70" t="str">
        <f t="shared" si="123"/>
        <v/>
      </c>
      <c r="P229" s="70" t="str">
        <f t="shared" si="123"/>
        <v/>
      </c>
      <c r="Q229" s="65" t="str">
        <f t="shared" si="123"/>
        <v/>
      </c>
      <c r="R229" s="65" t="str">
        <f t="shared" si="123"/>
        <v/>
      </c>
      <c r="S229" s="65" t="str">
        <f t="shared" si="123"/>
        <v/>
      </c>
      <c r="T229" s="65" t="str">
        <f t="shared" si="123"/>
        <v/>
      </c>
      <c r="U229" s="65" t="str">
        <f t="shared" si="123"/>
        <v/>
      </c>
      <c r="V229" s="66" t="str">
        <f t="shared" si="123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24">IFERROR((F231-F230)/F230,"")</f>
        <v/>
      </c>
      <c r="G232" s="63" t="str">
        <f t="shared" si="124"/>
        <v/>
      </c>
      <c r="H232" s="63" t="str">
        <f t="shared" si="124"/>
        <v/>
      </c>
      <c r="I232" s="63" t="str">
        <f t="shared" si="124"/>
        <v/>
      </c>
      <c r="J232" s="63" t="str">
        <f t="shared" si="124"/>
        <v/>
      </c>
      <c r="K232" s="63" t="str">
        <f t="shared" si="124"/>
        <v/>
      </c>
      <c r="L232" s="63" t="str">
        <f t="shared" si="124"/>
        <v/>
      </c>
      <c r="M232" s="63" t="str">
        <f t="shared" si="124"/>
        <v/>
      </c>
      <c r="N232" s="63" t="str">
        <f t="shared" si="124"/>
        <v/>
      </c>
      <c r="O232" s="63" t="str">
        <f t="shared" si="124"/>
        <v/>
      </c>
      <c r="P232" s="63" t="str">
        <f t="shared" si="124"/>
        <v/>
      </c>
      <c r="Q232" s="63" t="str">
        <f t="shared" si="124"/>
        <v/>
      </c>
      <c r="R232" s="63" t="str">
        <f t="shared" si="124"/>
        <v/>
      </c>
      <c r="S232" s="63" t="str">
        <f t="shared" si="124"/>
        <v/>
      </c>
      <c r="T232" s="63" t="str">
        <f t="shared" si="124"/>
        <v/>
      </c>
      <c r="U232" s="63" t="str">
        <f t="shared" si="124"/>
        <v/>
      </c>
      <c r="V232" s="63" t="str">
        <f t="shared" si="124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25">IFERROR(SQRT(2*(F231-F230)^2/(F231+F230)),"")</f>
        <v/>
      </c>
      <c r="G233" s="65" t="str">
        <f t="shared" si="125"/>
        <v/>
      </c>
      <c r="H233" s="65" t="str">
        <f t="shared" si="125"/>
        <v/>
      </c>
      <c r="I233" s="65" t="str">
        <f t="shared" si="125"/>
        <v/>
      </c>
      <c r="J233" s="65" t="str">
        <f t="shared" si="125"/>
        <v/>
      </c>
      <c r="K233" s="65" t="str">
        <f t="shared" si="125"/>
        <v/>
      </c>
      <c r="L233" s="65" t="str">
        <f t="shared" si="125"/>
        <v/>
      </c>
      <c r="M233" s="65" t="str">
        <f t="shared" si="125"/>
        <v/>
      </c>
      <c r="N233" s="74" t="str">
        <f t="shared" si="125"/>
        <v/>
      </c>
      <c r="O233" s="74" t="str">
        <f t="shared" si="125"/>
        <v/>
      </c>
      <c r="P233" s="74" t="str">
        <f t="shared" si="125"/>
        <v/>
      </c>
      <c r="Q233" s="65" t="str">
        <f t="shared" si="125"/>
        <v/>
      </c>
      <c r="R233" s="65" t="str">
        <f t="shared" si="125"/>
        <v/>
      </c>
      <c r="S233" s="65" t="str">
        <f t="shared" si="125"/>
        <v/>
      </c>
      <c r="T233" s="65" t="str">
        <f t="shared" si="125"/>
        <v/>
      </c>
      <c r="U233" s="65" t="str">
        <f t="shared" si="125"/>
        <v/>
      </c>
      <c r="V233" s="66" t="str">
        <f t="shared" si="125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26">IFERROR((F235-F234)/F234,"")</f>
        <v/>
      </c>
      <c r="G236" s="63" t="str">
        <f t="shared" si="126"/>
        <v/>
      </c>
      <c r="H236" s="63" t="str">
        <f t="shared" si="126"/>
        <v/>
      </c>
      <c r="I236" s="63" t="str">
        <f t="shared" si="126"/>
        <v/>
      </c>
      <c r="J236" s="63" t="str">
        <f t="shared" si="126"/>
        <v/>
      </c>
      <c r="K236" s="63" t="str">
        <f t="shared" si="126"/>
        <v/>
      </c>
      <c r="L236" s="63" t="str">
        <f t="shared" si="126"/>
        <v/>
      </c>
      <c r="M236" s="63" t="str">
        <f t="shared" si="126"/>
        <v/>
      </c>
      <c r="N236" s="63" t="str">
        <f t="shared" si="126"/>
        <v/>
      </c>
      <c r="O236" s="63" t="str">
        <f t="shared" si="126"/>
        <v/>
      </c>
      <c r="P236" s="63" t="str">
        <f t="shared" si="126"/>
        <v/>
      </c>
      <c r="Q236" s="63" t="str">
        <f t="shared" si="126"/>
        <v/>
      </c>
      <c r="R236" s="63" t="str">
        <f t="shared" si="126"/>
        <v/>
      </c>
      <c r="S236" s="63" t="str">
        <f t="shared" si="126"/>
        <v/>
      </c>
      <c r="T236" s="63" t="str">
        <f t="shared" si="126"/>
        <v/>
      </c>
      <c r="U236" s="63" t="str">
        <f t="shared" si="126"/>
        <v/>
      </c>
      <c r="V236" s="63" t="str">
        <f t="shared" si="126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27">IFERROR(SQRT(2*(F235-F234)^2/(F235+F234)),"")</f>
        <v/>
      </c>
      <c r="G237" s="65" t="str">
        <f t="shared" si="127"/>
        <v/>
      </c>
      <c r="H237" s="65" t="str">
        <f t="shared" si="127"/>
        <v/>
      </c>
      <c r="I237" s="65" t="str">
        <f t="shared" si="127"/>
        <v/>
      </c>
      <c r="J237" s="65" t="str">
        <f t="shared" si="127"/>
        <v/>
      </c>
      <c r="K237" s="65" t="str">
        <f t="shared" si="127"/>
        <v/>
      </c>
      <c r="L237" s="65" t="str">
        <f t="shared" si="127"/>
        <v/>
      </c>
      <c r="M237" s="65" t="str">
        <f t="shared" si="127"/>
        <v/>
      </c>
      <c r="N237" s="74" t="str">
        <f t="shared" si="127"/>
        <v/>
      </c>
      <c r="O237" s="74" t="str">
        <f t="shared" si="127"/>
        <v/>
      </c>
      <c r="P237" s="74" t="str">
        <f t="shared" si="127"/>
        <v/>
      </c>
      <c r="Q237" s="65" t="str">
        <f t="shared" si="127"/>
        <v/>
      </c>
      <c r="R237" s="65" t="str">
        <f t="shared" si="127"/>
        <v/>
      </c>
      <c r="S237" s="65" t="str">
        <f t="shared" si="127"/>
        <v/>
      </c>
      <c r="T237" s="65" t="str">
        <f t="shared" si="127"/>
        <v/>
      </c>
      <c r="U237" s="65" t="str">
        <f t="shared" si="127"/>
        <v/>
      </c>
      <c r="V237" s="66" t="str">
        <f t="shared" si="127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28">IFERROR((F239-F238)/F238,"")</f>
        <v/>
      </c>
      <c r="G240" s="63" t="str">
        <f t="shared" si="128"/>
        <v/>
      </c>
      <c r="H240" s="63" t="str">
        <f t="shared" si="128"/>
        <v/>
      </c>
      <c r="I240" s="63" t="str">
        <f t="shared" si="128"/>
        <v/>
      </c>
      <c r="J240" s="63" t="str">
        <f t="shared" si="128"/>
        <v/>
      </c>
      <c r="K240" s="63" t="str">
        <f t="shared" si="128"/>
        <v/>
      </c>
      <c r="L240" s="63" t="str">
        <f t="shared" si="128"/>
        <v/>
      </c>
      <c r="M240" s="63" t="str">
        <f t="shared" si="128"/>
        <v/>
      </c>
      <c r="N240" s="63" t="str">
        <f t="shared" si="128"/>
        <v/>
      </c>
      <c r="O240" s="63" t="str">
        <f t="shared" si="128"/>
        <v/>
      </c>
      <c r="P240" s="63" t="str">
        <f t="shared" si="128"/>
        <v/>
      </c>
      <c r="Q240" s="63" t="str">
        <f t="shared" si="128"/>
        <v/>
      </c>
      <c r="R240" s="63" t="str">
        <f t="shared" si="128"/>
        <v/>
      </c>
      <c r="S240" s="63" t="str">
        <f t="shared" si="128"/>
        <v/>
      </c>
      <c r="T240" s="63" t="str">
        <f t="shared" si="128"/>
        <v/>
      </c>
      <c r="U240" s="63" t="str">
        <f t="shared" si="128"/>
        <v/>
      </c>
      <c r="V240" s="63" t="str">
        <f t="shared" si="128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29">IFERROR(SQRT(2*(F239-F238)^2/(F239+F238)),"")</f>
        <v/>
      </c>
      <c r="G241" s="65" t="str">
        <f t="shared" si="129"/>
        <v/>
      </c>
      <c r="H241" s="65" t="str">
        <f t="shared" si="129"/>
        <v/>
      </c>
      <c r="I241" s="65" t="str">
        <f t="shared" si="129"/>
        <v/>
      </c>
      <c r="J241" s="65" t="str">
        <f t="shared" si="129"/>
        <v/>
      </c>
      <c r="K241" s="65" t="str">
        <f t="shared" si="129"/>
        <v/>
      </c>
      <c r="L241" s="65" t="str">
        <f t="shared" si="129"/>
        <v/>
      </c>
      <c r="M241" s="65" t="str">
        <f t="shared" si="129"/>
        <v/>
      </c>
      <c r="N241" s="70" t="str">
        <f t="shared" si="129"/>
        <v/>
      </c>
      <c r="O241" s="70" t="str">
        <f t="shared" si="129"/>
        <v/>
      </c>
      <c r="P241" s="70" t="str">
        <f t="shared" si="129"/>
        <v/>
      </c>
      <c r="Q241" s="65" t="str">
        <f t="shared" si="129"/>
        <v/>
      </c>
      <c r="R241" s="65" t="str">
        <f t="shared" si="129"/>
        <v/>
      </c>
      <c r="S241" s="65" t="str">
        <f t="shared" si="129"/>
        <v/>
      </c>
      <c r="T241" s="65" t="str">
        <f t="shared" si="129"/>
        <v/>
      </c>
      <c r="U241" s="65" t="str">
        <f t="shared" si="129"/>
        <v/>
      </c>
      <c r="V241" s="66" t="str">
        <f t="shared" si="129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30">IFERROR((F243-F242)/F242,"")</f>
        <v/>
      </c>
      <c r="G244" s="63" t="str">
        <f t="shared" si="130"/>
        <v/>
      </c>
      <c r="H244" s="63" t="str">
        <f t="shared" si="130"/>
        <v/>
      </c>
      <c r="I244" s="63" t="str">
        <f t="shared" si="130"/>
        <v/>
      </c>
      <c r="J244" s="63" t="str">
        <f t="shared" si="130"/>
        <v/>
      </c>
      <c r="K244" s="63" t="str">
        <f t="shared" si="130"/>
        <v/>
      </c>
      <c r="L244" s="63" t="str">
        <f t="shared" si="130"/>
        <v/>
      </c>
      <c r="M244" s="63" t="str">
        <f t="shared" si="130"/>
        <v/>
      </c>
      <c r="N244" s="63" t="str">
        <f t="shared" si="130"/>
        <v/>
      </c>
      <c r="O244" s="63" t="str">
        <f t="shared" si="130"/>
        <v/>
      </c>
      <c r="P244" s="63" t="str">
        <f t="shared" si="130"/>
        <v/>
      </c>
      <c r="Q244" s="63" t="str">
        <f t="shared" si="130"/>
        <v/>
      </c>
      <c r="R244" s="63" t="str">
        <f t="shared" si="130"/>
        <v/>
      </c>
      <c r="S244" s="63" t="str">
        <f t="shared" si="130"/>
        <v/>
      </c>
      <c r="T244" s="63" t="str">
        <f t="shared" si="130"/>
        <v/>
      </c>
      <c r="U244" s="63" t="str">
        <f t="shared" si="130"/>
        <v/>
      </c>
      <c r="V244" s="63" t="str">
        <f t="shared" si="130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31">IFERROR(SQRT(2*(F243-F242)^2/(F243+F242)),"")</f>
        <v/>
      </c>
      <c r="G245" s="65" t="str">
        <f t="shared" si="131"/>
        <v/>
      </c>
      <c r="H245" s="65" t="str">
        <f t="shared" si="131"/>
        <v/>
      </c>
      <c r="I245" s="65" t="str">
        <f t="shared" si="131"/>
        <v/>
      </c>
      <c r="J245" s="65" t="str">
        <f t="shared" si="131"/>
        <v/>
      </c>
      <c r="K245" s="65" t="str">
        <f t="shared" si="131"/>
        <v/>
      </c>
      <c r="L245" s="65" t="str">
        <f t="shared" si="131"/>
        <v/>
      </c>
      <c r="M245" s="65" t="str">
        <f t="shared" si="131"/>
        <v/>
      </c>
      <c r="N245" s="70" t="str">
        <f t="shared" si="131"/>
        <v/>
      </c>
      <c r="O245" s="70" t="str">
        <f t="shared" si="131"/>
        <v/>
      </c>
      <c r="P245" s="70" t="str">
        <f t="shared" si="131"/>
        <v/>
      </c>
      <c r="Q245" s="65" t="str">
        <f t="shared" si="131"/>
        <v/>
      </c>
      <c r="R245" s="65" t="str">
        <f t="shared" si="131"/>
        <v/>
      </c>
      <c r="S245" s="65" t="str">
        <f t="shared" si="131"/>
        <v/>
      </c>
      <c r="T245" s="65" t="str">
        <f t="shared" si="131"/>
        <v/>
      </c>
      <c r="U245" s="65" t="str">
        <f t="shared" si="131"/>
        <v/>
      </c>
      <c r="V245" s="66" t="str">
        <f t="shared" si="131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32">IFERROR((F247-F246)/F246,"")</f>
        <v/>
      </c>
      <c r="G248" s="63" t="str">
        <f t="shared" si="132"/>
        <v/>
      </c>
      <c r="H248" s="63" t="str">
        <f t="shared" si="132"/>
        <v/>
      </c>
      <c r="I248" s="63" t="str">
        <f t="shared" si="132"/>
        <v/>
      </c>
      <c r="J248" s="63" t="str">
        <f t="shared" si="132"/>
        <v/>
      </c>
      <c r="K248" s="63" t="str">
        <f t="shared" si="132"/>
        <v/>
      </c>
      <c r="L248" s="63" t="str">
        <f t="shared" si="132"/>
        <v/>
      </c>
      <c r="M248" s="63" t="str">
        <f t="shared" si="132"/>
        <v/>
      </c>
      <c r="N248" s="63" t="str">
        <f t="shared" si="132"/>
        <v/>
      </c>
      <c r="O248" s="63" t="str">
        <f t="shared" si="132"/>
        <v/>
      </c>
      <c r="P248" s="63" t="str">
        <f t="shared" si="132"/>
        <v/>
      </c>
      <c r="Q248" s="63" t="str">
        <f t="shared" si="132"/>
        <v/>
      </c>
      <c r="R248" s="63" t="str">
        <f t="shared" si="132"/>
        <v/>
      </c>
      <c r="S248" s="63" t="str">
        <f t="shared" si="132"/>
        <v/>
      </c>
      <c r="T248" s="63" t="str">
        <f t="shared" si="132"/>
        <v/>
      </c>
      <c r="U248" s="63" t="str">
        <f t="shared" si="132"/>
        <v/>
      </c>
      <c r="V248" s="63" t="str">
        <f t="shared" si="132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33">IFERROR(SQRT(2*(F247-F246)^2/(F247+F246)),"")</f>
        <v/>
      </c>
      <c r="G249" s="65" t="str">
        <f t="shared" si="133"/>
        <v/>
      </c>
      <c r="H249" s="65" t="str">
        <f t="shared" si="133"/>
        <v/>
      </c>
      <c r="I249" s="65" t="str">
        <f t="shared" si="133"/>
        <v/>
      </c>
      <c r="J249" s="65" t="str">
        <f t="shared" si="133"/>
        <v/>
      </c>
      <c r="K249" s="65" t="str">
        <f t="shared" si="133"/>
        <v/>
      </c>
      <c r="L249" s="65" t="str">
        <f t="shared" si="133"/>
        <v/>
      </c>
      <c r="M249" s="65" t="str">
        <f t="shared" si="133"/>
        <v/>
      </c>
      <c r="N249" s="74" t="str">
        <f t="shared" si="133"/>
        <v/>
      </c>
      <c r="O249" s="74" t="str">
        <f t="shared" si="133"/>
        <v/>
      </c>
      <c r="P249" s="74" t="str">
        <f t="shared" si="133"/>
        <v/>
      </c>
      <c r="Q249" s="65" t="str">
        <f t="shared" si="133"/>
        <v/>
      </c>
      <c r="R249" s="65" t="str">
        <f t="shared" si="133"/>
        <v/>
      </c>
      <c r="S249" s="65" t="str">
        <f t="shared" si="133"/>
        <v/>
      </c>
      <c r="T249" s="65" t="str">
        <f t="shared" si="133"/>
        <v/>
      </c>
      <c r="U249" s="65" t="str">
        <f t="shared" si="133"/>
        <v/>
      </c>
      <c r="V249" s="66" t="str">
        <f t="shared" si="133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34">IFERROR((F251-F250)/F250,"")</f>
        <v/>
      </c>
      <c r="G252" s="63" t="str">
        <f t="shared" si="134"/>
        <v/>
      </c>
      <c r="H252" s="63" t="str">
        <f t="shared" si="134"/>
        <v/>
      </c>
      <c r="I252" s="63" t="str">
        <f t="shared" si="134"/>
        <v/>
      </c>
      <c r="J252" s="63" t="str">
        <f t="shared" si="134"/>
        <v/>
      </c>
      <c r="K252" s="63" t="str">
        <f t="shared" si="134"/>
        <v/>
      </c>
      <c r="L252" s="63" t="str">
        <f t="shared" si="134"/>
        <v/>
      </c>
      <c r="M252" s="63" t="str">
        <f t="shared" si="134"/>
        <v/>
      </c>
      <c r="N252" s="63" t="str">
        <f t="shared" si="134"/>
        <v/>
      </c>
      <c r="O252" s="63" t="str">
        <f t="shared" si="134"/>
        <v/>
      </c>
      <c r="P252" s="63" t="str">
        <f t="shared" si="134"/>
        <v/>
      </c>
      <c r="Q252" s="63" t="str">
        <f t="shared" si="134"/>
        <v/>
      </c>
      <c r="R252" s="63" t="str">
        <f t="shared" si="134"/>
        <v/>
      </c>
      <c r="S252" s="63" t="str">
        <f t="shared" si="134"/>
        <v/>
      </c>
      <c r="T252" s="63" t="str">
        <f t="shared" si="134"/>
        <v/>
      </c>
      <c r="U252" s="63" t="str">
        <f t="shared" si="134"/>
        <v/>
      </c>
      <c r="V252" s="63" t="str">
        <f t="shared" si="134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35">IFERROR(SQRT(2*(F251-F250)^2/(F251+F250)),"")</f>
        <v/>
      </c>
      <c r="G253" s="65" t="str">
        <f t="shared" si="135"/>
        <v/>
      </c>
      <c r="H253" s="65" t="str">
        <f t="shared" si="135"/>
        <v/>
      </c>
      <c r="I253" s="65" t="str">
        <f t="shared" si="135"/>
        <v/>
      </c>
      <c r="J253" s="65" t="str">
        <f t="shared" si="135"/>
        <v/>
      </c>
      <c r="K253" s="65" t="str">
        <f t="shared" si="135"/>
        <v/>
      </c>
      <c r="L253" s="65" t="str">
        <f t="shared" si="135"/>
        <v/>
      </c>
      <c r="M253" s="65" t="str">
        <f t="shared" si="135"/>
        <v/>
      </c>
      <c r="N253" s="74" t="str">
        <f t="shared" si="135"/>
        <v/>
      </c>
      <c r="O253" s="74" t="str">
        <f t="shared" si="135"/>
        <v/>
      </c>
      <c r="P253" s="74" t="str">
        <f t="shared" si="135"/>
        <v/>
      </c>
      <c r="Q253" s="65" t="str">
        <f t="shared" si="135"/>
        <v/>
      </c>
      <c r="R253" s="65" t="str">
        <f t="shared" si="135"/>
        <v/>
      </c>
      <c r="S253" s="65" t="str">
        <f t="shared" si="135"/>
        <v/>
      </c>
      <c r="T253" s="65" t="str">
        <f t="shared" si="135"/>
        <v/>
      </c>
      <c r="U253" s="65" t="str">
        <f t="shared" si="135"/>
        <v/>
      </c>
      <c r="V253" s="66" t="str">
        <f t="shared" si="135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36">IFERROR((F255-F254)/F254,"")</f>
        <v/>
      </c>
      <c r="G256" s="63" t="str">
        <f t="shared" si="136"/>
        <v/>
      </c>
      <c r="H256" s="63" t="str">
        <f t="shared" si="136"/>
        <v/>
      </c>
      <c r="I256" s="63" t="str">
        <f t="shared" si="136"/>
        <v/>
      </c>
      <c r="J256" s="63" t="str">
        <f t="shared" si="136"/>
        <v/>
      </c>
      <c r="K256" s="63" t="str">
        <f t="shared" si="136"/>
        <v/>
      </c>
      <c r="L256" s="63" t="str">
        <f t="shared" si="136"/>
        <v/>
      </c>
      <c r="M256" s="63" t="str">
        <f t="shared" si="136"/>
        <v/>
      </c>
      <c r="N256" s="63" t="str">
        <f t="shared" si="136"/>
        <v/>
      </c>
      <c r="O256" s="63" t="str">
        <f t="shared" si="136"/>
        <v/>
      </c>
      <c r="P256" s="63" t="str">
        <f t="shared" si="136"/>
        <v/>
      </c>
      <c r="Q256" s="63" t="str">
        <f t="shared" si="136"/>
        <v/>
      </c>
      <c r="R256" s="63" t="str">
        <f t="shared" si="136"/>
        <v/>
      </c>
      <c r="S256" s="63" t="str">
        <f t="shared" si="136"/>
        <v/>
      </c>
      <c r="T256" s="63" t="str">
        <f t="shared" si="136"/>
        <v/>
      </c>
      <c r="U256" s="63" t="str">
        <f t="shared" si="136"/>
        <v/>
      </c>
      <c r="V256" s="63" t="str">
        <f t="shared" si="136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37">IFERROR(SQRT(2*(F255-F254)^2/(F255+F254)),"")</f>
        <v/>
      </c>
      <c r="G257" s="65" t="str">
        <f t="shared" si="137"/>
        <v/>
      </c>
      <c r="H257" s="65" t="str">
        <f t="shared" si="137"/>
        <v/>
      </c>
      <c r="I257" s="65" t="str">
        <f t="shared" si="137"/>
        <v/>
      </c>
      <c r="J257" s="65" t="str">
        <f t="shared" si="137"/>
        <v/>
      </c>
      <c r="K257" s="65" t="str">
        <f t="shared" si="137"/>
        <v/>
      </c>
      <c r="L257" s="65" t="str">
        <f t="shared" si="137"/>
        <v/>
      </c>
      <c r="M257" s="65" t="str">
        <f t="shared" si="137"/>
        <v/>
      </c>
      <c r="N257" s="74" t="str">
        <f t="shared" si="137"/>
        <v/>
      </c>
      <c r="O257" s="74" t="str">
        <f t="shared" si="137"/>
        <v/>
      </c>
      <c r="P257" s="74" t="str">
        <f t="shared" si="137"/>
        <v/>
      </c>
      <c r="Q257" s="65" t="str">
        <f t="shared" si="137"/>
        <v/>
      </c>
      <c r="R257" s="65" t="str">
        <f t="shared" si="137"/>
        <v/>
      </c>
      <c r="S257" s="65" t="str">
        <f t="shared" si="137"/>
        <v/>
      </c>
      <c r="T257" s="65" t="str">
        <f t="shared" si="137"/>
        <v/>
      </c>
      <c r="U257" s="65" t="str">
        <f t="shared" si="137"/>
        <v/>
      </c>
      <c r="V257" s="66" t="str">
        <f t="shared" si="137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>
        <v>46076</v>
      </c>
      <c r="E258" s="90">
        <v>0.625</v>
      </c>
      <c r="F258">
        <v>295</v>
      </c>
      <c r="G258">
        <v>27</v>
      </c>
      <c r="H258">
        <v>36</v>
      </c>
      <c r="I258">
        <v>117</v>
      </c>
      <c r="J258">
        <v>115</v>
      </c>
      <c r="K258" s="18">
        <v>16</v>
      </c>
      <c r="L258" s="18">
        <v>6</v>
      </c>
      <c r="M258" s="18">
        <v>5</v>
      </c>
      <c r="N258" s="18">
        <v>8</v>
      </c>
      <c r="O258" s="18">
        <v>10</v>
      </c>
      <c r="P258" s="18">
        <v>18</v>
      </c>
      <c r="Q258" s="18">
        <v>6</v>
      </c>
      <c r="R258" s="18">
        <v>95</v>
      </c>
      <c r="S258" s="18">
        <v>16</v>
      </c>
      <c r="T258" s="18">
        <v>20</v>
      </c>
      <c r="U258" s="18">
        <v>77</v>
      </c>
      <c r="V258" s="18">
        <v>18</v>
      </c>
    </row>
    <row r="259" spans="1:22" ht="13.95" customHeight="1" x14ac:dyDescent="0.3">
      <c r="A259" s="82"/>
      <c r="B259" s="85"/>
      <c r="C259" s="18" t="s">
        <v>548</v>
      </c>
      <c r="D259" s="88"/>
      <c r="E259" s="88"/>
      <c r="F259">
        <v>270</v>
      </c>
      <c r="G259">
        <v>26</v>
      </c>
      <c r="H259">
        <v>33</v>
      </c>
      <c r="I259">
        <v>101</v>
      </c>
      <c r="J259">
        <v>110</v>
      </c>
      <c r="K259" s="18">
        <v>15</v>
      </c>
      <c r="L259" s="18">
        <v>4</v>
      </c>
      <c r="M259" s="18">
        <v>7</v>
      </c>
      <c r="N259" s="18">
        <v>9</v>
      </c>
      <c r="O259" s="18">
        <v>8</v>
      </c>
      <c r="P259" s="18">
        <v>16</v>
      </c>
      <c r="Q259" s="18">
        <v>5</v>
      </c>
      <c r="R259" s="18">
        <v>82</v>
      </c>
      <c r="S259" s="18">
        <v>14</v>
      </c>
      <c r="T259" s="18">
        <v>20</v>
      </c>
      <c r="U259" s="18">
        <v>74</v>
      </c>
      <c r="V259" s="18">
        <v>16</v>
      </c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>
        <f t="shared" ref="F260:V260" si="138">IFERROR((F259-F258)/F258,"")</f>
        <v>-8.4745762711864403E-2</v>
      </c>
      <c r="G260" s="63">
        <f t="shared" si="138"/>
        <v>-3.7037037037037035E-2</v>
      </c>
      <c r="H260" s="63">
        <f t="shared" si="138"/>
        <v>-8.3333333333333329E-2</v>
      </c>
      <c r="I260" s="63">
        <f t="shared" si="138"/>
        <v>-0.13675213675213677</v>
      </c>
      <c r="J260" s="63">
        <f t="shared" si="138"/>
        <v>-4.3478260869565216E-2</v>
      </c>
      <c r="K260" s="63">
        <f t="shared" si="138"/>
        <v>-6.25E-2</v>
      </c>
      <c r="L260" s="63">
        <f t="shared" si="138"/>
        <v>-0.33333333333333331</v>
      </c>
      <c r="M260" s="63">
        <f t="shared" si="138"/>
        <v>0.4</v>
      </c>
      <c r="N260" s="63">
        <f t="shared" si="138"/>
        <v>0.125</v>
      </c>
      <c r="O260" s="63">
        <f t="shared" si="138"/>
        <v>-0.2</v>
      </c>
      <c r="P260" s="63">
        <f t="shared" si="138"/>
        <v>-0.1111111111111111</v>
      </c>
      <c r="Q260" s="63">
        <f t="shared" si="138"/>
        <v>-0.16666666666666666</v>
      </c>
      <c r="R260" s="63">
        <f t="shared" si="138"/>
        <v>-0.1368421052631579</v>
      </c>
      <c r="S260" s="63">
        <f t="shared" si="138"/>
        <v>-0.125</v>
      </c>
      <c r="T260" s="63">
        <f t="shared" si="138"/>
        <v>0</v>
      </c>
      <c r="U260" s="63">
        <f t="shared" si="138"/>
        <v>-3.896103896103896E-2</v>
      </c>
      <c r="V260" s="63">
        <f t="shared" si="138"/>
        <v>-0.1111111111111111</v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>
        <f t="shared" ref="F261:V261" si="139">IFERROR(SQRT(2*(F259-F258)^2/(F259+F258)),"")</f>
        <v>1.4874102932718241</v>
      </c>
      <c r="G261" s="65">
        <f t="shared" si="139"/>
        <v>0.19425717247145283</v>
      </c>
      <c r="H261" s="65">
        <f t="shared" si="139"/>
        <v>0.5107539184552492</v>
      </c>
      <c r="I261" s="65">
        <f t="shared" si="139"/>
        <v>1.5325220563538422</v>
      </c>
      <c r="J261" s="65">
        <f t="shared" si="139"/>
        <v>0.47140452079103168</v>
      </c>
      <c r="K261" s="65">
        <f t="shared" si="139"/>
        <v>0.25400025400038101</v>
      </c>
      <c r="L261" s="65">
        <f t="shared" si="139"/>
        <v>0.89442719099991586</v>
      </c>
      <c r="M261" s="65">
        <f t="shared" si="139"/>
        <v>0.81649658092772603</v>
      </c>
      <c r="N261" s="74">
        <f t="shared" si="139"/>
        <v>0.34299717028501769</v>
      </c>
      <c r="O261" s="74">
        <f t="shared" si="139"/>
        <v>0.66666666666666663</v>
      </c>
      <c r="P261" s="74">
        <f t="shared" si="139"/>
        <v>0.48507125007266594</v>
      </c>
      <c r="Q261" s="65">
        <f t="shared" si="139"/>
        <v>0.42640143271122088</v>
      </c>
      <c r="R261" s="65">
        <f t="shared" si="139"/>
        <v>1.3818844089771081</v>
      </c>
      <c r="S261" s="65">
        <f t="shared" si="139"/>
        <v>0.5163977794943222</v>
      </c>
      <c r="T261" s="65">
        <f t="shared" si="139"/>
        <v>0</v>
      </c>
      <c r="U261" s="65">
        <f t="shared" si="139"/>
        <v>0.34526120258906157</v>
      </c>
      <c r="V261" s="66">
        <f t="shared" si="139"/>
        <v>0.48507125007266594</v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>
        <v>46073</v>
      </c>
      <c r="E262" s="90" t="s">
        <v>556</v>
      </c>
      <c r="F262">
        <v>222</v>
      </c>
      <c r="G262">
        <v>19</v>
      </c>
      <c r="H262">
        <v>11</v>
      </c>
      <c r="I262">
        <v>114</v>
      </c>
      <c r="J262">
        <v>78</v>
      </c>
      <c r="K262" s="18">
        <v>5</v>
      </c>
      <c r="L262" s="18">
        <v>11</v>
      </c>
      <c r="M262" s="18">
        <v>3</v>
      </c>
      <c r="N262" s="18">
        <v>2</v>
      </c>
      <c r="O262" s="18">
        <v>8</v>
      </c>
      <c r="P262" s="18">
        <v>1</v>
      </c>
      <c r="Q262" s="18">
        <v>6</v>
      </c>
      <c r="R262" s="18">
        <v>96</v>
      </c>
      <c r="S262" s="18">
        <v>12</v>
      </c>
      <c r="T262" s="18">
        <v>7</v>
      </c>
      <c r="U262" s="18">
        <v>70</v>
      </c>
      <c r="V262" s="18">
        <v>1</v>
      </c>
    </row>
    <row r="263" spans="1:22" ht="13.95" customHeight="1" x14ac:dyDescent="0.3">
      <c r="A263" s="82"/>
      <c r="B263" s="85"/>
      <c r="C263" s="18" t="s">
        <v>548</v>
      </c>
      <c r="D263" s="88"/>
      <c r="E263" s="88"/>
      <c r="F263">
        <v>180</v>
      </c>
      <c r="G263">
        <v>19</v>
      </c>
      <c r="H263">
        <v>11</v>
      </c>
      <c r="I263">
        <v>64</v>
      </c>
      <c r="J263">
        <v>86</v>
      </c>
      <c r="K263" s="18">
        <v>5</v>
      </c>
      <c r="L263" s="18">
        <v>12</v>
      </c>
      <c r="M263" s="18">
        <v>2</v>
      </c>
      <c r="N263" s="18">
        <v>2</v>
      </c>
      <c r="O263" s="18">
        <v>8</v>
      </c>
      <c r="P263" s="18">
        <v>1</v>
      </c>
      <c r="Q263" s="18">
        <v>2</v>
      </c>
      <c r="R263" s="18">
        <v>55</v>
      </c>
      <c r="S263" s="18">
        <v>7</v>
      </c>
      <c r="T263" s="18">
        <v>7</v>
      </c>
      <c r="U263" s="18">
        <v>78</v>
      </c>
      <c r="V263" s="18">
        <v>1</v>
      </c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>
        <f t="shared" ref="F264:V264" si="140">IFERROR((F263-F262)/F262,"")</f>
        <v>-0.1891891891891892</v>
      </c>
      <c r="G264" s="63">
        <f t="shared" si="140"/>
        <v>0</v>
      </c>
      <c r="H264" s="63">
        <f t="shared" si="140"/>
        <v>0</v>
      </c>
      <c r="I264" s="63">
        <f t="shared" si="140"/>
        <v>-0.43859649122807015</v>
      </c>
      <c r="J264" s="63">
        <f t="shared" si="140"/>
        <v>0.10256410256410256</v>
      </c>
      <c r="K264" s="63">
        <f t="shared" si="140"/>
        <v>0</v>
      </c>
      <c r="L264" s="63">
        <f t="shared" si="140"/>
        <v>9.0909090909090912E-2</v>
      </c>
      <c r="M264" s="63">
        <f t="shared" si="140"/>
        <v>-0.33333333333333331</v>
      </c>
      <c r="N264" s="63">
        <f t="shared" si="140"/>
        <v>0</v>
      </c>
      <c r="O264" s="63">
        <f t="shared" si="140"/>
        <v>0</v>
      </c>
      <c r="P264" s="63">
        <f t="shared" si="140"/>
        <v>0</v>
      </c>
      <c r="Q264" s="63">
        <f t="shared" si="140"/>
        <v>-0.66666666666666663</v>
      </c>
      <c r="R264" s="63">
        <f t="shared" si="140"/>
        <v>-0.42708333333333331</v>
      </c>
      <c r="S264" s="63">
        <f t="shared" si="140"/>
        <v>-0.41666666666666669</v>
      </c>
      <c r="T264" s="63">
        <f t="shared" si="140"/>
        <v>0</v>
      </c>
      <c r="U264" s="63">
        <f t="shared" si="140"/>
        <v>0.11428571428571428</v>
      </c>
      <c r="V264" s="63">
        <f t="shared" si="140"/>
        <v>0</v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>
        <f t="shared" ref="F265:V265" si="141">IFERROR(SQRT(2*(F263-F262)^2/(F263+F262)),"")</f>
        <v>2.9624515866061127</v>
      </c>
      <c r="G265" s="65">
        <f t="shared" si="141"/>
        <v>0</v>
      </c>
      <c r="H265" s="65">
        <f t="shared" si="141"/>
        <v>0</v>
      </c>
      <c r="I265" s="65">
        <f t="shared" si="141"/>
        <v>5.2999894000317997</v>
      </c>
      <c r="J265" s="65">
        <f t="shared" si="141"/>
        <v>0.88345220859877238</v>
      </c>
      <c r="K265" s="65">
        <f t="shared" si="141"/>
        <v>0</v>
      </c>
      <c r="L265" s="65">
        <f t="shared" si="141"/>
        <v>0.29488391230979427</v>
      </c>
      <c r="M265" s="65">
        <f t="shared" si="141"/>
        <v>0.63245553203367588</v>
      </c>
      <c r="N265" s="74">
        <f t="shared" si="141"/>
        <v>0</v>
      </c>
      <c r="O265" s="74">
        <f t="shared" si="141"/>
        <v>0</v>
      </c>
      <c r="P265" s="74">
        <f t="shared" si="141"/>
        <v>0</v>
      </c>
      <c r="Q265" s="65">
        <f t="shared" si="141"/>
        <v>2</v>
      </c>
      <c r="R265" s="65">
        <f t="shared" si="141"/>
        <v>4.7185697687171748</v>
      </c>
      <c r="S265" s="65">
        <f t="shared" si="141"/>
        <v>1.6222142113076254</v>
      </c>
      <c r="T265" s="65">
        <f t="shared" si="141"/>
        <v>0</v>
      </c>
      <c r="U265" s="65">
        <f t="shared" si="141"/>
        <v>0.92998110995055427</v>
      </c>
      <c r="V265" s="66">
        <f t="shared" si="141"/>
        <v>0</v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42">IFERROR((F267-F266)/F266,"")</f>
        <v/>
      </c>
      <c r="G268" s="63" t="str">
        <f t="shared" si="142"/>
        <v/>
      </c>
      <c r="H268" s="63" t="str">
        <f t="shared" si="142"/>
        <v/>
      </c>
      <c r="I268" s="63" t="str">
        <f t="shared" si="142"/>
        <v/>
      </c>
      <c r="J268" s="63" t="str">
        <f t="shared" si="142"/>
        <v/>
      </c>
      <c r="K268" s="63" t="str">
        <f t="shared" si="142"/>
        <v/>
      </c>
      <c r="L268" s="63" t="str">
        <f t="shared" si="142"/>
        <v/>
      </c>
      <c r="M268" s="63" t="str">
        <f t="shared" si="142"/>
        <v/>
      </c>
      <c r="N268" s="63" t="str">
        <f t="shared" si="142"/>
        <v/>
      </c>
      <c r="O268" s="63" t="str">
        <f t="shared" si="142"/>
        <v/>
      </c>
      <c r="P268" s="63" t="str">
        <f t="shared" si="142"/>
        <v/>
      </c>
      <c r="Q268" s="63" t="str">
        <f t="shared" si="142"/>
        <v/>
      </c>
      <c r="R268" s="63" t="str">
        <f t="shared" si="142"/>
        <v/>
      </c>
      <c r="S268" s="63" t="str">
        <f t="shared" si="142"/>
        <v/>
      </c>
      <c r="T268" s="63" t="str">
        <f t="shared" si="142"/>
        <v/>
      </c>
      <c r="U268" s="63" t="str">
        <f t="shared" si="142"/>
        <v/>
      </c>
      <c r="V268" s="63" t="str">
        <f t="shared" si="142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43">IFERROR(SQRT(2*(F267-F266)^2/(F267+F266)),"")</f>
        <v/>
      </c>
      <c r="G269" s="65" t="str">
        <f t="shared" si="143"/>
        <v/>
      </c>
      <c r="H269" s="65" t="str">
        <f t="shared" si="143"/>
        <v/>
      </c>
      <c r="I269" s="65" t="str">
        <f t="shared" si="143"/>
        <v/>
      </c>
      <c r="J269" s="65" t="str">
        <f t="shared" si="143"/>
        <v/>
      </c>
      <c r="K269" s="65" t="str">
        <f t="shared" si="143"/>
        <v/>
      </c>
      <c r="L269" s="65" t="str">
        <f t="shared" si="143"/>
        <v/>
      </c>
      <c r="M269" s="65" t="str">
        <f t="shared" si="143"/>
        <v/>
      </c>
      <c r="N269" s="70" t="str">
        <f t="shared" si="143"/>
        <v/>
      </c>
      <c r="O269" s="70" t="str">
        <f t="shared" si="143"/>
        <v/>
      </c>
      <c r="P269" s="70" t="str">
        <f t="shared" si="143"/>
        <v/>
      </c>
      <c r="Q269" s="65" t="str">
        <f t="shared" si="143"/>
        <v/>
      </c>
      <c r="R269" s="65" t="str">
        <f t="shared" si="143"/>
        <v/>
      </c>
      <c r="S269" s="65" t="str">
        <f t="shared" si="143"/>
        <v/>
      </c>
      <c r="T269" s="65" t="str">
        <f t="shared" si="143"/>
        <v/>
      </c>
      <c r="U269" s="65" t="str">
        <f t="shared" si="143"/>
        <v/>
      </c>
      <c r="V269" s="66" t="str">
        <f t="shared" si="143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44">IFERROR((F271-F270)/F270,"")</f>
        <v/>
      </c>
      <c r="G272" s="63" t="str">
        <f t="shared" si="144"/>
        <v/>
      </c>
      <c r="H272" s="63" t="str">
        <f t="shared" si="144"/>
        <v/>
      </c>
      <c r="I272" s="63" t="str">
        <f t="shared" si="144"/>
        <v/>
      </c>
      <c r="J272" s="63" t="str">
        <f t="shared" si="144"/>
        <v/>
      </c>
      <c r="K272" s="63" t="str">
        <f t="shared" si="144"/>
        <v/>
      </c>
      <c r="L272" s="63" t="str">
        <f t="shared" si="144"/>
        <v/>
      </c>
      <c r="M272" s="63" t="str">
        <f t="shared" si="144"/>
        <v/>
      </c>
      <c r="N272" s="63" t="str">
        <f t="shared" si="144"/>
        <v/>
      </c>
      <c r="O272" s="63" t="str">
        <f t="shared" si="144"/>
        <v/>
      </c>
      <c r="P272" s="63" t="str">
        <f t="shared" si="144"/>
        <v/>
      </c>
      <c r="Q272" s="63" t="str">
        <f t="shared" si="144"/>
        <v/>
      </c>
      <c r="R272" s="63" t="str">
        <f t="shared" si="144"/>
        <v/>
      </c>
      <c r="S272" s="63" t="str">
        <f t="shared" si="144"/>
        <v/>
      </c>
      <c r="T272" s="63" t="str">
        <f t="shared" si="144"/>
        <v/>
      </c>
      <c r="U272" s="63" t="str">
        <f t="shared" si="144"/>
        <v/>
      </c>
      <c r="V272" s="63" t="str">
        <f t="shared" si="144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45">IFERROR(SQRT(2*(F271-F270)^2/(F271+F270)),"")</f>
        <v/>
      </c>
      <c r="G273" s="65" t="str">
        <f t="shared" si="145"/>
        <v/>
      </c>
      <c r="H273" s="65" t="str">
        <f t="shared" si="145"/>
        <v/>
      </c>
      <c r="I273" s="65" t="str">
        <f t="shared" si="145"/>
        <v/>
      </c>
      <c r="J273" s="65" t="str">
        <f t="shared" si="145"/>
        <v/>
      </c>
      <c r="K273" s="65" t="str">
        <f t="shared" si="145"/>
        <v/>
      </c>
      <c r="L273" s="65" t="str">
        <f t="shared" si="145"/>
        <v/>
      </c>
      <c r="M273" s="65" t="str">
        <f t="shared" si="145"/>
        <v/>
      </c>
      <c r="N273" s="70" t="str">
        <f t="shared" si="145"/>
        <v/>
      </c>
      <c r="O273" s="70" t="str">
        <f t="shared" si="145"/>
        <v/>
      </c>
      <c r="P273" s="70" t="str">
        <f t="shared" si="145"/>
        <v/>
      </c>
      <c r="Q273" s="65" t="str">
        <f t="shared" si="145"/>
        <v/>
      </c>
      <c r="R273" s="65" t="str">
        <f t="shared" si="145"/>
        <v/>
      </c>
      <c r="S273" s="65" t="str">
        <f t="shared" si="145"/>
        <v/>
      </c>
      <c r="T273" s="65" t="str">
        <f t="shared" si="145"/>
        <v/>
      </c>
      <c r="U273" s="65" t="str">
        <f t="shared" si="145"/>
        <v/>
      </c>
      <c r="V273" s="66" t="str">
        <f t="shared" si="145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46">IFERROR((F275-F274)/F274,"")</f>
        <v/>
      </c>
      <c r="G276" s="63" t="str">
        <f t="shared" si="146"/>
        <v/>
      </c>
      <c r="H276" s="63" t="str">
        <f t="shared" si="146"/>
        <v/>
      </c>
      <c r="I276" s="63" t="str">
        <f t="shared" si="146"/>
        <v/>
      </c>
      <c r="J276" s="63" t="str">
        <f t="shared" si="146"/>
        <v/>
      </c>
      <c r="K276" s="63" t="str">
        <f t="shared" si="146"/>
        <v/>
      </c>
      <c r="L276" s="63" t="str">
        <f t="shared" si="146"/>
        <v/>
      </c>
      <c r="M276" s="63" t="str">
        <f t="shared" si="146"/>
        <v/>
      </c>
      <c r="N276" s="63" t="str">
        <f t="shared" si="146"/>
        <v/>
      </c>
      <c r="O276" s="63" t="str">
        <f t="shared" si="146"/>
        <v/>
      </c>
      <c r="P276" s="63" t="str">
        <f t="shared" si="146"/>
        <v/>
      </c>
      <c r="Q276" s="63" t="str">
        <f t="shared" si="146"/>
        <v/>
      </c>
      <c r="R276" s="63" t="str">
        <f t="shared" si="146"/>
        <v/>
      </c>
      <c r="S276" s="63" t="str">
        <f t="shared" si="146"/>
        <v/>
      </c>
      <c r="T276" s="63" t="str">
        <f t="shared" si="146"/>
        <v/>
      </c>
      <c r="U276" s="63" t="str">
        <f t="shared" si="146"/>
        <v/>
      </c>
      <c r="V276" s="63" t="str">
        <f t="shared" si="146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47">IFERROR(SQRT(2*(F275-F274)^2/(F275+F274)),"")</f>
        <v/>
      </c>
      <c r="G277" s="65" t="str">
        <f t="shared" si="147"/>
        <v/>
      </c>
      <c r="H277" s="65" t="str">
        <f t="shared" si="147"/>
        <v/>
      </c>
      <c r="I277" s="65" t="str">
        <f t="shared" si="147"/>
        <v/>
      </c>
      <c r="J277" s="65" t="str">
        <f t="shared" si="147"/>
        <v/>
      </c>
      <c r="K277" s="65" t="str">
        <f t="shared" si="147"/>
        <v/>
      </c>
      <c r="L277" s="65" t="str">
        <f t="shared" si="147"/>
        <v/>
      </c>
      <c r="M277" s="65" t="str">
        <f t="shared" si="147"/>
        <v/>
      </c>
      <c r="N277" s="70" t="str">
        <f t="shared" si="147"/>
        <v/>
      </c>
      <c r="O277" s="70" t="str">
        <f t="shared" si="147"/>
        <v/>
      </c>
      <c r="P277" s="70" t="str">
        <f t="shared" si="147"/>
        <v/>
      </c>
      <c r="Q277" s="65" t="str">
        <f t="shared" si="147"/>
        <v/>
      </c>
      <c r="R277" s="65" t="str">
        <f t="shared" si="147"/>
        <v/>
      </c>
      <c r="S277" s="65" t="str">
        <f t="shared" si="147"/>
        <v/>
      </c>
      <c r="T277" s="65" t="str">
        <f t="shared" si="147"/>
        <v/>
      </c>
      <c r="U277" s="65" t="str">
        <f t="shared" si="147"/>
        <v/>
      </c>
      <c r="V277" s="66" t="str">
        <f t="shared" si="147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48">IFERROR((F279-F278)/F278,"")</f>
        <v/>
      </c>
      <c r="G280" s="63" t="str">
        <f t="shared" si="148"/>
        <v/>
      </c>
      <c r="H280" s="63" t="str">
        <f t="shared" si="148"/>
        <v/>
      </c>
      <c r="I280" s="63" t="str">
        <f t="shared" si="148"/>
        <v/>
      </c>
      <c r="J280" s="63" t="str">
        <f t="shared" si="148"/>
        <v/>
      </c>
      <c r="K280" s="63" t="str">
        <f t="shared" si="148"/>
        <v/>
      </c>
      <c r="L280" s="63" t="str">
        <f t="shared" si="148"/>
        <v/>
      </c>
      <c r="M280" s="63" t="str">
        <f t="shared" si="148"/>
        <v/>
      </c>
      <c r="N280" s="63" t="str">
        <f t="shared" si="148"/>
        <v/>
      </c>
      <c r="O280" s="63" t="str">
        <f t="shared" si="148"/>
        <v/>
      </c>
      <c r="P280" s="63" t="str">
        <f t="shared" si="148"/>
        <v/>
      </c>
      <c r="Q280" s="63" t="str">
        <f t="shared" si="148"/>
        <v/>
      </c>
      <c r="R280" s="63" t="str">
        <f t="shared" si="148"/>
        <v/>
      </c>
      <c r="S280" s="63" t="str">
        <f t="shared" si="148"/>
        <v/>
      </c>
      <c r="T280" s="63" t="str">
        <f t="shared" si="148"/>
        <v/>
      </c>
      <c r="U280" s="63" t="str">
        <f t="shared" si="148"/>
        <v/>
      </c>
      <c r="V280" s="63" t="str">
        <f t="shared" si="148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49">IFERROR(SQRT(2*(F279-F278)^2/(F279+F278)),"")</f>
        <v/>
      </c>
      <c r="G281" s="65" t="str">
        <f t="shared" si="149"/>
        <v/>
      </c>
      <c r="H281" s="65" t="str">
        <f t="shared" si="149"/>
        <v/>
      </c>
      <c r="I281" s="65" t="str">
        <f t="shared" si="149"/>
        <v/>
      </c>
      <c r="J281" s="65" t="str">
        <f t="shared" si="149"/>
        <v/>
      </c>
      <c r="K281" s="65" t="str">
        <f t="shared" si="149"/>
        <v/>
      </c>
      <c r="L281" s="65" t="str">
        <f t="shared" si="149"/>
        <v/>
      </c>
      <c r="M281" s="65" t="str">
        <f t="shared" si="149"/>
        <v/>
      </c>
      <c r="N281" s="70" t="str">
        <f t="shared" si="149"/>
        <v/>
      </c>
      <c r="O281" s="70" t="str">
        <f t="shared" si="149"/>
        <v/>
      </c>
      <c r="P281" s="70" t="str">
        <f t="shared" si="149"/>
        <v/>
      </c>
      <c r="Q281" s="65" t="str">
        <f t="shared" si="149"/>
        <v/>
      </c>
      <c r="R281" s="65" t="str">
        <f t="shared" si="149"/>
        <v/>
      </c>
      <c r="S281" s="65" t="str">
        <f t="shared" si="149"/>
        <v/>
      </c>
      <c r="T281" s="65" t="str">
        <f t="shared" si="149"/>
        <v/>
      </c>
      <c r="U281" s="65" t="str">
        <f t="shared" si="149"/>
        <v/>
      </c>
      <c r="V281" s="66" t="str">
        <f t="shared" si="149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50">IFERROR((F283-F282)/F282,"")</f>
        <v/>
      </c>
      <c r="G284" s="63" t="str">
        <f t="shared" si="150"/>
        <v/>
      </c>
      <c r="H284" s="63" t="str">
        <f t="shared" si="150"/>
        <v/>
      </c>
      <c r="I284" s="63" t="str">
        <f t="shared" si="150"/>
        <v/>
      </c>
      <c r="J284" s="63" t="str">
        <f t="shared" si="150"/>
        <v/>
      </c>
      <c r="K284" s="63" t="str">
        <f t="shared" si="150"/>
        <v/>
      </c>
      <c r="L284" s="63" t="str">
        <f t="shared" si="150"/>
        <v/>
      </c>
      <c r="M284" s="63" t="str">
        <f t="shared" si="150"/>
        <v/>
      </c>
      <c r="N284" s="63" t="str">
        <f t="shared" si="150"/>
        <v/>
      </c>
      <c r="O284" s="63" t="str">
        <f t="shared" si="150"/>
        <v/>
      </c>
      <c r="P284" s="63" t="str">
        <f t="shared" si="150"/>
        <v/>
      </c>
      <c r="Q284" s="63" t="str">
        <f t="shared" si="150"/>
        <v/>
      </c>
      <c r="R284" s="63" t="str">
        <f t="shared" si="150"/>
        <v/>
      </c>
      <c r="S284" s="63" t="str">
        <f t="shared" si="150"/>
        <v/>
      </c>
      <c r="T284" s="63" t="str">
        <f t="shared" si="150"/>
        <v/>
      </c>
      <c r="U284" s="63" t="str">
        <f t="shared" si="150"/>
        <v/>
      </c>
      <c r="V284" s="63" t="str">
        <f t="shared" si="150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51">IFERROR(SQRT(2*(F283-F282)^2/(F283+F282)),"")</f>
        <v/>
      </c>
      <c r="G285" s="65" t="str">
        <f t="shared" si="151"/>
        <v/>
      </c>
      <c r="H285" s="65" t="str">
        <f t="shared" si="151"/>
        <v/>
      </c>
      <c r="I285" s="65" t="str">
        <f t="shared" si="151"/>
        <v/>
      </c>
      <c r="J285" s="65" t="str">
        <f t="shared" si="151"/>
        <v/>
      </c>
      <c r="K285" s="65" t="str">
        <f t="shared" si="151"/>
        <v/>
      </c>
      <c r="L285" s="65" t="str">
        <f t="shared" si="151"/>
        <v/>
      </c>
      <c r="M285" s="65" t="str">
        <f t="shared" si="151"/>
        <v/>
      </c>
      <c r="N285" s="70" t="str">
        <f t="shared" si="151"/>
        <v/>
      </c>
      <c r="O285" s="70" t="str">
        <f t="shared" si="151"/>
        <v/>
      </c>
      <c r="P285" s="70" t="str">
        <f t="shared" si="151"/>
        <v/>
      </c>
      <c r="Q285" s="65" t="str">
        <f t="shared" si="151"/>
        <v/>
      </c>
      <c r="R285" s="65" t="str">
        <f t="shared" si="151"/>
        <v/>
      </c>
      <c r="S285" s="65" t="str">
        <f t="shared" si="151"/>
        <v/>
      </c>
      <c r="T285" s="65" t="str">
        <f t="shared" si="151"/>
        <v/>
      </c>
      <c r="U285" s="65" t="str">
        <f t="shared" si="151"/>
        <v/>
      </c>
      <c r="V285" s="66" t="str">
        <f t="shared" si="151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52">IFERROR((F287-F286)/F286,"")</f>
        <v/>
      </c>
      <c r="G288" s="63" t="str">
        <f t="shared" si="152"/>
        <v/>
      </c>
      <c r="H288" s="63" t="str">
        <f t="shared" si="152"/>
        <v/>
      </c>
      <c r="I288" s="63" t="str">
        <f t="shared" si="152"/>
        <v/>
      </c>
      <c r="J288" s="63" t="str">
        <f t="shared" si="152"/>
        <v/>
      </c>
      <c r="K288" s="63" t="str">
        <f t="shared" si="152"/>
        <v/>
      </c>
      <c r="L288" s="63" t="str">
        <f t="shared" si="152"/>
        <v/>
      </c>
      <c r="M288" s="63" t="str">
        <f t="shared" si="152"/>
        <v/>
      </c>
      <c r="N288" s="63" t="str">
        <f t="shared" si="152"/>
        <v/>
      </c>
      <c r="O288" s="63" t="str">
        <f t="shared" si="152"/>
        <v/>
      </c>
      <c r="P288" s="63" t="str">
        <f t="shared" si="152"/>
        <v/>
      </c>
      <c r="Q288" s="63" t="str">
        <f t="shared" si="152"/>
        <v/>
      </c>
      <c r="R288" s="63" t="str">
        <f t="shared" si="152"/>
        <v/>
      </c>
      <c r="S288" s="63" t="str">
        <f t="shared" si="152"/>
        <v/>
      </c>
      <c r="T288" s="63" t="str">
        <f t="shared" si="152"/>
        <v/>
      </c>
      <c r="U288" s="63" t="str">
        <f t="shared" si="152"/>
        <v/>
      </c>
      <c r="V288" s="63" t="str">
        <f t="shared" si="152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53">IFERROR(SQRT(2*(F287-F286)^2/(F287+F286)),"")</f>
        <v/>
      </c>
      <c r="G289" s="65" t="str">
        <f t="shared" si="153"/>
        <v/>
      </c>
      <c r="H289" s="65" t="str">
        <f t="shared" si="153"/>
        <v/>
      </c>
      <c r="I289" s="65" t="str">
        <f t="shared" si="153"/>
        <v/>
      </c>
      <c r="J289" s="65" t="str">
        <f t="shared" si="153"/>
        <v/>
      </c>
      <c r="K289" s="65" t="str">
        <f t="shared" si="153"/>
        <v/>
      </c>
      <c r="L289" s="65" t="str">
        <f t="shared" si="153"/>
        <v/>
      </c>
      <c r="M289" s="65" t="str">
        <f t="shared" si="153"/>
        <v/>
      </c>
      <c r="N289" s="74" t="str">
        <f t="shared" si="153"/>
        <v/>
      </c>
      <c r="O289" s="74" t="str">
        <f t="shared" si="153"/>
        <v/>
      </c>
      <c r="P289" s="74" t="str">
        <f t="shared" si="153"/>
        <v/>
      </c>
      <c r="Q289" s="65" t="str">
        <f t="shared" si="153"/>
        <v/>
      </c>
      <c r="R289" s="65" t="str">
        <f t="shared" si="153"/>
        <v/>
      </c>
      <c r="S289" s="65" t="str">
        <f t="shared" si="153"/>
        <v/>
      </c>
      <c r="T289" s="65" t="str">
        <f t="shared" si="153"/>
        <v/>
      </c>
      <c r="U289" s="65" t="str">
        <f t="shared" si="153"/>
        <v/>
      </c>
      <c r="V289" s="66" t="str">
        <f t="shared" si="153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54">IFERROR((F291-F290)/F290,"")</f>
        <v/>
      </c>
      <c r="G292" s="63" t="str">
        <f t="shared" si="154"/>
        <v/>
      </c>
      <c r="H292" s="63" t="str">
        <f t="shared" si="154"/>
        <v/>
      </c>
      <c r="I292" s="63" t="str">
        <f t="shared" si="154"/>
        <v/>
      </c>
      <c r="J292" s="63" t="str">
        <f t="shared" si="154"/>
        <v/>
      </c>
      <c r="K292" s="63" t="str">
        <f t="shared" si="154"/>
        <v/>
      </c>
      <c r="L292" s="63" t="str">
        <f t="shared" si="154"/>
        <v/>
      </c>
      <c r="M292" s="63" t="str">
        <f t="shared" si="154"/>
        <v/>
      </c>
      <c r="N292" s="63" t="str">
        <f t="shared" si="154"/>
        <v/>
      </c>
      <c r="O292" s="63" t="str">
        <f t="shared" si="154"/>
        <v/>
      </c>
      <c r="P292" s="63" t="str">
        <f t="shared" si="154"/>
        <v/>
      </c>
      <c r="Q292" s="63" t="str">
        <f t="shared" si="154"/>
        <v/>
      </c>
      <c r="R292" s="63" t="str">
        <f t="shared" si="154"/>
        <v/>
      </c>
      <c r="S292" s="63" t="str">
        <f t="shared" si="154"/>
        <v/>
      </c>
      <c r="T292" s="63" t="str">
        <f t="shared" si="154"/>
        <v/>
      </c>
      <c r="U292" s="63" t="str">
        <f t="shared" si="154"/>
        <v/>
      </c>
      <c r="V292" s="63" t="str">
        <f t="shared" si="154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55">IFERROR(SQRT(2*(F291-F290)^2/(F291+F290)),"")</f>
        <v/>
      </c>
      <c r="G293" s="65" t="str">
        <f t="shared" si="155"/>
        <v/>
      </c>
      <c r="H293" s="65" t="str">
        <f t="shared" si="155"/>
        <v/>
      </c>
      <c r="I293" s="65" t="str">
        <f t="shared" si="155"/>
        <v/>
      </c>
      <c r="J293" s="65" t="str">
        <f t="shared" si="155"/>
        <v/>
      </c>
      <c r="K293" s="65" t="str">
        <f t="shared" si="155"/>
        <v/>
      </c>
      <c r="L293" s="65" t="str">
        <f t="shared" si="155"/>
        <v/>
      </c>
      <c r="M293" s="65" t="str">
        <f t="shared" si="155"/>
        <v/>
      </c>
      <c r="N293" s="74" t="str">
        <f t="shared" si="155"/>
        <v/>
      </c>
      <c r="O293" s="74" t="str">
        <f t="shared" si="155"/>
        <v/>
      </c>
      <c r="P293" s="74" t="str">
        <f t="shared" si="155"/>
        <v/>
      </c>
      <c r="Q293" s="65" t="str">
        <f t="shared" si="155"/>
        <v/>
      </c>
      <c r="R293" s="65" t="str">
        <f t="shared" si="155"/>
        <v/>
      </c>
      <c r="S293" s="65" t="str">
        <f t="shared" si="155"/>
        <v/>
      </c>
      <c r="T293" s="65" t="str">
        <f t="shared" si="155"/>
        <v/>
      </c>
      <c r="U293" s="65" t="str">
        <f t="shared" si="155"/>
        <v/>
      </c>
      <c r="V293" s="66" t="str">
        <f t="shared" si="155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56">IFERROR((F295-F294)/F294,"")</f>
        <v/>
      </c>
      <c r="G296" s="63" t="str">
        <f t="shared" si="156"/>
        <v/>
      </c>
      <c r="H296" s="63" t="str">
        <f t="shared" si="156"/>
        <v/>
      </c>
      <c r="I296" s="63" t="str">
        <f t="shared" si="156"/>
        <v/>
      </c>
      <c r="J296" s="63" t="str">
        <f t="shared" si="156"/>
        <v/>
      </c>
      <c r="K296" s="63" t="str">
        <f t="shared" si="156"/>
        <v/>
      </c>
      <c r="L296" s="63" t="str">
        <f t="shared" si="156"/>
        <v/>
      </c>
      <c r="M296" s="63" t="str">
        <f t="shared" si="156"/>
        <v/>
      </c>
      <c r="N296" s="63" t="str">
        <f t="shared" si="156"/>
        <v/>
      </c>
      <c r="O296" s="63" t="str">
        <f t="shared" si="156"/>
        <v/>
      </c>
      <c r="P296" s="63" t="str">
        <f t="shared" si="156"/>
        <v/>
      </c>
      <c r="Q296" s="63" t="str">
        <f t="shared" si="156"/>
        <v/>
      </c>
      <c r="R296" s="63" t="str">
        <f t="shared" si="156"/>
        <v/>
      </c>
      <c r="S296" s="63" t="str">
        <f t="shared" si="156"/>
        <v/>
      </c>
      <c r="T296" s="63" t="str">
        <f t="shared" si="156"/>
        <v/>
      </c>
      <c r="U296" s="63" t="str">
        <f t="shared" si="156"/>
        <v/>
      </c>
      <c r="V296" s="63" t="str">
        <f t="shared" si="156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57">IFERROR(SQRT(2*(F295-F294)^2/(F295+F294)),"")</f>
        <v/>
      </c>
      <c r="G297" s="65" t="str">
        <f t="shared" si="157"/>
        <v/>
      </c>
      <c r="H297" s="65" t="str">
        <f t="shared" si="157"/>
        <v/>
      </c>
      <c r="I297" s="65" t="str">
        <f t="shared" si="157"/>
        <v/>
      </c>
      <c r="J297" s="65" t="str">
        <f t="shared" si="157"/>
        <v/>
      </c>
      <c r="K297" s="65" t="str">
        <f t="shared" si="157"/>
        <v/>
      </c>
      <c r="L297" s="65" t="str">
        <f t="shared" si="157"/>
        <v/>
      </c>
      <c r="M297" s="65" t="str">
        <f t="shared" si="157"/>
        <v/>
      </c>
      <c r="N297" s="74" t="str">
        <f t="shared" si="157"/>
        <v/>
      </c>
      <c r="O297" s="74" t="str">
        <f t="shared" si="157"/>
        <v/>
      </c>
      <c r="P297" s="74" t="str">
        <f t="shared" si="157"/>
        <v/>
      </c>
      <c r="Q297" s="65" t="str">
        <f t="shared" si="157"/>
        <v/>
      </c>
      <c r="R297" s="65" t="str">
        <f t="shared" si="157"/>
        <v/>
      </c>
      <c r="S297" s="65" t="str">
        <f t="shared" si="157"/>
        <v/>
      </c>
      <c r="T297" s="65" t="str">
        <f t="shared" si="157"/>
        <v/>
      </c>
      <c r="U297" s="65" t="str">
        <f t="shared" si="157"/>
        <v/>
      </c>
      <c r="V297" s="66" t="str">
        <f t="shared" si="157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58">IFERROR((F299-F298)/F298,"")</f>
        <v/>
      </c>
      <c r="G300" s="63" t="str">
        <f t="shared" si="158"/>
        <v/>
      </c>
      <c r="H300" s="63" t="str">
        <f t="shared" si="158"/>
        <v/>
      </c>
      <c r="I300" s="63" t="str">
        <f t="shared" si="158"/>
        <v/>
      </c>
      <c r="J300" s="63" t="str">
        <f t="shared" si="158"/>
        <v/>
      </c>
      <c r="K300" s="63" t="str">
        <f t="shared" si="158"/>
        <v/>
      </c>
      <c r="L300" s="63" t="str">
        <f t="shared" si="158"/>
        <v/>
      </c>
      <c r="M300" s="63" t="str">
        <f t="shared" si="158"/>
        <v/>
      </c>
      <c r="N300" s="63" t="str">
        <f t="shared" si="158"/>
        <v/>
      </c>
      <c r="O300" s="63" t="str">
        <f t="shared" si="158"/>
        <v/>
      </c>
      <c r="P300" s="63" t="str">
        <f t="shared" si="158"/>
        <v/>
      </c>
      <c r="Q300" s="63" t="str">
        <f t="shared" si="158"/>
        <v/>
      </c>
      <c r="R300" s="63" t="str">
        <f t="shared" si="158"/>
        <v/>
      </c>
      <c r="S300" s="63" t="str">
        <f t="shared" si="158"/>
        <v/>
      </c>
      <c r="T300" s="63" t="str">
        <f t="shared" si="158"/>
        <v/>
      </c>
      <c r="U300" s="63" t="str">
        <f t="shared" si="158"/>
        <v/>
      </c>
      <c r="V300" s="63" t="str">
        <f t="shared" si="158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59">IFERROR(SQRT(2*(F299-F298)^2/(F299+F298)),"")</f>
        <v/>
      </c>
      <c r="G301" s="65" t="str">
        <f t="shared" si="159"/>
        <v/>
      </c>
      <c r="H301" s="65" t="str">
        <f t="shared" si="159"/>
        <v/>
      </c>
      <c r="I301" s="65" t="str">
        <f t="shared" si="159"/>
        <v/>
      </c>
      <c r="J301" s="65" t="str">
        <f t="shared" si="159"/>
        <v/>
      </c>
      <c r="K301" s="65" t="str">
        <f t="shared" si="159"/>
        <v/>
      </c>
      <c r="L301" s="65" t="str">
        <f t="shared" si="159"/>
        <v/>
      </c>
      <c r="M301" s="65" t="str">
        <f t="shared" si="159"/>
        <v/>
      </c>
      <c r="N301" s="74" t="str">
        <f t="shared" si="159"/>
        <v/>
      </c>
      <c r="O301" s="74" t="str">
        <f t="shared" si="159"/>
        <v/>
      </c>
      <c r="P301" s="74" t="str">
        <f t="shared" si="159"/>
        <v/>
      </c>
      <c r="Q301" s="65" t="str">
        <f t="shared" si="159"/>
        <v/>
      </c>
      <c r="R301" s="65" t="str">
        <f t="shared" si="159"/>
        <v/>
      </c>
      <c r="S301" s="65" t="str">
        <f t="shared" si="159"/>
        <v/>
      </c>
      <c r="T301" s="65" t="str">
        <f t="shared" si="159"/>
        <v/>
      </c>
      <c r="U301" s="65" t="str">
        <f t="shared" si="159"/>
        <v/>
      </c>
      <c r="V301" s="66" t="str">
        <f t="shared" si="159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60">IFERROR((F303-F302)/F302,"")</f>
        <v/>
      </c>
      <c r="G304" s="63" t="str">
        <f t="shared" si="160"/>
        <v/>
      </c>
      <c r="H304" s="63" t="str">
        <f t="shared" si="160"/>
        <v/>
      </c>
      <c r="I304" s="63" t="str">
        <f t="shared" si="160"/>
        <v/>
      </c>
      <c r="J304" s="63" t="str">
        <f t="shared" si="160"/>
        <v/>
      </c>
      <c r="K304" s="63" t="str">
        <f t="shared" si="160"/>
        <v/>
      </c>
      <c r="L304" s="63" t="str">
        <f t="shared" si="160"/>
        <v/>
      </c>
      <c r="M304" s="63" t="str">
        <f t="shared" si="160"/>
        <v/>
      </c>
      <c r="N304" s="63" t="str">
        <f t="shared" si="160"/>
        <v/>
      </c>
      <c r="O304" s="63" t="str">
        <f t="shared" si="160"/>
        <v/>
      </c>
      <c r="P304" s="63" t="str">
        <f t="shared" si="160"/>
        <v/>
      </c>
      <c r="Q304" s="63" t="str">
        <f t="shared" si="160"/>
        <v/>
      </c>
      <c r="R304" s="63" t="str">
        <f t="shared" si="160"/>
        <v/>
      </c>
      <c r="S304" s="63" t="str">
        <f t="shared" si="160"/>
        <v/>
      </c>
      <c r="T304" s="63" t="str">
        <f t="shared" si="160"/>
        <v/>
      </c>
      <c r="U304" s="63" t="str">
        <f t="shared" si="160"/>
        <v/>
      </c>
      <c r="V304" s="63" t="str">
        <f t="shared" si="160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61">IFERROR(SQRT(2*(F303-F302)^2/(F303+F302)),"")</f>
        <v/>
      </c>
      <c r="G305" s="65" t="str">
        <f t="shared" si="161"/>
        <v/>
      </c>
      <c r="H305" s="65" t="str">
        <f t="shared" si="161"/>
        <v/>
      </c>
      <c r="I305" s="65" t="str">
        <f t="shared" si="161"/>
        <v/>
      </c>
      <c r="J305" s="65" t="str">
        <f t="shared" si="161"/>
        <v/>
      </c>
      <c r="K305" s="65" t="str">
        <f t="shared" si="161"/>
        <v/>
      </c>
      <c r="L305" s="65" t="str">
        <f t="shared" si="161"/>
        <v/>
      </c>
      <c r="M305" s="65" t="str">
        <f t="shared" si="161"/>
        <v/>
      </c>
      <c r="N305" s="74" t="str">
        <f t="shared" si="161"/>
        <v/>
      </c>
      <c r="O305" s="74" t="str">
        <f t="shared" si="161"/>
        <v/>
      </c>
      <c r="P305" s="74" t="str">
        <f t="shared" si="161"/>
        <v/>
      </c>
      <c r="Q305" s="65" t="str">
        <f t="shared" si="161"/>
        <v/>
      </c>
      <c r="R305" s="65" t="str">
        <f t="shared" si="161"/>
        <v/>
      </c>
      <c r="S305" s="65" t="str">
        <f t="shared" si="161"/>
        <v/>
      </c>
      <c r="T305" s="65" t="str">
        <f t="shared" si="161"/>
        <v/>
      </c>
      <c r="U305" s="65" t="str">
        <f t="shared" si="161"/>
        <v/>
      </c>
      <c r="V305" s="66" t="str">
        <f t="shared" si="161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62">IFERROR((F307-F306)/F306,"")</f>
        <v/>
      </c>
      <c r="G308" s="63" t="str">
        <f t="shared" si="162"/>
        <v/>
      </c>
      <c r="H308" s="63" t="str">
        <f t="shared" si="162"/>
        <v/>
      </c>
      <c r="I308" s="63" t="str">
        <f t="shared" si="162"/>
        <v/>
      </c>
      <c r="J308" s="63" t="str">
        <f t="shared" si="162"/>
        <v/>
      </c>
      <c r="K308" s="63" t="str">
        <f t="shared" si="162"/>
        <v/>
      </c>
      <c r="L308" s="63" t="str">
        <f t="shared" si="162"/>
        <v/>
      </c>
      <c r="M308" s="63" t="str">
        <f t="shared" si="162"/>
        <v/>
      </c>
      <c r="N308" s="63" t="str">
        <f t="shared" si="162"/>
        <v/>
      </c>
      <c r="O308" s="63" t="str">
        <f t="shared" si="162"/>
        <v/>
      </c>
      <c r="P308" s="63" t="str">
        <f t="shared" si="162"/>
        <v/>
      </c>
      <c r="Q308" s="63" t="str">
        <f t="shared" si="162"/>
        <v/>
      </c>
      <c r="R308" s="63" t="str">
        <f t="shared" si="162"/>
        <v/>
      </c>
      <c r="S308" s="63" t="str">
        <f t="shared" si="162"/>
        <v/>
      </c>
      <c r="T308" s="63" t="str">
        <f t="shared" si="162"/>
        <v/>
      </c>
      <c r="U308" s="63" t="str">
        <f t="shared" si="162"/>
        <v/>
      </c>
      <c r="V308" s="63" t="str">
        <f t="shared" si="162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63">IFERROR(SQRT(2*(F307-F306)^2/(F307+F306)),"")</f>
        <v/>
      </c>
      <c r="G309" s="65" t="str">
        <f t="shared" si="163"/>
        <v/>
      </c>
      <c r="H309" s="65" t="str">
        <f t="shared" si="163"/>
        <v/>
      </c>
      <c r="I309" s="65" t="str">
        <f t="shared" si="163"/>
        <v/>
      </c>
      <c r="J309" s="65" t="str">
        <f t="shared" si="163"/>
        <v/>
      </c>
      <c r="K309" s="65" t="str">
        <f t="shared" si="163"/>
        <v/>
      </c>
      <c r="L309" s="65" t="str">
        <f t="shared" si="163"/>
        <v/>
      </c>
      <c r="M309" s="65" t="str">
        <f t="shared" si="163"/>
        <v/>
      </c>
      <c r="N309" s="70" t="str">
        <f t="shared" si="163"/>
        <v/>
      </c>
      <c r="O309" s="70" t="str">
        <f t="shared" si="163"/>
        <v/>
      </c>
      <c r="P309" s="70" t="str">
        <f t="shared" si="163"/>
        <v/>
      </c>
      <c r="Q309" s="65" t="str">
        <f t="shared" si="163"/>
        <v/>
      </c>
      <c r="R309" s="65" t="str">
        <f t="shared" si="163"/>
        <v/>
      </c>
      <c r="S309" s="65" t="str">
        <f t="shared" si="163"/>
        <v/>
      </c>
      <c r="T309" s="65" t="str">
        <f t="shared" si="163"/>
        <v/>
      </c>
      <c r="U309" s="65" t="str">
        <f t="shared" si="163"/>
        <v/>
      </c>
      <c r="V309" s="66" t="str">
        <f t="shared" si="163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64">IFERROR((F311-F310)/F310,"")</f>
        <v/>
      </c>
      <c r="G312" s="63" t="str">
        <f t="shared" si="164"/>
        <v/>
      </c>
      <c r="H312" s="63" t="str">
        <f t="shared" si="164"/>
        <v/>
      </c>
      <c r="I312" s="63" t="str">
        <f t="shared" si="164"/>
        <v/>
      </c>
      <c r="J312" s="63" t="str">
        <f t="shared" si="164"/>
        <v/>
      </c>
      <c r="K312" s="63" t="str">
        <f t="shared" si="164"/>
        <v/>
      </c>
      <c r="L312" s="63" t="str">
        <f t="shared" si="164"/>
        <v/>
      </c>
      <c r="M312" s="63" t="str">
        <f t="shared" si="164"/>
        <v/>
      </c>
      <c r="N312" s="63" t="str">
        <f t="shared" si="164"/>
        <v/>
      </c>
      <c r="O312" s="63" t="str">
        <f t="shared" si="164"/>
        <v/>
      </c>
      <c r="P312" s="63" t="str">
        <f t="shared" si="164"/>
        <v/>
      </c>
      <c r="Q312" s="63" t="str">
        <f t="shared" si="164"/>
        <v/>
      </c>
      <c r="R312" s="63" t="str">
        <f t="shared" si="164"/>
        <v/>
      </c>
      <c r="S312" s="63" t="str">
        <f t="shared" si="164"/>
        <v/>
      </c>
      <c r="T312" s="63" t="str">
        <f t="shared" si="164"/>
        <v/>
      </c>
      <c r="U312" s="63" t="str">
        <f t="shared" si="164"/>
        <v/>
      </c>
      <c r="V312" s="63" t="str">
        <f t="shared" si="164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65">IFERROR(SQRT(2*(F311-F310)^2/(F311+F310)),"")</f>
        <v/>
      </c>
      <c r="G313" s="65" t="str">
        <f t="shared" si="165"/>
        <v/>
      </c>
      <c r="H313" s="65" t="str">
        <f t="shared" si="165"/>
        <v/>
      </c>
      <c r="I313" s="65" t="str">
        <f t="shared" si="165"/>
        <v/>
      </c>
      <c r="J313" s="65" t="str">
        <f t="shared" si="165"/>
        <v/>
      </c>
      <c r="K313" s="65" t="str">
        <f t="shared" si="165"/>
        <v/>
      </c>
      <c r="L313" s="65" t="str">
        <f t="shared" si="165"/>
        <v/>
      </c>
      <c r="M313" s="65" t="str">
        <f t="shared" si="165"/>
        <v/>
      </c>
      <c r="N313" s="74" t="str">
        <f t="shared" si="165"/>
        <v/>
      </c>
      <c r="O313" s="74" t="str">
        <f t="shared" si="165"/>
        <v/>
      </c>
      <c r="P313" s="74" t="str">
        <f t="shared" si="165"/>
        <v/>
      </c>
      <c r="Q313" s="65" t="str">
        <f t="shared" si="165"/>
        <v/>
      </c>
      <c r="R313" s="65" t="str">
        <f t="shared" si="165"/>
        <v/>
      </c>
      <c r="S313" s="65" t="str">
        <f t="shared" si="165"/>
        <v/>
      </c>
      <c r="T313" s="65" t="str">
        <f t="shared" si="165"/>
        <v/>
      </c>
      <c r="U313" s="65" t="str">
        <f t="shared" si="165"/>
        <v/>
      </c>
      <c r="V313" s="66" t="str">
        <f t="shared" si="165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66">IFERROR((F315-F314)/F314,"")</f>
        <v/>
      </c>
      <c r="G316" s="63" t="str">
        <f t="shared" si="166"/>
        <v/>
      </c>
      <c r="H316" s="63" t="str">
        <f t="shared" si="166"/>
        <v/>
      </c>
      <c r="I316" s="63" t="str">
        <f t="shared" si="166"/>
        <v/>
      </c>
      <c r="J316" s="63" t="str">
        <f t="shared" si="166"/>
        <v/>
      </c>
      <c r="K316" s="63" t="str">
        <f t="shared" si="166"/>
        <v/>
      </c>
      <c r="L316" s="63" t="str">
        <f t="shared" si="166"/>
        <v/>
      </c>
      <c r="M316" s="63" t="str">
        <f t="shared" si="166"/>
        <v/>
      </c>
      <c r="N316" s="63" t="str">
        <f t="shared" si="166"/>
        <v/>
      </c>
      <c r="O316" s="63" t="str">
        <f t="shared" si="166"/>
        <v/>
      </c>
      <c r="P316" s="63" t="str">
        <f t="shared" si="166"/>
        <v/>
      </c>
      <c r="Q316" s="63" t="str">
        <f t="shared" si="166"/>
        <v/>
      </c>
      <c r="R316" s="63" t="str">
        <f t="shared" si="166"/>
        <v/>
      </c>
      <c r="S316" s="63" t="str">
        <f t="shared" si="166"/>
        <v/>
      </c>
      <c r="T316" s="63" t="str">
        <f t="shared" si="166"/>
        <v/>
      </c>
      <c r="U316" s="63" t="str">
        <f t="shared" si="166"/>
        <v/>
      </c>
      <c r="V316" s="63" t="str">
        <f t="shared" si="166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67">IFERROR(SQRT(2*(F315-F314)^2/(F315+F314)),"")</f>
        <v/>
      </c>
      <c r="G317" s="65" t="str">
        <f t="shared" si="167"/>
        <v/>
      </c>
      <c r="H317" s="65" t="str">
        <f t="shared" si="167"/>
        <v/>
      </c>
      <c r="I317" s="65" t="str">
        <f t="shared" si="167"/>
        <v/>
      </c>
      <c r="J317" s="65" t="str">
        <f t="shared" si="167"/>
        <v/>
      </c>
      <c r="K317" s="65" t="str">
        <f t="shared" si="167"/>
        <v/>
      </c>
      <c r="L317" s="65" t="str">
        <f t="shared" si="167"/>
        <v/>
      </c>
      <c r="M317" s="65" t="str">
        <f t="shared" si="167"/>
        <v/>
      </c>
      <c r="N317" s="74" t="str">
        <f t="shared" si="167"/>
        <v/>
      </c>
      <c r="O317" s="74" t="str">
        <f t="shared" si="167"/>
        <v/>
      </c>
      <c r="P317" s="74" t="str">
        <f t="shared" si="167"/>
        <v/>
      </c>
      <c r="Q317" s="65" t="str">
        <f t="shared" si="167"/>
        <v/>
      </c>
      <c r="R317" s="65" t="str">
        <f t="shared" si="167"/>
        <v/>
      </c>
      <c r="S317" s="65" t="str">
        <f t="shared" si="167"/>
        <v/>
      </c>
      <c r="T317" s="65" t="str">
        <f t="shared" si="167"/>
        <v/>
      </c>
      <c r="U317" s="65" t="str">
        <f t="shared" si="167"/>
        <v/>
      </c>
      <c r="V317" s="66" t="str">
        <f t="shared" si="167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87">
        <v>46163</v>
      </c>
      <c r="E318" s="90">
        <v>0.30208333333333331</v>
      </c>
      <c r="F318" s="75">
        <v>226</v>
      </c>
      <c r="G318" s="75">
        <v>9</v>
      </c>
      <c r="H318" s="75">
        <v>60</v>
      </c>
      <c r="I318" s="75">
        <v>77</v>
      </c>
      <c r="J318" s="75">
        <v>80</v>
      </c>
      <c r="K318" s="18">
        <v>4</v>
      </c>
      <c r="L318" s="18">
        <v>4</v>
      </c>
      <c r="M318" s="18">
        <v>1</v>
      </c>
      <c r="N318" s="18">
        <v>15</v>
      </c>
      <c r="O318" s="18">
        <v>0</v>
      </c>
      <c r="P318" s="18">
        <v>45</v>
      </c>
      <c r="Q318" s="18">
        <v>1</v>
      </c>
      <c r="R318" s="18">
        <v>58</v>
      </c>
      <c r="S318" s="18">
        <v>18</v>
      </c>
      <c r="T318" s="18">
        <v>26</v>
      </c>
      <c r="U318" s="18">
        <v>51</v>
      </c>
      <c r="V318" s="18">
        <v>3</v>
      </c>
    </row>
    <row r="319" spans="1:22" ht="13.95" customHeight="1" x14ac:dyDescent="0.3">
      <c r="A319" s="82"/>
      <c r="B319" s="85"/>
      <c r="C319" s="18" t="s">
        <v>548</v>
      </c>
      <c r="D319" s="88"/>
      <c r="E319" s="88"/>
      <c r="F319" s="18">
        <v>226</v>
      </c>
      <c r="G319" s="18">
        <v>6</v>
      </c>
      <c r="H319" s="18">
        <v>42</v>
      </c>
      <c r="I319" s="18">
        <v>84</v>
      </c>
      <c r="J319" s="18">
        <v>70</v>
      </c>
      <c r="K319" s="18">
        <v>4</v>
      </c>
      <c r="L319" s="18">
        <v>1</v>
      </c>
      <c r="M319" s="18">
        <v>1</v>
      </c>
      <c r="N319" s="18">
        <v>8</v>
      </c>
      <c r="O319" s="18">
        <v>3</v>
      </c>
      <c r="P319" s="18">
        <v>31</v>
      </c>
      <c r="Q319" s="18">
        <v>1</v>
      </c>
      <c r="R319" s="18">
        <v>55</v>
      </c>
      <c r="S319" s="18">
        <v>28</v>
      </c>
      <c r="T319" s="18">
        <v>20</v>
      </c>
      <c r="U319" s="18">
        <v>49</v>
      </c>
      <c r="V319" s="18">
        <v>1</v>
      </c>
    </row>
    <row r="320" spans="1:22" ht="13.95" customHeight="1" x14ac:dyDescent="0.3">
      <c r="A320" s="82"/>
      <c r="B320" s="85"/>
      <c r="C320" s="18" t="s">
        <v>549</v>
      </c>
      <c r="D320" s="88"/>
      <c r="E320" s="88"/>
      <c r="F320" s="63">
        <f t="shared" ref="F320:V320" si="168">IFERROR((F319-F318)/F318,"")</f>
        <v>0</v>
      </c>
      <c r="G320" s="63">
        <f t="shared" si="168"/>
        <v>-0.33333333333333331</v>
      </c>
      <c r="H320" s="63">
        <f t="shared" si="168"/>
        <v>-0.3</v>
      </c>
      <c r="I320" s="63">
        <f t="shared" si="168"/>
        <v>9.0909090909090912E-2</v>
      </c>
      <c r="J320" s="63">
        <f t="shared" si="168"/>
        <v>-0.125</v>
      </c>
      <c r="K320" s="63">
        <f t="shared" si="168"/>
        <v>0</v>
      </c>
      <c r="L320" s="63">
        <f t="shared" si="168"/>
        <v>-0.75</v>
      </c>
      <c r="M320" s="63">
        <f t="shared" si="168"/>
        <v>0</v>
      </c>
      <c r="N320" s="63">
        <f t="shared" si="168"/>
        <v>-0.46666666666666667</v>
      </c>
      <c r="O320" s="63" t="str">
        <f t="shared" si="168"/>
        <v/>
      </c>
      <c r="P320" s="63">
        <f t="shared" si="168"/>
        <v>-0.31111111111111112</v>
      </c>
      <c r="Q320" s="63">
        <f t="shared" si="168"/>
        <v>0</v>
      </c>
      <c r="R320" s="63">
        <f t="shared" si="168"/>
        <v>-5.1724137931034482E-2</v>
      </c>
      <c r="S320" s="63">
        <f t="shared" si="168"/>
        <v>0.55555555555555558</v>
      </c>
      <c r="T320" s="63">
        <f t="shared" si="168"/>
        <v>-0.23076923076923078</v>
      </c>
      <c r="U320" s="63">
        <f t="shared" si="168"/>
        <v>-3.9215686274509803E-2</v>
      </c>
      <c r="V320" s="63">
        <f t="shared" si="168"/>
        <v>-0.66666666666666663</v>
      </c>
    </row>
    <row r="321" spans="1:22" ht="13.95" customHeight="1" thickBot="1" x14ac:dyDescent="0.35">
      <c r="A321" s="83"/>
      <c r="B321" s="86"/>
      <c r="C321" s="61" t="s">
        <v>550</v>
      </c>
      <c r="D321" s="89"/>
      <c r="E321" s="89"/>
      <c r="F321" s="65">
        <f t="shared" ref="F321:V321" si="169">IFERROR(SQRT(2*(F319-F318)^2/(F319+F318)),"")</f>
        <v>0</v>
      </c>
      <c r="G321" s="65">
        <f t="shared" si="169"/>
        <v>1.0954451150103321</v>
      </c>
      <c r="H321" s="65">
        <f t="shared" si="169"/>
        <v>2.5205041512504174</v>
      </c>
      <c r="I321" s="65">
        <f t="shared" si="169"/>
        <v>0.78018949760549394</v>
      </c>
      <c r="J321" s="65">
        <f t="shared" si="169"/>
        <v>1.1547005383792515</v>
      </c>
      <c r="K321" s="65">
        <f t="shared" si="169"/>
        <v>0</v>
      </c>
      <c r="L321" s="65">
        <f t="shared" si="169"/>
        <v>1.8973665961010275</v>
      </c>
      <c r="M321" s="65">
        <f t="shared" si="169"/>
        <v>0</v>
      </c>
      <c r="N321" s="70">
        <f t="shared" si="169"/>
        <v>2.0641873861685598</v>
      </c>
      <c r="O321" s="70">
        <f t="shared" si="169"/>
        <v>2.4494897427831779</v>
      </c>
      <c r="P321" s="70">
        <f t="shared" si="169"/>
        <v>2.2710998958306754</v>
      </c>
      <c r="Q321" s="65">
        <f t="shared" si="169"/>
        <v>0</v>
      </c>
      <c r="R321" s="65">
        <f t="shared" si="169"/>
        <v>0.39911406314264358</v>
      </c>
      <c r="S321" s="65">
        <f t="shared" si="169"/>
        <v>2.0851441405707476</v>
      </c>
      <c r="T321" s="65">
        <f t="shared" si="169"/>
        <v>1.2510864843424485</v>
      </c>
      <c r="U321" s="65">
        <f t="shared" si="169"/>
        <v>0.28284271247461901</v>
      </c>
      <c r="V321" s="66">
        <f t="shared" si="169"/>
        <v>1.4142135623730951</v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87">
        <v>46163</v>
      </c>
      <c r="E322" s="90">
        <v>0.63541666666666663</v>
      </c>
      <c r="F322" s="58">
        <v>520</v>
      </c>
      <c r="G322" s="58">
        <v>43</v>
      </c>
      <c r="H322" s="58">
        <v>74</v>
      </c>
      <c r="I322" s="58">
        <v>249</v>
      </c>
      <c r="J322" s="58">
        <v>154</v>
      </c>
      <c r="K322" s="18">
        <v>15</v>
      </c>
      <c r="L322" s="18">
        <v>3</v>
      </c>
      <c r="M322" s="18">
        <v>25</v>
      </c>
      <c r="N322" s="18">
        <v>57</v>
      </c>
      <c r="O322" s="18">
        <v>10</v>
      </c>
      <c r="P322" s="18">
        <v>7</v>
      </c>
      <c r="Q322" s="18">
        <v>25</v>
      </c>
      <c r="R322" s="18">
        <v>172</v>
      </c>
      <c r="S322" s="18">
        <v>52</v>
      </c>
      <c r="T322" s="18">
        <v>9</v>
      </c>
      <c r="U322" s="18">
        <v>140</v>
      </c>
      <c r="V322" s="18">
        <v>5</v>
      </c>
    </row>
    <row r="323" spans="1:22" ht="13.95" customHeight="1" x14ac:dyDescent="0.3">
      <c r="A323" s="82"/>
      <c r="B323" s="85"/>
      <c r="C323" s="18" t="s">
        <v>548</v>
      </c>
      <c r="D323" s="88"/>
      <c r="E323" s="88"/>
      <c r="F323" s="18">
        <v>506</v>
      </c>
      <c r="G323" s="18">
        <v>39</v>
      </c>
      <c r="H323" s="18">
        <v>60</v>
      </c>
      <c r="I323" s="18">
        <v>242</v>
      </c>
      <c r="J323" s="18">
        <v>165</v>
      </c>
      <c r="K323" s="18">
        <v>11</v>
      </c>
      <c r="L323" s="18">
        <v>3</v>
      </c>
      <c r="M323" s="18">
        <v>25</v>
      </c>
      <c r="N323" s="18">
        <v>43</v>
      </c>
      <c r="O323" s="18">
        <v>10</v>
      </c>
      <c r="P323" s="18">
        <v>7</v>
      </c>
      <c r="Q323" s="18">
        <v>24</v>
      </c>
      <c r="R323" s="18">
        <v>167</v>
      </c>
      <c r="S323" s="18">
        <v>51</v>
      </c>
      <c r="T323" s="18">
        <v>9</v>
      </c>
      <c r="U323" s="18">
        <v>148</v>
      </c>
      <c r="V323" s="18">
        <v>8</v>
      </c>
    </row>
    <row r="324" spans="1:22" ht="13.95" customHeight="1" x14ac:dyDescent="0.3">
      <c r="A324" s="82"/>
      <c r="B324" s="85"/>
      <c r="C324" s="18" t="s">
        <v>549</v>
      </c>
      <c r="D324" s="88"/>
      <c r="E324" s="88"/>
      <c r="F324" s="63">
        <f t="shared" ref="F324:V324" si="170">IFERROR((F323-F322)/F322,"")</f>
        <v>-2.6923076923076925E-2</v>
      </c>
      <c r="G324" s="63">
        <f t="shared" si="170"/>
        <v>-9.3023255813953487E-2</v>
      </c>
      <c r="H324" s="63">
        <f t="shared" si="170"/>
        <v>-0.1891891891891892</v>
      </c>
      <c r="I324" s="63">
        <f t="shared" si="170"/>
        <v>-2.8112449799196786E-2</v>
      </c>
      <c r="J324" s="63">
        <f t="shared" si="170"/>
        <v>7.1428571428571425E-2</v>
      </c>
      <c r="K324" s="63">
        <f t="shared" si="170"/>
        <v>-0.26666666666666666</v>
      </c>
      <c r="L324" s="63">
        <f t="shared" si="170"/>
        <v>0</v>
      </c>
      <c r="M324" s="63">
        <f t="shared" si="170"/>
        <v>0</v>
      </c>
      <c r="N324" s="63">
        <f t="shared" si="170"/>
        <v>-0.24561403508771928</v>
      </c>
      <c r="O324" s="63">
        <f t="shared" si="170"/>
        <v>0</v>
      </c>
      <c r="P324" s="63">
        <f t="shared" si="170"/>
        <v>0</v>
      </c>
      <c r="Q324" s="63">
        <f t="shared" si="170"/>
        <v>-0.04</v>
      </c>
      <c r="R324" s="63">
        <f t="shared" si="170"/>
        <v>-2.9069767441860465E-2</v>
      </c>
      <c r="S324" s="63">
        <f t="shared" si="170"/>
        <v>-1.9230769230769232E-2</v>
      </c>
      <c r="T324" s="63">
        <f t="shared" si="170"/>
        <v>0</v>
      </c>
      <c r="U324" s="63">
        <f t="shared" si="170"/>
        <v>5.7142857142857141E-2</v>
      </c>
      <c r="V324" s="63">
        <f t="shared" si="170"/>
        <v>0.6</v>
      </c>
    </row>
    <row r="325" spans="1:22" ht="13.95" customHeight="1" thickBot="1" x14ac:dyDescent="0.35">
      <c r="A325" s="83"/>
      <c r="B325" s="86"/>
      <c r="C325" s="61" t="s">
        <v>550</v>
      </c>
      <c r="D325" s="89"/>
      <c r="E325" s="89"/>
      <c r="F325" s="65">
        <f t="shared" ref="F325:V325" si="171">IFERROR(SQRT(2*(F323-F322)^2/(F323+F322)),"")</f>
        <v>0.61811509996368708</v>
      </c>
      <c r="G325" s="65">
        <f t="shared" si="171"/>
        <v>0.62469504755442429</v>
      </c>
      <c r="H325" s="65">
        <f t="shared" si="171"/>
        <v>1.7103722209882732</v>
      </c>
      <c r="I325" s="65">
        <f t="shared" si="171"/>
        <v>0.44675795239082194</v>
      </c>
      <c r="J325" s="65">
        <f t="shared" si="171"/>
        <v>0.87098834071138542</v>
      </c>
      <c r="K325" s="65">
        <f t="shared" si="171"/>
        <v>1.1094003924504583</v>
      </c>
      <c r="L325" s="65">
        <f t="shared" si="171"/>
        <v>0</v>
      </c>
      <c r="M325" s="65">
        <f t="shared" si="171"/>
        <v>0</v>
      </c>
      <c r="N325" s="70">
        <f t="shared" si="171"/>
        <v>1.9798989873223332</v>
      </c>
      <c r="O325" s="70">
        <f t="shared" si="171"/>
        <v>0</v>
      </c>
      <c r="P325" s="70">
        <f t="shared" si="171"/>
        <v>0</v>
      </c>
      <c r="Q325" s="65">
        <f t="shared" si="171"/>
        <v>0.20203050891044214</v>
      </c>
      <c r="R325" s="65">
        <f t="shared" si="171"/>
        <v>0.38404768632128428</v>
      </c>
      <c r="S325" s="65">
        <f t="shared" si="171"/>
        <v>0.13934660285832354</v>
      </c>
      <c r="T325" s="65">
        <f t="shared" si="171"/>
        <v>0</v>
      </c>
      <c r="U325" s="65">
        <f t="shared" si="171"/>
        <v>0.66666666666666663</v>
      </c>
      <c r="V325" s="66">
        <f t="shared" si="171"/>
        <v>1.1766968108291043</v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87">
        <v>46164</v>
      </c>
      <c r="E326" s="90">
        <v>0.35416666666666669</v>
      </c>
      <c r="F326" s="58">
        <v>385</v>
      </c>
      <c r="G326" s="58">
        <v>52</v>
      </c>
      <c r="H326" s="58">
        <v>31</v>
      </c>
      <c r="I326" s="58">
        <v>136</v>
      </c>
      <c r="J326" s="58">
        <v>166</v>
      </c>
      <c r="K326" s="18">
        <v>23</v>
      </c>
      <c r="L326" s="18">
        <v>7</v>
      </c>
      <c r="M326" s="18">
        <v>22</v>
      </c>
      <c r="N326" s="18">
        <v>10</v>
      </c>
      <c r="O326" s="18">
        <v>9</v>
      </c>
      <c r="P326" s="18">
        <v>12</v>
      </c>
      <c r="Q326" s="18">
        <v>17</v>
      </c>
      <c r="R326" s="18">
        <v>108</v>
      </c>
      <c r="S326" s="18">
        <v>11</v>
      </c>
      <c r="T326" s="18">
        <v>10</v>
      </c>
      <c r="U326" s="18">
        <v>138</v>
      </c>
      <c r="V326" s="18">
        <v>18</v>
      </c>
    </row>
    <row r="327" spans="1:22" ht="13.95" customHeight="1" x14ac:dyDescent="0.3">
      <c r="A327" s="82"/>
      <c r="B327" s="85"/>
      <c r="C327" s="18" t="s">
        <v>548</v>
      </c>
      <c r="D327" s="88"/>
      <c r="E327" s="88"/>
      <c r="F327" s="18">
        <v>394</v>
      </c>
      <c r="G327" s="18">
        <v>49</v>
      </c>
      <c r="H327" s="18">
        <v>29</v>
      </c>
      <c r="I327" s="18">
        <v>144</v>
      </c>
      <c r="J327" s="18">
        <v>172</v>
      </c>
      <c r="K327" s="18">
        <v>22</v>
      </c>
      <c r="L327" s="18">
        <v>8</v>
      </c>
      <c r="M327" s="18">
        <v>19</v>
      </c>
      <c r="N327" s="18">
        <v>8</v>
      </c>
      <c r="O327" s="18">
        <v>8</v>
      </c>
      <c r="P327" s="18">
        <v>13</v>
      </c>
      <c r="Q327" s="18">
        <v>17</v>
      </c>
      <c r="R327" s="18">
        <v>114</v>
      </c>
      <c r="S327" s="18">
        <v>13</v>
      </c>
      <c r="T327" s="18">
        <v>9</v>
      </c>
      <c r="U327" s="18">
        <v>139</v>
      </c>
      <c r="V327" s="18">
        <v>24</v>
      </c>
    </row>
    <row r="328" spans="1:22" ht="13.95" customHeight="1" x14ac:dyDescent="0.3">
      <c r="A328" s="82"/>
      <c r="B328" s="85"/>
      <c r="C328" s="18" t="s">
        <v>549</v>
      </c>
      <c r="D328" s="88"/>
      <c r="E328" s="88"/>
      <c r="F328" s="63">
        <f t="shared" ref="F328:V328" si="172">IFERROR((F327-F326)/F326,"")</f>
        <v>2.3376623376623377E-2</v>
      </c>
      <c r="G328" s="63">
        <f t="shared" si="172"/>
        <v>-5.7692307692307696E-2</v>
      </c>
      <c r="H328" s="63">
        <f t="shared" si="172"/>
        <v>-6.4516129032258063E-2</v>
      </c>
      <c r="I328" s="63">
        <f t="shared" si="172"/>
        <v>5.8823529411764705E-2</v>
      </c>
      <c r="J328" s="63">
        <f t="shared" si="172"/>
        <v>3.614457831325301E-2</v>
      </c>
      <c r="K328" s="63">
        <f t="shared" si="172"/>
        <v>-4.3478260869565216E-2</v>
      </c>
      <c r="L328" s="63">
        <f t="shared" si="172"/>
        <v>0.14285714285714285</v>
      </c>
      <c r="M328" s="63">
        <f t="shared" si="172"/>
        <v>-0.13636363636363635</v>
      </c>
      <c r="N328" s="63">
        <f t="shared" si="172"/>
        <v>-0.2</v>
      </c>
      <c r="O328" s="63">
        <f t="shared" si="172"/>
        <v>-0.1111111111111111</v>
      </c>
      <c r="P328" s="63">
        <f t="shared" si="172"/>
        <v>8.3333333333333329E-2</v>
      </c>
      <c r="Q328" s="63">
        <f t="shared" si="172"/>
        <v>0</v>
      </c>
      <c r="R328" s="63">
        <f t="shared" si="172"/>
        <v>5.5555555555555552E-2</v>
      </c>
      <c r="S328" s="63">
        <f t="shared" si="172"/>
        <v>0.18181818181818182</v>
      </c>
      <c r="T328" s="63">
        <f t="shared" si="172"/>
        <v>-0.1</v>
      </c>
      <c r="U328" s="63">
        <f t="shared" si="172"/>
        <v>7.246376811594203E-3</v>
      </c>
      <c r="V328" s="63">
        <f t="shared" si="172"/>
        <v>0.33333333333333331</v>
      </c>
    </row>
    <row r="329" spans="1:22" ht="13.95" customHeight="1" thickBot="1" x14ac:dyDescent="0.35">
      <c r="A329" s="83"/>
      <c r="B329" s="86"/>
      <c r="C329" s="61" t="s">
        <v>550</v>
      </c>
      <c r="D329" s="89"/>
      <c r="E329" s="89"/>
      <c r="F329" s="65">
        <f t="shared" ref="F329:V329" si="173">IFERROR(SQRT(2*(F327-F326)^2/(F327+F326)),"")</f>
        <v>0.45602513274432593</v>
      </c>
      <c r="G329" s="65">
        <f t="shared" si="173"/>
        <v>0.42215852683817512</v>
      </c>
      <c r="H329" s="65">
        <f t="shared" si="173"/>
        <v>0.36514837167011072</v>
      </c>
      <c r="I329" s="65">
        <f t="shared" si="173"/>
        <v>0.67612340378281321</v>
      </c>
      <c r="J329" s="65">
        <f t="shared" si="173"/>
        <v>0.46153846153846156</v>
      </c>
      <c r="K329" s="65">
        <f t="shared" si="173"/>
        <v>0.21081851067789195</v>
      </c>
      <c r="L329" s="65">
        <f t="shared" si="173"/>
        <v>0.36514837167011072</v>
      </c>
      <c r="M329" s="65">
        <f t="shared" si="173"/>
        <v>0.66258915644907923</v>
      </c>
      <c r="N329" s="74">
        <f t="shared" si="173"/>
        <v>0.66666666666666663</v>
      </c>
      <c r="O329" s="74">
        <f t="shared" si="173"/>
        <v>0.34299717028501769</v>
      </c>
      <c r="P329" s="74">
        <f t="shared" si="173"/>
        <v>0.28284271247461901</v>
      </c>
      <c r="Q329" s="65">
        <f t="shared" si="173"/>
        <v>0</v>
      </c>
      <c r="R329" s="65">
        <f t="shared" si="173"/>
        <v>0.56949479745149945</v>
      </c>
      <c r="S329" s="65">
        <f t="shared" si="173"/>
        <v>0.57735026918962573</v>
      </c>
      <c r="T329" s="65">
        <f t="shared" si="173"/>
        <v>0.32444284226152509</v>
      </c>
      <c r="U329" s="65">
        <f t="shared" si="173"/>
        <v>8.4971857732417472E-2</v>
      </c>
      <c r="V329" s="66">
        <f t="shared" si="173"/>
        <v>1.3093073414159542</v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>
        <v>46164</v>
      </c>
      <c r="E330" s="90">
        <v>0.63541666666666663</v>
      </c>
      <c r="F330">
        <v>621</v>
      </c>
      <c r="G330">
        <v>22</v>
      </c>
      <c r="H330">
        <v>18</v>
      </c>
      <c r="I330">
        <v>268</v>
      </c>
      <c r="J330">
        <v>313</v>
      </c>
      <c r="K330" s="18">
        <v>18</v>
      </c>
      <c r="L330" s="18">
        <v>1</v>
      </c>
      <c r="M330" s="18">
        <v>3</v>
      </c>
      <c r="N330" s="18">
        <v>4</v>
      </c>
      <c r="O330" s="18">
        <v>3</v>
      </c>
      <c r="P330" s="18">
        <v>11</v>
      </c>
      <c r="Q330" s="18">
        <v>5</v>
      </c>
      <c r="R330" s="18">
        <v>255</v>
      </c>
      <c r="S330" s="18">
        <v>8</v>
      </c>
      <c r="T330" s="18">
        <v>15</v>
      </c>
      <c r="U330" s="18">
        <v>259</v>
      </c>
      <c r="V330" s="18">
        <v>39</v>
      </c>
    </row>
    <row r="331" spans="1:22" ht="13.95" customHeight="1" x14ac:dyDescent="0.3">
      <c r="A331" s="82"/>
      <c r="B331" s="85"/>
      <c r="C331" s="18" t="s">
        <v>548</v>
      </c>
      <c r="D331" s="88"/>
      <c r="E331" s="88"/>
      <c r="F331">
        <v>620</v>
      </c>
      <c r="G331">
        <v>20</v>
      </c>
      <c r="H331">
        <v>17</v>
      </c>
      <c r="I331">
        <v>272</v>
      </c>
      <c r="J331">
        <v>311</v>
      </c>
      <c r="K331" s="18">
        <v>17</v>
      </c>
      <c r="L331" s="18">
        <f t="shared" ref="L331" si="174">SUM(L327:L330)</f>
        <v>9.5080055145272535</v>
      </c>
      <c r="M331" s="18">
        <v>3</v>
      </c>
      <c r="N331" s="18">
        <v>4</v>
      </c>
      <c r="O331" s="18">
        <v>2</v>
      </c>
      <c r="P331" s="18">
        <v>11</v>
      </c>
      <c r="Q331" s="18">
        <v>5</v>
      </c>
      <c r="R331" s="18">
        <v>259</v>
      </c>
      <c r="S331" s="18">
        <v>8</v>
      </c>
      <c r="T331" s="18">
        <v>13</v>
      </c>
      <c r="U331" s="18">
        <v>259</v>
      </c>
      <c r="V331" s="18">
        <v>39</v>
      </c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>
        <f t="shared" ref="F332:V332" si="175">IFERROR((F331-F330)/F330,"")</f>
        <v>-1.6103059581320451E-3</v>
      </c>
      <c r="G332" s="63">
        <f t="shared" si="175"/>
        <v>-9.0909090909090912E-2</v>
      </c>
      <c r="H332" s="63">
        <f t="shared" si="175"/>
        <v>-5.5555555555555552E-2</v>
      </c>
      <c r="I332" s="63">
        <f t="shared" si="175"/>
        <v>1.4925373134328358E-2</v>
      </c>
      <c r="J332" s="63">
        <f t="shared" si="175"/>
        <v>-6.3897763578274758E-3</v>
      </c>
      <c r="K332" s="63">
        <f t="shared" si="175"/>
        <v>-5.5555555555555552E-2</v>
      </c>
      <c r="L332" s="63">
        <f t="shared" si="175"/>
        <v>8.5080055145272535</v>
      </c>
      <c r="M332" s="63">
        <f t="shared" si="175"/>
        <v>0</v>
      </c>
      <c r="N332" s="63">
        <f t="shared" si="175"/>
        <v>0</v>
      </c>
      <c r="O332" s="63">
        <f t="shared" si="175"/>
        <v>-0.33333333333333331</v>
      </c>
      <c r="P332" s="63">
        <f t="shared" si="175"/>
        <v>0</v>
      </c>
      <c r="Q332" s="63">
        <f t="shared" si="175"/>
        <v>0</v>
      </c>
      <c r="R332" s="63">
        <f t="shared" si="175"/>
        <v>1.5686274509803921E-2</v>
      </c>
      <c r="S332" s="63">
        <f t="shared" si="175"/>
        <v>0</v>
      </c>
      <c r="T332" s="63">
        <f t="shared" si="175"/>
        <v>-0.13333333333333333</v>
      </c>
      <c r="U332" s="63">
        <f t="shared" si="175"/>
        <v>0</v>
      </c>
      <c r="V332" s="63">
        <f t="shared" si="175"/>
        <v>0</v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>
        <f t="shared" ref="F333:V333" si="176">IFERROR(SQRT(2*(F331-F330)^2/(F331+F330)),"")</f>
        <v>4.0144782295185012E-2</v>
      </c>
      <c r="G333" s="65">
        <f t="shared" si="176"/>
        <v>0.43643578047198472</v>
      </c>
      <c r="H333" s="65">
        <f t="shared" si="176"/>
        <v>0.23904572186687872</v>
      </c>
      <c r="I333" s="65">
        <f t="shared" si="176"/>
        <v>0.24343224778007383</v>
      </c>
      <c r="J333" s="65">
        <f t="shared" si="176"/>
        <v>0.11322770341445958</v>
      </c>
      <c r="K333" s="65">
        <f t="shared" si="176"/>
        <v>0.23904572186687872</v>
      </c>
      <c r="L333" s="65">
        <f t="shared" si="176"/>
        <v>3.7117833092064174</v>
      </c>
      <c r="M333" s="65">
        <f t="shared" si="176"/>
        <v>0</v>
      </c>
      <c r="N333" s="74">
        <f t="shared" si="176"/>
        <v>0</v>
      </c>
      <c r="O333" s="74">
        <f t="shared" si="176"/>
        <v>0.63245553203367588</v>
      </c>
      <c r="P333" s="74">
        <f t="shared" si="176"/>
        <v>0</v>
      </c>
      <c r="Q333" s="65">
        <f t="shared" si="176"/>
        <v>0</v>
      </c>
      <c r="R333" s="65">
        <f t="shared" si="176"/>
        <v>0.24951314462072213</v>
      </c>
      <c r="S333" s="65">
        <f t="shared" si="176"/>
        <v>0</v>
      </c>
      <c r="T333" s="65">
        <f t="shared" si="176"/>
        <v>0.53452248382484879</v>
      </c>
      <c r="U333" s="65">
        <f t="shared" si="176"/>
        <v>0</v>
      </c>
      <c r="V333" s="66">
        <f t="shared" si="176"/>
        <v>0</v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77">IFERROR((F335-F334)/F334,"")</f>
        <v/>
      </c>
      <c r="G336" s="63" t="str">
        <f t="shared" si="177"/>
        <v/>
      </c>
      <c r="H336" s="63" t="str">
        <f t="shared" si="177"/>
        <v/>
      </c>
      <c r="I336" s="63" t="str">
        <f t="shared" si="177"/>
        <v/>
      </c>
      <c r="J336" s="63" t="str">
        <f t="shared" si="177"/>
        <v/>
      </c>
      <c r="K336" s="63" t="str">
        <f t="shared" si="177"/>
        <v/>
      </c>
      <c r="L336" s="63" t="str">
        <f t="shared" si="177"/>
        <v/>
      </c>
      <c r="M336" s="63" t="str">
        <f t="shared" si="177"/>
        <v/>
      </c>
      <c r="N336" s="63" t="str">
        <f t="shared" si="177"/>
        <v/>
      </c>
      <c r="O336" s="63" t="str">
        <f t="shared" si="177"/>
        <v/>
      </c>
      <c r="P336" s="63" t="str">
        <f t="shared" si="177"/>
        <v/>
      </c>
      <c r="Q336" s="63" t="str">
        <f t="shared" si="177"/>
        <v/>
      </c>
      <c r="R336" s="63" t="str">
        <f t="shared" si="177"/>
        <v/>
      </c>
      <c r="S336" s="63" t="str">
        <f t="shared" si="177"/>
        <v/>
      </c>
      <c r="T336" s="63" t="str">
        <f t="shared" si="177"/>
        <v/>
      </c>
      <c r="U336" s="63" t="str">
        <f t="shared" si="177"/>
        <v/>
      </c>
      <c r="V336" s="63" t="str">
        <f t="shared" si="177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78">IFERROR(SQRT(2*(F335-F334)^2/(F335+F334)),"")</f>
        <v/>
      </c>
      <c r="G337" s="65" t="str">
        <f t="shared" si="178"/>
        <v/>
      </c>
      <c r="H337" s="65" t="str">
        <f t="shared" si="178"/>
        <v/>
      </c>
      <c r="I337" s="65" t="str">
        <f t="shared" si="178"/>
        <v/>
      </c>
      <c r="J337" s="65" t="str">
        <f t="shared" si="178"/>
        <v/>
      </c>
      <c r="K337" s="65" t="str">
        <f t="shared" si="178"/>
        <v/>
      </c>
      <c r="L337" s="65" t="str">
        <f t="shared" si="178"/>
        <v/>
      </c>
      <c r="M337" s="65" t="str">
        <f t="shared" si="178"/>
        <v/>
      </c>
      <c r="N337" s="70" t="str">
        <f t="shared" si="178"/>
        <v/>
      </c>
      <c r="O337" s="70" t="str">
        <f t="shared" si="178"/>
        <v/>
      </c>
      <c r="P337" s="70" t="str">
        <f t="shared" si="178"/>
        <v/>
      </c>
      <c r="Q337" s="65" t="str">
        <f t="shared" si="178"/>
        <v/>
      </c>
      <c r="R337" s="65" t="str">
        <f t="shared" si="178"/>
        <v/>
      </c>
      <c r="S337" s="65" t="str">
        <f t="shared" si="178"/>
        <v/>
      </c>
      <c r="T337" s="65" t="str">
        <f t="shared" si="178"/>
        <v/>
      </c>
      <c r="U337" s="65" t="str">
        <f t="shared" si="178"/>
        <v/>
      </c>
      <c r="V337" s="66" t="str">
        <f t="shared" si="178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87">
        <v>46189</v>
      </c>
      <c r="E338" s="90">
        <v>0.625</v>
      </c>
      <c r="F338" s="58">
        <v>542</v>
      </c>
      <c r="G338" s="58">
        <v>45</v>
      </c>
      <c r="H338" s="58">
        <v>48</v>
      </c>
      <c r="I338" s="58">
        <v>248</v>
      </c>
      <c r="J338" s="58">
        <v>201</v>
      </c>
      <c r="K338" s="18">
        <v>6</v>
      </c>
      <c r="L338" s="18">
        <v>25</v>
      </c>
      <c r="M338" s="18">
        <v>14</v>
      </c>
      <c r="N338" s="18">
        <v>25</v>
      </c>
      <c r="O338" s="18">
        <v>14</v>
      </c>
      <c r="P338" s="18">
        <v>9</v>
      </c>
      <c r="Q338" s="18">
        <v>12</v>
      </c>
      <c r="R338" s="18">
        <v>209</v>
      </c>
      <c r="S338" s="18">
        <v>27</v>
      </c>
      <c r="T338" s="18">
        <v>21</v>
      </c>
      <c r="U338" s="18">
        <v>171</v>
      </c>
      <c r="V338" s="18">
        <v>9</v>
      </c>
    </row>
    <row r="339" spans="1:22" ht="13.95" customHeight="1" x14ac:dyDescent="0.3">
      <c r="A339" s="82"/>
      <c r="B339" s="85"/>
      <c r="C339" s="18" t="s">
        <v>548</v>
      </c>
      <c r="D339" s="88"/>
      <c r="E339" s="88"/>
      <c r="F339" s="18">
        <v>474</v>
      </c>
      <c r="G339" s="18">
        <v>46</v>
      </c>
      <c r="H339" s="18">
        <v>45</v>
      </c>
      <c r="I339" s="18">
        <v>195</v>
      </c>
      <c r="J339" s="18">
        <v>188</v>
      </c>
      <c r="K339" s="18">
        <v>9</v>
      </c>
      <c r="L339" s="18">
        <v>22</v>
      </c>
      <c r="M339" s="18">
        <v>15</v>
      </c>
      <c r="N339" s="18">
        <v>23</v>
      </c>
      <c r="O339" s="18">
        <v>14</v>
      </c>
      <c r="P339" s="18">
        <v>8</v>
      </c>
      <c r="Q339" s="18">
        <v>15</v>
      </c>
      <c r="R339" s="18">
        <v>155</v>
      </c>
      <c r="S339" s="18">
        <v>25</v>
      </c>
      <c r="T339" s="18">
        <v>22</v>
      </c>
      <c r="U339" s="18">
        <v>156</v>
      </c>
      <c r="V339" s="18">
        <v>10</v>
      </c>
    </row>
    <row r="340" spans="1:22" ht="13.95" customHeight="1" x14ac:dyDescent="0.3">
      <c r="A340" s="82"/>
      <c r="B340" s="85"/>
      <c r="C340" s="18" t="s">
        <v>549</v>
      </c>
      <c r="D340" s="88"/>
      <c r="E340" s="88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</row>
    <row r="341" spans="1:22" ht="13.95" customHeight="1" thickBot="1" x14ac:dyDescent="0.35">
      <c r="A341" s="83"/>
      <c r="B341" s="86"/>
      <c r="C341" s="61" t="s">
        <v>550</v>
      </c>
      <c r="D341" s="89"/>
      <c r="E341" s="89"/>
      <c r="F341" s="65"/>
      <c r="G341" s="65"/>
      <c r="H341" s="65"/>
      <c r="I341" s="65"/>
      <c r="J341" s="65"/>
      <c r="K341" s="65"/>
      <c r="L341" s="65"/>
      <c r="M341" s="65"/>
      <c r="N341" s="70"/>
      <c r="O341" s="70"/>
      <c r="P341" s="70"/>
      <c r="Q341" s="65"/>
      <c r="R341" s="65"/>
      <c r="S341" s="65"/>
      <c r="T341" s="65"/>
      <c r="U341" s="65"/>
      <c r="V341" s="66"/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87">
        <v>46189</v>
      </c>
      <c r="E342" s="90">
        <v>0.66666666666666663</v>
      </c>
      <c r="F342" s="58">
        <v>476</v>
      </c>
      <c r="G342" s="58">
        <v>240</v>
      </c>
      <c r="H342" s="58">
        <v>180</v>
      </c>
      <c r="I342" s="58">
        <v>30</v>
      </c>
      <c r="J342" s="58">
        <v>26</v>
      </c>
      <c r="K342" s="58">
        <v>24</v>
      </c>
      <c r="L342" s="58">
        <v>191</v>
      </c>
      <c r="M342" s="58">
        <v>25</v>
      </c>
      <c r="N342">
        <v>16</v>
      </c>
      <c r="O342">
        <v>150</v>
      </c>
      <c r="P342">
        <v>14</v>
      </c>
      <c r="Q342" s="58">
        <v>9</v>
      </c>
      <c r="R342" s="58">
        <v>6</v>
      </c>
      <c r="S342" s="58">
        <v>15</v>
      </c>
      <c r="T342" s="58">
        <v>8</v>
      </c>
      <c r="U342" s="58">
        <v>5</v>
      </c>
      <c r="V342" s="59">
        <v>13</v>
      </c>
    </row>
    <row r="343" spans="1:22" ht="13.95" customHeight="1" x14ac:dyDescent="0.3">
      <c r="A343" s="82"/>
      <c r="B343" s="85"/>
      <c r="C343" s="18" t="s">
        <v>548</v>
      </c>
      <c r="D343" s="88"/>
      <c r="E343" s="88"/>
      <c r="F343" s="18">
        <v>486</v>
      </c>
      <c r="G343" s="18">
        <v>244</v>
      </c>
      <c r="H343" s="18">
        <v>190</v>
      </c>
      <c r="I343" s="18">
        <v>26</v>
      </c>
      <c r="J343" s="18">
        <v>26</v>
      </c>
      <c r="K343" s="18">
        <v>23</v>
      </c>
      <c r="L343" s="18">
        <v>193</v>
      </c>
      <c r="M343" s="18">
        <v>28</v>
      </c>
      <c r="N343">
        <v>17</v>
      </c>
      <c r="O343">
        <v>158</v>
      </c>
      <c r="P343">
        <v>15</v>
      </c>
      <c r="Q343" s="18">
        <v>6</v>
      </c>
      <c r="R343" s="18">
        <v>5</v>
      </c>
      <c r="S343" s="18">
        <v>15</v>
      </c>
      <c r="T343" s="18">
        <v>8</v>
      </c>
      <c r="U343" s="18">
        <v>5</v>
      </c>
      <c r="V343" s="60">
        <v>13</v>
      </c>
    </row>
    <row r="344" spans="1:22" ht="13.95" customHeight="1" x14ac:dyDescent="0.3">
      <c r="A344" s="82"/>
      <c r="B344" s="85"/>
      <c r="C344" s="18" t="s">
        <v>549</v>
      </c>
      <c r="D344" s="88"/>
      <c r="E344" s="88"/>
      <c r="F344" s="63">
        <v>2.100840336134454E-2</v>
      </c>
      <c r="G344" s="63">
        <v>1.6666666666666666E-2</v>
      </c>
      <c r="H344" s="63">
        <v>5.5555555555555552E-2</v>
      </c>
      <c r="I344" s="63">
        <v>-0.13333333333333333</v>
      </c>
      <c r="J344" s="63">
        <v>0</v>
      </c>
      <c r="K344" s="63">
        <v>-4.1666666666666664E-2</v>
      </c>
      <c r="L344" s="63">
        <v>1.0471204188481676E-2</v>
      </c>
      <c r="M344" s="63">
        <v>0.12</v>
      </c>
      <c r="N344" s="63">
        <v>6.25E-2</v>
      </c>
      <c r="O344" s="63">
        <v>5.3333333333333337E-2</v>
      </c>
      <c r="P344" s="63">
        <v>7.1428571428571425E-2</v>
      </c>
      <c r="Q344" s="63">
        <v>-0.33333333333333331</v>
      </c>
      <c r="R344" s="63">
        <v>-0.16666666666666666</v>
      </c>
      <c r="S344" s="63">
        <v>0</v>
      </c>
      <c r="T344" s="63">
        <v>0</v>
      </c>
      <c r="U344" s="63">
        <v>0</v>
      </c>
      <c r="V344" s="63">
        <v>0</v>
      </c>
    </row>
    <row r="345" spans="1:22" ht="13.95" customHeight="1" thickBot="1" x14ac:dyDescent="0.35">
      <c r="A345" s="83"/>
      <c r="B345" s="86"/>
      <c r="C345" s="61" t="s">
        <v>550</v>
      </c>
      <c r="D345" s="89"/>
      <c r="E345" s="89"/>
      <c r="F345" s="65">
        <v>0.4559607525875532</v>
      </c>
      <c r="G345" s="65">
        <v>0.25712973861329003</v>
      </c>
      <c r="H345" s="65">
        <v>0.73521462209380772</v>
      </c>
      <c r="I345" s="65">
        <v>0.7559289460184544</v>
      </c>
      <c r="J345" s="65">
        <v>0</v>
      </c>
      <c r="K345" s="65">
        <v>0.20628424925175867</v>
      </c>
      <c r="L345" s="65">
        <v>0.14433756729740643</v>
      </c>
      <c r="M345" s="65">
        <v>0.58277151741435851</v>
      </c>
      <c r="N345" s="74">
        <v>0.24618298195866548</v>
      </c>
      <c r="O345" s="74">
        <v>0.64465837122030423</v>
      </c>
      <c r="P345" s="74">
        <v>0.26261286571944509</v>
      </c>
      <c r="Q345" s="65">
        <v>1.0954451150103321</v>
      </c>
      <c r="R345" s="65">
        <v>0.42640143271122088</v>
      </c>
      <c r="S345" s="65">
        <v>0</v>
      </c>
      <c r="T345" s="65">
        <v>0</v>
      </c>
      <c r="U345" s="65">
        <v>0</v>
      </c>
      <c r="V345" s="66">
        <v>0</v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9">IFERROR((F347-F346)/F346,"")</f>
        <v/>
      </c>
      <c r="G348" s="63" t="str">
        <f t="shared" si="179"/>
        <v/>
      </c>
      <c r="H348" s="63" t="str">
        <f t="shared" si="179"/>
        <v/>
      </c>
      <c r="I348" s="63" t="str">
        <f t="shared" si="179"/>
        <v/>
      </c>
      <c r="J348" s="63" t="str">
        <f t="shared" si="179"/>
        <v/>
      </c>
      <c r="K348" s="63" t="str">
        <f t="shared" si="179"/>
        <v/>
      </c>
      <c r="L348" s="63" t="str">
        <f t="shared" si="179"/>
        <v/>
      </c>
      <c r="M348" s="63" t="str">
        <f t="shared" si="179"/>
        <v/>
      </c>
      <c r="N348" s="63" t="str">
        <f t="shared" si="179"/>
        <v/>
      </c>
      <c r="O348" s="63" t="str">
        <f t="shared" si="179"/>
        <v/>
      </c>
      <c r="P348" s="63" t="str">
        <f t="shared" si="179"/>
        <v/>
      </c>
      <c r="Q348" s="63" t="str">
        <f t="shared" si="179"/>
        <v/>
      </c>
      <c r="R348" s="63" t="str">
        <f t="shared" si="179"/>
        <v/>
      </c>
      <c r="S348" s="63" t="str">
        <f t="shared" si="179"/>
        <v/>
      </c>
      <c r="T348" s="63" t="str">
        <f t="shared" si="179"/>
        <v/>
      </c>
      <c r="U348" s="63" t="str">
        <f t="shared" si="179"/>
        <v/>
      </c>
      <c r="V348" s="63" t="str">
        <f t="shared" si="179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80">IFERROR(SQRT(2*(F347-F346)^2/(F347+F346)),"")</f>
        <v/>
      </c>
      <c r="G349" s="65" t="str">
        <f t="shared" si="180"/>
        <v/>
      </c>
      <c r="H349" s="65" t="str">
        <f t="shared" si="180"/>
        <v/>
      </c>
      <c r="I349" s="65" t="str">
        <f t="shared" si="180"/>
        <v/>
      </c>
      <c r="J349" s="65" t="str">
        <f t="shared" si="180"/>
        <v/>
      </c>
      <c r="K349" s="65" t="str">
        <f t="shared" si="180"/>
        <v/>
      </c>
      <c r="L349" s="65" t="str">
        <f t="shared" si="180"/>
        <v/>
      </c>
      <c r="M349" s="65" t="str">
        <f t="shared" si="180"/>
        <v/>
      </c>
      <c r="N349" s="74" t="str">
        <f t="shared" si="180"/>
        <v/>
      </c>
      <c r="O349" s="74" t="str">
        <f t="shared" si="180"/>
        <v/>
      </c>
      <c r="P349" s="74" t="str">
        <f t="shared" si="180"/>
        <v/>
      </c>
      <c r="Q349" s="65" t="str">
        <f t="shared" si="180"/>
        <v/>
      </c>
      <c r="R349" s="65" t="str">
        <f t="shared" si="180"/>
        <v/>
      </c>
      <c r="S349" s="65" t="str">
        <f t="shared" si="180"/>
        <v/>
      </c>
      <c r="T349" s="65" t="str">
        <f t="shared" si="180"/>
        <v/>
      </c>
      <c r="U349" s="65" t="str">
        <f t="shared" si="180"/>
        <v/>
      </c>
      <c r="V349" s="66" t="str">
        <f t="shared" si="180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81">IFERROR((F351-F350)/F350,"")</f>
        <v/>
      </c>
      <c r="G352" s="63" t="str">
        <f t="shared" si="181"/>
        <v/>
      </c>
      <c r="H352" s="63" t="str">
        <f t="shared" si="181"/>
        <v/>
      </c>
      <c r="I352" s="63" t="str">
        <f t="shared" si="181"/>
        <v/>
      </c>
      <c r="J352" s="63" t="str">
        <f t="shared" si="181"/>
        <v/>
      </c>
      <c r="K352" s="63" t="str">
        <f t="shared" si="181"/>
        <v/>
      </c>
      <c r="L352" s="63" t="str">
        <f t="shared" si="181"/>
        <v/>
      </c>
      <c r="M352" s="63" t="str">
        <f t="shared" si="181"/>
        <v/>
      </c>
      <c r="N352" s="63" t="str">
        <f t="shared" si="181"/>
        <v/>
      </c>
      <c r="O352" s="63" t="str">
        <f t="shared" si="181"/>
        <v/>
      </c>
      <c r="P352" s="63" t="str">
        <f t="shared" si="181"/>
        <v/>
      </c>
      <c r="Q352" s="63" t="str">
        <f t="shared" si="181"/>
        <v/>
      </c>
      <c r="R352" s="63" t="str">
        <f t="shared" si="181"/>
        <v/>
      </c>
      <c r="S352" s="63" t="str">
        <f t="shared" si="181"/>
        <v/>
      </c>
      <c r="T352" s="63" t="str">
        <f t="shared" si="181"/>
        <v/>
      </c>
      <c r="U352" s="63" t="str">
        <f t="shared" si="181"/>
        <v/>
      </c>
      <c r="V352" s="63" t="str">
        <f t="shared" si="181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82">IFERROR(SQRT(2*(F351-F350)^2/(F351+F350)),"")</f>
        <v/>
      </c>
      <c r="G353" s="65" t="str">
        <f t="shared" si="182"/>
        <v/>
      </c>
      <c r="H353" s="65" t="str">
        <f t="shared" si="182"/>
        <v/>
      </c>
      <c r="I353" s="65" t="str">
        <f t="shared" si="182"/>
        <v/>
      </c>
      <c r="J353" s="65" t="str">
        <f t="shared" si="182"/>
        <v/>
      </c>
      <c r="K353" s="65" t="str">
        <f t="shared" si="182"/>
        <v/>
      </c>
      <c r="L353" s="65" t="str">
        <f t="shared" si="182"/>
        <v/>
      </c>
      <c r="M353" s="65" t="str">
        <f t="shared" si="182"/>
        <v/>
      </c>
      <c r="N353" s="70" t="str">
        <f t="shared" si="182"/>
        <v/>
      </c>
      <c r="O353" s="70" t="str">
        <f t="shared" si="182"/>
        <v/>
      </c>
      <c r="P353" s="70" t="str">
        <f t="shared" si="182"/>
        <v/>
      </c>
      <c r="Q353" s="65" t="str">
        <f t="shared" si="182"/>
        <v/>
      </c>
      <c r="R353" s="65" t="str">
        <f t="shared" si="182"/>
        <v/>
      </c>
      <c r="S353" s="65" t="str">
        <f t="shared" si="182"/>
        <v/>
      </c>
      <c r="T353" s="65" t="str">
        <f t="shared" si="182"/>
        <v/>
      </c>
      <c r="U353" s="65" t="str">
        <f t="shared" si="182"/>
        <v/>
      </c>
      <c r="V353" s="66" t="str">
        <f t="shared" si="182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87">
        <v>46190</v>
      </c>
      <c r="E354" s="90">
        <v>0.33333333333333331</v>
      </c>
      <c r="F354" s="58">
        <v>402</v>
      </c>
      <c r="G354" s="58">
        <v>5</v>
      </c>
      <c r="H354" s="58">
        <v>72</v>
      </c>
      <c r="I354" s="58">
        <v>143</v>
      </c>
      <c r="J354" s="58">
        <v>182</v>
      </c>
      <c r="K354" s="18">
        <v>4</v>
      </c>
      <c r="L354" s="18">
        <v>0</v>
      </c>
      <c r="M354" s="18">
        <v>1</v>
      </c>
      <c r="N354" s="18">
        <v>67</v>
      </c>
      <c r="O354" s="18">
        <v>2</v>
      </c>
      <c r="P354" s="18">
        <v>3</v>
      </c>
      <c r="Q354" s="18">
        <f>SUM(Q350:Q353)</f>
        <v>0</v>
      </c>
      <c r="R354" s="18">
        <v>117</v>
      </c>
      <c r="S354" s="18">
        <v>26</v>
      </c>
      <c r="T354" s="18">
        <v>5</v>
      </c>
      <c r="U354" s="18">
        <v>175</v>
      </c>
      <c r="V354" s="18">
        <v>2</v>
      </c>
    </row>
    <row r="355" spans="1:22" ht="13.95" customHeight="1" x14ac:dyDescent="0.3">
      <c r="A355" s="82"/>
      <c r="B355" s="85"/>
      <c r="C355" s="18" t="s">
        <v>548</v>
      </c>
      <c r="D355" s="88"/>
      <c r="E355" s="88"/>
      <c r="F355" s="18">
        <v>406</v>
      </c>
      <c r="G355" s="18">
        <v>5</v>
      </c>
      <c r="H355" s="18">
        <v>63</v>
      </c>
      <c r="I355" s="18">
        <v>151</v>
      </c>
      <c r="J355" s="18">
        <v>187</v>
      </c>
      <c r="K355" s="18">
        <v>4</v>
      </c>
      <c r="L355" s="18">
        <f t="shared" ref="L355:Q355" si="183">SUM(L351:L354)</f>
        <v>0</v>
      </c>
      <c r="M355" s="18">
        <v>1</v>
      </c>
      <c r="N355" s="18">
        <v>59</v>
      </c>
      <c r="O355" s="18">
        <v>1</v>
      </c>
      <c r="P355" s="18">
        <v>3</v>
      </c>
      <c r="Q355" s="18">
        <f t="shared" si="183"/>
        <v>0</v>
      </c>
      <c r="R355" s="18">
        <v>121</v>
      </c>
      <c r="S355" s="18">
        <v>30</v>
      </c>
      <c r="T355" s="18">
        <v>5</v>
      </c>
      <c r="U355" s="18">
        <v>179</v>
      </c>
      <c r="V355" s="18">
        <v>3</v>
      </c>
    </row>
    <row r="356" spans="1:22" ht="13.95" customHeight="1" x14ac:dyDescent="0.3">
      <c r="A356" s="82"/>
      <c r="B356" s="85"/>
      <c r="C356" s="18" t="s">
        <v>549</v>
      </c>
      <c r="D356" s="88"/>
      <c r="E356" s="88"/>
      <c r="F356" s="63">
        <f t="shared" ref="F356:J356" si="184">IFERROR((F355-F354)/F354,"")</f>
        <v>9.9502487562189053E-3</v>
      </c>
      <c r="G356" s="63">
        <f t="shared" si="184"/>
        <v>0</v>
      </c>
      <c r="H356" s="63">
        <f t="shared" si="184"/>
        <v>-0.125</v>
      </c>
      <c r="I356" s="63">
        <f t="shared" si="184"/>
        <v>5.5944055944055944E-2</v>
      </c>
      <c r="J356" s="63">
        <f t="shared" si="184"/>
        <v>2.7472527472527472E-2</v>
      </c>
      <c r="K356" s="63">
        <f t="shared" ref="K356:V356" si="185">IFERROR((K355-K354)/K354,"")</f>
        <v>0</v>
      </c>
      <c r="L356" s="63" t="str">
        <f t="shared" si="185"/>
        <v/>
      </c>
      <c r="M356" s="63">
        <f t="shared" si="185"/>
        <v>0</v>
      </c>
      <c r="N356" s="63">
        <f t="shared" si="185"/>
        <v>-0.11940298507462686</v>
      </c>
      <c r="O356" s="63">
        <f t="shared" si="185"/>
        <v>-0.5</v>
      </c>
      <c r="P356" s="63">
        <f t="shared" si="185"/>
        <v>0</v>
      </c>
      <c r="Q356" s="63" t="str">
        <f t="shared" si="185"/>
        <v/>
      </c>
      <c r="R356" s="63">
        <f t="shared" si="185"/>
        <v>3.4188034188034191E-2</v>
      </c>
      <c r="S356" s="63">
        <f t="shared" si="185"/>
        <v>0.15384615384615385</v>
      </c>
      <c r="T356" s="63">
        <f t="shared" si="185"/>
        <v>0</v>
      </c>
      <c r="U356" s="63">
        <f t="shared" si="185"/>
        <v>2.2857142857142857E-2</v>
      </c>
      <c r="V356" s="63">
        <f t="shared" si="185"/>
        <v>0.5</v>
      </c>
    </row>
    <row r="357" spans="1:22" ht="13.95" customHeight="1" thickBot="1" x14ac:dyDescent="0.35">
      <c r="A357" s="83"/>
      <c r="B357" s="86"/>
      <c r="C357" s="61" t="s">
        <v>550</v>
      </c>
      <c r="D357" s="89"/>
      <c r="E357" s="89"/>
      <c r="F357" s="65">
        <f t="shared" ref="F357:J357" si="186">IFERROR(SQRT(2*(F355-F354)^2/(F355+F354)),"")</f>
        <v>0.19900743804199783</v>
      </c>
      <c r="G357" s="65">
        <f t="shared" si="186"/>
        <v>0</v>
      </c>
      <c r="H357" s="65">
        <f t="shared" si="186"/>
        <v>1.0954451150103321</v>
      </c>
      <c r="I357" s="65">
        <f t="shared" si="186"/>
        <v>0.65982887907385801</v>
      </c>
      <c r="J357" s="65">
        <f t="shared" si="186"/>
        <v>0.36810508691615512</v>
      </c>
      <c r="K357" s="65">
        <f t="shared" ref="K357:V357" si="187">IFERROR(SQRT(2*(K355-K354)^2/(K355+K354)),"")</f>
        <v>0</v>
      </c>
      <c r="L357" s="65" t="str">
        <f t="shared" si="187"/>
        <v/>
      </c>
      <c r="M357" s="65">
        <f t="shared" si="187"/>
        <v>0</v>
      </c>
      <c r="N357" s="70">
        <f t="shared" si="187"/>
        <v>1.0079052613579393</v>
      </c>
      <c r="O357" s="70">
        <f t="shared" si="187"/>
        <v>0.81649658092772603</v>
      </c>
      <c r="P357" s="70">
        <f t="shared" si="187"/>
        <v>0</v>
      </c>
      <c r="Q357" s="65" t="str">
        <f t="shared" si="187"/>
        <v/>
      </c>
      <c r="R357" s="65">
        <f t="shared" si="187"/>
        <v>0.36667939881128453</v>
      </c>
      <c r="S357" s="65">
        <f t="shared" si="187"/>
        <v>0.7559289460184544</v>
      </c>
      <c r="T357" s="65">
        <f t="shared" si="187"/>
        <v>0</v>
      </c>
      <c r="U357" s="65">
        <f t="shared" si="187"/>
        <v>0.30065841120113151</v>
      </c>
      <c r="V357" s="66">
        <f t="shared" si="187"/>
        <v>0.63245553203367588</v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87">
        <v>46190</v>
      </c>
      <c r="E358" s="90">
        <v>0.66666666666666663</v>
      </c>
      <c r="F358" s="58">
        <v>435</v>
      </c>
      <c r="G358" s="58">
        <v>167</v>
      </c>
      <c r="H358" s="58">
        <v>246</v>
      </c>
      <c r="I358" s="58">
        <v>22</v>
      </c>
      <c r="J358" s="58">
        <v>0</v>
      </c>
      <c r="K358" s="18">
        <f>SUM(K354:K357)</f>
        <v>8</v>
      </c>
      <c r="L358" s="18">
        <v>155</v>
      </c>
      <c r="M358" s="18">
        <v>12</v>
      </c>
      <c r="N358" s="18">
        <v>13</v>
      </c>
      <c r="O358" s="18">
        <v>233</v>
      </c>
      <c r="P358" s="18">
        <f t="shared" ref="P358:V359" si="188">SUM(P354:P357)</f>
        <v>6</v>
      </c>
      <c r="Q358" s="18">
        <v>9</v>
      </c>
      <c r="R358" s="18">
        <f t="shared" si="188"/>
        <v>238.40086743299932</v>
      </c>
      <c r="S358" s="18">
        <v>13</v>
      </c>
      <c r="T358" s="18">
        <f t="shared" si="188"/>
        <v>10</v>
      </c>
      <c r="U358" s="18">
        <f t="shared" si="188"/>
        <v>354.3235155540583</v>
      </c>
      <c r="V358" s="18">
        <f t="shared" si="188"/>
        <v>6.132455532033676</v>
      </c>
    </row>
    <row r="359" spans="1:22" ht="13.95" customHeight="1" x14ac:dyDescent="0.3">
      <c r="A359" s="82"/>
      <c r="B359" s="85"/>
      <c r="C359" s="18" t="s">
        <v>548</v>
      </c>
      <c r="D359" s="88"/>
      <c r="E359" s="88"/>
      <c r="F359" s="18">
        <v>430</v>
      </c>
      <c r="G359" s="18">
        <v>163</v>
      </c>
      <c r="H359" s="18">
        <v>242</v>
      </c>
      <c r="I359" s="18">
        <v>25</v>
      </c>
      <c r="J359" s="18">
        <v>0</v>
      </c>
      <c r="K359" s="18">
        <f>SUM(K355:K358)</f>
        <v>12</v>
      </c>
      <c r="L359" s="18">
        <v>152</v>
      </c>
      <c r="M359" s="18">
        <v>11</v>
      </c>
      <c r="N359" s="18">
        <v>10</v>
      </c>
      <c r="O359" s="18">
        <v>232</v>
      </c>
      <c r="P359" s="18">
        <f t="shared" si="188"/>
        <v>9</v>
      </c>
      <c r="Q359" s="18">
        <v>13</v>
      </c>
      <c r="R359" s="18">
        <f t="shared" si="188"/>
        <v>359.80173486599864</v>
      </c>
      <c r="S359" s="18">
        <v>12</v>
      </c>
      <c r="T359" s="18">
        <f t="shared" si="188"/>
        <v>15</v>
      </c>
      <c r="U359" s="18">
        <f t="shared" si="188"/>
        <v>533.64703110811661</v>
      </c>
      <c r="V359" s="18">
        <f t="shared" si="188"/>
        <v>10.264911064067352</v>
      </c>
    </row>
    <row r="360" spans="1:22" ht="13.95" customHeight="1" x14ac:dyDescent="0.3">
      <c r="A360" s="82"/>
      <c r="B360" s="85"/>
      <c r="C360" s="18" t="s">
        <v>549</v>
      </c>
      <c r="D360" s="88"/>
      <c r="E360" s="88"/>
      <c r="F360" s="63">
        <f t="shared" ref="F360:V360" si="189">IFERROR((F359-F358)/F358,"")</f>
        <v>-1.1494252873563218E-2</v>
      </c>
      <c r="G360" s="63">
        <f t="shared" si="189"/>
        <v>-2.3952095808383235E-2</v>
      </c>
      <c r="H360" s="63">
        <f t="shared" si="189"/>
        <v>-1.6260162601626018E-2</v>
      </c>
      <c r="I360" s="63">
        <f t="shared" si="189"/>
        <v>0.13636363636363635</v>
      </c>
      <c r="J360" s="63">
        <v>0</v>
      </c>
      <c r="K360" s="63">
        <f t="shared" si="189"/>
        <v>0.5</v>
      </c>
      <c r="L360" s="63">
        <f t="shared" si="189"/>
        <v>-1.935483870967742E-2</v>
      </c>
      <c r="M360" s="63">
        <f t="shared" si="189"/>
        <v>-8.3333333333333329E-2</v>
      </c>
      <c r="N360" s="63">
        <f t="shared" si="189"/>
        <v>-0.23076923076923078</v>
      </c>
      <c r="O360" s="63">
        <f t="shared" si="189"/>
        <v>-4.2918454935622317E-3</v>
      </c>
      <c r="P360" s="63">
        <f t="shared" si="189"/>
        <v>0.5</v>
      </c>
      <c r="Q360" s="63">
        <f t="shared" si="189"/>
        <v>0.44444444444444442</v>
      </c>
      <c r="R360" s="63">
        <f t="shared" si="189"/>
        <v>0.50922997361625821</v>
      </c>
      <c r="S360" s="63">
        <f t="shared" si="189"/>
        <v>-7.6923076923076927E-2</v>
      </c>
      <c r="T360" s="63">
        <f t="shared" si="189"/>
        <v>0.5</v>
      </c>
      <c r="U360" s="63">
        <f t="shared" si="189"/>
        <v>0.50610108469275261</v>
      </c>
      <c r="V360" s="63">
        <f t="shared" si="189"/>
        <v>0.67386636730543892</v>
      </c>
    </row>
    <row r="361" spans="1:22" ht="13.95" customHeight="1" thickBot="1" x14ac:dyDescent="0.35">
      <c r="A361" s="83"/>
      <c r="B361" s="86"/>
      <c r="C361" s="61" t="s">
        <v>550</v>
      </c>
      <c r="D361" s="89"/>
      <c r="E361" s="89"/>
      <c r="F361" s="65">
        <f t="shared" ref="F361:V361" si="190">IFERROR(SQRT(2*(F359-F358)^2/(F359+F358)),"")</f>
        <v>0.24042351841717249</v>
      </c>
      <c r="G361" s="65">
        <f t="shared" si="190"/>
        <v>0.31139957766460918</v>
      </c>
      <c r="H361" s="65">
        <f t="shared" si="190"/>
        <v>0.25607375986579195</v>
      </c>
      <c r="I361" s="65">
        <f t="shared" si="190"/>
        <v>0.61885274775527599</v>
      </c>
      <c r="J361" s="65">
        <v>0</v>
      </c>
      <c r="K361" s="65">
        <f t="shared" si="190"/>
        <v>1.2649110640673518</v>
      </c>
      <c r="L361" s="65">
        <f t="shared" si="190"/>
        <v>0.24214029368137852</v>
      </c>
      <c r="M361" s="65">
        <f t="shared" si="190"/>
        <v>0.29488391230979427</v>
      </c>
      <c r="N361" s="70">
        <f t="shared" si="190"/>
        <v>0.88465173692938281</v>
      </c>
      <c r="O361" s="70">
        <f t="shared" si="190"/>
        <v>6.558258357839529E-2</v>
      </c>
      <c r="P361" s="70">
        <f t="shared" si="190"/>
        <v>1.0954451150103321</v>
      </c>
      <c r="Q361" s="65">
        <f t="shared" si="190"/>
        <v>1.2060453783110545</v>
      </c>
      <c r="R361" s="65">
        <f t="shared" si="190"/>
        <v>7.0196044193213165</v>
      </c>
      <c r="S361" s="65">
        <f t="shared" si="190"/>
        <v>0.28284271247461901</v>
      </c>
      <c r="T361" s="65">
        <f t="shared" si="190"/>
        <v>1.4142135623730951</v>
      </c>
      <c r="U361" s="65">
        <f t="shared" si="190"/>
        <v>8.5104585700814912</v>
      </c>
      <c r="V361" s="66">
        <f t="shared" si="190"/>
        <v>1.4432319467347852</v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91">IFERROR((F363-F362)/F362,"")</f>
        <v/>
      </c>
      <c r="G364" s="63" t="str">
        <f t="shared" si="191"/>
        <v/>
      </c>
      <c r="H364" s="63" t="str">
        <f t="shared" si="191"/>
        <v/>
      </c>
      <c r="I364" s="63" t="str">
        <f t="shared" si="191"/>
        <v/>
      </c>
      <c r="J364" s="63" t="str">
        <f t="shared" si="191"/>
        <v/>
      </c>
      <c r="K364" s="63" t="str">
        <f t="shared" si="191"/>
        <v/>
      </c>
      <c r="L364" s="63" t="str">
        <f t="shared" si="191"/>
        <v/>
      </c>
      <c r="M364" s="63" t="str">
        <f t="shared" si="191"/>
        <v/>
      </c>
      <c r="N364" s="63" t="str">
        <f t="shared" si="191"/>
        <v/>
      </c>
      <c r="O364" s="63" t="str">
        <f t="shared" si="191"/>
        <v/>
      </c>
      <c r="P364" s="63" t="str">
        <f t="shared" si="191"/>
        <v/>
      </c>
      <c r="Q364" s="63" t="str">
        <f t="shared" si="191"/>
        <v/>
      </c>
      <c r="R364" s="63" t="str">
        <f t="shared" si="191"/>
        <v/>
      </c>
      <c r="S364" s="63" t="str">
        <f t="shared" si="191"/>
        <v/>
      </c>
      <c r="T364" s="63" t="str">
        <f t="shared" si="191"/>
        <v/>
      </c>
      <c r="U364" s="63" t="str">
        <f t="shared" si="191"/>
        <v/>
      </c>
      <c r="V364" s="63" t="str">
        <f t="shared" si="191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92">IFERROR(SQRT(2*(F363-F362)^2/(F363+F362)),"")</f>
        <v/>
      </c>
      <c r="G365" s="65" t="str">
        <f t="shared" si="192"/>
        <v/>
      </c>
      <c r="H365" s="65" t="str">
        <f t="shared" si="192"/>
        <v/>
      </c>
      <c r="I365" s="65" t="str">
        <f t="shared" si="192"/>
        <v/>
      </c>
      <c r="J365" s="65" t="str">
        <f t="shared" si="192"/>
        <v/>
      </c>
      <c r="K365" s="65" t="str">
        <f t="shared" si="192"/>
        <v/>
      </c>
      <c r="L365" s="65" t="str">
        <f t="shared" si="192"/>
        <v/>
      </c>
      <c r="M365" s="65" t="str">
        <f t="shared" si="192"/>
        <v/>
      </c>
      <c r="N365" s="74" t="str">
        <f t="shared" si="192"/>
        <v/>
      </c>
      <c r="O365" s="74" t="str">
        <f t="shared" si="192"/>
        <v/>
      </c>
      <c r="P365" s="74" t="str">
        <f t="shared" si="192"/>
        <v/>
      </c>
      <c r="Q365" s="65" t="str">
        <f t="shared" si="192"/>
        <v/>
      </c>
      <c r="R365" s="65" t="str">
        <f t="shared" si="192"/>
        <v/>
      </c>
      <c r="S365" s="65" t="str">
        <f t="shared" si="192"/>
        <v/>
      </c>
      <c r="T365" s="65" t="str">
        <f t="shared" si="192"/>
        <v/>
      </c>
      <c r="U365" s="65" t="str">
        <f t="shared" si="192"/>
        <v/>
      </c>
      <c r="V365" s="66" t="str">
        <f t="shared" si="192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93">IFERROR((F367-F366)/F366,"")</f>
        <v/>
      </c>
      <c r="G368" s="63" t="str">
        <f t="shared" si="193"/>
        <v/>
      </c>
      <c r="H368" s="63" t="str">
        <f t="shared" si="193"/>
        <v/>
      </c>
      <c r="I368" s="63" t="str">
        <f t="shared" si="193"/>
        <v/>
      </c>
      <c r="J368" s="63" t="str">
        <f t="shared" si="193"/>
        <v/>
      </c>
      <c r="K368" s="63" t="str">
        <f t="shared" si="193"/>
        <v/>
      </c>
      <c r="L368" s="63" t="str">
        <f t="shared" si="193"/>
        <v/>
      </c>
      <c r="M368" s="63" t="str">
        <f t="shared" si="193"/>
        <v/>
      </c>
      <c r="N368" s="63" t="str">
        <f t="shared" si="193"/>
        <v/>
      </c>
      <c r="O368" s="63" t="str">
        <f t="shared" si="193"/>
        <v/>
      </c>
      <c r="P368" s="63" t="str">
        <f t="shared" si="193"/>
        <v/>
      </c>
      <c r="Q368" s="63" t="str">
        <f t="shared" si="193"/>
        <v/>
      </c>
      <c r="R368" s="63" t="str">
        <f t="shared" si="193"/>
        <v/>
      </c>
      <c r="S368" s="63" t="str">
        <f t="shared" si="193"/>
        <v/>
      </c>
      <c r="T368" s="63" t="str">
        <f t="shared" si="193"/>
        <v/>
      </c>
      <c r="U368" s="63" t="str">
        <f t="shared" si="193"/>
        <v/>
      </c>
      <c r="V368" s="63" t="str">
        <f t="shared" si="193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94">IFERROR(SQRT(2*(F367-F366)^2/(F367+F366)),"")</f>
        <v/>
      </c>
      <c r="G369" s="65" t="str">
        <f t="shared" si="194"/>
        <v/>
      </c>
      <c r="H369" s="65" t="str">
        <f t="shared" si="194"/>
        <v/>
      </c>
      <c r="I369" s="65" t="str">
        <f t="shared" si="194"/>
        <v/>
      </c>
      <c r="J369" s="65" t="str">
        <f t="shared" si="194"/>
        <v/>
      </c>
      <c r="K369" s="65" t="str">
        <f t="shared" si="194"/>
        <v/>
      </c>
      <c r="L369" s="65" t="str">
        <f t="shared" si="194"/>
        <v/>
      </c>
      <c r="M369" s="65" t="str">
        <f t="shared" si="194"/>
        <v/>
      </c>
      <c r="N369" s="74" t="str">
        <f t="shared" si="194"/>
        <v/>
      </c>
      <c r="O369" s="74" t="str">
        <f t="shared" si="194"/>
        <v/>
      </c>
      <c r="P369" s="74" t="str">
        <f t="shared" si="194"/>
        <v/>
      </c>
      <c r="Q369" s="65" t="str">
        <f t="shared" si="194"/>
        <v/>
      </c>
      <c r="R369" s="65" t="str">
        <f t="shared" si="194"/>
        <v/>
      </c>
      <c r="S369" s="65" t="str">
        <f t="shared" si="194"/>
        <v/>
      </c>
      <c r="T369" s="65" t="str">
        <f t="shared" si="194"/>
        <v/>
      </c>
      <c r="U369" s="65" t="str">
        <f t="shared" si="194"/>
        <v/>
      </c>
      <c r="V369" s="66" t="str">
        <f t="shared" si="194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95">IFERROR((F371-F370)/F370,"")</f>
        <v/>
      </c>
      <c r="G372" s="63" t="str">
        <f t="shared" si="195"/>
        <v/>
      </c>
      <c r="H372" s="63" t="str">
        <f t="shared" si="195"/>
        <v/>
      </c>
      <c r="I372" s="63" t="str">
        <f t="shared" si="195"/>
        <v/>
      </c>
      <c r="J372" s="63" t="str">
        <f t="shared" si="195"/>
        <v/>
      </c>
      <c r="K372" s="63" t="str">
        <f t="shared" si="195"/>
        <v/>
      </c>
      <c r="L372" s="63" t="str">
        <f t="shared" si="195"/>
        <v/>
      </c>
      <c r="M372" s="63" t="str">
        <f t="shared" si="195"/>
        <v/>
      </c>
      <c r="N372" s="63" t="str">
        <f t="shared" si="195"/>
        <v/>
      </c>
      <c r="O372" s="63" t="str">
        <f t="shared" si="195"/>
        <v/>
      </c>
      <c r="P372" s="63" t="str">
        <f t="shared" si="195"/>
        <v/>
      </c>
      <c r="Q372" s="63" t="str">
        <f t="shared" si="195"/>
        <v/>
      </c>
      <c r="R372" s="63" t="str">
        <f t="shared" si="195"/>
        <v/>
      </c>
      <c r="S372" s="63" t="str">
        <f t="shared" si="195"/>
        <v/>
      </c>
      <c r="T372" s="63" t="str">
        <f t="shared" si="195"/>
        <v/>
      </c>
      <c r="U372" s="63" t="str">
        <f t="shared" si="195"/>
        <v/>
      </c>
      <c r="V372" s="63" t="str">
        <f t="shared" si="195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96">IFERROR(SQRT(2*(F371-F370)^2/(F371+F370)),"")</f>
        <v/>
      </c>
      <c r="G373" s="65" t="str">
        <f t="shared" si="196"/>
        <v/>
      </c>
      <c r="H373" s="65" t="str">
        <f t="shared" si="196"/>
        <v/>
      </c>
      <c r="I373" s="65" t="str">
        <f t="shared" si="196"/>
        <v/>
      </c>
      <c r="J373" s="65" t="str">
        <f t="shared" si="196"/>
        <v/>
      </c>
      <c r="K373" s="65" t="str">
        <f t="shared" si="196"/>
        <v/>
      </c>
      <c r="L373" s="65" t="str">
        <f t="shared" si="196"/>
        <v/>
      </c>
      <c r="M373" s="65" t="str">
        <f t="shared" si="196"/>
        <v/>
      </c>
      <c r="N373" s="70" t="str">
        <f t="shared" si="196"/>
        <v/>
      </c>
      <c r="O373" s="70" t="str">
        <f t="shared" si="196"/>
        <v/>
      </c>
      <c r="P373" s="70" t="str">
        <f t="shared" si="196"/>
        <v/>
      </c>
      <c r="Q373" s="65" t="str">
        <f t="shared" si="196"/>
        <v/>
      </c>
      <c r="R373" s="65" t="str">
        <f t="shared" si="196"/>
        <v/>
      </c>
      <c r="S373" s="65" t="str">
        <f t="shared" si="196"/>
        <v/>
      </c>
      <c r="T373" s="65" t="str">
        <f t="shared" si="196"/>
        <v/>
      </c>
      <c r="U373" s="65" t="str">
        <f t="shared" si="196"/>
        <v/>
      </c>
      <c r="V373" s="66" t="str">
        <f t="shared" si="196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97">IFERROR((F375-F374)/F374,"")</f>
        <v/>
      </c>
      <c r="G376" s="63" t="str">
        <f t="shared" si="197"/>
        <v/>
      </c>
      <c r="H376" s="63" t="str">
        <f t="shared" si="197"/>
        <v/>
      </c>
      <c r="I376" s="63" t="str">
        <f t="shared" si="197"/>
        <v/>
      </c>
      <c r="J376" s="63" t="str">
        <f t="shared" si="197"/>
        <v/>
      </c>
      <c r="K376" s="63" t="str">
        <f t="shared" si="197"/>
        <v/>
      </c>
      <c r="L376" s="63" t="str">
        <f t="shared" si="197"/>
        <v/>
      </c>
      <c r="M376" s="63" t="str">
        <f t="shared" si="197"/>
        <v/>
      </c>
      <c r="N376" s="63" t="str">
        <f t="shared" si="197"/>
        <v/>
      </c>
      <c r="O376" s="63" t="str">
        <f t="shared" si="197"/>
        <v/>
      </c>
      <c r="P376" s="63" t="str">
        <f t="shared" si="197"/>
        <v/>
      </c>
      <c r="Q376" s="63" t="str">
        <f t="shared" si="197"/>
        <v/>
      </c>
      <c r="R376" s="63" t="str">
        <f t="shared" si="197"/>
        <v/>
      </c>
      <c r="S376" s="63" t="str">
        <f t="shared" si="197"/>
        <v/>
      </c>
      <c r="T376" s="63" t="str">
        <f t="shared" si="197"/>
        <v/>
      </c>
      <c r="U376" s="63" t="str">
        <f t="shared" si="197"/>
        <v/>
      </c>
      <c r="V376" s="63" t="str">
        <f t="shared" si="197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98">IFERROR(SQRT(2*(F375-F374)^2/(F375+F374)),"")</f>
        <v/>
      </c>
      <c r="G377" s="65" t="str">
        <f t="shared" si="198"/>
        <v/>
      </c>
      <c r="H377" s="65" t="str">
        <f t="shared" si="198"/>
        <v/>
      </c>
      <c r="I377" s="65" t="str">
        <f t="shared" si="198"/>
        <v/>
      </c>
      <c r="J377" s="65" t="str">
        <f t="shared" si="198"/>
        <v/>
      </c>
      <c r="K377" s="65" t="str">
        <f t="shared" si="198"/>
        <v/>
      </c>
      <c r="L377" s="65" t="str">
        <f t="shared" si="198"/>
        <v/>
      </c>
      <c r="M377" s="65" t="str">
        <f t="shared" si="198"/>
        <v/>
      </c>
      <c r="N377" s="70" t="str">
        <f t="shared" si="198"/>
        <v/>
      </c>
      <c r="O377" s="70" t="str">
        <f t="shared" si="198"/>
        <v/>
      </c>
      <c r="P377" s="70" t="str">
        <f t="shared" si="198"/>
        <v/>
      </c>
      <c r="Q377" s="65" t="str">
        <f t="shared" si="198"/>
        <v/>
      </c>
      <c r="R377" s="65" t="str">
        <f t="shared" si="198"/>
        <v/>
      </c>
      <c r="S377" s="65" t="str">
        <f t="shared" si="198"/>
        <v/>
      </c>
      <c r="T377" s="65" t="str">
        <f t="shared" si="198"/>
        <v/>
      </c>
      <c r="U377" s="65" t="str">
        <f t="shared" si="198"/>
        <v/>
      </c>
      <c r="V377" s="66" t="str">
        <f t="shared" si="198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99">IFERROR((F379-F378)/F378,"")</f>
        <v/>
      </c>
      <c r="G380" s="63" t="str">
        <f t="shared" si="199"/>
        <v/>
      </c>
      <c r="H380" s="63" t="str">
        <f t="shared" si="199"/>
        <v/>
      </c>
      <c r="I380" s="63" t="str">
        <f t="shared" si="199"/>
        <v/>
      </c>
      <c r="J380" s="63" t="str">
        <f t="shared" si="199"/>
        <v/>
      </c>
      <c r="K380" s="63" t="str">
        <f t="shared" si="199"/>
        <v/>
      </c>
      <c r="L380" s="63" t="str">
        <f t="shared" si="199"/>
        <v/>
      </c>
      <c r="M380" s="63" t="str">
        <f t="shared" si="199"/>
        <v/>
      </c>
      <c r="N380" s="63" t="str">
        <f t="shared" si="199"/>
        <v/>
      </c>
      <c r="O380" s="63" t="str">
        <f t="shared" si="199"/>
        <v/>
      </c>
      <c r="P380" s="63" t="str">
        <f t="shared" si="199"/>
        <v/>
      </c>
      <c r="Q380" s="63" t="str">
        <f t="shared" si="199"/>
        <v/>
      </c>
      <c r="R380" s="63" t="str">
        <f t="shared" si="199"/>
        <v/>
      </c>
      <c r="S380" s="63" t="str">
        <f t="shared" si="199"/>
        <v/>
      </c>
      <c r="T380" s="63" t="str">
        <f t="shared" si="199"/>
        <v/>
      </c>
      <c r="U380" s="63" t="str">
        <f t="shared" si="199"/>
        <v/>
      </c>
      <c r="V380" s="63" t="str">
        <f t="shared" si="199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200">IFERROR(SQRT(2*(F379-F378)^2/(F379+F378)),"")</f>
        <v/>
      </c>
      <c r="G381" s="65" t="str">
        <f t="shared" si="200"/>
        <v/>
      </c>
      <c r="H381" s="65" t="str">
        <f t="shared" si="200"/>
        <v/>
      </c>
      <c r="I381" s="65" t="str">
        <f t="shared" si="200"/>
        <v/>
      </c>
      <c r="J381" s="65" t="str">
        <f t="shared" si="200"/>
        <v/>
      </c>
      <c r="K381" s="65" t="str">
        <f t="shared" si="200"/>
        <v/>
      </c>
      <c r="L381" s="65" t="str">
        <f t="shared" si="200"/>
        <v/>
      </c>
      <c r="M381" s="65" t="str">
        <f t="shared" si="200"/>
        <v/>
      </c>
      <c r="N381" s="70" t="str">
        <f t="shared" si="200"/>
        <v/>
      </c>
      <c r="O381" s="70" t="str">
        <f t="shared" si="200"/>
        <v/>
      </c>
      <c r="P381" s="70" t="str">
        <f t="shared" si="200"/>
        <v/>
      </c>
      <c r="Q381" s="65" t="str">
        <f t="shared" si="200"/>
        <v/>
      </c>
      <c r="R381" s="65" t="str">
        <f t="shared" si="200"/>
        <v/>
      </c>
      <c r="S381" s="65" t="str">
        <f t="shared" si="200"/>
        <v/>
      </c>
      <c r="T381" s="65" t="str">
        <f t="shared" si="200"/>
        <v/>
      </c>
      <c r="U381" s="65" t="str">
        <f t="shared" si="200"/>
        <v/>
      </c>
      <c r="V381" s="66" t="str">
        <f t="shared" si="200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201">IFERROR((F383-F382)/F382,"")</f>
        <v/>
      </c>
      <c r="G384" s="63" t="str">
        <f t="shared" si="201"/>
        <v/>
      </c>
      <c r="H384" s="63" t="str">
        <f t="shared" si="201"/>
        <v/>
      </c>
      <c r="I384" s="63" t="str">
        <f t="shared" si="201"/>
        <v/>
      </c>
      <c r="J384" s="63" t="str">
        <f t="shared" si="201"/>
        <v/>
      </c>
      <c r="K384" s="63" t="str">
        <f t="shared" si="201"/>
        <v/>
      </c>
      <c r="L384" s="63" t="str">
        <f t="shared" si="201"/>
        <v/>
      </c>
      <c r="M384" s="63" t="str">
        <f t="shared" si="201"/>
        <v/>
      </c>
      <c r="N384" s="63" t="str">
        <f t="shared" si="201"/>
        <v/>
      </c>
      <c r="O384" s="63" t="str">
        <f t="shared" si="201"/>
        <v/>
      </c>
      <c r="P384" s="63" t="str">
        <f t="shared" si="201"/>
        <v/>
      </c>
      <c r="Q384" s="63" t="str">
        <f t="shared" si="201"/>
        <v/>
      </c>
      <c r="R384" s="63" t="str">
        <f t="shared" si="201"/>
        <v/>
      </c>
      <c r="S384" s="63" t="str">
        <f t="shared" si="201"/>
        <v/>
      </c>
      <c r="T384" s="63" t="str">
        <f t="shared" si="201"/>
        <v/>
      </c>
      <c r="U384" s="63" t="str">
        <f t="shared" si="201"/>
        <v/>
      </c>
      <c r="V384" s="63" t="str">
        <f t="shared" si="201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202">IFERROR(SQRT(2*(F383-F382)^2/(F383+F382)),"")</f>
        <v/>
      </c>
      <c r="G385" s="65" t="str">
        <f t="shared" si="202"/>
        <v/>
      </c>
      <c r="H385" s="65" t="str">
        <f t="shared" si="202"/>
        <v/>
      </c>
      <c r="I385" s="65" t="str">
        <f t="shared" si="202"/>
        <v/>
      </c>
      <c r="J385" s="65" t="str">
        <f t="shared" si="202"/>
        <v/>
      </c>
      <c r="K385" s="65" t="str">
        <f t="shared" si="202"/>
        <v/>
      </c>
      <c r="L385" s="65" t="str">
        <f t="shared" si="202"/>
        <v/>
      </c>
      <c r="M385" s="65" t="str">
        <f t="shared" si="202"/>
        <v/>
      </c>
      <c r="N385" s="70" t="str">
        <f t="shared" si="202"/>
        <v/>
      </c>
      <c r="O385" s="70" t="str">
        <f t="shared" si="202"/>
        <v/>
      </c>
      <c r="P385" s="70" t="str">
        <f t="shared" si="202"/>
        <v/>
      </c>
      <c r="Q385" s="65" t="str">
        <f t="shared" si="202"/>
        <v/>
      </c>
      <c r="R385" s="65" t="str">
        <f t="shared" si="202"/>
        <v/>
      </c>
      <c r="S385" s="65" t="str">
        <f t="shared" si="202"/>
        <v/>
      </c>
      <c r="T385" s="65" t="str">
        <f t="shared" si="202"/>
        <v/>
      </c>
      <c r="U385" s="65" t="str">
        <f t="shared" si="202"/>
        <v/>
      </c>
      <c r="V385" s="66" t="str">
        <f t="shared" si="202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203">IFERROR((F387-F386)/F386,"")</f>
        <v/>
      </c>
      <c r="G388" s="63" t="str">
        <f t="shared" si="203"/>
        <v/>
      </c>
      <c r="H388" s="63" t="str">
        <f t="shared" si="203"/>
        <v/>
      </c>
      <c r="I388" s="63" t="str">
        <f t="shared" si="203"/>
        <v/>
      </c>
      <c r="J388" s="63" t="str">
        <f t="shared" si="203"/>
        <v/>
      </c>
      <c r="K388" s="63" t="str">
        <f t="shared" si="203"/>
        <v/>
      </c>
      <c r="L388" s="63" t="str">
        <f t="shared" si="203"/>
        <v/>
      </c>
      <c r="M388" s="63" t="str">
        <f t="shared" si="203"/>
        <v/>
      </c>
      <c r="N388" s="63" t="str">
        <f t="shared" si="203"/>
        <v/>
      </c>
      <c r="O388" s="63" t="str">
        <f t="shared" si="203"/>
        <v/>
      </c>
      <c r="P388" s="63" t="str">
        <f t="shared" si="203"/>
        <v/>
      </c>
      <c r="Q388" s="63" t="str">
        <f t="shared" si="203"/>
        <v/>
      </c>
      <c r="R388" s="63" t="str">
        <f t="shared" si="203"/>
        <v/>
      </c>
      <c r="S388" s="63" t="str">
        <f t="shared" si="203"/>
        <v/>
      </c>
      <c r="T388" s="63" t="str">
        <f t="shared" si="203"/>
        <v/>
      </c>
      <c r="U388" s="63" t="str">
        <f t="shared" si="203"/>
        <v/>
      </c>
      <c r="V388" s="63" t="str">
        <f t="shared" si="203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204">IFERROR(SQRT(2*(F387-F386)^2/(F387+F386)),"")</f>
        <v/>
      </c>
      <c r="G389" s="65" t="str">
        <f t="shared" si="204"/>
        <v/>
      </c>
      <c r="H389" s="65" t="str">
        <f t="shared" si="204"/>
        <v/>
      </c>
      <c r="I389" s="65" t="str">
        <f t="shared" si="204"/>
        <v/>
      </c>
      <c r="J389" s="65" t="str">
        <f t="shared" si="204"/>
        <v/>
      </c>
      <c r="K389" s="65" t="str">
        <f t="shared" si="204"/>
        <v/>
      </c>
      <c r="L389" s="65" t="str">
        <f t="shared" si="204"/>
        <v/>
      </c>
      <c r="M389" s="65" t="str">
        <f t="shared" si="204"/>
        <v/>
      </c>
      <c r="N389" s="70" t="str">
        <f t="shared" si="204"/>
        <v/>
      </c>
      <c r="O389" s="70" t="str">
        <f t="shared" si="204"/>
        <v/>
      </c>
      <c r="P389" s="70" t="str">
        <f t="shared" si="204"/>
        <v/>
      </c>
      <c r="Q389" s="65" t="str">
        <f t="shared" si="204"/>
        <v/>
      </c>
      <c r="R389" s="65" t="str">
        <f t="shared" si="204"/>
        <v/>
      </c>
      <c r="S389" s="65" t="str">
        <f t="shared" si="204"/>
        <v/>
      </c>
      <c r="T389" s="65" t="str">
        <f t="shared" si="204"/>
        <v/>
      </c>
      <c r="U389" s="65" t="str">
        <f t="shared" si="204"/>
        <v/>
      </c>
      <c r="V389" s="66" t="str">
        <f t="shared" si="204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205">IFERROR((F391-F390)/F390,"")</f>
        <v/>
      </c>
      <c r="G392" s="63" t="str">
        <f t="shared" si="205"/>
        <v/>
      </c>
      <c r="H392" s="63" t="str">
        <f t="shared" si="205"/>
        <v/>
      </c>
      <c r="I392" s="63" t="str">
        <f t="shared" si="205"/>
        <v/>
      </c>
      <c r="J392" s="63" t="str">
        <f t="shared" si="205"/>
        <v/>
      </c>
      <c r="K392" s="63" t="str">
        <f t="shared" si="205"/>
        <v/>
      </c>
      <c r="L392" s="63" t="str">
        <f t="shared" si="205"/>
        <v/>
      </c>
      <c r="M392" s="63" t="str">
        <f t="shared" si="205"/>
        <v/>
      </c>
      <c r="N392" s="63" t="str">
        <f t="shared" si="205"/>
        <v/>
      </c>
      <c r="O392" s="63" t="str">
        <f t="shared" si="205"/>
        <v/>
      </c>
      <c r="P392" s="63" t="str">
        <f t="shared" si="205"/>
        <v/>
      </c>
      <c r="Q392" s="63" t="str">
        <f t="shared" si="205"/>
        <v/>
      </c>
      <c r="R392" s="63" t="str">
        <f t="shared" si="205"/>
        <v/>
      </c>
      <c r="S392" s="63" t="str">
        <f t="shared" si="205"/>
        <v/>
      </c>
      <c r="T392" s="63" t="str">
        <f t="shared" si="205"/>
        <v/>
      </c>
      <c r="U392" s="63" t="str">
        <f t="shared" si="205"/>
        <v/>
      </c>
      <c r="V392" s="63" t="str">
        <f t="shared" si="205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206">IFERROR(SQRT(2*(F391-F390)^2/(F391+F390)),"")</f>
        <v/>
      </c>
      <c r="G393" s="65" t="str">
        <f t="shared" si="206"/>
        <v/>
      </c>
      <c r="H393" s="65" t="str">
        <f t="shared" si="206"/>
        <v/>
      </c>
      <c r="I393" s="65" t="str">
        <f t="shared" si="206"/>
        <v/>
      </c>
      <c r="J393" s="65" t="str">
        <f t="shared" si="206"/>
        <v/>
      </c>
      <c r="K393" s="65" t="str">
        <f t="shared" si="206"/>
        <v/>
      </c>
      <c r="L393" s="65" t="str">
        <f t="shared" si="206"/>
        <v/>
      </c>
      <c r="M393" s="65" t="str">
        <f t="shared" si="206"/>
        <v/>
      </c>
      <c r="N393" s="70" t="str">
        <f t="shared" si="206"/>
        <v/>
      </c>
      <c r="O393" s="70" t="str">
        <f t="shared" si="206"/>
        <v/>
      </c>
      <c r="P393" s="70" t="str">
        <f t="shared" si="206"/>
        <v/>
      </c>
      <c r="Q393" s="65" t="str">
        <f t="shared" si="206"/>
        <v/>
      </c>
      <c r="R393" s="65" t="str">
        <f t="shared" si="206"/>
        <v/>
      </c>
      <c r="S393" s="65" t="str">
        <f t="shared" si="206"/>
        <v/>
      </c>
      <c r="T393" s="65" t="str">
        <f t="shared" si="206"/>
        <v/>
      </c>
      <c r="U393" s="65" t="str">
        <f t="shared" si="206"/>
        <v/>
      </c>
      <c r="V393" s="66" t="str">
        <f t="shared" si="206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207">IFERROR((F395-F394)/F394,"")</f>
        <v/>
      </c>
      <c r="G396" s="63" t="str">
        <f t="shared" si="207"/>
        <v/>
      </c>
      <c r="H396" s="63" t="str">
        <f t="shared" si="207"/>
        <v/>
      </c>
      <c r="I396" s="63" t="str">
        <f t="shared" si="207"/>
        <v/>
      </c>
      <c r="J396" s="63" t="str">
        <f t="shared" si="207"/>
        <v/>
      </c>
      <c r="K396" s="63" t="str">
        <f t="shared" si="207"/>
        <v/>
      </c>
      <c r="L396" s="63" t="str">
        <f t="shared" si="207"/>
        <v/>
      </c>
      <c r="M396" s="63" t="str">
        <f t="shared" si="207"/>
        <v/>
      </c>
      <c r="N396" s="63" t="str">
        <f t="shared" si="207"/>
        <v/>
      </c>
      <c r="O396" s="63" t="str">
        <f t="shared" si="207"/>
        <v/>
      </c>
      <c r="P396" s="63" t="str">
        <f t="shared" si="207"/>
        <v/>
      </c>
      <c r="Q396" s="63" t="str">
        <f t="shared" si="207"/>
        <v/>
      </c>
      <c r="R396" s="63" t="str">
        <f t="shared" si="207"/>
        <v/>
      </c>
      <c r="S396" s="63" t="str">
        <f t="shared" si="207"/>
        <v/>
      </c>
      <c r="T396" s="63" t="str">
        <f t="shared" si="207"/>
        <v/>
      </c>
      <c r="U396" s="63" t="str">
        <f t="shared" si="207"/>
        <v/>
      </c>
      <c r="V396" s="63" t="str">
        <f t="shared" si="207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208">IFERROR(SQRT(2*(F395-F394)^2/(F395+F394)),"")</f>
        <v/>
      </c>
      <c r="G397" s="65" t="str">
        <f t="shared" si="208"/>
        <v/>
      </c>
      <c r="H397" s="65" t="str">
        <f t="shared" si="208"/>
        <v/>
      </c>
      <c r="I397" s="65" t="str">
        <f t="shared" si="208"/>
        <v/>
      </c>
      <c r="J397" s="65" t="str">
        <f t="shared" si="208"/>
        <v/>
      </c>
      <c r="K397" s="65" t="str">
        <f t="shared" si="208"/>
        <v/>
      </c>
      <c r="L397" s="65" t="str">
        <f t="shared" si="208"/>
        <v/>
      </c>
      <c r="M397" s="65" t="str">
        <f t="shared" si="208"/>
        <v/>
      </c>
      <c r="N397" s="70" t="str">
        <f t="shared" si="208"/>
        <v/>
      </c>
      <c r="O397" s="70" t="str">
        <f t="shared" si="208"/>
        <v/>
      </c>
      <c r="P397" s="70" t="str">
        <f t="shared" si="208"/>
        <v/>
      </c>
      <c r="Q397" s="65" t="str">
        <f t="shared" si="208"/>
        <v/>
      </c>
      <c r="R397" s="65" t="str">
        <f t="shared" si="208"/>
        <v/>
      </c>
      <c r="S397" s="65" t="str">
        <f t="shared" si="208"/>
        <v/>
      </c>
      <c r="T397" s="65" t="str">
        <f t="shared" si="208"/>
        <v/>
      </c>
      <c r="U397" s="65" t="str">
        <f t="shared" si="208"/>
        <v/>
      </c>
      <c r="V397" s="66" t="str">
        <f t="shared" si="208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87">
        <v>46111</v>
      </c>
      <c r="E398" s="90">
        <v>0.32291666666666669</v>
      </c>
      <c r="F398" s="58">
        <v>472</v>
      </c>
      <c r="G398" s="58">
        <v>68</v>
      </c>
      <c r="H398" s="58">
        <v>13</v>
      </c>
      <c r="I398" s="58">
        <v>147</v>
      </c>
      <c r="J398" s="58">
        <v>244</v>
      </c>
      <c r="K398" s="18">
        <v>16</v>
      </c>
      <c r="L398" s="18">
        <v>37</v>
      </c>
      <c r="M398" s="18">
        <v>15</v>
      </c>
      <c r="N398" s="18">
        <v>8</v>
      </c>
      <c r="O398" s="18">
        <v>5</v>
      </c>
      <c r="P398" s="18">
        <v>0</v>
      </c>
      <c r="Q398" s="18">
        <v>33</v>
      </c>
      <c r="R398" s="18">
        <v>114</v>
      </c>
      <c r="S398" s="18">
        <v>0</v>
      </c>
      <c r="T398" s="18">
        <v>93</v>
      </c>
      <c r="U398" s="18">
        <v>123</v>
      </c>
      <c r="V398" s="18">
        <v>28</v>
      </c>
    </row>
    <row r="399" spans="1:22" ht="13.95" customHeight="1" x14ac:dyDescent="0.3">
      <c r="A399" s="82"/>
      <c r="B399" s="85"/>
      <c r="C399" s="18" t="s">
        <v>548</v>
      </c>
      <c r="D399" s="88"/>
      <c r="E399" s="88"/>
      <c r="F399" s="18">
        <v>440</v>
      </c>
      <c r="G399" s="18">
        <v>57</v>
      </c>
      <c r="H399" s="18">
        <v>9</v>
      </c>
      <c r="I399" s="18">
        <v>148</v>
      </c>
      <c r="J399" s="18">
        <v>226</v>
      </c>
      <c r="K399" s="18">
        <v>14</v>
      </c>
      <c r="L399" s="18">
        <v>32</v>
      </c>
      <c r="M399" s="18">
        <v>11</v>
      </c>
      <c r="N399" s="18">
        <v>4</v>
      </c>
      <c r="O399" s="18">
        <v>5</v>
      </c>
      <c r="P399" s="18">
        <f t="shared" ref="P399:S399" si="209">SUM(P395:P398)</f>
        <v>0</v>
      </c>
      <c r="Q399" s="18">
        <v>34</v>
      </c>
      <c r="R399" s="18">
        <v>114</v>
      </c>
      <c r="S399" s="18">
        <f t="shared" si="209"/>
        <v>0</v>
      </c>
      <c r="T399" s="18">
        <v>90</v>
      </c>
      <c r="U399" s="18">
        <v>123</v>
      </c>
      <c r="V399" s="18">
        <v>13</v>
      </c>
    </row>
    <row r="400" spans="1:22" ht="13.95" customHeight="1" x14ac:dyDescent="0.3">
      <c r="A400" s="82"/>
      <c r="B400" s="85"/>
      <c r="C400" s="18" t="s">
        <v>549</v>
      </c>
      <c r="D400" s="88"/>
      <c r="E400" s="88"/>
      <c r="F400" s="63">
        <f t="shared" ref="F400:V400" si="210">IFERROR((F399-F398)/F398,"")</f>
        <v>-6.7796610169491525E-2</v>
      </c>
      <c r="G400" s="63">
        <f t="shared" si="210"/>
        <v>-0.16176470588235295</v>
      </c>
      <c r="H400" s="63">
        <f t="shared" si="210"/>
        <v>-0.30769230769230771</v>
      </c>
      <c r="I400" s="63">
        <f t="shared" si="210"/>
        <v>6.8027210884353739E-3</v>
      </c>
      <c r="J400" s="63">
        <f t="shared" si="210"/>
        <v>-7.3770491803278687E-2</v>
      </c>
      <c r="K400" s="63">
        <f t="shared" si="210"/>
        <v>-0.125</v>
      </c>
      <c r="L400" s="63">
        <f t="shared" si="210"/>
        <v>-0.13513513513513514</v>
      </c>
      <c r="M400" s="63">
        <f t="shared" si="210"/>
        <v>-0.26666666666666666</v>
      </c>
      <c r="N400" s="63">
        <f t="shared" si="210"/>
        <v>-0.5</v>
      </c>
      <c r="O400" s="63">
        <f t="shared" si="210"/>
        <v>0</v>
      </c>
      <c r="P400" s="63" t="str">
        <f t="shared" si="210"/>
        <v/>
      </c>
      <c r="Q400" s="63">
        <f t="shared" si="210"/>
        <v>3.0303030303030304E-2</v>
      </c>
      <c r="R400" s="63">
        <f t="shared" si="210"/>
        <v>0</v>
      </c>
      <c r="S400" s="63" t="str">
        <f t="shared" si="210"/>
        <v/>
      </c>
      <c r="T400" s="63">
        <f t="shared" si="210"/>
        <v>-3.2258064516129031E-2</v>
      </c>
      <c r="U400" s="63">
        <f t="shared" si="210"/>
        <v>0</v>
      </c>
      <c r="V400" s="63">
        <f t="shared" si="210"/>
        <v>-0.5357142857142857</v>
      </c>
    </row>
    <row r="401" spans="1:22" ht="13.95" customHeight="1" thickBot="1" x14ac:dyDescent="0.35">
      <c r="A401" s="83"/>
      <c r="B401" s="86"/>
      <c r="C401" s="61" t="s">
        <v>550</v>
      </c>
      <c r="D401" s="89"/>
      <c r="E401" s="89"/>
      <c r="F401" s="65">
        <f t="shared" ref="F401:V401" si="211">IFERROR(SQRT(2*(F399-F398)^2/(F399+F398)),"")</f>
        <v>1.4985372985307104</v>
      </c>
      <c r="G401" s="65">
        <f t="shared" si="211"/>
        <v>1.3914021704740869</v>
      </c>
      <c r="H401" s="65">
        <f t="shared" si="211"/>
        <v>1.2060453783110545</v>
      </c>
      <c r="I401" s="65">
        <f t="shared" si="211"/>
        <v>8.2338696959261826E-2</v>
      </c>
      <c r="J401" s="65">
        <f t="shared" si="211"/>
        <v>1.174190531496196</v>
      </c>
      <c r="K401" s="65">
        <f t="shared" si="211"/>
        <v>0.5163977794943222</v>
      </c>
      <c r="L401" s="65">
        <f t="shared" si="211"/>
        <v>0.85125653075874863</v>
      </c>
      <c r="M401" s="65">
        <f t="shared" si="211"/>
        <v>1.1094003924504583</v>
      </c>
      <c r="N401" s="70">
        <f t="shared" si="211"/>
        <v>1.6329931618554521</v>
      </c>
      <c r="O401" s="70">
        <f t="shared" si="211"/>
        <v>0</v>
      </c>
      <c r="P401" s="70" t="str">
        <f t="shared" si="211"/>
        <v/>
      </c>
      <c r="Q401" s="65">
        <f t="shared" si="211"/>
        <v>0.17277368511627203</v>
      </c>
      <c r="R401" s="65">
        <f t="shared" si="211"/>
        <v>0</v>
      </c>
      <c r="S401" s="65" t="str">
        <f t="shared" si="211"/>
        <v/>
      </c>
      <c r="T401" s="65">
        <f t="shared" si="211"/>
        <v>0.31362502409359</v>
      </c>
      <c r="U401" s="65">
        <f t="shared" si="211"/>
        <v>0</v>
      </c>
      <c r="V401" s="66">
        <f t="shared" si="211"/>
        <v>3.3129457822453965</v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12">IFERROR((F403-F402)/F402,"")</f>
        <v/>
      </c>
      <c r="G404" s="63" t="str">
        <f t="shared" si="212"/>
        <v/>
      </c>
      <c r="H404" s="63" t="str">
        <f t="shared" si="212"/>
        <v/>
      </c>
      <c r="I404" s="63" t="str">
        <f t="shared" si="212"/>
        <v/>
      </c>
      <c r="J404" s="63" t="str">
        <f t="shared" si="212"/>
        <v/>
      </c>
      <c r="K404" s="63" t="str">
        <f t="shared" si="212"/>
        <v/>
      </c>
      <c r="L404" s="63" t="str">
        <f t="shared" si="212"/>
        <v/>
      </c>
      <c r="M404" s="63" t="str">
        <f t="shared" si="212"/>
        <v/>
      </c>
      <c r="N404" s="63" t="str">
        <f t="shared" si="212"/>
        <v/>
      </c>
      <c r="O404" s="63" t="str">
        <f t="shared" si="212"/>
        <v/>
      </c>
      <c r="P404" s="63" t="str">
        <f t="shared" si="212"/>
        <v/>
      </c>
      <c r="Q404" s="63" t="str">
        <f t="shared" si="212"/>
        <v/>
      </c>
      <c r="R404" s="63" t="str">
        <f t="shared" si="212"/>
        <v/>
      </c>
      <c r="S404" s="63" t="str">
        <f t="shared" si="212"/>
        <v/>
      </c>
      <c r="T404" s="63" t="str">
        <f t="shared" si="212"/>
        <v/>
      </c>
      <c r="U404" s="63" t="str">
        <f t="shared" si="212"/>
        <v/>
      </c>
      <c r="V404" s="63" t="str">
        <f t="shared" si="212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13">IFERROR(SQRT(2*(F403-F402)^2/(F403+F402)),"")</f>
        <v/>
      </c>
      <c r="G405" s="65" t="str">
        <f t="shared" si="213"/>
        <v/>
      </c>
      <c r="H405" s="65" t="str">
        <f t="shared" si="213"/>
        <v/>
      </c>
      <c r="I405" s="65" t="str">
        <f t="shared" si="213"/>
        <v/>
      </c>
      <c r="J405" s="65" t="str">
        <f t="shared" si="213"/>
        <v/>
      </c>
      <c r="K405" s="65" t="str">
        <f t="shared" si="213"/>
        <v/>
      </c>
      <c r="L405" s="65" t="str">
        <f t="shared" si="213"/>
        <v/>
      </c>
      <c r="M405" s="65" t="str">
        <f t="shared" si="213"/>
        <v/>
      </c>
      <c r="N405" s="70" t="str">
        <f t="shared" si="213"/>
        <v/>
      </c>
      <c r="O405" s="70" t="str">
        <f t="shared" si="213"/>
        <v/>
      </c>
      <c r="P405" s="70" t="str">
        <f t="shared" si="213"/>
        <v/>
      </c>
      <c r="Q405" s="65" t="str">
        <f t="shared" si="213"/>
        <v/>
      </c>
      <c r="R405" s="65" t="str">
        <f t="shared" si="213"/>
        <v/>
      </c>
      <c r="S405" s="65" t="str">
        <f t="shared" si="213"/>
        <v/>
      </c>
      <c r="T405" s="65" t="str">
        <f t="shared" si="213"/>
        <v/>
      </c>
      <c r="U405" s="65" t="str">
        <f t="shared" si="213"/>
        <v/>
      </c>
      <c r="V405" s="66" t="str">
        <f t="shared" si="213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71"/>
      <c r="E406" s="91"/>
      <c r="F406" s="58"/>
      <c r="G406" s="58"/>
      <c r="H406" s="58"/>
      <c r="I406" s="58"/>
      <c r="J406" s="58"/>
      <c r="K406" s="58"/>
      <c r="L406" s="58"/>
      <c r="M406" s="58"/>
      <c r="Q406" s="58"/>
      <c r="R406" s="58"/>
      <c r="S406" s="58"/>
      <c r="T406" s="58"/>
      <c r="U406" s="58"/>
      <c r="V406" s="59"/>
    </row>
    <row r="407" spans="1:22" ht="13.95" customHeight="1" x14ac:dyDescent="0.3">
      <c r="A407" s="82"/>
      <c r="B407" s="85"/>
      <c r="C407" s="18" t="s">
        <v>548</v>
      </c>
      <c r="D407" s="72"/>
      <c r="E407" s="88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60"/>
    </row>
    <row r="408" spans="1:22" ht="13.95" customHeight="1" x14ac:dyDescent="0.3">
      <c r="A408" s="82"/>
      <c r="B408" s="85"/>
      <c r="C408" s="18" t="s">
        <v>549</v>
      </c>
      <c r="D408" s="72"/>
      <c r="E408" s="88"/>
      <c r="F408" s="63" t="str">
        <f t="shared" ref="F408:V408" si="214">IFERROR((F407-F406)/F406,"")</f>
        <v/>
      </c>
      <c r="G408" s="63" t="str">
        <f t="shared" si="214"/>
        <v/>
      </c>
      <c r="H408" s="63" t="str">
        <f t="shared" si="214"/>
        <v/>
      </c>
      <c r="I408" s="63" t="str">
        <f t="shared" si="214"/>
        <v/>
      </c>
      <c r="J408" s="63" t="str">
        <f t="shared" si="214"/>
        <v/>
      </c>
      <c r="K408" s="63" t="str">
        <f t="shared" si="214"/>
        <v/>
      </c>
      <c r="L408" s="63" t="str">
        <f t="shared" si="214"/>
        <v/>
      </c>
      <c r="M408" s="63" t="str">
        <f t="shared" si="214"/>
        <v/>
      </c>
      <c r="N408" s="63" t="str">
        <f t="shared" si="214"/>
        <v/>
      </c>
      <c r="O408" s="63" t="str">
        <f t="shared" si="214"/>
        <v/>
      </c>
      <c r="P408" s="63" t="str">
        <f t="shared" si="214"/>
        <v/>
      </c>
      <c r="Q408" s="63" t="str">
        <f t="shared" si="214"/>
        <v/>
      </c>
      <c r="R408" s="63" t="str">
        <f t="shared" si="214"/>
        <v/>
      </c>
      <c r="S408" s="63" t="str">
        <f t="shared" si="214"/>
        <v/>
      </c>
      <c r="T408" s="63" t="str">
        <f t="shared" si="214"/>
        <v/>
      </c>
      <c r="U408" s="63" t="str">
        <f t="shared" si="214"/>
        <v/>
      </c>
      <c r="V408" s="63" t="str">
        <f t="shared" si="214"/>
        <v/>
      </c>
    </row>
    <row r="409" spans="1:22" ht="13.95" customHeight="1" thickBot="1" x14ac:dyDescent="0.35">
      <c r="A409" s="83"/>
      <c r="B409" s="86"/>
      <c r="C409" s="61" t="s">
        <v>550</v>
      </c>
      <c r="D409" s="73"/>
      <c r="E409" s="89"/>
      <c r="F409" s="65" t="str">
        <f t="shared" ref="F409:V409" si="215">IFERROR(SQRT(2*(F407-F406)^2/(F407+F406)),"")</f>
        <v/>
      </c>
      <c r="G409" s="65" t="str">
        <f t="shared" si="215"/>
        <v/>
      </c>
      <c r="H409" s="65" t="str">
        <f t="shared" si="215"/>
        <v/>
      </c>
      <c r="I409" s="65" t="str">
        <f t="shared" si="215"/>
        <v/>
      </c>
      <c r="J409" s="65" t="str">
        <f t="shared" si="215"/>
        <v/>
      </c>
      <c r="K409" s="65" t="str">
        <f t="shared" si="215"/>
        <v/>
      </c>
      <c r="L409" s="65" t="str">
        <f t="shared" si="215"/>
        <v/>
      </c>
      <c r="M409" s="65" t="str">
        <f t="shared" si="215"/>
        <v/>
      </c>
      <c r="N409" s="74" t="str">
        <f t="shared" si="215"/>
        <v/>
      </c>
      <c r="O409" s="74" t="str">
        <f t="shared" si="215"/>
        <v/>
      </c>
      <c r="P409" s="74" t="str">
        <f t="shared" si="215"/>
        <v/>
      </c>
      <c r="Q409" s="65" t="str">
        <f t="shared" si="215"/>
        <v/>
      </c>
      <c r="R409" s="65" t="str">
        <f t="shared" si="215"/>
        <v/>
      </c>
      <c r="S409" s="65" t="str">
        <f t="shared" si="215"/>
        <v/>
      </c>
      <c r="T409" s="65" t="str">
        <f t="shared" si="215"/>
        <v/>
      </c>
      <c r="U409" s="65" t="str">
        <f t="shared" si="215"/>
        <v/>
      </c>
      <c r="V409" s="66" t="str">
        <f t="shared" si="215"/>
        <v/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>
        <v>46111</v>
      </c>
      <c r="E410" s="90">
        <v>0.625</v>
      </c>
      <c r="F410">
        <v>242</v>
      </c>
      <c r="G410">
        <v>65</v>
      </c>
      <c r="H410">
        <v>0</v>
      </c>
      <c r="I410">
        <v>97</v>
      </c>
      <c r="J410">
        <v>80</v>
      </c>
      <c r="K410" s="18">
        <v>36</v>
      </c>
      <c r="L410" s="18">
        <f t="shared" ref="L410:T411" si="216">SUM(L406:L409)</f>
        <v>0</v>
      </c>
      <c r="M410" s="18">
        <v>29</v>
      </c>
      <c r="N410" s="18">
        <f t="shared" si="216"/>
        <v>0</v>
      </c>
      <c r="O410" s="18">
        <f t="shared" si="216"/>
        <v>0</v>
      </c>
      <c r="P410" s="18">
        <f t="shared" si="216"/>
        <v>0</v>
      </c>
      <c r="Q410" s="18">
        <v>28</v>
      </c>
      <c r="R410" s="18">
        <v>69</v>
      </c>
      <c r="S410" s="18">
        <f t="shared" si="216"/>
        <v>0</v>
      </c>
      <c r="T410" s="18">
        <f>SUM(T406:T409)</f>
        <v>0</v>
      </c>
      <c r="U410" s="18">
        <v>58</v>
      </c>
      <c r="V410" s="18">
        <v>22</v>
      </c>
    </row>
    <row r="411" spans="1:22" ht="13.95" customHeight="1" x14ac:dyDescent="0.3">
      <c r="A411" s="82"/>
      <c r="B411" s="85"/>
      <c r="C411" s="18" t="s">
        <v>548</v>
      </c>
      <c r="D411" s="88"/>
      <c r="E411" s="88"/>
      <c r="F411">
        <v>216</v>
      </c>
      <c r="G411">
        <v>57</v>
      </c>
      <c r="H411">
        <v>0</v>
      </c>
      <c r="I411">
        <v>79</v>
      </c>
      <c r="J411">
        <v>80</v>
      </c>
      <c r="K411" s="18">
        <v>29</v>
      </c>
      <c r="L411" s="18">
        <f t="shared" si="216"/>
        <v>0</v>
      </c>
      <c r="M411" s="18">
        <v>28</v>
      </c>
      <c r="N411" s="18">
        <f t="shared" si="216"/>
        <v>0</v>
      </c>
      <c r="O411" s="18">
        <f t="shared" si="216"/>
        <v>0</v>
      </c>
      <c r="P411" s="18">
        <f t="shared" si="216"/>
        <v>0</v>
      </c>
      <c r="Q411" s="18">
        <v>25</v>
      </c>
      <c r="R411" s="18">
        <v>54</v>
      </c>
      <c r="S411" s="18">
        <f t="shared" si="216"/>
        <v>0</v>
      </c>
      <c r="T411" s="18">
        <f t="shared" si="216"/>
        <v>0</v>
      </c>
      <c r="U411" s="18">
        <v>56</v>
      </c>
      <c r="V411" s="18">
        <v>24</v>
      </c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>
        <f t="shared" ref="F412:V412" si="217">IFERROR((F411-F410)/F410,"")</f>
        <v>-0.10743801652892562</v>
      </c>
      <c r="G412" s="63">
        <f t="shared" si="217"/>
        <v>-0.12307692307692308</v>
      </c>
      <c r="H412" s="63" t="str">
        <f t="shared" si="217"/>
        <v/>
      </c>
      <c r="I412" s="63">
        <f t="shared" si="217"/>
        <v>-0.18556701030927836</v>
      </c>
      <c r="J412" s="63">
        <f t="shared" si="217"/>
        <v>0</v>
      </c>
      <c r="K412" s="63">
        <f t="shared" si="217"/>
        <v>-0.19444444444444445</v>
      </c>
      <c r="L412" s="63" t="str">
        <f t="shared" si="217"/>
        <v/>
      </c>
      <c r="M412" s="63">
        <f t="shared" si="217"/>
        <v>-3.4482758620689655E-2</v>
      </c>
      <c r="N412" s="63" t="str">
        <f t="shared" si="217"/>
        <v/>
      </c>
      <c r="O412" s="63" t="str">
        <f t="shared" si="217"/>
        <v/>
      </c>
      <c r="P412" s="63" t="str">
        <f t="shared" si="217"/>
        <v/>
      </c>
      <c r="Q412" s="63">
        <f t="shared" si="217"/>
        <v>-0.10714285714285714</v>
      </c>
      <c r="R412" s="63">
        <f t="shared" si="217"/>
        <v>-0.21739130434782608</v>
      </c>
      <c r="S412" s="63" t="str">
        <f t="shared" si="217"/>
        <v/>
      </c>
      <c r="T412" s="63" t="str">
        <f t="shared" si="217"/>
        <v/>
      </c>
      <c r="U412" s="63">
        <f t="shared" si="217"/>
        <v>-3.4482758620689655E-2</v>
      </c>
      <c r="V412" s="63">
        <f t="shared" si="217"/>
        <v>9.0909090909090912E-2</v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>
        <f t="shared" ref="F413:V413" si="218">IFERROR(SQRT(2*(F411-F410)^2/(F411+F410)),"")</f>
        <v>1.7181283611832334</v>
      </c>
      <c r="G413" s="65">
        <f t="shared" si="218"/>
        <v>1.0242950394631678</v>
      </c>
      <c r="H413" s="65" t="str">
        <f t="shared" si="218"/>
        <v/>
      </c>
      <c r="I413" s="65">
        <f t="shared" si="218"/>
        <v>1.9188064472004938</v>
      </c>
      <c r="J413" s="65">
        <f t="shared" si="218"/>
        <v>0</v>
      </c>
      <c r="K413" s="65">
        <f t="shared" si="218"/>
        <v>1.2278812270298409</v>
      </c>
      <c r="L413" s="65" t="str">
        <f t="shared" si="218"/>
        <v/>
      </c>
      <c r="M413" s="65">
        <f t="shared" si="218"/>
        <v>0.1873171623163388</v>
      </c>
      <c r="N413" s="74" t="str">
        <f t="shared" si="218"/>
        <v/>
      </c>
      <c r="O413" s="74" t="str">
        <f t="shared" si="218"/>
        <v/>
      </c>
      <c r="P413" s="74" t="str">
        <f t="shared" si="218"/>
        <v/>
      </c>
      <c r="Q413" s="65">
        <f t="shared" si="218"/>
        <v>0.58277151741435851</v>
      </c>
      <c r="R413" s="65">
        <f t="shared" si="218"/>
        <v>1.9127301391900149</v>
      </c>
      <c r="S413" s="65" t="str">
        <f t="shared" si="218"/>
        <v/>
      </c>
      <c r="T413" s="65" t="str">
        <f t="shared" si="218"/>
        <v/>
      </c>
      <c r="U413" s="65">
        <f t="shared" si="218"/>
        <v>0.26490647141300877</v>
      </c>
      <c r="V413" s="66">
        <f t="shared" si="218"/>
        <v>0.41702882811414954</v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19">IFERROR((F415-F414)/F414,"")</f>
        <v/>
      </c>
      <c r="G416" s="63" t="str">
        <f t="shared" si="219"/>
        <v/>
      </c>
      <c r="H416" s="63" t="str">
        <f t="shared" si="219"/>
        <v/>
      </c>
      <c r="I416" s="63" t="str">
        <f t="shared" si="219"/>
        <v/>
      </c>
      <c r="J416" s="63" t="str">
        <f t="shared" si="219"/>
        <v/>
      </c>
      <c r="K416" s="63" t="str">
        <f t="shared" si="219"/>
        <v/>
      </c>
      <c r="L416" s="63" t="str">
        <f t="shared" si="219"/>
        <v/>
      </c>
      <c r="M416" s="63" t="str">
        <f t="shared" si="219"/>
        <v/>
      </c>
      <c r="N416" s="63" t="str">
        <f t="shared" si="219"/>
        <v/>
      </c>
      <c r="O416" s="63" t="str">
        <f t="shared" si="219"/>
        <v/>
      </c>
      <c r="P416" s="63" t="str">
        <f t="shared" si="219"/>
        <v/>
      </c>
      <c r="Q416" s="63" t="str">
        <f t="shared" si="219"/>
        <v/>
      </c>
      <c r="R416" s="63" t="str">
        <f t="shared" si="219"/>
        <v/>
      </c>
      <c r="S416" s="63" t="str">
        <f t="shared" si="219"/>
        <v/>
      </c>
      <c r="T416" s="63" t="str">
        <f t="shared" si="219"/>
        <v/>
      </c>
      <c r="U416" s="63" t="str">
        <f t="shared" si="219"/>
        <v/>
      </c>
      <c r="V416" s="63" t="str">
        <f t="shared" si="219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20">IFERROR(SQRT(2*(F415-F414)^2/(F415+F414)),"")</f>
        <v/>
      </c>
      <c r="G417" s="65" t="str">
        <f t="shared" si="220"/>
        <v/>
      </c>
      <c r="H417" s="65" t="str">
        <f t="shared" si="220"/>
        <v/>
      </c>
      <c r="I417" s="65" t="str">
        <f t="shared" si="220"/>
        <v/>
      </c>
      <c r="J417" s="65" t="str">
        <f t="shared" si="220"/>
        <v/>
      </c>
      <c r="K417" s="65" t="str">
        <f t="shared" si="220"/>
        <v/>
      </c>
      <c r="L417" s="65" t="str">
        <f t="shared" si="220"/>
        <v/>
      </c>
      <c r="M417" s="65" t="str">
        <f t="shared" si="220"/>
        <v/>
      </c>
      <c r="N417" s="74" t="str">
        <f t="shared" si="220"/>
        <v/>
      </c>
      <c r="O417" s="74" t="str">
        <f t="shared" si="220"/>
        <v/>
      </c>
      <c r="P417" s="74" t="str">
        <f t="shared" si="220"/>
        <v/>
      </c>
      <c r="Q417" s="65" t="str">
        <f t="shared" si="220"/>
        <v/>
      </c>
      <c r="R417" s="65" t="str">
        <f t="shared" si="220"/>
        <v/>
      </c>
      <c r="S417" s="65" t="str">
        <f t="shared" si="220"/>
        <v/>
      </c>
      <c r="T417" s="65" t="str">
        <f t="shared" si="220"/>
        <v/>
      </c>
      <c r="U417" s="65" t="str">
        <f t="shared" si="220"/>
        <v/>
      </c>
      <c r="V417" s="66" t="str">
        <f t="shared" si="220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21">IFERROR((F419-F418)/F418,"")</f>
        <v/>
      </c>
      <c r="G420" s="63" t="str">
        <f t="shared" si="221"/>
        <v/>
      </c>
      <c r="H420" s="63" t="str">
        <f t="shared" si="221"/>
        <v/>
      </c>
      <c r="I420" s="63" t="str">
        <f t="shared" si="221"/>
        <v/>
      </c>
      <c r="J420" s="63" t="str">
        <f t="shared" si="221"/>
        <v/>
      </c>
      <c r="K420" s="63" t="str">
        <f t="shared" si="221"/>
        <v/>
      </c>
      <c r="L420" s="63" t="str">
        <f t="shared" si="221"/>
        <v/>
      </c>
      <c r="M420" s="63" t="str">
        <f t="shared" si="221"/>
        <v/>
      </c>
      <c r="N420" s="63" t="str">
        <f t="shared" si="221"/>
        <v/>
      </c>
      <c r="O420" s="63" t="str">
        <f t="shared" si="221"/>
        <v/>
      </c>
      <c r="P420" s="63" t="str">
        <f t="shared" si="221"/>
        <v/>
      </c>
      <c r="Q420" s="63" t="str">
        <f t="shared" si="221"/>
        <v/>
      </c>
      <c r="R420" s="63" t="str">
        <f t="shared" si="221"/>
        <v/>
      </c>
      <c r="S420" s="63" t="str">
        <f t="shared" si="221"/>
        <v/>
      </c>
      <c r="T420" s="63" t="str">
        <f t="shared" si="221"/>
        <v/>
      </c>
      <c r="U420" s="63" t="str">
        <f t="shared" si="221"/>
        <v/>
      </c>
      <c r="V420" s="63" t="str">
        <f t="shared" si="221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22">IFERROR(SQRT(2*(F419-F418)^2/(F419+F418)),"")</f>
        <v/>
      </c>
      <c r="G421" s="65" t="str">
        <f t="shared" si="222"/>
        <v/>
      </c>
      <c r="H421" s="65" t="str">
        <f t="shared" si="222"/>
        <v/>
      </c>
      <c r="I421" s="65" t="str">
        <f t="shared" si="222"/>
        <v/>
      </c>
      <c r="J421" s="65" t="str">
        <f t="shared" si="222"/>
        <v/>
      </c>
      <c r="K421" s="65" t="str">
        <f t="shared" si="222"/>
        <v/>
      </c>
      <c r="L421" s="65" t="str">
        <f t="shared" si="222"/>
        <v/>
      </c>
      <c r="M421" s="65" t="str">
        <f t="shared" si="222"/>
        <v/>
      </c>
      <c r="N421" s="70" t="str">
        <f t="shared" si="222"/>
        <v/>
      </c>
      <c r="O421" s="70" t="str">
        <f t="shared" si="222"/>
        <v/>
      </c>
      <c r="P421" s="70" t="str">
        <f t="shared" si="222"/>
        <v/>
      </c>
      <c r="Q421" s="65" t="str">
        <f t="shared" si="222"/>
        <v/>
      </c>
      <c r="R421" s="65" t="str">
        <f t="shared" si="222"/>
        <v/>
      </c>
      <c r="S421" s="65" t="str">
        <f t="shared" si="222"/>
        <v/>
      </c>
      <c r="T421" s="65" t="str">
        <f t="shared" si="222"/>
        <v/>
      </c>
      <c r="U421" s="65" t="str">
        <f t="shared" si="222"/>
        <v/>
      </c>
      <c r="V421" s="66" t="str">
        <f t="shared" si="222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23">IFERROR((F423-F422)/F422,"")</f>
        <v/>
      </c>
      <c r="G424" s="63" t="str">
        <f t="shared" si="223"/>
        <v/>
      </c>
      <c r="H424" s="63" t="str">
        <f t="shared" si="223"/>
        <v/>
      </c>
      <c r="I424" s="63" t="str">
        <f t="shared" si="223"/>
        <v/>
      </c>
      <c r="J424" s="63" t="str">
        <f t="shared" si="223"/>
        <v/>
      </c>
      <c r="K424" s="63" t="str">
        <f t="shared" si="223"/>
        <v/>
      </c>
      <c r="L424" s="63" t="str">
        <f t="shared" si="223"/>
        <v/>
      </c>
      <c r="M424" s="63" t="str">
        <f t="shared" si="223"/>
        <v/>
      </c>
      <c r="N424" s="63" t="str">
        <f t="shared" si="223"/>
        <v/>
      </c>
      <c r="O424" s="63" t="str">
        <f t="shared" si="223"/>
        <v/>
      </c>
      <c r="P424" s="63" t="str">
        <f t="shared" si="223"/>
        <v/>
      </c>
      <c r="Q424" s="63" t="str">
        <f t="shared" si="223"/>
        <v/>
      </c>
      <c r="R424" s="63" t="str">
        <f t="shared" si="223"/>
        <v/>
      </c>
      <c r="S424" s="63" t="str">
        <f t="shared" si="223"/>
        <v/>
      </c>
      <c r="T424" s="63" t="str">
        <f t="shared" si="223"/>
        <v/>
      </c>
      <c r="U424" s="63" t="str">
        <f t="shared" si="223"/>
        <v/>
      </c>
      <c r="V424" s="63" t="str">
        <f t="shared" si="223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24">IFERROR(SQRT(2*(F423-F422)^2/(F423+F422)),"")</f>
        <v/>
      </c>
      <c r="G425" s="65" t="str">
        <f t="shared" si="224"/>
        <v/>
      </c>
      <c r="H425" s="65" t="str">
        <f t="shared" si="224"/>
        <v/>
      </c>
      <c r="I425" s="65" t="str">
        <f t="shared" si="224"/>
        <v/>
      </c>
      <c r="J425" s="65" t="str">
        <f t="shared" si="224"/>
        <v/>
      </c>
      <c r="K425" s="65" t="str">
        <f t="shared" si="224"/>
        <v/>
      </c>
      <c r="L425" s="65" t="str">
        <f t="shared" si="224"/>
        <v/>
      </c>
      <c r="M425" s="65" t="str">
        <f t="shared" si="224"/>
        <v/>
      </c>
      <c r="N425" s="74" t="str">
        <f t="shared" si="224"/>
        <v/>
      </c>
      <c r="O425" s="74" t="str">
        <f t="shared" si="224"/>
        <v/>
      </c>
      <c r="P425" s="74" t="str">
        <f t="shared" si="224"/>
        <v/>
      </c>
      <c r="Q425" s="65" t="str">
        <f t="shared" si="224"/>
        <v/>
      </c>
      <c r="R425" s="65" t="str">
        <f t="shared" si="224"/>
        <v/>
      </c>
      <c r="S425" s="65" t="str">
        <f t="shared" si="224"/>
        <v/>
      </c>
      <c r="T425" s="65" t="str">
        <f t="shared" si="224"/>
        <v/>
      </c>
      <c r="U425" s="65" t="str">
        <f t="shared" si="224"/>
        <v/>
      </c>
      <c r="V425" s="66" t="str">
        <f t="shared" si="224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25">IFERROR((F427-F426)/F426,"")</f>
        <v/>
      </c>
      <c r="G428" s="63" t="str">
        <f t="shared" si="225"/>
        <v/>
      </c>
      <c r="H428" s="63" t="str">
        <f t="shared" si="225"/>
        <v/>
      </c>
      <c r="I428" s="63" t="str">
        <f t="shared" si="225"/>
        <v/>
      </c>
      <c r="J428" s="63" t="str">
        <f t="shared" si="225"/>
        <v/>
      </c>
      <c r="K428" s="63" t="str">
        <f t="shared" si="225"/>
        <v/>
      </c>
      <c r="L428" s="63" t="str">
        <f t="shared" si="225"/>
        <v/>
      </c>
      <c r="M428" s="63" t="str">
        <f t="shared" si="225"/>
        <v/>
      </c>
      <c r="N428" s="63" t="str">
        <f t="shared" si="225"/>
        <v/>
      </c>
      <c r="O428" s="63" t="str">
        <f t="shared" si="225"/>
        <v/>
      </c>
      <c r="P428" s="63" t="str">
        <f t="shared" si="225"/>
        <v/>
      </c>
      <c r="Q428" s="63" t="str">
        <f t="shared" si="225"/>
        <v/>
      </c>
      <c r="R428" s="63" t="str">
        <f t="shared" si="225"/>
        <v/>
      </c>
      <c r="S428" s="63" t="str">
        <f t="shared" si="225"/>
        <v/>
      </c>
      <c r="T428" s="63" t="str">
        <f t="shared" si="225"/>
        <v/>
      </c>
      <c r="U428" s="63" t="str">
        <f t="shared" si="225"/>
        <v/>
      </c>
      <c r="V428" s="63" t="str">
        <f t="shared" si="225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26">IFERROR(SQRT(2*(F427-F426)^2/(F427+F426)),"")</f>
        <v/>
      </c>
      <c r="G429" s="65" t="str">
        <f t="shared" si="226"/>
        <v/>
      </c>
      <c r="H429" s="65" t="str">
        <f t="shared" si="226"/>
        <v/>
      </c>
      <c r="I429" s="65" t="str">
        <f t="shared" si="226"/>
        <v/>
      </c>
      <c r="J429" s="65" t="str">
        <f t="shared" si="226"/>
        <v/>
      </c>
      <c r="K429" s="65" t="str">
        <f t="shared" si="226"/>
        <v/>
      </c>
      <c r="L429" s="65" t="str">
        <f t="shared" si="226"/>
        <v/>
      </c>
      <c r="M429" s="65" t="str">
        <f t="shared" si="226"/>
        <v/>
      </c>
      <c r="N429" s="74" t="str">
        <f t="shared" si="226"/>
        <v/>
      </c>
      <c r="O429" s="74" t="str">
        <f t="shared" si="226"/>
        <v/>
      </c>
      <c r="P429" s="74" t="str">
        <f t="shared" si="226"/>
        <v/>
      </c>
      <c r="Q429" s="65" t="str">
        <f t="shared" si="226"/>
        <v/>
      </c>
      <c r="R429" s="65" t="str">
        <f t="shared" si="226"/>
        <v/>
      </c>
      <c r="S429" s="65" t="str">
        <f t="shared" si="226"/>
        <v/>
      </c>
      <c r="T429" s="65" t="str">
        <f t="shared" si="226"/>
        <v/>
      </c>
      <c r="U429" s="65" t="str">
        <f t="shared" si="226"/>
        <v/>
      </c>
      <c r="V429" s="66" t="str">
        <f t="shared" si="226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27">IFERROR((F431-F430)/F430,"")</f>
        <v/>
      </c>
      <c r="G432" s="63" t="str">
        <f t="shared" si="227"/>
        <v/>
      </c>
      <c r="H432" s="63" t="str">
        <f t="shared" si="227"/>
        <v/>
      </c>
      <c r="I432" s="63" t="str">
        <f t="shared" si="227"/>
        <v/>
      </c>
      <c r="J432" s="63" t="str">
        <f t="shared" si="227"/>
        <v/>
      </c>
      <c r="K432" s="63" t="str">
        <f t="shared" si="227"/>
        <v/>
      </c>
      <c r="L432" s="63" t="str">
        <f t="shared" si="227"/>
        <v/>
      </c>
      <c r="M432" s="63" t="str">
        <f t="shared" si="227"/>
        <v/>
      </c>
      <c r="N432" s="63" t="str">
        <f t="shared" si="227"/>
        <v/>
      </c>
      <c r="O432" s="63" t="str">
        <f t="shared" si="227"/>
        <v/>
      </c>
      <c r="P432" s="63" t="str">
        <f t="shared" si="227"/>
        <v/>
      </c>
      <c r="Q432" s="63" t="str">
        <f t="shared" si="227"/>
        <v/>
      </c>
      <c r="R432" s="63" t="str">
        <f t="shared" si="227"/>
        <v/>
      </c>
      <c r="S432" s="63" t="str">
        <f t="shared" si="227"/>
        <v/>
      </c>
      <c r="T432" s="63" t="str">
        <f t="shared" si="227"/>
        <v/>
      </c>
      <c r="U432" s="63" t="str">
        <f t="shared" si="227"/>
        <v/>
      </c>
      <c r="V432" s="63" t="str">
        <f t="shared" si="227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28">IFERROR(SQRT(2*(F431-F430)^2/(F431+F430)),"")</f>
        <v/>
      </c>
      <c r="G433" s="65" t="str">
        <f t="shared" si="228"/>
        <v/>
      </c>
      <c r="H433" s="65" t="str">
        <f t="shared" si="228"/>
        <v/>
      </c>
      <c r="I433" s="65" t="str">
        <f t="shared" si="228"/>
        <v/>
      </c>
      <c r="J433" s="65" t="str">
        <f t="shared" si="228"/>
        <v/>
      </c>
      <c r="K433" s="65" t="str">
        <f t="shared" si="228"/>
        <v/>
      </c>
      <c r="L433" s="65" t="str">
        <f t="shared" si="228"/>
        <v/>
      </c>
      <c r="M433" s="65" t="str">
        <f t="shared" si="228"/>
        <v/>
      </c>
      <c r="N433" s="74" t="str">
        <f t="shared" si="228"/>
        <v/>
      </c>
      <c r="O433" s="74" t="str">
        <f t="shared" si="228"/>
        <v/>
      </c>
      <c r="P433" s="74" t="str">
        <f t="shared" si="228"/>
        <v/>
      </c>
      <c r="Q433" s="65" t="str">
        <f t="shared" si="228"/>
        <v/>
      </c>
      <c r="R433" s="65" t="str">
        <f t="shared" si="228"/>
        <v/>
      </c>
      <c r="S433" s="65" t="str">
        <f t="shared" si="228"/>
        <v/>
      </c>
      <c r="T433" s="65" t="str">
        <f t="shared" si="228"/>
        <v/>
      </c>
      <c r="U433" s="65" t="str">
        <f t="shared" si="228"/>
        <v/>
      </c>
      <c r="V433" s="66" t="str">
        <f t="shared" si="228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>
        <v>46111</v>
      </c>
      <c r="E434" s="90">
        <v>0.66666666666666663</v>
      </c>
      <c r="F434">
        <v>396</v>
      </c>
      <c r="G434">
        <v>156</v>
      </c>
      <c r="H434">
        <v>23</v>
      </c>
      <c r="I434">
        <v>101</v>
      </c>
      <c r="J434">
        <v>116</v>
      </c>
      <c r="K434" s="18">
        <v>45</v>
      </c>
      <c r="L434" s="18">
        <v>22</v>
      </c>
      <c r="M434" s="18">
        <v>89</v>
      </c>
      <c r="N434" s="18">
        <v>18</v>
      </c>
      <c r="O434" s="18">
        <v>4</v>
      </c>
      <c r="P434" s="18">
        <v>1</v>
      </c>
      <c r="Q434" s="18">
        <v>46</v>
      </c>
      <c r="R434" s="18">
        <v>48</v>
      </c>
      <c r="S434" s="18">
        <v>7</v>
      </c>
      <c r="T434" s="18">
        <f t="shared" ref="T434" si="229">SUM(T430:T433)</f>
        <v>0</v>
      </c>
      <c r="U434" s="18">
        <v>91</v>
      </c>
      <c r="V434" s="18">
        <v>25</v>
      </c>
    </row>
    <row r="435" spans="1:22" ht="13.95" customHeight="1" x14ac:dyDescent="0.3">
      <c r="A435" s="82"/>
      <c r="B435" s="85"/>
      <c r="C435" s="18" t="s">
        <v>548</v>
      </c>
      <c r="D435" s="88"/>
      <c r="E435" s="88"/>
      <c r="F435">
        <v>408</v>
      </c>
      <c r="G435">
        <v>153</v>
      </c>
      <c r="H435">
        <v>23</v>
      </c>
      <c r="I435">
        <v>106</v>
      </c>
      <c r="J435">
        <v>126</v>
      </c>
      <c r="K435" s="18">
        <v>50</v>
      </c>
      <c r="L435" s="18">
        <v>20</v>
      </c>
      <c r="M435" s="18">
        <v>83</v>
      </c>
      <c r="N435" s="18">
        <v>19</v>
      </c>
      <c r="O435" s="18">
        <f t="shared" ref="O435:T435" si="230">SUM(O431:O434)</f>
        <v>4</v>
      </c>
      <c r="P435" s="18">
        <v>4</v>
      </c>
      <c r="Q435" s="18">
        <v>47</v>
      </c>
      <c r="R435" s="18">
        <v>50</v>
      </c>
      <c r="S435" s="18">
        <v>9</v>
      </c>
      <c r="T435" s="18">
        <f t="shared" si="230"/>
        <v>0</v>
      </c>
      <c r="U435" s="18">
        <v>90</v>
      </c>
      <c r="V435" s="18">
        <v>36</v>
      </c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>
        <f t="shared" ref="F436:V436" si="231">IFERROR((F435-F434)/F434,"")</f>
        <v>3.0303030303030304E-2</v>
      </c>
      <c r="G436" s="63">
        <f t="shared" si="231"/>
        <v>-1.9230769230769232E-2</v>
      </c>
      <c r="H436" s="63">
        <f t="shared" si="231"/>
        <v>0</v>
      </c>
      <c r="I436" s="63">
        <f t="shared" si="231"/>
        <v>4.9504950495049507E-2</v>
      </c>
      <c r="J436" s="63">
        <f t="shared" si="231"/>
        <v>8.6206896551724144E-2</v>
      </c>
      <c r="K436" s="63">
        <f t="shared" si="231"/>
        <v>0.1111111111111111</v>
      </c>
      <c r="L436" s="63">
        <f t="shared" si="231"/>
        <v>-9.0909090909090912E-2</v>
      </c>
      <c r="M436" s="63">
        <f t="shared" si="231"/>
        <v>-6.741573033707865E-2</v>
      </c>
      <c r="N436" s="63">
        <f t="shared" si="231"/>
        <v>5.5555555555555552E-2</v>
      </c>
      <c r="O436" s="63">
        <f t="shared" si="231"/>
        <v>0</v>
      </c>
      <c r="P436" s="63">
        <f t="shared" si="231"/>
        <v>3</v>
      </c>
      <c r="Q436" s="63">
        <f t="shared" si="231"/>
        <v>2.1739130434782608E-2</v>
      </c>
      <c r="R436" s="63">
        <f t="shared" si="231"/>
        <v>4.1666666666666664E-2</v>
      </c>
      <c r="S436" s="63">
        <f t="shared" si="231"/>
        <v>0.2857142857142857</v>
      </c>
      <c r="T436" s="63" t="str">
        <f t="shared" si="231"/>
        <v/>
      </c>
      <c r="U436" s="63">
        <f t="shared" si="231"/>
        <v>-1.098901098901099E-2</v>
      </c>
      <c r="V436" s="63">
        <f t="shared" si="231"/>
        <v>0.44</v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>
        <f t="shared" ref="F437:V437" si="232">IFERROR(SQRT(2*(F435-F434)^2/(F435+F434)),"")</f>
        <v>0.59850560166457978</v>
      </c>
      <c r="G437" s="65">
        <f t="shared" si="232"/>
        <v>0.24135539601273889</v>
      </c>
      <c r="H437" s="65">
        <f t="shared" si="232"/>
        <v>0</v>
      </c>
      <c r="I437" s="65">
        <f t="shared" si="232"/>
        <v>0.49147318718299043</v>
      </c>
      <c r="J437" s="65">
        <f t="shared" si="232"/>
        <v>0.90909090909090906</v>
      </c>
      <c r="K437" s="65">
        <f t="shared" si="232"/>
        <v>0.7254762501100116</v>
      </c>
      <c r="L437" s="65">
        <f t="shared" si="232"/>
        <v>0.43643578047198472</v>
      </c>
      <c r="M437" s="65">
        <f t="shared" si="232"/>
        <v>0.64699663922063055</v>
      </c>
      <c r="N437" s="74">
        <f t="shared" si="232"/>
        <v>0.23249527748763857</v>
      </c>
      <c r="O437" s="74">
        <f t="shared" si="232"/>
        <v>0</v>
      </c>
      <c r="P437" s="74">
        <f t="shared" si="232"/>
        <v>1.8973665961010275</v>
      </c>
      <c r="Q437" s="65">
        <f t="shared" si="232"/>
        <v>0.1466471150213533</v>
      </c>
      <c r="R437" s="65">
        <f t="shared" si="232"/>
        <v>0.2857142857142857</v>
      </c>
      <c r="S437" s="65">
        <f t="shared" si="232"/>
        <v>0.70710678118654757</v>
      </c>
      <c r="T437" s="65" t="str">
        <f t="shared" si="232"/>
        <v/>
      </c>
      <c r="U437" s="65">
        <f t="shared" si="232"/>
        <v>0.10511766624552733</v>
      </c>
      <c r="V437" s="66">
        <f t="shared" si="232"/>
        <v>1.9917864129354077</v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33">IFERROR((F439-F438)/F438,"")</f>
        <v/>
      </c>
      <c r="G440" s="63" t="str">
        <f t="shared" si="233"/>
        <v/>
      </c>
      <c r="H440" s="63" t="str">
        <f t="shared" si="233"/>
        <v/>
      </c>
      <c r="I440" s="63" t="str">
        <f t="shared" si="233"/>
        <v/>
      </c>
      <c r="J440" s="63" t="str">
        <f t="shared" si="233"/>
        <v/>
      </c>
      <c r="K440" s="63" t="str">
        <f t="shared" si="233"/>
        <v/>
      </c>
      <c r="L440" s="63" t="str">
        <f t="shared" si="233"/>
        <v/>
      </c>
      <c r="M440" s="63" t="str">
        <f t="shared" si="233"/>
        <v/>
      </c>
      <c r="N440" s="63" t="str">
        <f t="shared" si="233"/>
        <v/>
      </c>
      <c r="O440" s="63" t="str">
        <f t="shared" si="233"/>
        <v/>
      </c>
      <c r="P440" s="63" t="str">
        <f t="shared" si="233"/>
        <v/>
      </c>
      <c r="Q440" s="63" t="str">
        <f t="shared" si="233"/>
        <v/>
      </c>
      <c r="R440" s="63" t="str">
        <f t="shared" si="233"/>
        <v/>
      </c>
      <c r="S440" s="63" t="str">
        <f t="shared" si="233"/>
        <v/>
      </c>
      <c r="T440" s="63" t="str">
        <f t="shared" si="233"/>
        <v/>
      </c>
      <c r="U440" s="63" t="str">
        <f t="shared" si="233"/>
        <v/>
      </c>
      <c r="V440" s="63" t="str">
        <f t="shared" si="233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34">IFERROR(SQRT(2*(F439-F438)^2/(F439+F438)),"")</f>
        <v/>
      </c>
      <c r="G441" s="65" t="str">
        <f t="shared" si="234"/>
        <v/>
      </c>
      <c r="H441" s="65" t="str">
        <f t="shared" si="234"/>
        <v/>
      </c>
      <c r="I441" s="65" t="str">
        <f t="shared" si="234"/>
        <v/>
      </c>
      <c r="J441" s="65" t="str">
        <f t="shared" si="234"/>
        <v/>
      </c>
      <c r="K441" s="65" t="str">
        <f t="shared" si="234"/>
        <v/>
      </c>
      <c r="L441" s="65" t="str">
        <f t="shared" si="234"/>
        <v/>
      </c>
      <c r="M441" s="65" t="str">
        <f t="shared" si="234"/>
        <v/>
      </c>
      <c r="N441" s="74" t="str">
        <f t="shared" si="234"/>
        <v/>
      </c>
      <c r="O441" s="74" t="str">
        <f t="shared" si="234"/>
        <v/>
      </c>
      <c r="P441" s="74" t="str">
        <f t="shared" si="234"/>
        <v/>
      </c>
      <c r="Q441" s="65" t="str">
        <f t="shared" si="234"/>
        <v/>
      </c>
      <c r="R441" s="65" t="str">
        <f t="shared" si="234"/>
        <v/>
      </c>
      <c r="S441" s="65" t="str">
        <f t="shared" si="234"/>
        <v/>
      </c>
      <c r="T441" s="65" t="str">
        <f t="shared" si="234"/>
        <v/>
      </c>
      <c r="U441" s="65" t="str">
        <f t="shared" si="234"/>
        <v/>
      </c>
      <c r="V441" s="66" t="str">
        <f t="shared" si="234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35">IFERROR((F443-F442)/F442,"")</f>
        <v/>
      </c>
      <c r="G444" s="63" t="str">
        <f t="shared" si="235"/>
        <v/>
      </c>
      <c r="H444" s="63" t="str">
        <f t="shared" si="235"/>
        <v/>
      </c>
      <c r="I444" s="63" t="str">
        <f t="shared" si="235"/>
        <v/>
      </c>
      <c r="J444" s="63" t="str">
        <f t="shared" si="235"/>
        <v/>
      </c>
      <c r="K444" s="63" t="str">
        <f t="shared" si="235"/>
        <v/>
      </c>
      <c r="L444" s="63" t="str">
        <f t="shared" si="235"/>
        <v/>
      </c>
      <c r="M444" s="63" t="str">
        <f t="shared" si="235"/>
        <v/>
      </c>
      <c r="N444" s="63" t="str">
        <f t="shared" si="235"/>
        <v/>
      </c>
      <c r="O444" s="63" t="str">
        <f t="shared" si="235"/>
        <v/>
      </c>
      <c r="P444" s="63" t="str">
        <f t="shared" si="235"/>
        <v/>
      </c>
      <c r="Q444" s="63" t="str">
        <f t="shared" si="235"/>
        <v/>
      </c>
      <c r="R444" s="63" t="str">
        <f t="shared" si="235"/>
        <v/>
      </c>
      <c r="S444" s="63" t="str">
        <f t="shared" si="235"/>
        <v/>
      </c>
      <c r="T444" s="63" t="str">
        <f t="shared" si="235"/>
        <v/>
      </c>
      <c r="U444" s="63" t="str">
        <f t="shared" si="235"/>
        <v/>
      </c>
      <c r="V444" s="63" t="str">
        <f t="shared" si="235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36">IFERROR(SQRT(2*(F443-F442)^2/(F443+F442)),"")</f>
        <v/>
      </c>
      <c r="G445" s="65" t="str">
        <f t="shared" si="236"/>
        <v/>
      </c>
      <c r="H445" s="65" t="str">
        <f t="shared" si="236"/>
        <v/>
      </c>
      <c r="I445" s="65" t="str">
        <f t="shared" si="236"/>
        <v/>
      </c>
      <c r="J445" s="65" t="str">
        <f t="shared" si="236"/>
        <v/>
      </c>
      <c r="K445" s="65" t="str">
        <f t="shared" si="236"/>
        <v/>
      </c>
      <c r="L445" s="65" t="str">
        <f t="shared" si="236"/>
        <v/>
      </c>
      <c r="M445" s="65" t="str">
        <f t="shared" si="236"/>
        <v/>
      </c>
      <c r="N445" s="74" t="str">
        <f t="shared" si="236"/>
        <v/>
      </c>
      <c r="O445" s="74" t="str">
        <f t="shared" si="236"/>
        <v/>
      </c>
      <c r="P445" s="74" t="str">
        <f t="shared" si="236"/>
        <v/>
      </c>
      <c r="Q445" s="65" t="str">
        <f t="shared" si="236"/>
        <v/>
      </c>
      <c r="R445" s="65" t="str">
        <f t="shared" si="236"/>
        <v/>
      </c>
      <c r="S445" s="65" t="str">
        <f t="shared" si="236"/>
        <v/>
      </c>
      <c r="T445" s="65" t="str">
        <f t="shared" si="236"/>
        <v/>
      </c>
      <c r="U445" s="65" t="str">
        <f t="shared" si="236"/>
        <v/>
      </c>
      <c r="V445" s="66" t="str">
        <f t="shared" si="236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37">IFERROR((F447-F446)/F446,"")</f>
        <v/>
      </c>
      <c r="G448" s="63" t="str">
        <f t="shared" si="237"/>
        <v/>
      </c>
      <c r="H448" s="63" t="str">
        <f t="shared" si="237"/>
        <v/>
      </c>
      <c r="I448" s="63" t="str">
        <f t="shared" si="237"/>
        <v/>
      </c>
      <c r="J448" s="63" t="str">
        <f t="shared" si="237"/>
        <v/>
      </c>
      <c r="K448" s="63" t="str">
        <f t="shared" si="237"/>
        <v/>
      </c>
      <c r="L448" s="63" t="str">
        <f t="shared" si="237"/>
        <v/>
      </c>
      <c r="M448" s="63" t="str">
        <f t="shared" si="237"/>
        <v/>
      </c>
      <c r="N448" s="63" t="str">
        <f t="shared" si="237"/>
        <v/>
      </c>
      <c r="O448" s="63" t="str">
        <f t="shared" si="237"/>
        <v/>
      </c>
      <c r="P448" s="63" t="str">
        <f t="shared" si="237"/>
        <v/>
      </c>
      <c r="Q448" s="63" t="str">
        <f t="shared" si="237"/>
        <v/>
      </c>
      <c r="R448" s="63" t="str">
        <f t="shared" si="237"/>
        <v/>
      </c>
      <c r="S448" s="63" t="str">
        <f t="shared" si="237"/>
        <v/>
      </c>
      <c r="T448" s="63" t="str">
        <f t="shared" si="237"/>
        <v/>
      </c>
      <c r="U448" s="63" t="str">
        <f t="shared" si="237"/>
        <v/>
      </c>
      <c r="V448" s="63" t="str">
        <f t="shared" si="237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38">IFERROR(SQRT(2*(F447-F446)^2/(F447+F446)),"")</f>
        <v/>
      </c>
      <c r="G449" s="65" t="str">
        <f t="shared" si="238"/>
        <v/>
      </c>
      <c r="H449" s="65" t="str">
        <f t="shared" si="238"/>
        <v/>
      </c>
      <c r="I449" s="65" t="str">
        <f t="shared" si="238"/>
        <v/>
      </c>
      <c r="J449" s="65" t="str">
        <f t="shared" si="238"/>
        <v/>
      </c>
      <c r="K449" s="65" t="str">
        <f t="shared" si="238"/>
        <v/>
      </c>
      <c r="L449" s="65" t="str">
        <f t="shared" si="238"/>
        <v/>
      </c>
      <c r="M449" s="65" t="str">
        <f t="shared" si="238"/>
        <v/>
      </c>
      <c r="N449" s="70" t="str">
        <f t="shared" si="238"/>
        <v/>
      </c>
      <c r="O449" s="70" t="str">
        <f t="shared" si="238"/>
        <v/>
      </c>
      <c r="P449" s="70" t="str">
        <f t="shared" si="238"/>
        <v/>
      </c>
      <c r="Q449" s="65" t="str">
        <f t="shared" si="238"/>
        <v/>
      </c>
      <c r="R449" s="65" t="str">
        <f t="shared" si="238"/>
        <v/>
      </c>
      <c r="S449" s="65" t="str">
        <f t="shared" si="238"/>
        <v/>
      </c>
      <c r="T449" s="65" t="str">
        <f t="shared" si="238"/>
        <v/>
      </c>
      <c r="U449" s="65" t="str">
        <f t="shared" si="238"/>
        <v/>
      </c>
      <c r="V449" s="66" t="str">
        <f t="shared" si="238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39">IFERROR((F451-F450)/F450,"")</f>
        <v/>
      </c>
      <c r="G452" s="63" t="str">
        <f t="shared" si="239"/>
        <v/>
      </c>
      <c r="H452" s="63" t="str">
        <f t="shared" si="239"/>
        <v/>
      </c>
      <c r="I452" s="63" t="str">
        <f t="shared" si="239"/>
        <v/>
      </c>
      <c r="J452" s="63" t="str">
        <f t="shared" si="239"/>
        <v/>
      </c>
      <c r="K452" s="63" t="str">
        <f t="shared" si="239"/>
        <v/>
      </c>
      <c r="L452" s="63" t="str">
        <f t="shared" si="239"/>
        <v/>
      </c>
      <c r="M452" s="63" t="str">
        <f t="shared" si="239"/>
        <v/>
      </c>
      <c r="N452" s="63" t="str">
        <f t="shared" si="239"/>
        <v/>
      </c>
      <c r="O452" s="63" t="str">
        <f t="shared" si="239"/>
        <v/>
      </c>
      <c r="P452" s="63" t="str">
        <f t="shared" si="239"/>
        <v/>
      </c>
      <c r="Q452" s="63" t="str">
        <f t="shared" si="239"/>
        <v/>
      </c>
      <c r="R452" s="63" t="str">
        <f t="shared" si="239"/>
        <v/>
      </c>
      <c r="S452" s="63" t="str">
        <f t="shared" si="239"/>
        <v/>
      </c>
      <c r="T452" s="63" t="str">
        <f t="shared" si="239"/>
        <v/>
      </c>
      <c r="U452" s="63" t="str">
        <f t="shared" si="239"/>
        <v/>
      </c>
      <c r="V452" s="63" t="str">
        <f t="shared" si="239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40">IFERROR(SQRT(2*(F451-F450)^2/(F451+F450)),"")</f>
        <v/>
      </c>
      <c r="G453" s="65" t="str">
        <f t="shared" si="240"/>
        <v/>
      </c>
      <c r="H453" s="65" t="str">
        <f t="shared" si="240"/>
        <v/>
      </c>
      <c r="I453" s="65" t="str">
        <f t="shared" si="240"/>
        <v/>
      </c>
      <c r="J453" s="65" t="str">
        <f t="shared" si="240"/>
        <v/>
      </c>
      <c r="K453" s="65" t="str">
        <f t="shared" si="240"/>
        <v/>
      </c>
      <c r="L453" s="65" t="str">
        <f t="shared" si="240"/>
        <v/>
      </c>
      <c r="M453" s="65" t="str">
        <f t="shared" si="240"/>
        <v/>
      </c>
      <c r="N453" s="74" t="str">
        <f t="shared" si="240"/>
        <v/>
      </c>
      <c r="O453" s="74" t="str">
        <f t="shared" si="240"/>
        <v/>
      </c>
      <c r="P453" s="74" t="str">
        <f t="shared" si="240"/>
        <v/>
      </c>
      <c r="Q453" s="65" t="str">
        <f t="shared" si="240"/>
        <v/>
      </c>
      <c r="R453" s="65" t="str">
        <f t="shared" si="240"/>
        <v/>
      </c>
      <c r="S453" s="65" t="str">
        <f t="shared" si="240"/>
        <v/>
      </c>
      <c r="T453" s="65" t="str">
        <f t="shared" si="240"/>
        <v/>
      </c>
      <c r="U453" s="65" t="str">
        <f t="shared" si="240"/>
        <v/>
      </c>
      <c r="V453" s="66" t="str">
        <f t="shared" si="240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41">IFERROR((F455-F454)/F454,"")</f>
        <v/>
      </c>
      <c r="G456" s="63" t="str">
        <f t="shared" si="241"/>
        <v/>
      </c>
      <c r="H456" s="63" t="str">
        <f t="shared" si="241"/>
        <v/>
      </c>
      <c r="I456" s="63" t="str">
        <f t="shared" si="241"/>
        <v/>
      </c>
      <c r="J456" s="63" t="str">
        <f t="shared" si="241"/>
        <v/>
      </c>
      <c r="K456" s="63" t="str">
        <f t="shared" si="241"/>
        <v/>
      </c>
      <c r="L456" s="63" t="str">
        <f t="shared" si="241"/>
        <v/>
      </c>
      <c r="M456" s="63" t="str">
        <f t="shared" si="241"/>
        <v/>
      </c>
      <c r="N456" s="63" t="str">
        <f t="shared" si="241"/>
        <v/>
      </c>
      <c r="O456" s="63" t="str">
        <f t="shared" si="241"/>
        <v/>
      </c>
      <c r="P456" s="63" t="str">
        <f t="shared" si="241"/>
        <v/>
      </c>
      <c r="Q456" s="63" t="str">
        <f t="shared" si="241"/>
        <v/>
      </c>
      <c r="R456" s="63" t="str">
        <f t="shared" si="241"/>
        <v/>
      </c>
      <c r="S456" s="63" t="str">
        <f t="shared" si="241"/>
        <v/>
      </c>
      <c r="T456" s="63" t="str">
        <f t="shared" si="241"/>
        <v/>
      </c>
      <c r="U456" s="63" t="str">
        <f t="shared" si="241"/>
        <v/>
      </c>
      <c r="V456" s="63" t="str">
        <f t="shared" si="241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42">IFERROR(SQRT(2*(F455-F454)^2/(F455+F454)),"")</f>
        <v/>
      </c>
      <c r="G457" s="65" t="str">
        <f t="shared" si="242"/>
        <v/>
      </c>
      <c r="H457" s="65" t="str">
        <f t="shared" si="242"/>
        <v/>
      </c>
      <c r="I457" s="65" t="str">
        <f t="shared" si="242"/>
        <v/>
      </c>
      <c r="J457" s="65" t="str">
        <f t="shared" si="242"/>
        <v/>
      </c>
      <c r="K457" s="65" t="str">
        <f t="shared" si="242"/>
        <v/>
      </c>
      <c r="L457" s="65" t="str">
        <f t="shared" si="242"/>
        <v/>
      </c>
      <c r="M457" s="65" t="str">
        <f t="shared" si="242"/>
        <v/>
      </c>
      <c r="N457" s="74" t="str">
        <f t="shared" si="242"/>
        <v/>
      </c>
      <c r="O457" s="74" t="str">
        <f t="shared" si="242"/>
        <v/>
      </c>
      <c r="P457" s="74" t="str">
        <f t="shared" si="242"/>
        <v/>
      </c>
      <c r="Q457" s="65" t="str">
        <f t="shared" si="242"/>
        <v/>
      </c>
      <c r="R457" s="65" t="str">
        <f t="shared" si="242"/>
        <v/>
      </c>
      <c r="S457" s="65" t="str">
        <f t="shared" si="242"/>
        <v/>
      </c>
      <c r="T457" s="65" t="str">
        <f t="shared" si="242"/>
        <v/>
      </c>
      <c r="U457" s="65" t="str">
        <f t="shared" si="242"/>
        <v/>
      </c>
      <c r="V457" s="66" t="str">
        <f t="shared" si="242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43">IFERROR((F459-F458)/F458,"")</f>
        <v/>
      </c>
      <c r="G460" s="63" t="str">
        <f t="shared" si="243"/>
        <v/>
      </c>
      <c r="H460" s="63" t="str">
        <f t="shared" si="243"/>
        <v/>
      </c>
      <c r="I460" s="63" t="str">
        <f t="shared" si="243"/>
        <v/>
      </c>
      <c r="J460" s="63" t="str">
        <f t="shared" si="243"/>
        <v/>
      </c>
      <c r="K460" s="63" t="str">
        <f t="shared" si="243"/>
        <v/>
      </c>
      <c r="L460" s="63" t="str">
        <f t="shared" si="243"/>
        <v/>
      </c>
      <c r="M460" s="63" t="str">
        <f t="shared" si="243"/>
        <v/>
      </c>
      <c r="N460" s="63" t="str">
        <f t="shared" si="243"/>
        <v/>
      </c>
      <c r="O460" s="63" t="str">
        <f t="shared" si="243"/>
        <v/>
      </c>
      <c r="P460" s="63" t="str">
        <f t="shared" si="243"/>
        <v/>
      </c>
      <c r="Q460" s="63" t="str">
        <f t="shared" si="243"/>
        <v/>
      </c>
      <c r="R460" s="63" t="str">
        <f t="shared" si="243"/>
        <v/>
      </c>
      <c r="S460" s="63" t="str">
        <f t="shared" si="243"/>
        <v/>
      </c>
      <c r="T460" s="63" t="str">
        <f t="shared" si="243"/>
        <v/>
      </c>
      <c r="U460" s="63" t="str">
        <f t="shared" si="243"/>
        <v/>
      </c>
      <c r="V460" s="63" t="str">
        <f t="shared" si="243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44">IFERROR(SQRT(2*(F459-F458)^2/(F459+F458)),"")</f>
        <v/>
      </c>
      <c r="G461" s="65" t="str">
        <f t="shared" si="244"/>
        <v/>
      </c>
      <c r="H461" s="65" t="str">
        <f t="shared" si="244"/>
        <v/>
      </c>
      <c r="I461" s="65" t="str">
        <f t="shared" si="244"/>
        <v/>
      </c>
      <c r="J461" s="65" t="str">
        <f t="shared" si="244"/>
        <v/>
      </c>
      <c r="K461" s="65" t="str">
        <f t="shared" si="244"/>
        <v/>
      </c>
      <c r="L461" s="65" t="str">
        <f t="shared" si="244"/>
        <v/>
      </c>
      <c r="M461" s="65" t="str">
        <f t="shared" si="244"/>
        <v/>
      </c>
      <c r="N461" s="70" t="str">
        <f t="shared" si="244"/>
        <v/>
      </c>
      <c r="O461" s="70" t="str">
        <f t="shared" si="244"/>
        <v/>
      </c>
      <c r="P461" s="70" t="str">
        <f t="shared" si="244"/>
        <v/>
      </c>
      <c r="Q461" s="65" t="str">
        <f t="shared" si="244"/>
        <v/>
      </c>
      <c r="R461" s="65" t="str">
        <f t="shared" si="244"/>
        <v/>
      </c>
      <c r="S461" s="65" t="str">
        <f t="shared" si="244"/>
        <v/>
      </c>
      <c r="T461" s="65" t="str">
        <f t="shared" si="244"/>
        <v/>
      </c>
      <c r="U461" s="65" t="str">
        <f t="shared" si="244"/>
        <v/>
      </c>
      <c r="V461" s="66" t="str">
        <f t="shared" si="244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45">IFERROR((F463-F462)/F462,"")</f>
        <v/>
      </c>
      <c r="G464" s="63" t="str">
        <f t="shared" si="245"/>
        <v/>
      </c>
      <c r="H464" s="63" t="str">
        <f t="shared" si="245"/>
        <v/>
      </c>
      <c r="I464" s="63" t="str">
        <f t="shared" si="245"/>
        <v/>
      </c>
      <c r="J464" s="63" t="str">
        <f t="shared" si="245"/>
        <v/>
      </c>
      <c r="K464" s="63" t="str">
        <f t="shared" si="245"/>
        <v/>
      </c>
      <c r="L464" s="63" t="str">
        <f t="shared" si="245"/>
        <v/>
      </c>
      <c r="M464" s="63" t="str">
        <f t="shared" si="245"/>
        <v/>
      </c>
      <c r="N464" s="63" t="str">
        <f t="shared" si="245"/>
        <v/>
      </c>
      <c r="O464" s="63" t="str">
        <f t="shared" si="245"/>
        <v/>
      </c>
      <c r="P464" s="63" t="str">
        <f t="shared" si="245"/>
        <v/>
      </c>
      <c r="Q464" s="63" t="str">
        <f t="shared" si="245"/>
        <v/>
      </c>
      <c r="R464" s="63" t="str">
        <f t="shared" si="245"/>
        <v/>
      </c>
      <c r="S464" s="63" t="str">
        <f t="shared" si="245"/>
        <v/>
      </c>
      <c r="T464" s="63" t="str">
        <f t="shared" si="245"/>
        <v/>
      </c>
      <c r="U464" s="63" t="str">
        <f t="shared" si="245"/>
        <v/>
      </c>
      <c r="V464" s="63" t="str">
        <f t="shared" si="245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46">IFERROR(SQRT(2*(F463-F462)^2/(F463+F462)),"")</f>
        <v/>
      </c>
      <c r="G465" s="65" t="str">
        <f t="shared" si="246"/>
        <v/>
      </c>
      <c r="H465" s="65" t="str">
        <f t="shared" si="246"/>
        <v/>
      </c>
      <c r="I465" s="65" t="str">
        <f t="shared" si="246"/>
        <v/>
      </c>
      <c r="J465" s="65" t="str">
        <f t="shared" si="246"/>
        <v/>
      </c>
      <c r="K465" s="65" t="str">
        <f t="shared" si="246"/>
        <v/>
      </c>
      <c r="L465" s="65" t="str">
        <f t="shared" si="246"/>
        <v/>
      </c>
      <c r="M465" s="65" t="str">
        <f t="shared" si="246"/>
        <v/>
      </c>
      <c r="N465" s="70" t="str">
        <f t="shared" si="246"/>
        <v/>
      </c>
      <c r="O465" s="70" t="str">
        <f t="shared" si="246"/>
        <v/>
      </c>
      <c r="P465" s="70" t="str">
        <f t="shared" si="246"/>
        <v/>
      </c>
      <c r="Q465" s="65" t="str">
        <f t="shared" si="246"/>
        <v/>
      </c>
      <c r="R465" s="65" t="str">
        <f t="shared" si="246"/>
        <v/>
      </c>
      <c r="S465" s="65" t="str">
        <f t="shared" si="246"/>
        <v/>
      </c>
      <c r="T465" s="65" t="str">
        <f t="shared" si="246"/>
        <v/>
      </c>
      <c r="U465" s="65" t="str">
        <f t="shared" si="246"/>
        <v/>
      </c>
      <c r="V465" s="66" t="str">
        <f t="shared" si="246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47">IFERROR((F467-F466)/F466,"")</f>
        <v/>
      </c>
      <c r="G468" s="63" t="str">
        <f t="shared" si="247"/>
        <v/>
      </c>
      <c r="H468" s="63" t="str">
        <f t="shared" si="247"/>
        <v/>
      </c>
      <c r="I468" s="63" t="str">
        <f t="shared" si="247"/>
        <v/>
      </c>
      <c r="J468" s="63" t="str">
        <f t="shared" si="247"/>
        <v/>
      </c>
      <c r="K468" s="63" t="str">
        <f t="shared" si="247"/>
        <v/>
      </c>
      <c r="L468" s="63" t="str">
        <f t="shared" si="247"/>
        <v/>
      </c>
      <c r="M468" s="63" t="str">
        <f t="shared" si="247"/>
        <v/>
      </c>
      <c r="N468" s="63" t="str">
        <f t="shared" si="247"/>
        <v/>
      </c>
      <c r="O468" s="63" t="str">
        <f t="shared" si="247"/>
        <v/>
      </c>
      <c r="P468" s="63" t="str">
        <f t="shared" si="247"/>
        <v/>
      </c>
      <c r="Q468" s="63" t="str">
        <f t="shared" si="247"/>
        <v/>
      </c>
      <c r="R468" s="63" t="str">
        <f t="shared" si="247"/>
        <v/>
      </c>
      <c r="S468" s="63" t="str">
        <f t="shared" si="247"/>
        <v/>
      </c>
      <c r="T468" s="63" t="str">
        <f t="shared" si="247"/>
        <v/>
      </c>
      <c r="U468" s="63" t="str">
        <f t="shared" si="247"/>
        <v/>
      </c>
      <c r="V468" s="63" t="str">
        <f t="shared" si="247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48">IFERROR(SQRT(2*(F467-F466)^2/(F467+F466)),"")</f>
        <v/>
      </c>
      <c r="G469" s="65" t="str">
        <f t="shared" si="248"/>
        <v/>
      </c>
      <c r="H469" s="65" t="str">
        <f t="shared" si="248"/>
        <v/>
      </c>
      <c r="I469" s="65" t="str">
        <f t="shared" si="248"/>
        <v/>
      </c>
      <c r="J469" s="65" t="str">
        <f t="shared" si="248"/>
        <v/>
      </c>
      <c r="K469" s="65" t="str">
        <f t="shared" si="248"/>
        <v/>
      </c>
      <c r="L469" s="65" t="str">
        <f t="shared" si="248"/>
        <v/>
      </c>
      <c r="M469" s="65" t="str">
        <f t="shared" si="248"/>
        <v/>
      </c>
      <c r="N469" s="70" t="str">
        <f t="shared" si="248"/>
        <v/>
      </c>
      <c r="O469" s="70" t="str">
        <f t="shared" si="248"/>
        <v/>
      </c>
      <c r="P469" s="70" t="str">
        <f t="shared" si="248"/>
        <v/>
      </c>
      <c r="Q469" s="65" t="str">
        <f t="shared" si="248"/>
        <v/>
      </c>
      <c r="R469" s="65" t="str">
        <f t="shared" si="248"/>
        <v/>
      </c>
      <c r="S469" s="65" t="str">
        <f t="shared" si="248"/>
        <v/>
      </c>
      <c r="T469" s="65" t="str">
        <f t="shared" si="248"/>
        <v/>
      </c>
      <c r="U469" s="65" t="str">
        <f t="shared" si="248"/>
        <v/>
      </c>
      <c r="V469" s="66" t="str">
        <f t="shared" si="248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49">IFERROR((F471-F470)/F470,"")</f>
        <v/>
      </c>
      <c r="G472" s="63" t="str">
        <f t="shared" si="249"/>
        <v/>
      </c>
      <c r="H472" s="63" t="str">
        <f t="shared" si="249"/>
        <v/>
      </c>
      <c r="I472" s="63" t="str">
        <f t="shared" si="249"/>
        <v/>
      </c>
      <c r="J472" s="63" t="str">
        <f t="shared" si="249"/>
        <v/>
      </c>
      <c r="K472" s="63" t="str">
        <f t="shared" si="249"/>
        <v/>
      </c>
      <c r="L472" s="63" t="str">
        <f t="shared" si="249"/>
        <v/>
      </c>
      <c r="M472" s="63" t="str">
        <f t="shared" si="249"/>
        <v/>
      </c>
      <c r="N472" s="63" t="str">
        <f t="shared" si="249"/>
        <v/>
      </c>
      <c r="O472" s="63" t="str">
        <f t="shared" si="249"/>
        <v/>
      </c>
      <c r="P472" s="63" t="str">
        <f t="shared" si="249"/>
        <v/>
      </c>
      <c r="Q472" s="63" t="str">
        <f t="shared" si="249"/>
        <v/>
      </c>
      <c r="R472" s="63" t="str">
        <f t="shared" si="249"/>
        <v/>
      </c>
      <c r="S472" s="63" t="str">
        <f t="shared" si="249"/>
        <v/>
      </c>
      <c r="T472" s="63" t="str">
        <f t="shared" si="249"/>
        <v/>
      </c>
      <c r="U472" s="63" t="str">
        <f t="shared" si="249"/>
        <v/>
      </c>
      <c r="V472" s="63" t="str">
        <f t="shared" si="249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50">IFERROR(SQRT(2*(F471-F470)^2/(F471+F470)),"")</f>
        <v/>
      </c>
      <c r="G473" s="65" t="str">
        <f t="shared" si="250"/>
        <v/>
      </c>
      <c r="H473" s="65" t="str">
        <f t="shared" si="250"/>
        <v/>
      </c>
      <c r="I473" s="65" t="str">
        <f t="shared" si="250"/>
        <v/>
      </c>
      <c r="J473" s="65" t="str">
        <f t="shared" si="250"/>
        <v/>
      </c>
      <c r="K473" s="65" t="str">
        <f t="shared" si="250"/>
        <v/>
      </c>
      <c r="L473" s="65" t="str">
        <f t="shared" si="250"/>
        <v/>
      </c>
      <c r="M473" s="65" t="str">
        <f t="shared" si="250"/>
        <v/>
      </c>
      <c r="N473" s="70" t="str">
        <f t="shared" si="250"/>
        <v/>
      </c>
      <c r="O473" s="70" t="str">
        <f t="shared" si="250"/>
        <v/>
      </c>
      <c r="P473" s="70" t="str">
        <f t="shared" si="250"/>
        <v/>
      </c>
      <c r="Q473" s="65" t="str">
        <f t="shared" si="250"/>
        <v/>
      </c>
      <c r="R473" s="65" t="str">
        <f t="shared" si="250"/>
        <v/>
      </c>
      <c r="S473" s="65" t="str">
        <f t="shared" si="250"/>
        <v/>
      </c>
      <c r="T473" s="65" t="str">
        <f t="shared" si="250"/>
        <v/>
      </c>
      <c r="U473" s="65" t="str">
        <f t="shared" si="250"/>
        <v/>
      </c>
      <c r="V473" s="66" t="str">
        <f t="shared" si="250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87">
        <v>46105</v>
      </c>
      <c r="E474" s="90">
        <v>0.51041666666666663</v>
      </c>
      <c r="F474" s="58">
        <v>585</v>
      </c>
      <c r="G474" s="58">
        <v>90</v>
      </c>
      <c r="H474" s="58">
        <v>120</v>
      </c>
      <c r="I474" s="58">
        <v>169</v>
      </c>
      <c r="J474" s="58">
        <v>206</v>
      </c>
      <c r="K474" s="18">
        <v>51</v>
      </c>
      <c r="L474" s="18">
        <v>33</v>
      </c>
      <c r="M474" s="18">
        <v>6</v>
      </c>
      <c r="N474" s="18">
        <v>22</v>
      </c>
      <c r="O474" s="18">
        <v>35</v>
      </c>
      <c r="P474" s="18">
        <v>63</v>
      </c>
      <c r="Q474" s="18">
        <v>7</v>
      </c>
      <c r="R474" s="18">
        <v>135</v>
      </c>
      <c r="S474" s="18">
        <v>27</v>
      </c>
      <c r="T474" s="18">
        <v>44</v>
      </c>
      <c r="U474" s="18">
        <v>120</v>
      </c>
      <c r="V474" s="18">
        <v>42</v>
      </c>
    </row>
    <row r="475" spans="1:22" ht="13.95" customHeight="1" x14ac:dyDescent="0.3">
      <c r="A475" s="82"/>
      <c r="B475" s="85"/>
      <c r="C475" s="18" t="s">
        <v>548</v>
      </c>
      <c r="D475" s="88"/>
      <c r="E475" s="88"/>
      <c r="F475" s="18">
        <v>585</v>
      </c>
      <c r="G475" s="18">
        <v>95</v>
      </c>
      <c r="H475" s="18">
        <v>123</v>
      </c>
      <c r="I475" s="18">
        <v>163</v>
      </c>
      <c r="J475" s="18">
        <v>204</v>
      </c>
      <c r="K475" s="18">
        <v>51</v>
      </c>
      <c r="L475" s="18">
        <v>35</v>
      </c>
      <c r="M475" s="18">
        <v>9</v>
      </c>
      <c r="N475" s="18">
        <v>25</v>
      </c>
      <c r="O475" s="18">
        <v>37</v>
      </c>
      <c r="P475" s="18">
        <v>61</v>
      </c>
      <c r="Q475" s="18">
        <v>6</v>
      </c>
      <c r="R475" s="18">
        <v>131</v>
      </c>
      <c r="S475" s="18">
        <v>26</v>
      </c>
      <c r="T475" s="18">
        <v>41</v>
      </c>
      <c r="U475" s="18">
        <v>121</v>
      </c>
      <c r="V475" s="18">
        <v>42</v>
      </c>
    </row>
    <row r="476" spans="1:22" ht="13.95" customHeight="1" x14ac:dyDescent="0.3">
      <c r="A476" s="82"/>
      <c r="B476" s="85"/>
      <c r="C476" s="18" t="s">
        <v>549</v>
      </c>
      <c r="D476" s="88"/>
      <c r="E476" s="88"/>
      <c r="F476" s="63">
        <f t="shared" ref="F476:V476" si="251">IFERROR((F475-F474)/F474,"")</f>
        <v>0</v>
      </c>
      <c r="G476" s="63">
        <f t="shared" si="251"/>
        <v>5.5555555555555552E-2</v>
      </c>
      <c r="H476" s="63">
        <f t="shared" si="251"/>
        <v>2.5000000000000001E-2</v>
      </c>
      <c r="I476" s="63">
        <f t="shared" si="251"/>
        <v>-3.5502958579881658E-2</v>
      </c>
      <c r="J476" s="63">
        <f t="shared" si="251"/>
        <v>-9.7087378640776691E-3</v>
      </c>
      <c r="K476" s="63">
        <f t="shared" si="251"/>
        <v>0</v>
      </c>
      <c r="L476" s="63">
        <f t="shared" si="251"/>
        <v>6.0606060606060608E-2</v>
      </c>
      <c r="M476" s="63">
        <f t="shared" si="251"/>
        <v>0.5</v>
      </c>
      <c r="N476" s="63">
        <f t="shared" si="251"/>
        <v>0.13636363636363635</v>
      </c>
      <c r="O476" s="63">
        <f t="shared" si="251"/>
        <v>5.7142857142857141E-2</v>
      </c>
      <c r="P476" s="63">
        <f t="shared" si="251"/>
        <v>-3.1746031746031744E-2</v>
      </c>
      <c r="Q476" s="63">
        <f t="shared" si="251"/>
        <v>-0.14285714285714285</v>
      </c>
      <c r="R476" s="63">
        <f t="shared" si="251"/>
        <v>-2.9629629629629631E-2</v>
      </c>
      <c r="S476" s="63">
        <f t="shared" si="251"/>
        <v>-3.7037037037037035E-2</v>
      </c>
      <c r="T476" s="63">
        <f t="shared" si="251"/>
        <v>-6.8181818181818177E-2</v>
      </c>
      <c r="U476" s="63">
        <f t="shared" si="251"/>
        <v>8.3333333333333332E-3</v>
      </c>
      <c r="V476" s="63">
        <f t="shared" si="251"/>
        <v>0</v>
      </c>
    </row>
    <row r="477" spans="1:22" ht="13.95" customHeight="1" thickBot="1" x14ac:dyDescent="0.35">
      <c r="A477" s="83"/>
      <c r="B477" s="86"/>
      <c r="C477" s="61" t="s">
        <v>550</v>
      </c>
      <c r="D477" s="89"/>
      <c r="E477" s="89"/>
      <c r="F477" s="65">
        <f t="shared" ref="F477:V477" si="252">IFERROR(SQRT(2*(F475-F474)^2/(F475+F474)),"")</f>
        <v>0</v>
      </c>
      <c r="G477" s="65">
        <f t="shared" si="252"/>
        <v>0.51987524491003634</v>
      </c>
      <c r="H477" s="65">
        <f t="shared" si="252"/>
        <v>0.27216552697590868</v>
      </c>
      <c r="I477" s="65">
        <f t="shared" si="252"/>
        <v>0.46569031542379974</v>
      </c>
      <c r="J477" s="65">
        <f t="shared" si="252"/>
        <v>0.13968605915391563</v>
      </c>
      <c r="K477" s="65">
        <f t="shared" si="252"/>
        <v>0</v>
      </c>
      <c r="L477" s="65">
        <f t="shared" si="252"/>
        <v>0.34299717028501769</v>
      </c>
      <c r="M477" s="65">
        <f t="shared" si="252"/>
        <v>1.0954451150103321</v>
      </c>
      <c r="N477" s="70">
        <f t="shared" si="252"/>
        <v>0.61885274775527599</v>
      </c>
      <c r="O477" s="70">
        <f t="shared" si="252"/>
        <v>0.33333333333333331</v>
      </c>
      <c r="P477" s="70">
        <f t="shared" si="252"/>
        <v>0.25400025400038101</v>
      </c>
      <c r="Q477" s="65">
        <f t="shared" si="252"/>
        <v>0.39223227027636809</v>
      </c>
      <c r="R477" s="65">
        <f t="shared" si="252"/>
        <v>0.34684398780964798</v>
      </c>
      <c r="S477" s="65">
        <f t="shared" si="252"/>
        <v>0.19425717247145283</v>
      </c>
      <c r="T477" s="65">
        <f t="shared" si="252"/>
        <v>0.46017899330842227</v>
      </c>
      <c r="U477" s="65">
        <f t="shared" si="252"/>
        <v>9.1097503734855395E-2</v>
      </c>
      <c r="V477" s="66">
        <f t="shared" si="252"/>
        <v>0</v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53">IFERROR((F479-F478)/F478,"")</f>
        <v/>
      </c>
      <c r="G480" s="63" t="str">
        <f t="shared" si="253"/>
        <v/>
      </c>
      <c r="H480" s="63" t="str">
        <f t="shared" si="253"/>
        <v/>
      </c>
      <c r="I480" s="63" t="str">
        <f t="shared" si="253"/>
        <v/>
      </c>
      <c r="J480" s="63" t="str">
        <f t="shared" si="253"/>
        <v/>
      </c>
      <c r="K480" s="63" t="str">
        <f t="shared" si="253"/>
        <v/>
      </c>
      <c r="L480" s="63" t="str">
        <f t="shared" si="253"/>
        <v/>
      </c>
      <c r="M480" s="63" t="str">
        <f t="shared" si="253"/>
        <v/>
      </c>
      <c r="N480" s="63" t="str">
        <f t="shared" si="253"/>
        <v/>
      </c>
      <c r="O480" s="63" t="str">
        <f t="shared" si="253"/>
        <v/>
      </c>
      <c r="P480" s="63" t="str">
        <f t="shared" si="253"/>
        <v/>
      </c>
      <c r="Q480" s="63" t="str">
        <f t="shared" si="253"/>
        <v/>
      </c>
      <c r="R480" s="63" t="str">
        <f t="shared" si="253"/>
        <v/>
      </c>
      <c r="S480" s="63" t="str">
        <f t="shared" si="253"/>
        <v/>
      </c>
      <c r="T480" s="63" t="str">
        <f t="shared" si="253"/>
        <v/>
      </c>
      <c r="U480" s="63" t="str">
        <f t="shared" si="253"/>
        <v/>
      </c>
      <c r="V480" s="63" t="str">
        <f t="shared" si="253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54">IFERROR(SQRT(2*(F479-F478)^2/(F479+F478)),"")</f>
        <v/>
      </c>
      <c r="G481" s="65" t="str">
        <f t="shared" si="254"/>
        <v/>
      </c>
      <c r="H481" s="65" t="str">
        <f t="shared" si="254"/>
        <v/>
      </c>
      <c r="I481" s="65" t="str">
        <f t="shared" si="254"/>
        <v/>
      </c>
      <c r="J481" s="65" t="str">
        <f t="shared" si="254"/>
        <v/>
      </c>
      <c r="K481" s="65" t="str">
        <f t="shared" si="254"/>
        <v/>
      </c>
      <c r="L481" s="65" t="str">
        <f t="shared" si="254"/>
        <v/>
      </c>
      <c r="M481" s="65" t="str">
        <f t="shared" si="254"/>
        <v/>
      </c>
      <c r="N481" s="70" t="str">
        <f t="shared" si="254"/>
        <v/>
      </c>
      <c r="O481" s="70" t="str">
        <f t="shared" si="254"/>
        <v/>
      </c>
      <c r="P481" s="70" t="str">
        <f t="shared" si="254"/>
        <v/>
      </c>
      <c r="Q481" s="65" t="str">
        <f t="shared" si="254"/>
        <v/>
      </c>
      <c r="R481" s="65" t="str">
        <f t="shared" si="254"/>
        <v/>
      </c>
      <c r="S481" s="65" t="str">
        <f t="shared" si="254"/>
        <v/>
      </c>
      <c r="T481" s="65" t="str">
        <f t="shared" si="254"/>
        <v/>
      </c>
      <c r="U481" s="65" t="str">
        <f t="shared" si="254"/>
        <v/>
      </c>
      <c r="V481" s="66" t="str">
        <f t="shared" si="254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55">IFERROR((F483-F482)/F482,"")</f>
        <v/>
      </c>
      <c r="G484" s="63" t="str">
        <f t="shared" si="255"/>
        <v/>
      </c>
      <c r="H484" s="63" t="str">
        <f t="shared" si="255"/>
        <v/>
      </c>
      <c r="I484" s="63" t="str">
        <f t="shared" si="255"/>
        <v/>
      </c>
      <c r="J484" s="63" t="str">
        <f t="shared" si="255"/>
        <v/>
      </c>
      <c r="K484" s="63" t="str">
        <f t="shared" si="255"/>
        <v/>
      </c>
      <c r="L484" s="63" t="str">
        <f t="shared" si="255"/>
        <v/>
      </c>
      <c r="M484" s="63" t="str">
        <f t="shared" si="255"/>
        <v/>
      </c>
      <c r="N484" s="63" t="str">
        <f t="shared" si="255"/>
        <v/>
      </c>
      <c r="O484" s="63" t="str">
        <f t="shared" si="255"/>
        <v/>
      </c>
      <c r="P484" s="63" t="str">
        <f t="shared" si="255"/>
        <v/>
      </c>
      <c r="Q484" s="63" t="str">
        <f t="shared" si="255"/>
        <v/>
      </c>
      <c r="R484" s="63" t="str">
        <f t="shared" si="255"/>
        <v/>
      </c>
      <c r="S484" s="63" t="str">
        <f t="shared" si="255"/>
        <v/>
      </c>
      <c r="T484" s="63" t="str">
        <f t="shared" si="255"/>
        <v/>
      </c>
      <c r="U484" s="63" t="str">
        <f t="shared" si="255"/>
        <v/>
      </c>
      <c r="V484" s="63" t="str">
        <f t="shared" si="255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56">IFERROR(SQRT(2*(F483-F482)^2/(F483+F482)),"")</f>
        <v/>
      </c>
      <c r="G485" s="65" t="str">
        <f t="shared" si="256"/>
        <v/>
      </c>
      <c r="H485" s="65" t="str">
        <f t="shared" si="256"/>
        <v/>
      </c>
      <c r="I485" s="65" t="str">
        <f t="shared" si="256"/>
        <v/>
      </c>
      <c r="J485" s="65" t="str">
        <f t="shared" si="256"/>
        <v/>
      </c>
      <c r="K485" s="65" t="str">
        <f t="shared" si="256"/>
        <v/>
      </c>
      <c r="L485" s="65" t="str">
        <f t="shared" si="256"/>
        <v/>
      </c>
      <c r="M485" s="65" t="str">
        <f t="shared" si="256"/>
        <v/>
      </c>
      <c r="N485" s="70" t="str">
        <f t="shared" si="256"/>
        <v/>
      </c>
      <c r="O485" s="70" t="str">
        <f t="shared" si="256"/>
        <v/>
      </c>
      <c r="P485" s="70" t="str">
        <f t="shared" si="256"/>
        <v/>
      </c>
      <c r="Q485" s="65" t="str">
        <f t="shared" si="256"/>
        <v/>
      </c>
      <c r="R485" s="65" t="str">
        <f t="shared" si="256"/>
        <v/>
      </c>
      <c r="S485" s="65" t="str">
        <f t="shared" si="256"/>
        <v/>
      </c>
      <c r="T485" s="65" t="str">
        <f t="shared" si="256"/>
        <v/>
      </c>
      <c r="U485" s="65" t="str">
        <f t="shared" si="256"/>
        <v/>
      </c>
      <c r="V485" s="66" t="str">
        <f t="shared" si="256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57">IFERROR((F487-F486)/F486,"")</f>
        <v/>
      </c>
      <c r="G488" s="63" t="str">
        <f t="shared" si="257"/>
        <v/>
      </c>
      <c r="H488" s="63" t="str">
        <f t="shared" si="257"/>
        <v/>
      </c>
      <c r="I488" s="63" t="str">
        <f t="shared" si="257"/>
        <v/>
      </c>
      <c r="J488" s="63" t="str">
        <f t="shared" si="257"/>
        <v/>
      </c>
      <c r="K488" s="63" t="str">
        <f t="shared" si="257"/>
        <v/>
      </c>
      <c r="L488" s="63" t="str">
        <f t="shared" si="257"/>
        <v/>
      </c>
      <c r="M488" s="63" t="str">
        <f t="shared" si="257"/>
        <v/>
      </c>
      <c r="N488" s="63" t="str">
        <f t="shared" si="257"/>
        <v/>
      </c>
      <c r="O488" s="63" t="str">
        <f t="shared" si="257"/>
        <v/>
      </c>
      <c r="P488" s="63" t="str">
        <f t="shared" si="257"/>
        <v/>
      </c>
      <c r="Q488" s="63" t="str">
        <f t="shared" si="257"/>
        <v/>
      </c>
      <c r="R488" s="63" t="str">
        <f t="shared" si="257"/>
        <v/>
      </c>
      <c r="S488" s="63" t="str">
        <f t="shared" si="257"/>
        <v/>
      </c>
      <c r="T488" s="63" t="str">
        <f t="shared" si="257"/>
        <v/>
      </c>
      <c r="U488" s="63" t="str">
        <f t="shared" si="257"/>
        <v/>
      </c>
      <c r="V488" s="63" t="str">
        <f t="shared" si="257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58">IFERROR(SQRT(2*(F487-F486)^2/(F487+F486)),"")</f>
        <v/>
      </c>
      <c r="G489" s="65" t="str">
        <f t="shared" si="258"/>
        <v/>
      </c>
      <c r="H489" s="65" t="str">
        <f t="shared" si="258"/>
        <v/>
      </c>
      <c r="I489" s="65" t="str">
        <f t="shared" si="258"/>
        <v/>
      </c>
      <c r="J489" s="65" t="str">
        <f t="shared" si="258"/>
        <v/>
      </c>
      <c r="K489" s="65" t="str">
        <f t="shared" si="258"/>
        <v/>
      </c>
      <c r="L489" s="65" t="str">
        <f t="shared" si="258"/>
        <v/>
      </c>
      <c r="M489" s="65" t="str">
        <f t="shared" si="258"/>
        <v/>
      </c>
      <c r="N489" s="70" t="str">
        <f t="shared" si="258"/>
        <v/>
      </c>
      <c r="O489" s="70" t="str">
        <f t="shared" si="258"/>
        <v/>
      </c>
      <c r="P489" s="70" t="str">
        <f t="shared" si="258"/>
        <v/>
      </c>
      <c r="Q489" s="65" t="str">
        <f t="shared" si="258"/>
        <v/>
      </c>
      <c r="R489" s="65" t="str">
        <f t="shared" si="258"/>
        <v/>
      </c>
      <c r="S489" s="65" t="str">
        <f t="shared" si="258"/>
        <v/>
      </c>
      <c r="T489" s="65" t="str">
        <f t="shared" si="258"/>
        <v/>
      </c>
      <c r="U489" s="65" t="str">
        <f t="shared" si="258"/>
        <v/>
      </c>
      <c r="V489" s="66" t="str">
        <f t="shared" si="258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59">IFERROR((F491-F490)/F490,"")</f>
        <v/>
      </c>
      <c r="G492" s="63" t="str">
        <f t="shared" si="259"/>
        <v/>
      </c>
      <c r="H492" s="63" t="str">
        <f t="shared" si="259"/>
        <v/>
      </c>
      <c r="I492" s="63" t="str">
        <f t="shared" si="259"/>
        <v/>
      </c>
      <c r="J492" s="63" t="str">
        <f t="shared" si="259"/>
        <v/>
      </c>
      <c r="K492" s="63" t="str">
        <f t="shared" si="259"/>
        <v/>
      </c>
      <c r="L492" s="63" t="str">
        <f t="shared" si="259"/>
        <v/>
      </c>
      <c r="M492" s="63" t="str">
        <f t="shared" si="259"/>
        <v/>
      </c>
      <c r="N492" s="63" t="str">
        <f t="shared" si="259"/>
        <v/>
      </c>
      <c r="O492" s="63" t="str">
        <f t="shared" si="259"/>
        <v/>
      </c>
      <c r="P492" s="63" t="str">
        <f t="shared" si="259"/>
        <v/>
      </c>
      <c r="Q492" s="63" t="str">
        <f t="shared" si="259"/>
        <v/>
      </c>
      <c r="R492" s="63" t="str">
        <f t="shared" si="259"/>
        <v/>
      </c>
      <c r="S492" s="63" t="str">
        <f t="shared" si="259"/>
        <v/>
      </c>
      <c r="T492" s="63" t="str">
        <f t="shared" si="259"/>
        <v/>
      </c>
      <c r="U492" s="63" t="str">
        <f t="shared" si="259"/>
        <v/>
      </c>
      <c r="V492" s="63" t="str">
        <f t="shared" si="259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60">IFERROR(SQRT(2*(F491-F490)^2/(F491+F490)),"")</f>
        <v/>
      </c>
      <c r="G493" s="65" t="str">
        <f t="shared" si="260"/>
        <v/>
      </c>
      <c r="H493" s="65" t="str">
        <f t="shared" si="260"/>
        <v/>
      </c>
      <c r="I493" s="65" t="str">
        <f t="shared" si="260"/>
        <v/>
      </c>
      <c r="J493" s="65" t="str">
        <f t="shared" si="260"/>
        <v/>
      </c>
      <c r="K493" s="65" t="str">
        <f t="shared" si="260"/>
        <v/>
      </c>
      <c r="L493" s="65" t="str">
        <f t="shared" si="260"/>
        <v/>
      </c>
      <c r="M493" s="65" t="str">
        <f t="shared" si="260"/>
        <v/>
      </c>
      <c r="N493" s="70" t="str">
        <f t="shared" si="260"/>
        <v/>
      </c>
      <c r="O493" s="70" t="str">
        <f t="shared" si="260"/>
        <v/>
      </c>
      <c r="P493" s="70" t="str">
        <f t="shared" si="260"/>
        <v/>
      </c>
      <c r="Q493" s="65" t="str">
        <f t="shared" si="260"/>
        <v/>
      </c>
      <c r="R493" s="65" t="str">
        <f t="shared" si="260"/>
        <v/>
      </c>
      <c r="S493" s="65" t="str">
        <f t="shared" si="260"/>
        <v/>
      </c>
      <c r="T493" s="65" t="str">
        <f t="shared" si="260"/>
        <v/>
      </c>
      <c r="U493" s="65" t="str">
        <f t="shared" si="260"/>
        <v/>
      </c>
      <c r="V493" s="66" t="str">
        <f t="shared" si="260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61">IFERROR((F495-F494)/F494,"")</f>
        <v/>
      </c>
      <c r="G496" s="63" t="str">
        <f t="shared" si="261"/>
        <v/>
      </c>
      <c r="H496" s="63" t="str">
        <f t="shared" si="261"/>
        <v/>
      </c>
      <c r="I496" s="63" t="str">
        <f t="shared" si="261"/>
        <v/>
      </c>
      <c r="J496" s="63" t="str">
        <f t="shared" si="261"/>
        <v/>
      </c>
      <c r="K496" s="63" t="str">
        <f t="shared" si="261"/>
        <v/>
      </c>
      <c r="L496" s="63" t="str">
        <f t="shared" si="261"/>
        <v/>
      </c>
      <c r="M496" s="63" t="str">
        <f t="shared" si="261"/>
        <v/>
      </c>
      <c r="N496" s="63" t="str">
        <f t="shared" si="261"/>
        <v/>
      </c>
      <c r="O496" s="63" t="str">
        <f t="shared" si="261"/>
        <v/>
      </c>
      <c r="P496" s="63" t="str">
        <f t="shared" si="261"/>
        <v/>
      </c>
      <c r="Q496" s="63" t="str">
        <f t="shared" si="261"/>
        <v/>
      </c>
      <c r="R496" s="63" t="str">
        <f t="shared" si="261"/>
        <v/>
      </c>
      <c r="S496" s="63" t="str">
        <f t="shared" si="261"/>
        <v/>
      </c>
      <c r="T496" s="63" t="str">
        <f t="shared" si="261"/>
        <v/>
      </c>
      <c r="U496" s="63" t="str">
        <f t="shared" si="261"/>
        <v/>
      </c>
      <c r="V496" s="63" t="str">
        <f t="shared" si="261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62">IFERROR(SQRT(2*(F495-F494)^2/(F495+F494)),"")</f>
        <v/>
      </c>
      <c r="G497" s="65" t="str">
        <f t="shared" si="262"/>
        <v/>
      </c>
      <c r="H497" s="65" t="str">
        <f t="shared" si="262"/>
        <v/>
      </c>
      <c r="I497" s="65" t="str">
        <f t="shared" si="262"/>
        <v/>
      </c>
      <c r="J497" s="65" t="str">
        <f t="shared" si="262"/>
        <v/>
      </c>
      <c r="K497" s="65" t="str">
        <f t="shared" si="262"/>
        <v/>
      </c>
      <c r="L497" s="65" t="str">
        <f t="shared" si="262"/>
        <v/>
      </c>
      <c r="M497" s="65" t="str">
        <f t="shared" si="262"/>
        <v/>
      </c>
      <c r="N497" s="70" t="str">
        <f t="shared" si="262"/>
        <v/>
      </c>
      <c r="O497" s="70" t="str">
        <f t="shared" si="262"/>
        <v/>
      </c>
      <c r="P497" s="70" t="str">
        <f t="shared" si="262"/>
        <v/>
      </c>
      <c r="Q497" s="65" t="str">
        <f t="shared" si="262"/>
        <v/>
      </c>
      <c r="R497" s="65" t="str">
        <f t="shared" si="262"/>
        <v/>
      </c>
      <c r="S497" s="65" t="str">
        <f t="shared" si="262"/>
        <v/>
      </c>
      <c r="T497" s="65" t="str">
        <f t="shared" si="262"/>
        <v/>
      </c>
      <c r="U497" s="65" t="str">
        <f t="shared" si="262"/>
        <v/>
      </c>
      <c r="V497" s="66" t="str">
        <f t="shared" si="262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63">IFERROR((F499-F498)/F498,"")</f>
        <v/>
      </c>
      <c r="G500" s="63" t="str">
        <f t="shared" si="263"/>
        <v/>
      </c>
      <c r="H500" s="63" t="str">
        <f t="shared" si="263"/>
        <v/>
      </c>
      <c r="I500" s="63" t="str">
        <f t="shared" si="263"/>
        <v/>
      </c>
      <c r="J500" s="63" t="str">
        <f t="shared" si="263"/>
        <v/>
      </c>
      <c r="K500" s="63" t="str">
        <f t="shared" si="263"/>
        <v/>
      </c>
      <c r="L500" s="63" t="str">
        <f t="shared" si="263"/>
        <v/>
      </c>
      <c r="M500" s="63" t="str">
        <f t="shared" si="263"/>
        <v/>
      </c>
      <c r="N500" s="63" t="str">
        <f t="shared" si="263"/>
        <v/>
      </c>
      <c r="O500" s="63" t="str">
        <f t="shared" si="263"/>
        <v/>
      </c>
      <c r="P500" s="63" t="str">
        <f t="shared" si="263"/>
        <v/>
      </c>
      <c r="Q500" s="63" t="str">
        <f t="shared" si="263"/>
        <v/>
      </c>
      <c r="R500" s="63" t="str">
        <f t="shared" si="263"/>
        <v/>
      </c>
      <c r="S500" s="63" t="str">
        <f t="shared" si="263"/>
        <v/>
      </c>
      <c r="T500" s="63" t="str">
        <f t="shared" si="263"/>
        <v/>
      </c>
      <c r="U500" s="63" t="str">
        <f t="shared" si="263"/>
        <v/>
      </c>
      <c r="V500" s="63" t="str">
        <f t="shared" si="263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64">IFERROR(SQRT(2*(F499-F498)^2/(F499+F498)),"")</f>
        <v/>
      </c>
      <c r="G501" s="65" t="str">
        <f t="shared" si="264"/>
        <v/>
      </c>
      <c r="H501" s="65" t="str">
        <f t="shared" si="264"/>
        <v/>
      </c>
      <c r="I501" s="65" t="str">
        <f t="shared" si="264"/>
        <v/>
      </c>
      <c r="J501" s="65" t="str">
        <f t="shared" si="264"/>
        <v/>
      </c>
      <c r="K501" s="65" t="str">
        <f t="shared" si="264"/>
        <v/>
      </c>
      <c r="L501" s="65" t="str">
        <f t="shared" si="264"/>
        <v/>
      </c>
      <c r="M501" s="65" t="str">
        <f t="shared" si="264"/>
        <v/>
      </c>
      <c r="N501" s="70" t="str">
        <f t="shared" si="264"/>
        <v/>
      </c>
      <c r="O501" s="70" t="str">
        <f t="shared" si="264"/>
        <v/>
      </c>
      <c r="P501" s="70" t="str">
        <f t="shared" si="264"/>
        <v/>
      </c>
      <c r="Q501" s="65" t="str">
        <f t="shared" si="264"/>
        <v/>
      </c>
      <c r="R501" s="65" t="str">
        <f t="shared" si="264"/>
        <v/>
      </c>
      <c r="S501" s="65" t="str">
        <f t="shared" si="264"/>
        <v/>
      </c>
      <c r="T501" s="65" t="str">
        <f t="shared" si="264"/>
        <v/>
      </c>
      <c r="U501" s="65" t="str">
        <f t="shared" si="264"/>
        <v/>
      </c>
      <c r="V501" s="66" t="str">
        <f t="shared" si="264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65">IFERROR((F503-F502)/F502,"")</f>
        <v/>
      </c>
      <c r="G504" s="63" t="str">
        <f t="shared" si="265"/>
        <v/>
      </c>
      <c r="H504" s="63" t="str">
        <f t="shared" si="265"/>
        <v/>
      </c>
      <c r="I504" s="63" t="str">
        <f t="shared" si="265"/>
        <v/>
      </c>
      <c r="J504" s="63" t="str">
        <f t="shared" si="265"/>
        <v/>
      </c>
      <c r="K504" s="63" t="str">
        <f t="shared" si="265"/>
        <v/>
      </c>
      <c r="L504" s="63" t="str">
        <f t="shared" si="265"/>
        <v/>
      </c>
      <c r="M504" s="63" t="str">
        <f t="shared" si="265"/>
        <v/>
      </c>
      <c r="N504" s="63" t="str">
        <f t="shared" si="265"/>
        <v/>
      </c>
      <c r="O504" s="63" t="str">
        <f t="shared" si="265"/>
        <v/>
      </c>
      <c r="P504" s="63" t="str">
        <f t="shared" si="265"/>
        <v/>
      </c>
      <c r="Q504" s="63" t="str">
        <f t="shared" si="265"/>
        <v/>
      </c>
      <c r="R504" s="63" t="str">
        <f t="shared" si="265"/>
        <v/>
      </c>
      <c r="S504" s="63" t="str">
        <f t="shared" si="265"/>
        <v/>
      </c>
      <c r="T504" s="63" t="str">
        <f t="shared" si="265"/>
        <v/>
      </c>
      <c r="U504" s="63" t="str">
        <f t="shared" si="265"/>
        <v/>
      </c>
      <c r="V504" s="63" t="str">
        <f t="shared" si="265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66">IFERROR(SQRT(2*(F503-F502)^2/(F503+F502)),"")</f>
        <v/>
      </c>
      <c r="G505" s="65" t="str">
        <f t="shared" si="266"/>
        <v/>
      </c>
      <c r="H505" s="65" t="str">
        <f t="shared" si="266"/>
        <v/>
      </c>
      <c r="I505" s="65" t="str">
        <f t="shared" si="266"/>
        <v/>
      </c>
      <c r="J505" s="65" t="str">
        <f t="shared" si="266"/>
        <v/>
      </c>
      <c r="K505" s="65" t="str">
        <f t="shared" si="266"/>
        <v/>
      </c>
      <c r="L505" s="65" t="str">
        <f t="shared" si="266"/>
        <v/>
      </c>
      <c r="M505" s="65" t="str">
        <f t="shared" si="266"/>
        <v/>
      </c>
      <c r="N505" s="70" t="str">
        <f t="shared" si="266"/>
        <v/>
      </c>
      <c r="O505" s="70" t="str">
        <f t="shared" si="266"/>
        <v/>
      </c>
      <c r="P505" s="70" t="str">
        <f t="shared" si="266"/>
        <v/>
      </c>
      <c r="Q505" s="65" t="str">
        <f t="shared" si="266"/>
        <v/>
      </c>
      <c r="R505" s="65" t="str">
        <f t="shared" si="266"/>
        <v/>
      </c>
      <c r="S505" s="65" t="str">
        <f t="shared" si="266"/>
        <v/>
      </c>
      <c r="T505" s="65" t="str">
        <f t="shared" si="266"/>
        <v/>
      </c>
      <c r="U505" s="65" t="str">
        <f t="shared" si="266"/>
        <v/>
      </c>
      <c r="V505" s="66" t="str">
        <f t="shared" si="266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67">IFERROR((F507-F506)/F506,"")</f>
        <v/>
      </c>
      <c r="G508" s="63" t="str">
        <f t="shared" si="267"/>
        <v/>
      </c>
      <c r="H508" s="63" t="str">
        <f t="shared" si="267"/>
        <v/>
      </c>
      <c r="I508" s="63" t="str">
        <f t="shared" si="267"/>
        <v/>
      </c>
      <c r="J508" s="63" t="str">
        <f t="shared" si="267"/>
        <v/>
      </c>
      <c r="K508" s="63" t="str">
        <f t="shared" si="267"/>
        <v/>
      </c>
      <c r="L508" s="63" t="str">
        <f t="shared" si="267"/>
        <v/>
      </c>
      <c r="M508" s="63" t="str">
        <f t="shared" si="267"/>
        <v/>
      </c>
      <c r="N508" s="63" t="str">
        <f t="shared" si="267"/>
        <v/>
      </c>
      <c r="O508" s="63" t="str">
        <f t="shared" si="267"/>
        <v/>
      </c>
      <c r="P508" s="63" t="str">
        <f t="shared" si="267"/>
        <v/>
      </c>
      <c r="Q508" s="63" t="str">
        <f t="shared" si="267"/>
        <v/>
      </c>
      <c r="R508" s="63" t="str">
        <f t="shared" si="267"/>
        <v/>
      </c>
      <c r="S508" s="63" t="str">
        <f t="shared" si="267"/>
        <v/>
      </c>
      <c r="T508" s="63" t="str">
        <f t="shared" si="267"/>
        <v/>
      </c>
      <c r="U508" s="63" t="str">
        <f t="shared" si="267"/>
        <v/>
      </c>
      <c r="V508" s="63" t="str">
        <f t="shared" si="267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68">IFERROR(SQRT(2*(F507-F506)^2/(F507+F506)),"")</f>
        <v/>
      </c>
      <c r="G509" s="65" t="str">
        <f t="shared" si="268"/>
        <v/>
      </c>
      <c r="H509" s="65" t="str">
        <f t="shared" si="268"/>
        <v/>
      </c>
      <c r="I509" s="65" t="str">
        <f t="shared" si="268"/>
        <v/>
      </c>
      <c r="J509" s="65" t="str">
        <f t="shared" si="268"/>
        <v/>
      </c>
      <c r="K509" s="65" t="str">
        <f t="shared" si="268"/>
        <v/>
      </c>
      <c r="L509" s="65" t="str">
        <f t="shared" si="268"/>
        <v/>
      </c>
      <c r="M509" s="65" t="str">
        <f t="shared" si="268"/>
        <v/>
      </c>
      <c r="N509" s="70" t="str">
        <f t="shared" si="268"/>
        <v/>
      </c>
      <c r="O509" s="70" t="str">
        <f t="shared" si="268"/>
        <v/>
      </c>
      <c r="P509" s="70" t="str">
        <f t="shared" si="268"/>
        <v/>
      </c>
      <c r="Q509" s="65" t="str">
        <f t="shared" si="268"/>
        <v/>
      </c>
      <c r="R509" s="65" t="str">
        <f t="shared" si="268"/>
        <v/>
      </c>
      <c r="S509" s="65" t="str">
        <f t="shared" si="268"/>
        <v/>
      </c>
      <c r="T509" s="65" t="str">
        <f t="shared" si="268"/>
        <v/>
      </c>
      <c r="U509" s="65" t="str">
        <f t="shared" si="268"/>
        <v/>
      </c>
      <c r="V509" s="66" t="str">
        <f t="shared" si="268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69">IFERROR((F511-F510)/F510,"")</f>
        <v/>
      </c>
      <c r="G512" s="63" t="str">
        <f t="shared" si="269"/>
        <v/>
      </c>
      <c r="H512" s="63" t="str">
        <f t="shared" si="269"/>
        <v/>
      </c>
      <c r="I512" s="63" t="str">
        <f t="shared" si="269"/>
        <v/>
      </c>
      <c r="J512" s="63" t="str">
        <f t="shared" si="269"/>
        <v/>
      </c>
      <c r="K512" s="63" t="str">
        <f t="shared" si="269"/>
        <v/>
      </c>
      <c r="L512" s="63" t="str">
        <f t="shared" si="269"/>
        <v/>
      </c>
      <c r="M512" s="63" t="str">
        <f t="shared" si="269"/>
        <v/>
      </c>
      <c r="N512" s="63" t="str">
        <f t="shared" si="269"/>
        <v/>
      </c>
      <c r="O512" s="63" t="str">
        <f t="shared" si="269"/>
        <v/>
      </c>
      <c r="P512" s="63" t="str">
        <f t="shared" si="269"/>
        <v/>
      </c>
      <c r="Q512" s="63" t="str">
        <f t="shared" si="269"/>
        <v/>
      </c>
      <c r="R512" s="63" t="str">
        <f t="shared" si="269"/>
        <v/>
      </c>
      <c r="S512" s="63" t="str">
        <f t="shared" si="269"/>
        <v/>
      </c>
      <c r="T512" s="63" t="str">
        <f t="shared" si="269"/>
        <v/>
      </c>
      <c r="U512" s="63" t="str">
        <f t="shared" si="269"/>
        <v/>
      </c>
      <c r="V512" s="63" t="str">
        <f t="shared" si="269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70">IFERROR(SQRT(2*(F511-F510)^2/(F511+F510)),"")</f>
        <v/>
      </c>
      <c r="G513" s="65" t="str">
        <f t="shared" si="270"/>
        <v/>
      </c>
      <c r="H513" s="65" t="str">
        <f t="shared" si="270"/>
        <v/>
      </c>
      <c r="I513" s="65" t="str">
        <f t="shared" si="270"/>
        <v/>
      </c>
      <c r="J513" s="65" t="str">
        <f t="shared" si="270"/>
        <v/>
      </c>
      <c r="K513" s="65" t="str">
        <f t="shared" si="270"/>
        <v/>
      </c>
      <c r="L513" s="65" t="str">
        <f t="shared" si="270"/>
        <v/>
      </c>
      <c r="M513" s="65" t="str">
        <f t="shared" si="270"/>
        <v/>
      </c>
      <c r="N513" s="70" t="str">
        <f t="shared" si="270"/>
        <v/>
      </c>
      <c r="O513" s="70" t="str">
        <f t="shared" si="270"/>
        <v/>
      </c>
      <c r="P513" s="70" t="str">
        <f t="shared" si="270"/>
        <v/>
      </c>
      <c r="Q513" s="65" t="str">
        <f t="shared" si="270"/>
        <v/>
      </c>
      <c r="R513" s="65" t="str">
        <f t="shared" si="270"/>
        <v/>
      </c>
      <c r="S513" s="65" t="str">
        <f t="shared" si="270"/>
        <v/>
      </c>
      <c r="T513" s="65" t="str">
        <f t="shared" si="270"/>
        <v/>
      </c>
      <c r="U513" s="65" t="str">
        <f t="shared" si="270"/>
        <v/>
      </c>
      <c r="V513" s="66" t="str">
        <f t="shared" si="270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71">IFERROR((F515-F514)/F514,"")</f>
        <v/>
      </c>
      <c r="G516" s="63" t="str">
        <f t="shared" si="271"/>
        <v/>
      </c>
      <c r="H516" s="63" t="str">
        <f t="shared" si="271"/>
        <v/>
      </c>
      <c r="I516" s="63" t="str">
        <f t="shared" si="271"/>
        <v/>
      </c>
      <c r="J516" s="63" t="str">
        <f t="shared" si="271"/>
        <v/>
      </c>
      <c r="K516" s="63" t="str">
        <f t="shared" si="271"/>
        <v/>
      </c>
      <c r="L516" s="63" t="str">
        <f t="shared" si="271"/>
        <v/>
      </c>
      <c r="M516" s="63" t="str">
        <f t="shared" si="271"/>
        <v/>
      </c>
      <c r="N516" s="63" t="str">
        <f t="shared" si="271"/>
        <v/>
      </c>
      <c r="O516" s="63" t="str">
        <f t="shared" si="271"/>
        <v/>
      </c>
      <c r="P516" s="63" t="str">
        <f t="shared" si="271"/>
        <v/>
      </c>
      <c r="Q516" s="63" t="str">
        <f t="shared" si="271"/>
        <v/>
      </c>
      <c r="R516" s="63" t="str">
        <f t="shared" si="271"/>
        <v/>
      </c>
      <c r="S516" s="63" t="str">
        <f t="shared" si="271"/>
        <v/>
      </c>
      <c r="T516" s="63" t="str">
        <f t="shared" si="271"/>
        <v/>
      </c>
      <c r="U516" s="63" t="str">
        <f t="shared" si="271"/>
        <v/>
      </c>
      <c r="V516" s="63" t="str">
        <f t="shared" si="271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72">IFERROR(SQRT(2*(F515-F514)^2/(F515+F514)),"")</f>
        <v/>
      </c>
      <c r="G517" s="65" t="str">
        <f t="shared" si="272"/>
        <v/>
      </c>
      <c r="H517" s="65" t="str">
        <f t="shared" si="272"/>
        <v/>
      </c>
      <c r="I517" s="65" t="str">
        <f t="shared" si="272"/>
        <v/>
      </c>
      <c r="J517" s="65" t="str">
        <f t="shared" si="272"/>
        <v/>
      </c>
      <c r="K517" s="65" t="str">
        <f t="shared" si="272"/>
        <v/>
      </c>
      <c r="L517" s="65" t="str">
        <f t="shared" si="272"/>
        <v/>
      </c>
      <c r="M517" s="65" t="str">
        <f t="shared" si="272"/>
        <v/>
      </c>
      <c r="N517" s="70" t="str">
        <f t="shared" si="272"/>
        <v/>
      </c>
      <c r="O517" s="70" t="str">
        <f t="shared" si="272"/>
        <v/>
      </c>
      <c r="P517" s="70" t="str">
        <f t="shared" si="272"/>
        <v/>
      </c>
      <c r="Q517" s="65" t="str">
        <f t="shared" si="272"/>
        <v/>
      </c>
      <c r="R517" s="65" t="str">
        <f t="shared" si="272"/>
        <v/>
      </c>
      <c r="S517" s="65" t="str">
        <f t="shared" si="272"/>
        <v/>
      </c>
      <c r="T517" s="65" t="str">
        <f t="shared" si="272"/>
        <v/>
      </c>
      <c r="U517" s="65" t="str">
        <f t="shared" si="272"/>
        <v/>
      </c>
      <c r="V517" s="66" t="str">
        <f t="shared" si="272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73">IFERROR((F519-F518)/F518,"")</f>
        <v/>
      </c>
      <c r="G520" s="63" t="str">
        <f t="shared" si="273"/>
        <v/>
      </c>
      <c r="H520" s="63" t="str">
        <f t="shared" si="273"/>
        <v/>
      </c>
      <c r="I520" s="63" t="str">
        <f t="shared" si="273"/>
        <v/>
      </c>
      <c r="J520" s="63" t="str">
        <f t="shared" si="273"/>
        <v/>
      </c>
      <c r="K520" s="63" t="str">
        <f t="shared" si="273"/>
        <v/>
      </c>
      <c r="L520" s="63" t="str">
        <f t="shared" si="273"/>
        <v/>
      </c>
      <c r="M520" s="63" t="str">
        <f t="shared" si="273"/>
        <v/>
      </c>
      <c r="N520" s="63" t="str">
        <f t="shared" si="273"/>
        <v/>
      </c>
      <c r="O520" s="63" t="str">
        <f t="shared" si="273"/>
        <v/>
      </c>
      <c r="P520" s="63" t="str">
        <f t="shared" si="273"/>
        <v/>
      </c>
      <c r="Q520" s="63" t="str">
        <f t="shared" si="273"/>
        <v/>
      </c>
      <c r="R520" s="63" t="str">
        <f t="shared" si="273"/>
        <v/>
      </c>
      <c r="S520" s="63" t="str">
        <f t="shared" si="273"/>
        <v/>
      </c>
      <c r="T520" s="63" t="str">
        <f t="shared" si="273"/>
        <v/>
      </c>
      <c r="U520" s="63" t="str">
        <f t="shared" si="273"/>
        <v/>
      </c>
      <c r="V520" s="63" t="str">
        <f t="shared" si="273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74">IFERROR(SQRT(2*(F519-F518)^2/(F519+F518)),"")</f>
        <v/>
      </c>
      <c r="G521" s="65" t="str">
        <f t="shared" si="274"/>
        <v/>
      </c>
      <c r="H521" s="65" t="str">
        <f t="shared" si="274"/>
        <v/>
      </c>
      <c r="I521" s="65" t="str">
        <f t="shared" si="274"/>
        <v/>
      </c>
      <c r="J521" s="65" t="str">
        <f t="shared" si="274"/>
        <v/>
      </c>
      <c r="K521" s="65" t="str">
        <f t="shared" si="274"/>
        <v/>
      </c>
      <c r="L521" s="65" t="str">
        <f t="shared" si="274"/>
        <v/>
      </c>
      <c r="M521" s="65" t="str">
        <f t="shared" si="274"/>
        <v/>
      </c>
      <c r="N521" s="70" t="str">
        <f t="shared" si="274"/>
        <v/>
      </c>
      <c r="O521" s="70" t="str">
        <f t="shared" si="274"/>
        <v/>
      </c>
      <c r="P521" s="70" t="str">
        <f t="shared" si="274"/>
        <v/>
      </c>
      <c r="Q521" s="65" t="str">
        <f t="shared" si="274"/>
        <v/>
      </c>
      <c r="R521" s="65" t="str">
        <f t="shared" si="274"/>
        <v/>
      </c>
      <c r="S521" s="65" t="str">
        <f t="shared" si="274"/>
        <v/>
      </c>
      <c r="T521" s="65" t="str">
        <f t="shared" si="274"/>
        <v/>
      </c>
      <c r="U521" s="65" t="str">
        <f t="shared" si="274"/>
        <v/>
      </c>
      <c r="V521" s="66" t="str">
        <f t="shared" si="274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75">IFERROR((F523-F522)/F522,"")</f>
        <v/>
      </c>
      <c r="G524" s="63" t="str">
        <f t="shared" si="275"/>
        <v/>
      </c>
      <c r="H524" s="63" t="str">
        <f t="shared" si="275"/>
        <v/>
      </c>
      <c r="I524" s="63" t="str">
        <f t="shared" si="275"/>
        <v/>
      </c>
      <c r="J524" s="63" t="str">
        <f t="shared" si="275"/>
        <v/>
      </c>
      <c r="K524" s="63" t="str">
        <f t="shared" si="275"/>
        <v/>
      </c>
      <c r="L524" s="63" t="str">
        <f t="shared" si="275"/>
        <v/>
      </c>
      <c r="M524" s="63" t="str">
        <f t="shared" si="275"/>
        <v/>
      </c>
      <c r="N524" s="63" t="str">
        <f t="shared" si="275"/>
        <v/>
      </c>
      <c r="O524" s="63" t="str">
        <f t="shared" si="275"/>
        <v/>
      </c>
      <c r="P524" s="63" t="str">
        <f t="shared" si="275"/>
        <v/>
      </c>
      <c r="Q524" s="63" t="str">
        <f t="shared" si="275"/>
        <v/>
      </c>
      <c r="R524" s="63" t="str">
        <f t="shared" si="275"/>
        <v/>
      </c>
      <c r="S524" s="63" t="str">
        <f t="shared" si="275"/>
        <v/>
      </c>
      <c r="T524" s="63" t="str">
        <f t="shared" si="275"/>
        <v/>
      </c>
      <c r="U524" s="63" t="str">
        <f t="shared" si="275"/>
        <v/>
      </c>
      <c r="V524" s="63" t="str">
        <f t="shared" si="275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76">IFERROR(SQRT(2*(F523-F522)^2/(F523+F522)),"")</f>
        <v/>
      </c>
      <c r="G525" s="65" t="str">
        <f t="shared" si="276"/>
        <v/>
      </c>
      <c r="H525" s="65" t="str">
        <f t="shared" si="276"/>
        <v/>
      </c>
      <c r="I525" s="65" t="str">
        <f t="shared" si="276"/>
        <v/>
      </c>
      <c r="J525" s="65" t="str">
        <f t="shared" si="276"/>
        <v/>
      </c>
      <c r="K525" s="65" t="str">
        <f t="shared" si="276"/>
        <v/>
      </c>
      <c r="L525" s="65" t="str">
        <f t="shared" si="276"/>
        <v/>
      </c>
      <c r="M525" s="65" t="str">
        <f t="shared" si="276"/>
        <v/>
      </c>
      <c r="N525" s="70" t="str">
        <f t="shared" si="276"/>
        <v/>
      </c>
      <c r="O525" s="70" t="str">
        <f t="shared" si="276"/>
        <v/>
      </c>
      <c r="P525" s="70" t="str">
        <f t="shared" si="276"/>
        <v/>
      </c>
      <c r="Q525" s="65" t="str">
        <f t="shared" si="276"/>
        <v/>
      </c>
      <c r="R525" s="65" t="str">
        <f t="shared" si="276"/>
        <v/>
      </c>
      <c r="S525" s="65" t="str">
        <f t="shared" si="276"/>
        <v/>
      </c>
      <c r="T525" s="65" t="str">
        <f t="shared" si="276"/>
        <v/>
      </c>
      <c r="U525" s="65" t="str">
        <f t="shared" si="276"/>
        <v/>
      </c>
      <c r="V525" s="66" t="str">
        <f t="shared" si="276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77">IFERROR((F527-F526)/F526,"")</f>
        <v/>
      </c>
      <c r="G528" s="63" t="str">
        <f t="shared" si="277"/>
        <v/>
      </c>
      <c r="H528" s="63" t="str">
        <f t="shared" si="277"/>
        <v/>
      </c>
      <c r="I528" s="63" t="str">
        <f t="shared" si="277"/>
        <v/>
      </c>
      <c r="J528" s="63" t="str">
        <f t="shared" si="277"/>
        <v/>
      </c>
      <c r="K528" s="63" t="str">
        <f t="shared" si="277"/>
        <v/>
      </c>
      <c r="L528" s="63" t="str">
        <f t="shared" si="277"/>
        <v/>
      </c>
      <c r="M528" s="63" t="str">
        <f t="shared" si="277"/>
        <v/>
      </c>
      <c r="N528" s="63" t="str">
        <f t="shared" si="277"/>
        <v/>
      </c>
      <c r="O528" s="63" t="str">
        <f t="shared" si="277"/>
        <v/>
      </c>
      <c r="P528" s="63" t="str">
        <f t="shared" si="277"/>
        <v/>
      </c>
      <c r="Q528" s="63" t="str">
        <f t="shared" si="277"/>
        <v/>
      </c>
      <c r="R528" s="63" t="str">
        <f t="shared" si="277"/>
        <v/>
      </c>
      <c r="S528" s="63" t="str">
        <f t="shared" si="277"/>
        <v/>
      </c>
      <c r="T528" s="63" t="str">
        <f t="shared" si="277"/>
        <v/>
      </c>
      <c r="U528" s="63" t="str">
        <f t="shared" si="277"/>
        <v/>
      </c>
      <c r="V528" s="63" t="str">
        <f t="shared" si="277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78">IFERROR(SQRT(2*(F527-F526)^2/(F527+F526)),"")</f>
        <v/>
      </c>
      <c r="G529" s="65" t="str">
        <f t="shared" si="278"/>
        <v/>
      </c>
      <c r="H529" s="65" t="str">
        <f t="shared" si="278"/>
        <v/>
      </c>
      <c r="I529" s="65" t="str">
        <f t="shared" si="278"/>
        <v/>
      </c>
      <c r="J529" s="65" t="str">
        <f t="shared" si="278"/>
        <v/>
      </c>
      <c r="K529" s="65" t="str">
        <f t="shared" si="278"/>
        <v/>
      </c>
      <c r="L529" s="65" t="str">
        <f t="shared" si="278"/>
        <v/>
      </c>
      <c r="M529" s="65" t="str">
        <f t="shared" si="278"/>
        <v/>
      </c>
      <c r="N529" s="70" t="str">
        <f t="shared" si="278"/>
        <v/>
      </c>
      <c r="O529" s="70" t="str">
        <f t="shared" si="278"/>
        <v/>
      </c>
      <c r="P529" s="70" t="str">
        <f t="shared" si="278"/>
        <v/>
      </c>
      <c r="Q529" s="65" t="str">
        <f t="shared" si="278"/>
        <v/>
      </c>
      <c r="R529" s="65" t="str">
        <f t="shared" si="278"/>
        <v/>
      </c>
      <c r="S529" s="65" t="str">
        <f t="shared" si="278"/>
        <v/>
      </c>
      <c r="T529" s="65" t="str">
        <f t="shared" si="278"/>
        <v/>
      </c>
      <c r="U529" s="65" t="str">
        <f t="shared" si="278"/>
        <v/>
      </c>
      <c r="V529" s="66" t="str">
        <f t="shared" si="278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79">IFERROR((F531-F530)/F530,"")</f>
        <v/>
      </c>
      <c r="G532" s="63" t="str">
        <f t="shared" si="279"/>
        <v/>
      </c>
      <c r="H532" s="63" t="str">
        <f t="shared" si="279"/>
        <v/>
      </c>
      <c r="I532" s="63" t="str">
        <f t="shared" si="279"/>
        <v/>
      </c>
      <c r="J532" s="63" t="str">
        <f t="shared" si="279"/>
        <v/>
      </c>
      <c r="K532" s="63" t="str">
        <f t="shared" si="279"/>
        <v/>
      </c>
      <c r="L532" s="63" t="str">
        <f t="shared" si="279"/>
        <v/>
      </c>
      <c r="M532" s="63" t="str">
        <f t="shared" si="279"/>
        <v/>
      </c>
      <c r="N532" s="63" t="str">
        <f t="shared" si="279"/>
        <v/>
      </c>
      <c r="O532" s="63" t="str">
        <f t="shared" si="279"/>
        <v/>
      </c>
      <c r="P532" s="63" t="str">
        <f t="shared" si="279"/>
        <v/>
      </c>
      <c r="Q532" s="63" t="str">
        <f t="shared" si="279"/>
        <v/>
      </c>
      <c r="R532" s="63" t="str">
        <f t="shared" si="279"/>
        <v/>
      </c>
      <c r="S532" s="63" t="str">
        <f t="shared" si="279"/>
        <v/>
      </c>
      <c r="T532" s="63" t="str">
        <f t="shared" si="279"/>
        <v/>
      </c>
      <c r="U532" s="63" t="str">
        <f t="shared" si="279"/>
        <v/>
      </c>
      <c r="V532" s="63" t="str">
        <f t="shared" si="279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80">IFERROR(SQRT(2*(F531-F530)^2/(F531+F530)),"")</f>
        <v/>
      </c>
      <c r="G533" s="65" t="str">
        <f t="shared" si="280"/>
        <v/>
      </c>
      <c r="H533" s="65" t="str">
        <f t="shared" si="280"/>
        <v/>
      </c>
      <c r="I533" s="65" t="str">
        <f t="shared" si="280"/>
        <v/>
      </c>
      <c r="J533" s="65" t="str">
        <f t="shared" si="280"/>
        <v/>
      </c>
      <c r="K533" s="65" t="str">
        <f t="shared" si="280"/>
        <v/>
      </c>
      <c r="L533" s="65" t="str">
        <f t="shared" si="280"/>
        <v/>
      </c>
      <c r="M533" s="65" t="str">
        <f t="shared" si="280"/>
        <v/>
      </c>
      <c r="N533" s="70" t="str">
        <f t="shared" si="280"/>
        <v/>
      </c>
      <c r="O533" s="70" t="str">
        <f t="shared" si="280"/>
        <v/>
      </c>
      <c r="P533" s="70" t="str">
        <f t="shared" si="280"/>
        <v/>
      </c>
      <c r="Q533" s="65" t="str">
        <f t="shared" si="280"/>
        <v/>
      </c>
      <c r="R533" s="65" t="str">
        <f t="shared" si="280"/>
        <v/>
      </c>
      <c r="S533" s="65" t="str">
        <f t="shared" si="280"/>
        <v/>
      </c>
      <c r="T533" s="65" t="str">
        <f t="shared" si="280"/>
        <v/>
      </c>
      <c r="U533" s="65" t="str">
        <f t="shared" si="280"/>
        <v/>
      </c>
      <c r="V533" s="66" t="str">
        <f t="shared" si="280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81">IFERROR((F535-F534)/F534,"")</f>
        <v/>
      </c>
      <c r="G536" s="63" t="str">
        <f t="shared" si="281"/>
        <v/>
      </c>
      <c r="H536" s="63" t="str">
        <f t="shared" si="281"/>
        <v/>
      </c>
      <c r="I536" s="63" t="str">
        <f t="shared" si="281"/>
        <v/>
      </c>
      <c r="J536" s="63" t="str">
        <f t="shared" si="281"/>
        <v/>
      </c>
      <c r="K536" s="63" t="str">
        <f t="shared" si="281"/>
        <v/>
      </c>
      <c r="L536" s="63" t="str">
        <f t="shared" si="281"/>
        <v/>
      </c>
      <c r="M536" s="63" t="str">
        <f t="shared" si="281"/>
        <v/>
      </c>
      <c r="N536" s="63" t="str">
        <f t="shared" si="281"/>
        <v/>
      </c>
      <c r="O536" s="63" t="str">
        <f t="shared" si="281"/>
        <v/>
      </c>
      <c r="P536" s="63" t="str">
        <f t="shared" si="281"/>
        <v/>
      </c>
      <c r="Q536" s="63" t="str">
        <f t="shared" si="281"/>
        <v/>
      </c>
      <c r="R536" s="63" t="str">
        <f t="shared" si="281"/>
        <v/>
      </c>
      <c r="S536" s="63" t="str">
        <f t="shared" si="281"/>
        <v/>
      </c>
      <c r="T536" s="63" t="str">
        <f t="shared" si="281"/>
        <v/>
      </c>
      <c r="U536" s="63" t="str">
        <f t="shared" si="281"/>
        <v/>
      </c>
      <c r="V536" s="63" t="str">
        <f t="shared" si="281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82">IFERROR(SQRT(2*(F535-F534)^2/(F535+F534)),"")</f>
        <v/>
      </c>
      <c r="G537" s="65" t="str">
        <f t="shared" si="282"/>
        <v/>
      </c>
      <c r="H537" s="65" t="str">
        <f t="shared" si="282"/>
        <v/>
      </c>
      <c r="I537" s="65" t="str">
        <f t="shared" si="282"/>
        <v/>
      </c>
      <c r="J537" s="65" t="str">
        <f t="shared" si="282"/>
        <v/>
      </c>
      <c r="K537" s="65" t="str">
        <f t="shared" si="282"/>
        <v/>
      </c>
      <c r="L537" s="65" t="str">
        <f t="shared" si="282"/>
        <v/>
      </c>
      <c r="M537" s="65" t="str">
        <f t="shared" si="282"/>
        <v/>
      </c>
      <c r="N537" s="70" t="str">
        <f t="shared" si="282"/>
        <v/>
      </c>
      <c r="O537" s="70" t="str">
        <f t="shared" si="282"/>
        <v/>
      </c>
      <c r="P537" s="70" t="str">
        <f t="shared" si="282"/>
        <v/>
      </c>
      <c r="Q537" s="65" t="str">
        <f t="shared" si="282"/>
        <v/>
      </c>
      <c r="R537" s="65" t="str">
        <f t="shared" si="282"/>
        <v/>
      </c>
      <c r="S537" s="65" t="str">
        <f t="shared" si="282"/>
        <v/>
      </c>
      <c r="T537" s="65" t="str">
        <f t="shared" si="282"/>
        <v/>
      </c>
      <c r="U537" s="65" t="str">
        <f t="shared" si="282"/>
        <v/>
      </c>
      <c r="V537" s="66" t="str">
        <f t="shared" si="282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83">IFERROR((F539-F538)/F538,"")</f>
        <v/>
      </c>
      <c r="G540" s="63" t="str">
        <f t="shared" si="283"/>
        <v/>
      </c>
      <c r="H540" s="63" t="str">
        <f t="shared" si="283"/>
        <v/>
      </c>
      <c r="I540" s="63" t="str">
        <f t="shared" si="283"/>
        <v/>
      </c>
      <c r="J540" s="63" t="str">
        <f t="shared" si="283"/>
        <v/>
      </c>
      <c r="K540" s="63" t="str">
        <f t="shared" si="283"/>
        <v/>
      </c>
      <c r="L540" s="63" t="str">
        <f t="shared" si="283"/>
        <v/>
      </c>
      <c r="M540" s="63" t="str">
        <f t="shared" si="283"/>
        <v/>
      </c>
      <c r="N540" s="63" t="str">
        <f t="shared" si="283"/>
        <v/>
      </c>
      <c r="O540" s="63" t="str">
        <f t="shared" si="283"/>
        <v/>
      </c>
      <c r="P540" s="63" t="str">
        <f t="shared" si="283"/>
        <v/>
      </c>
      <c r="Q540" s="63" t="str">
        <f t="shared" si="283"/>
        <v/>
      </c>
      <c r="R540" s="63" t="str">
        <f t="shared" si="283"/>
        <v/>
      </c>
      <c r="S540" s="63" t="str">
        <f t="shared" si="283"/>
        <v/>
      </c>
      <c r="T540" s="63" t="str">
        <f t="shared" si="283"/>
        <v/>
      </c>
      <c r="U540" s="63" t="str">
        <f t="shared" si="283"/>
        <v/>
      </c>
      <c r="V540" s="63" t="str">
        <f t="shared" si="283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84">IFERROR(SQRT(2*(F539-F538)^2/(F539+F538)),"")</f>
        <v/>
      </c>
      <c r="G541" s="65" t="str">
        <f t="shared" si="284"/>
        <v/>
      </c>
      <c r="H541" s="65" t="str">
        <f t="shared" si="284"/>
        <v/>
      </c>
      <c r="I541" s="65" t="str">
        <f t="shared" si="284"/>
        <v/>
      </c>
      <c r="J541" s="65" t="str">
        <f t="shared" si="284"/>
        <v/>
      </c>
      <c r="K541" s="65" t="str">
        <f t="shared" si="284"/>
        <v/>
      </c>
      <c r="L541" s="65" t="str">
        <f t="shared" si="284"/>
        <v/>
      </c>
      <c r="M541" s="65" t="str">
        <f t="shared" si="284"/>
        <v/>
      </c>
      <c r="N541" s="70" t="str">
        <f t="shared" si="284"/>
        <v/>
      </c>
      <c r="O541" s="70" t="str">
        <f t="shared" si="284"/>
        <v/>
      </c>
      <c r="P541" s="70" t="str">
        <f t="shared" si="284"/>
        <v/>
      </c>
      <c r="Q541" s="65" t="str">
        <f t="shared" si="284"/>
        <v/>
      </c>
      <c r="R541" s="65" t="str">
        <f t="shared" si="284"/>
        <v/>
      </c>
      <c r="S541" s="65" t="str">
        <f t="shared" si="284"/>
        <v/>
      </c>
      <c r="T541" s="65" t="str">
        <f t="shared" si="284"/>
        <v/>
      </c>
      <c r="U541" s="65" t="str">
        <f t="shared" si="284"/>
        <v/>
      </c>
      <c r="V541" s="66" t="str">
        <f t="shared" si="284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85">IFERROR((F543-F542)/F542,"")</f>
        <v/>
      </c>
      <c r="G544" s="63" t="str">
        <f t="shared" si="285"/>
        <v/>
      </c>
      <c r="H544" s="63" t="str">
        <f t="shared" si="285"/>
        <v/>
      </c>
      <c r="I544" s="63" t="str">
        <f t="shared" si="285"/>
        <v/>
      </c>
      <c r="J544" s="63" t="str">
        <f t="shared" si="285"/>
        <v/>
      </c>
      <c r="K544" s="63" t="str">
        <f t="shared" si="285"/>
        <v/>
      </c>
      <c r="L544" s="63" t="str">
        <f t="shared" si="285"/>
        <v/>
      </c>
      <c r="M544" s="63" t="str">
        <f t="shared" si="285"/>
        <v/>
      </c>
      <c r="N544" s="63" t="str">
        <f t="shared" si="285"/>
        <v/>
      </c>
      <c r="O544" s="63" t="str">
        <f t="shared" si="285"/>
        <v/>
      </c>
      <c r="P544" s="63" t="str">
        <f t="shared" si="285"/>
        <v/>
      </c>
      <c r="Q544" s="63" t="str">
        <f t="shared" si="285"/>
        <v/>
      </c>
      <c r="R544" s="63" t="str">
        <f t="shared" si="285"/>
        <v/>
      </c>
      <c r="S544" s="63" t="str">
        <f t="shared" si="285"/>
        <v/>
      </c>
      <c r="T544" s="63" t="str">
        <f t="shared" si="285"/>
        <v/>
      </c>
      <c r="U544" s="63" t="str">
        <f t="shared" si="285"/>
        <v/>
      </c>
      <c r="V544" s="63" t="str">
        <f t="shared" si="285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86">IFERROR(SQRT(2*(F543-F542)^2/(F543+F542)),"")</f>
        <v/>
      </c>
      <c r="G545" s="65" t="str">
        <f t="shared" si="286"/>
        <v/>
      </c>
      <c r="H545" s="65" t="str">
        <f t="shared" si="286"/>
        <v/>
      </c>
      <c r="I545" s="65" t="str">
        <f t="shared" si="286"/>
        <v/>
      </c>
      <c r="J545" s="65" t="str">
        <f t="shared" si="286"/>
        <v/>
      </c>
      <c r="K545" s="65" t="str">
        <f t="shared" si="286"/>
        <v/>
      </c>
      <c r="L545" s="65" t="str">
        <f t="shared" si="286"/>
        <v/>
      </c>
      <c r="M545" s="65" t="str">
        <f t="shared" si="286"/>
        <v/>
      </c>
      <c r="N545" s="70" t="str">
        <f t="shared" si="286"/>
        <v/>
      </c>
      <c r="O545" s="70" t="str">
        <f t="shared" si="286"/>
        <v/>
      </c>
      <c r="P545" s="70" t="str">
        <f t="shared" si="286"/>
        <v/>
      </c>
      <c r="Q545" s="65" t="str">
        <f t="shared" si="286"/>
        <v/>
      </c>
      <c r="R545" s="65" t="str">
        <f t="shared" si="286"/>
        <v/>
      </c>
      <c r="S545" s="65" t="str">
        <f t="shared" si="286"/>
        <v/>
      </c>
      <c r="T545" s="65" t="str">
        <f t="shared" si="286"/>
        <v/>
      </c>
      <c r="U545" s="65" t="str">
        <f t="shared" si="286"/>
        <v/>
      </c>
      <c r="V545" s="66" t="str">
        <f t="shared" si="286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87">IFERROR((F547-F546)/F546,"")</f>
        <v/>
      </c>
      <c r="G548" s="63" t="str">
        <f t="shared" si="287"/>
        <v/>
      </c>
      <c r="H548" s="63" t="str">
        <f t="shared" si="287"/>
        <v/>
      </c>
      <c r="I548" s="63" t="str">
        <f t="shared" si="287"/>
        <v/>
      </c>
      <c r="J548" s="63" t="str">
        <f t="shared" si="287"/>
        <v/>
      </c>
      <c r="K548" s="63" t="str">
        <f t="shared" si="287"/>
        <v/>
      </c>
      <c r="L548" s="63" t="str">
        <f t="shared" si="287"/>
        <v/>
      </c>
      <c r="M548" s="63" t="str">
        <f t="shared" si="287"/>
        <v/>
      </c>
      <c r="N548" s="63" t="str">
        <f t="shared" si="287"/>
        <v/>
      </c>
      <c r="O548" s="63" t="str">
        <f t="shared" si="287"/>
        <v/>
      </c>
      <c r="P548" s="63" t="str">
        <f t="shared" si="287"/>
        <v/>
      </c>
      <c r="Q548" s="63" t="str">
        <f t="shared" si="287"/>
        <v/>
      </c>
      <c r="R548" s="63" t="str">
        <f t="shared" si="287"/>
        <v/>
      </c>
      <c r="S548" s="63" t="str">
        <f t="shared" si="287"/>
        <v/>
      </c>
      <c r="T548" s="63" t="str">
        <f t="shared" si="287"/>
        <v/>
      </c>
      <c r="U548" s="63" t="str">
        <f t="shared" si="287"/>
        <v/>
      </c>
      <c r="V548" s="63" t="str">
        <f t="shared" si="287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88">IFERROR(SQRT(2*(F547-F546)^2/(F547+F546)),"")</f>
        <v/>
      </c>
      <c r="G549" s="65" t="str">
        <f t="shared" si="288"/>
        <v/>
      </c>
      <c r="H549" s="65" t="str">
        <f t="shared" si="288"/>
        <v/>
      </c>
      <c r="I549" s="65" t="str">
        <f t="shared" si="288"/>
        <v/>
      </c>
      <c r="J549" s="65" t="str">
        <f t="shared" si="288"/>
        <v/>
      </c>
      <c r="K549" s="65" t="str">
        <f t="shared" si="288"/>
        <v/>
      </c>
      <c r="L549" s="65" t="str">
        <f t="shared" si="288"/>
        <v/>
      </c>
      <c r="M549" s="65" t="str">
        <f t="shared" si="288"/>
        <v/>
      </c>
      <c r="N549" s="70" t="str">
        <f t="shared" si="288"/>
        <v/>
      </c>
      <c r="O549" s="70" t="str">
        <f t="shared" si="288"/>
        <v/>
      </c>
      <c r="P549" s="70" t="str">
        <f t="shared" si="288"/>
        <v/>
      </c>
      <c r="Q549" s="65" t="str">
        <f t="shared" si="288"/>
        <v/>
      </c>
      <c r="R549" s="65" t="str">
        <f t="shared" si="288"/>
        <v/>
      </c>
      <c r="S549" s="65" t="str">
        <f t="shared" si="288"/>
        <v/>
      </c>
      <c r="T549" s="65" t="str">
        <f t="shared" si="288"/>
        <v/>
      </c>
      <c r="U549" s="65" t="str">
        <f t="shared" si="288"/>
        <v/>
      </c>
      <c r="V549" s="66" t="str">
        <f t="shared" si="288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89">IFERROR((F551-F550)/F550,"")</f>
        <v/>
      </c>
      <c r="G552" s="63" t="str">
        <f t="shared" si="289"/>
        <v/>
      </c>
      <c r="H552" s="63" t="str">
        <f t="shared" si="289"/>
        <v/>
      </c>
      <c r="I552" s="63" t="str">
        <f t="shared" si="289"/>
        <v/>
      </c>
      <c r="J552" s="63" t="str">
        <f t="shared" si="289"/>
        <v/>
      </c>
      <c r="K552" s="63" t="str">
        <f t="shared" si="289"/>
        <v/>
      </c>
      <c r="L552" s="63" t="str">
        <f t="shared" si="289"/>
        <v/>
      </c>
      <c r="M552" s="63" t="str">
        <f t="shared" si="289"/>
        <v/>
      </c>
      <c r="N552" s="63" t="str">
        <f t="shared" si="289"/>
        <v/>
      </c>
      <c r="O552" s="63" t="str">
        <f t="shared" si="289"/>
        <v/>
      </c>
      <c r="P552" s="63" t="str">
        <f t="shared" si="289"/>
        <v/>
      </c>
      <c r="Q552" s="63" t="str">
        <f t="shared" si="289"/>
        <v/>
      </c>
      <c r="R552" s="63" t="str">
        <f t="shared" si="289"/>
        <v/>
      </c>
      <c r="S552" s="63" t="str">
        <f t="shared" si="289"/>
        <v/>
      </c>
      <c r="T552" s="63" t="str">
        <f t="shared" si="289"/>
        <v/>
      </c>
      <c r="U552" s="63" t="str">
        <f t="shared" si="289"/>
        <v/>
      </c>
      <c r="V552" s="63" t="str">
        <f t="shared" si="289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90">IFERROR(SQRT(2*(F551-F550)^2/(F551+F550)),"")</f>
        <v/>
      </c>
      <c r="G553" s="65" t="str">
        <f t="shared" si="290"/>
        <v/>
      </c>
      <c r="H553" s="65" t="str">
        <f t="shared" si="290"/>
        <v/>
      </c>
      <c r="I553" s="65" t="str">
        <f t="shared" si="290"/>
        <v/>
      </c>
      <c r="J553" s="65" t="str">
        <f t="shared" si="290"/>
        <v/>
      </c>
      <c r="K553" s="65" t="str">
        <f t="shared" si="290"/>
        <v/>
      </c>
      <c r="L553" s="65" t="str">
        <f t="shared" si="290"/>
        <v/>
      </c>
      <c r="M553" s="65" t="str">
        <f t="shared" si="290"/>
        <v/>
      </c>
      <c r="N553" s="70" t="str">
        <f t="shared" si="290"/>
        <v/>
      </c>
      <c r="O553" s="70" t="str">
        <f t="shared" si="290"/>
        <v/>
      </c>
      <c r="P553" s="70" t="str">
        <f t="shared" si="290"/>
        <v/>
      </c>
      <c r="Q553" s="65" t="str">
        <f t="shared" si="290"/>
        <v/>
      </c>
      <c r="R553" s="65" t="str">
        <f t="shared" si="290"/>
        <v/>
      </c>
      <c r="S553" s="65" t="str">
        <f t="shared" si="290"/>
        <v/>
      </c>
      <c r="T553" s="65" t="str">
        <f t="shared" si="290"/>
        <v/>
      </c>
      <c r="U553" s="65" t="str">
        <f t="shared" si="290"/>
        <v/>
      </c>
      <c r="V553" s="66" t="str">
        <f t="shared" si="290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91">IFERROR((F555-F554)/F554,"")</f>
        <v/>
      </c>
      <c r="G556" s="63" t="str">
        <f t="shared" si="291"/>
        <v/>
      </c>
      <c r="H556" s="63" t="str">
        <f t="shared" si="291"/>
        <v/>
      </c>
      <c r="I556" s="63" t="str">
        <f t="shared" si="291"/>
        <v/>
      </c>
      <c r="J556" s="63" t="str">
        <f t="shared" si="291"/>
        <v/>
      </c>
      <c r="K556" s="63" t="str">
        <f t="shared" si="291"/>
        <v/>
      </c>
      <c r="L556" s="63" t="str">
        <f t="shared" si="291"/>
        <v/>
      </c>
      <c r="M556" s="63" t="str">
        <f t="shared" si="291"/>
        <v/>
      </c>
      <c r="N556" s="63" t="str">
        <f t="shared" si="291"/>
        <v/>
      </c>
      <c r="O556" s="63" t="str">
        <f t="shared" si="291"/>
        <v/>
      </c>
      <c r="P556" s="63" t="str">
        <f t="shared" si="291"/>
        <v/>
      </c>
      <c r="Q556" s="63" t="str">
        <f t="shared" si="291"/>
        <v/>
      </c>
      <c r="R556" s="63" t="str">
        <f t="shared" si="291"/>
        <v/>
      </c>
      <c r="S556" s="63" t="str">
        <f t="shared" si="291"/>
        <v/>
      </c>
      <c r="T556" s="63" t="str">
        <f t="shared" si="291"/>
        <v/>
      </c>
      <c r="U556" s="63" t="str">
        <f t="shared" si="291"/>
        <v/>
      </c>
      <c r="V556" s="63" t="str">
        <f t="shared" si="291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92">IFERROR(SQRT(2*(F555-F554)^2/(F555+F554)),"")</f>
        <v/>
      </c>
      <c r="G557" s="65" t="str">
        <f t="shared" si="292"/>
        <v/>
      </c>
      <c r="H557" s="65" t="str">
        <f t="shared" si="292"/>
        <v/>
      </c>
      <c r="I557" s="65" t="str">
        <f t="shared" si="292"/>
        <v/>
      </c>
      <c r="J557" s="65" t="str">
        <f t="shared" si="292"/>
        <v/>
      </c>
      <c r="K557" s="65" t="str">
        <f t="shared" si="292"/>
        <v/>
      </c>
      <c r="L557" s="65" t="str">
        <f t="shared" si="292"/>
        <v/>
      </c>
      <c r="M557" s="65" t="str">
        <f t="shared" si="292"/>
        <v/>
      </c>
      <c r="N557" s="70" t="str">
        <f t="shared" si="292"/>
        <v/>
      </c>
      <c r="O557" s="70" t="str">
        <f t="shared" si="292"/>
        <v/>
      </c>
      <c r="P557" s="70" t="str">
        <f t="shared" si="292"/>
        <v/>
      </c>
      <c r="Q557" s="65" t="str">
        <f t="shared" si="292"/>
        <v/>
      </c>
      <c r="R557" s="65" t="str">
        <f t="shared" si="292"/>
        <v/>
      </c>
      <c r="S557" s="65" t="str">
        <f t="shared" si="292"/>
        <v/>
      </c>
      <c r="T557" s="65" t="str">
        <f t="shared" si="292"/>
        <v/>
      </c>
      <c r="U557" s="65" t="str">
        <f t="shared" si="292"/>
        <v/>
      </c>
      <c r="V557" s="66" t="str">
        <f t="shared" si="292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93">IFERROR((F559-F558)/F558,"")</f>
        <v/>
      </c>
      <c r="G560" s="63" t="str">
        <f t="shared" si="293"/>
        <v/>
      </c>
      <c r="H560" s="63" t="str">
        <f t="shared" si="293"/>
        <v/>
      </c>
      <c r="I560" s="63" t="str">
        <f t="shared" si="293"/>
        <v/>
      </c>
      <c r="J560" s="63" t="str">
        <f t="shared" si="293"/>
        <v/>
      </c>
      <c r="K560" s="63" t="str">
        <f t="shared" si="293"/>
        <v/>
      </c>
      <c r="L560" s="63" t="str">
        <f t="shared" si="293"/>
        <v/>
      </c>
      <c r="M560" s="63" t="str">
        <f t="shared" si="293"/>
        <v/>
      </c>
      <c r="N560" s="63" t="str">
        <f t="shared" si="293"/>
        <v/>
      </c>
      <c r="O560" s="63" t="str">
        <f t="shared" si="293"/>
        <v/>
      </c>
      <c r="P560" s="63" t="str">
        <f t="shared" si="293"/>
        <v/>
      </c>
      <c r="Q560" s="63" t="str">
        <f t="shared" si="293"/>
        <v/>
      </c>
      <c r="R560" s="63" t="str">
        <f t="shared" si="293"/>
        <v/>
      </c>
      <c r="S560" s="63" t="str">
        <f t="shared" si="293"/>
        <v/>
      </c>
      <c r="T560" s="63" t="str">
        <f t="shared" si="293"/>
        <v/>
      </c>
      <c r="U560" s="63" t="str">
        <f t="shared" si="293"/>
        <v/>
      </c>
      <c r="V560" s="63" t="str">
        <f t="shared" si="293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94">IFERROR(SQRT(2*(F559-F558)^2/(F559+F558)),"")</f>
        <v/>
      </c>
      <c r="G561" s="65" t="str">
        <f t="shared" si="294"/>
        <v/>
      </c>
      <c r="H561" s="65" t="str">
        <f t="shared" si="294"/>
        <v/>
      </c>
      <c r="I561" s="65" t="str">
        <f t="shared" si="294"/>
        <v/>
      </c>
      <c r="J561" s="65" t="str">
        <f t="shared" si="294"/>
        <v/>
      </c>
      <c r="K561" s="65" t="str">
        <f t="shared" si="294"/>
        <v/>
      </c>
      <c r="L561" s="65" t="str">
        <f t="shared" si="294"/>
        <v/>
      </c>
      <c r="M561" s="65" t="str">
        <f t="shared" si="294"/>
        <v/>
      </c>
      <c r="N561" s="70" t="str">
        <f t="shared" si="294"/>
        <v/>
      </c>
      <c r="O561" s="70" t="str">
        <f t="shared" si="294"/>
        <v/>
      </c>
      <c r="P561" s="70" t="str">
        <f t="shared" si="294"/>
        <v/>
      </c>
      <c r="Q561" s="65" t="str">
        <f t="shared" si="294"/>
        <v/>
      </c>
      <c r="R561" s="65" t="str">
        <f t="shared" si="294"/>
        <v/>
      </c>
      <c r="S561" s="65" t="str">
        <f t="shared" si="294"/>
        <v/>
      </c>
      <c r="T561" s="65" t="str">
        <f t="shared" si="294"/>
        <v/>
      </c>
      <c r="U561" s="65" t="str">
        <f t="shared" si="294"/>
        <v/>
      </c>
      <c r="V561" s="66" t="str">
        <f t="shared" si="294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95">IFERROR((F563-F562)/F562,"")</f>
        <v/>
      </c>
      <c r="G564" s="63" t="str">
        <f t="shared" si="295"/>
        <v/>
      </c>
      <c r="H564" s="63" t="str">
        <f t="shared" si="295"/>
        <v/>
      </c>
      <c r="I564" s="63" t="str">
        <f t="shared" si="295"/>
        <v/>
      </c>
      <c r="J564" s="63" t="str">
        <f t="shared" si="295"/>
        <v/>
      </c>
      <c r="K564" s="63" t="str">
        <f t="shared" si="295"/>
        <v/>
      </c>
      <c r="L564" s="63" t="str">
        <f t="shared" si="295"/>
        <v/>
      </c>
      <c r="M564" s="63" t="str">
        <f t="shared" si="295"/>
        <v/>
      </c>
      <c r="N564" s="63" t="str">
        <f t="shared" si="295"/>
        <v/>
      </c>
      <c r="O564" s="63" t="str">
        <f t="shared" si="295"/>
        <v/>
      </c>
      <c r="P564" s="63" t="str">
        <f t="shared" si="295"/>
        <v/>
      </c>
      <c r="Q564" s="63" t="str">
        <f t="shared" si="295"/>
        <v/>
      </c>
      <c r="R564" s="63" t="str">
        <f t="shared" si="295"/>
        <v/>
      </c>
      <c r="S564" s="63" t="str">
        <f t="shared" si="295"/>
        <v/>
      </c>
      <c r="T564" s="63" t="str">
        <f t="shared" si="295"/>
        <v/>
      </c>
      <c r="U564" s="63" t="str">
        <f t="shared" si="295"/>
        <v/>
      </c>
      <c r="V564" s="63" t="str">
        <f t="shared" si="295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96">IFERROR(SQRT(2*(F563-F562)^2/(F563+F562)),"")</f>
        <v/>
      </c>
      <c r="G565" s="65" t="str">
        <f t="shared" si="296"/>
        <v/>
      </c>
      <c r="H565" s="65" t="str">
        <f t="shared" si="296"/>
        <v/>
      </c>
      <c r="I565" s="65" t="str">
        <f t="shared" si="296"/>
        <v/>
      </c>
      <c r="J565" s="65" t="str">
        <f t="shared" si="296"/>
        <v/>
      </c>
      <c r="K565" s="65" t="str">
        <f t="shared" si="296"/>
        <v/>
      </c>
      <c r="L565" s="65" t="str">
        <f t="shared" si="296"/>
        <v/>
      </c>
      <c r="M565" s="65" t="str">
        <f t="shared" si="296"/>
        <v/>
      </c>
      <c r="N565" s="70" t="str">
        <f t="shared" si="296"/>
        <v/>
      </c>
      <c r="O565" s="70" t="str">
        <f t="shared" si="296"/>
        <v/>
      </c>
      <c r="P565" s="70" t="str">
        <f t="shared" si="296"/>
        <v/>
      </c>
      <c r="Q565" s="65" t="str">
        <f t="shared" si="296"/>
        <v/>
      </c>
      <c r="R565" s="65" t="str">
        <f t="shared" si="296"/>
        <v/>
      </c>
      <c r="S565" s="65" t="str">
        <f t="shared" si="296"/>
        <v/>
      </c>
      <c r="T565" s="65" t="str">
        <f t="shared" si="296"/>
        <v/>
      </c>
      <c r="U565" s="65" t="str">
        <f t="shared" si="296"/>
        <v/>
      </c>
      <c r="V565" s="66" t="str">
        <f t="shared" si="296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97">IFERROR((F567-F566)/F566,"")</f>
        <v/>
      </c>
      <c r="G568" s="63" t="str">
        <f t="shared" si="297"/>
        <v/>
      </c>
      <c r="H568" s="63" t="str">
        <f t="shared" si="297"/>
        <v/>
      </c>
      <c r="I568" s="63" t="str">
        <f t="shared" si="297"/>
        <v/>
      </c>
      <c r="J568" s="63" t="str">
        <f t="shared" si="297"/>
        <v/>
      </c>
      <c r="K568" s="63" t="str">
        <f t="shared" si="297"/>
        <v/>
      </c>
      <c r="L568" s="63" t="str">
        <f t="shared" si="297"/>
        <v/>
      </c>
      <c r="M568" s="63" t="str">
        <f t="shared" si="297"/>
        <v/>
      </c>
      <c r="N568" s="63" t="str">
        <f t="shared" si="297"/>
        <v/>
      </c>
      <c r="O568" s="63" t="str">
        <f t="shared" si="297"/>
        <v/>
      </c>
      <c r="P568" s="63" t="str">
        <f t="shared" si="297"/>
        <v/>
      </c>
      <c r="Q568" s="63" t="str">
        <f t="shared" si="297"/>
        <v/>
      </c>
      <c r="R568" s="63" t="str">
        <f t="shared" si="297"/>
        <v/>
      </c>
      <c r="S568" s="63" t="str">
        <f t="shared" si="297"/>
        <v/>
      </c>
      <c r="T568" s="63" t="str">
        <f t="shared" si="297"/>
        <v/>
      </c>
      <c r="U568" s="63" t="str">
        <f t="shared" si="297"/>
        <v/>
      </c>
      <c r="V568" s="63" t="str">
        <f t="shared" si="297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98">IFERROR(SQRT(2*(F567-F566)^2/(F567+F566)),"")</f>
        <v/>
      </c>
      <c r="G569" s="65" t="str">
        <f t="shared" si="298"/>
        <v/>
      </c>
      <c r="H569" s="65" t="str">
        <f t="shared" si="298"/>
        <v/>
      </c>
      <c r="I569" s="65" t="str">
        <f t="shared" si="298"/>
        <v/>
      </c>
      <c r="J569" s="65" t="str">
        <f t="shared" si="298"/>
        <v/>
      </c>
      <c r="K569" s="65" t="str">
        <f t="shared" si="298"/>
        <v/>
      </c>
      <c r="L569" s="65" t="str">
        <f t="shared" si="298"/>
        <v/>
      </c>
      <c r="M569" s="65" t="str">
        <f t="shared" si="298"/>
        <v/>
      </c>
      <c r="N569" s="70" t="str">
        <f t="shared" si="298"/>
        <v/>
      </c>
      <c r="O569" s="70" t="str">
        <f t="shared" si="298"/>
        <v/>
      </c>
      <c r="P569" s="70" t="str">
        <f t="shared" si="298"/>
        <v/>
      </c>
      <c r="Q569" s="65" t="str">
        <f t="shared" si="298"/>
        <v/>
      </c>
      <c r="R569" s="65" t="str">
        <f t="shared" si="298"/>
        <v/>
      </c>
      <c r="S569" s="65" t="str">
        <f t="shared" si="298"/>
        <v/>
      </c>
      <c r="T569" s="65" t="str">
        <f t="shared" si="298"/>
        <v/>
      </c>
      <c r="U569" s="65" t="str">
        <f t="shared" si="298"/>
        <v/>
      </c>
      <c r="V569" s="66" t="str">
        <f t="shared" si="298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99">IFERROR((F571-F570)/F570,"")</f>
        <v/>
      </c>
      <c r="G572" s="63" t="str">
        <f t="shared" si="299"/>
        <v/>
      </c>
      <c r="H572" s="63" t="str">
        <f t="shared" si="299"/>
        <v/>
      </c>
      <c r="I572" s="63" t="str">
        <f t="shared" si="299"/>
        <v/>
      </c>
      <c r="J572" s="63" t="str">
        <f t="shared" si="299"/>
        <v/>
      </c>
      <c r="K572" s="63" t="str">
        <f t="shared" si="299"/>
        <v/>
      </c>
      <c r="L572" s="63" t="str">
        <f t="shared" si="299"/>
        <v/>
      </c>
      <c r="M572" s="63" t="str">
        <f t="shared" si="299"/>
        <v/>
      </c>
      <c r="N572" s="63" t="str">
        <f t="shared" si="299"/>
        <v/>
      </c>
      <c r="O572" s="63" t="str">
        <f t="shared" si="299"/>
        <v/>
      </c>
      <c r="P572" s="63" t="str">
        <f t="shared" si="299"/>
        <v/>
      </c>
      <c r="Q572" s="63" t="str">
        <f t="shared" si="299"/>
        <v/>
      </c>
      <c r="R572" s="63" t="str">
        <f t="shared" si="299"/>
        <v/>
      </c>
      <c r="S572" s="63" t="str">
        <f t="shared" si="299"/>
        <v/>
      </c>
      <c r="T572" s="63" t="str">
        <f t="shared" si="299"/>
        <v/>
      </c>
      <c r="U572" s="63" t="str">
        <f t="shared" si="299"/>
        <v/>
      </c>
      <c r="V572" s="63" t="str">
        <f t="shared" si="299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300">IFERROR(SQRT(2*(F571-F570)^2/(F571+F570)),"")</f>
        <v/>
      </c>
      <c r="G573" s="65" t="str">
        <f t="shared" si="300"/>
        <v/>
      </c>
      <c r="H573" s="65" t="str">
        <f t="shared" si="300"/>
        <v/>
      </c>
      <c r="I573" s="65" t="str">
        <f t="shared" si="300"/>
        <v/>
      </c>
      <c r="J573" s="65" t="str">
        <f t="shared" si="300"/>
        <v/>
      </c>
      <c r="K573" s="65" t="str">
        <f t="shared" si="300"/>
        <v/>
      </c>
      <c r="L573" s="65" t="str">
        <f t="shared" si="300"/>
        <v/>
      </c>
      <c r="M573" s="65" t="str">
        <f t="shared" si="300"/>
        <v/>
      </c>
      <c r="N573" s="70" t="str">
        <f t="shared" si="300"/>
        <v/>
      </c>
      <c r="O573" s="70" t="str">
        <f t="shared" si="300"/>
        <v/>
      </c>
      <c r="P573" s="70" t="str">
        <f t="shared" si="300"/>
        <v/>
      </c>
      <c r="Q573" s="65" t="str">
        <f t="shared" si="300"/>
        <v/>
      </c>
      <c r="R573" s="65" t="str">
        <f t="shared" si="300"/>
        <v/>
      </c>
      <c r="S573" s="65" t="str">
        <f t="shared" si="300"/>
        <v/>
      </c>
      <c r="T573" s="65" t="str">
        <f t="shared" si="300"/>
        <v/>
      </c>
      <c r="U573" s="65" t="str">
        <f t="shared" si="300"/>
        <v/>
      </c>
      <c r="V573" s="66" t="str">
        <f t="shared" si="300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87">
        <v>46140</v>
      </c>
      <c r="E574" s="90">
        <v>0.33333333333333331</v>
      </c>
      <c r="F574" s="58">
        <v>515</v>
      </c>
      <c r="G574" s="58">
        <v>210</v>
      </c>
      <c r="H574" s="58">
        <v>192</v>
      </c>
      <c r="I574" s="58">
        <v>0</v>
      </c>
      <c r="J574" s="58">
        <v>113</v>
      </c>
      <c r="K574" s="18">
        <v>60</v>
      </c>
      <c r="L574" s="18">
        <v>150</v>
      </c>
      <c r="M574" s="18">
        <v>0</v>
      </c>
      <c r="N574" s="18">
        <f t="shared" ref="N574:S574" si="301">SUM(N570:N573)</f>
        <v>0</v>
      </c>
      <c r="O574" s="18">
        <v>116</v>
      </c>
      <c r="P574" s="18">
        <v>76</v>
      </c>
      <c r="Q574" s="18">
        <f t="shared" si="301"/>
        <v>0</v>
      </c>
      <c r="R574" s="18">
        <f t="shared" si="301"/>
        <v>0</v>
      </c>
      <c r="S574" s="18">
        <f t="shared" si="301"/>
        <v>0</v>
      </c>
      <c r="T574" s="18">
        <v>34</v>
      </c>
      <c r="U574" s="18">
        <v>0</v>
      </c>
      <c r="V574" s="18">
        <v>79</v>
      </c>
    </row>
    <row r="575" spans="1:22" ht="13.95" customHeight="1" x14ac:dyDescent="0.3">
      <c r="A575" s="82"/>
      <c r="B575" s="85"/>
      <c r="C575" s="18" t="s">
        <v>548</v>
      </c>
      <c r="D575" s="88"/>
      <c r="E575" s="88"/>
      <c r="F575" s="18">
        <v>472</v>
      </c>
      <c r="G575" s="18">
        <v>185</v>
      </c>
      <c r="H575" s="18">
        <v>175</v>
      </c>
      <c r="I575" s="18">
        <v>0</v>
      </c>
      <c r="J575" s="18">
        <v>112</v>
      </c>
      <c r="K575" s="18">
        <v>48</v>
      </c>
      <c r="L575" s="18">
        <v>137</v>
      </c>
      <c r="M575" s="18">
        <f t="shared" ref="M575:U575" si="302">SUM(M571:M574)</f>
        <v>0</v>
      </c>
      <c r="N575" s="18">
        <f t="shared" si="302"/>
        <v>0</v>
      </c>
      <c r="O575" s="18">
        <v>121</v>
      </c>
      <c r="P575" s="18">
        <v>54</v>
      </c>
      <c r="Q575" s="18">
        <f t="shared" si="302"/>
        <v>0</v>
      </c>
      <c r="R575" s="18">
        <f t="shared" si="302"/>
        <v>0</v>
      </c>
      <c r="S575" s="18">
        <f t="shared" si="302"/>
        <v>0</v>
      </c>
      <c r="T575" s="18">
        <v>36</v>
      </c>
      <c r="U575" s="18">
        <f t="shared" si="302"/>
        <v>0</v>
      </c>
      <c r="V575" s="18">
        <v>76</v>
      </c>
    </row>
    <row r="576" spans="1:22" ht="13.95" customHeight="1" x14ac:dyDescent="0.3">
      <c r="A576" s="82"/>
      <c r="B576" s="85"/>
      <c r="C576" s="18" t="s">
        <v>549</v>
      </c>
      <c r="D576" s="88"/>
      <c r="E576" s="88"/>
      <c r="F576" s="63">
        <f t="shared" ref="F576:V576" si="303">IFERROR((F575-F574)/F574,"")</f>
        <v>-8.3495145631067955E-2</v>
      </c>
      <c r="G576" s="63">
        <f t="shared" si="303"/>
        <v>-0.11904761904761904</v>
      </c>
      <c r="H576" s="63">
        <f t="shared" si="303"/>
        <v>-8.8541666666666671E-2</v>
      </c>
      <c r="I576" s="63" t="str">
        <f t="shared" si="303"/>
        <v/>
      </c>
      <c r="J576" s="63">
        <f t="shared" si="303"/>
        <v>-8.8495575221238937E-3</v>
      </c>
      <c r="K576" s="63">
        <f t="shared" si="303"/>
        <v>-0.2</v>
      </c>
      <c r="L576" s="63">
        <f t="shared" si="303"/>
        <v>-8.666666666666667E-2</v>
      </c>
      <c r="M576" s="63" t="str">
        <f t="shared" si="303"/>
        <v/>
      </c>
      <c r="N576" s="63" t="str">
        <f t="shared" si="303"/>
        <v/>
      </c>
      <c r="O576" s="63">
        <f t="shared" si="303"/>
        <v>4.3103448275862072E-2</v>
      </c>
      <c r="P576" s="63">
        <f t="shared" si="303"/>
        <v>-0.28947368421052633</v>
      </c>
      <c r="Q576" s="63" t="str">
        <f t="shared" si="303"/>
        <v/>
      </c>
      <c r="R576" s="63" t="str">
        <f t="shared" si="303"/>
        <v/>
      </c>
      <c r="S576" s="63" t="str">
        <f t="shared" si="303"/>
        <v/>
      </c>
      <c r="T576" s="63">
        <f t="shared" si="303"/>
        <v>5.8823529411764705E-2</v>
      </c>
      <c r="U576" s="63" t="str">
        <f t="shared" si="303"/>
        <v/>
      </c>
      <c r="V576" s="63">
        <f t="shared" si="303"/>
        <v>-3.7974683544303799E-2</v>
      </c>
    </row>
    <row r="577" spans="1:22" ht="13.95" customHeight="1" thickBot="1" x14ac:dyDescent="0.35">
      <c r="A577" s="83"/>
      <c r="B577" s="86"/>
      <c r="C577" s="61" t="s">
        <v>550</v>
      </c>
      <c r="D577" s="89"/>
      <c r="E577" s="89"/>
      <c r="F577" s="65">
        <f t="shared" ref="F577:V577" si="304">IFERROR(SQRT(2*(F575-F574)^2/(F575+F574)),"")</f>
        <v>1.9356412874072779</v>
      </c>
      <c r="G577" s="65">
        <f t="shared" si="304"/>
        <v>1.7789201674120501</v>
      </c>
      <c r="H577" s="65">
        <f t="shared" si="304"/>
        <v>1.2549628998934557</v>
      </c>
      <c r="I577" s="65" t="str">
        <f t="shared" si="304"/>
        <v/>
      </c>
      <c r="J577" s="65">
        <f t="shared" si="304"/>
        <v>9.4280904158206336E-2</v>
      </c>
      <c r="K577" s="65">
        <f t="shared" si="304"/>
        <v>1.6329931618554521</v>
      </c>
      <c r="L577" s="65">
        <f t="shared" si="304"/>
        <v>1.0852190324685869</v>
      </c>
      <c r="M577" s="65" t="str">
        <f t="shared" si="304"/>
        <v/>
      </c>
      <c r="N577" s="70" t="str">
        <f t="shared" si="304"/>
        <v/>
      </c>
      <c r="O577" s="70">
        <f t="shared" si="304"/>
        <v>0.45931521217462534</v>
      </c>
      <c r="P577" s="70">
        <f t="shared" si="304"/>
        <v>2.7287641609625859</v>
      </c>
      <c r="Q577" s="65" t="str">
        <f t="shared" si="304"/>
        <v/>
      </c>
      <c r="R577" s="65" t="str">
        <f t="shared" si="304"/>
        <v/>
      </c>
      <c r="S577" s="65" t="str">
        <f t="shared" si="304"/>
        <v/>
      </c>
      <c r="T577" s="65">
        <f t="shared" si="304"/>
        <v>0.33806170189140661</v>
      </c>
      <c r="U577" s="65" t="str">
        <f t="shared" si="304"/>
        <v/>
      </c>
      <c r="V577" s="66">
        <f t="shared" si="304"/>
        <v>0.3407771005482389</v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305">IFERROR((F579-F578)/F578,"")</f>
        <v/>
      </c>
      <c r="G580" s="63" t="str">
        <f t="shared" si="305"/>
        <v/>
      </c>
      <c r="H580" s="63" t="str">
        <f t="shared" si="305"/>
        <v/>
      </c>
      <c r="I580" s="63" t="str">
        <f t="shared" si="305"/>
        <v/>
      </c>
      <c r="J580" s="63" t="str">
        <f t="shared" si="305"/>
        <v/>
      </c>
      <c r="K580" s="63" t="str">
        <f t="shared" si="305"/>
        <v/>
      </c>
      <c r="L580" s="63" t="str">
        <f t="shared" si="305"/>
        <v/>
      </c>
      <c r="M580" s="63" t="str">
        <f t="shared" si="305"/>
        <v/>
      </c>
      <c r="N580" s="63" t="str">
        <f t="shared" si="305"/>
        <v/>
      </c>
      <c r="O580" s="63" t="str">
        <f t="shared" si="305"/>
        <v/>
      </c>
      <c r="P580" s="63" t="str">
        <f t="shared" si="305"/>
        <v/>
      </c>
      <c r="Q580" s="63" t="str">
        <f t="shared" si="305"/>
        <v/>
      </c>
      <c r="R580" s="63" t="str">
        <f t="shared" si="305"/>
        <v/>
      </c>
      <c r="S580" s="63" t="str">
        <f t="shared" si="305"/>
        <v/>
      </c>
      <c r="T580" s="63" t="str">
        <f t="shared" si="305"/>
        <v/>
      </c>
      <c r="U580" s="63" t="str">
        <f t="shared" si="305"/>
        <v/>
      </c>
      <c r="V580" s="63" t="str">
        <f t="shared" si="305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306">IFERROR(SQRT(2*(F579-F578)^2/(F579+F578)),"")</f>
        <v/>
      </c>
      <c r="G581" s="65" t="str">
        <f t="shared" si="306"/>
        <v/>
      </c>
      <c r="H581" s="65" t="str">
        <f t="shared" si="306"/>
        <v/>
      </c>
      <c r="I581" s="65" t="str">
        <f t="shared" si="306"/>
        <v/>
      </c>
      <c r="J581" s="65" t="str">
        <f t="shared" si="306"/>
        <v/>
      </c>
      <c r="K581" s="65" t="str">
        <f t="shared" si="306"/>
        <v/>
      </c>
      <c r="L581" s="65" t="str">
        <f t="shared" si="306"/>
        <v/>
      </c>
      <c r="M581" s="65" t="str">
        <f t="shared" si="306"/>
        <v/>
      </c>
      <c r="N581" s="70" t="str">
        <f t="shared" si="306"/>
        <v/>
      </c>
      <c r="O581" s="70" t="str">
        <f t="shared" si="306"/>
        <v/>
      </c>
      <c r="P581" s="70" t="str">
        <f t="shared" si="306"/>
        <v/>
      </c>
      <c r="Q581" s="65" t="str">
        <f t="shared" si="306"/>
        <v/>
      </c>
      <c r="R581" s="65" t="str">
        <f t="shared" si="306"/>
        <v/>
      </c>
      <c r="S581" s="65" t="str">
        <f t="shared" si="306"/>
        <v/>
      </c>
      <c r="T581" s="65" t="str">
        <f t="shared" si="306"/>
        <v/>
      </c>
      <c r="U581" s="65" t="str">
        <f t="shared" si="306"/>
        <v/>
      </c>
      <c r="V581" s="66" t="str">
        <f t="shared" si="306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307">IFERROR((F583-F582)/F582,"")</f>
        <v/>
      </c>
      <c r="G584" s="63" t="str">
        <f t="shared" si="307"/>
        <v/>
      </c>
      <c r="H584" s="63" t="str">
        <f t="shared" si="307"/>
        <v/>
      </c>
      <c r="I584" s="63" t="str">
        <f t="shared" si="307"/>
        <v/>
      </c>
      <c r="J584" s="63" t="str">
        <f t="shared" si="307"/>
        <v/>
      </c>
      <c r="K584" s="63" t="str">
        <f t="shared" si="307"/>
        <v/>
      </c>
      <c r="L584" s="63" t="str">
        <f t="shared" si="307"/>
        <v/>
      </c>
      <c r="M584" s="63" t="str">
        <f t="shared" si="307"/>
        <v/>
      </c>
      <c r="N584" s="63" t="str">
        <f t="shared" si="307"/>
        <v/>
      </c>
      <c r="O584" s="63" t="str">
        <f t="shared" si="307"/>
        <v/>
      </c>
      <c r="P584" s="63" t="str">
        <f t="shared" si="307"/>
        <v/>
      </c>
      <c r="Q584" s="63" t="str">
        <f t="shared" si="307"/>
        <v/>
      </c>
      <c r="R584" s="63" t="str">
        <f t="shared" si="307"/>
        <v/>
      </c>
      <c r="S584" s="63" t="str">
        <f t="shared" si="307"/>
        <v/>
      </c>
      <c r="T584" s="63" t="str">
        <f t="shared" si="307"/>
        <v/>
      </c>
      <c r="U584" s="63" t="str">
        <f t="shared" si="307"/>
        <v/>
      </c>
      <c r="V584" s="63" t="str">
        <f t="shared" si="307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308">IFERROR(SQRT(2*(F583-F582)^2/(F583+F582)),"")</f>
        <v/>
      </c>
      <c r="G585" s="65" t="str">
        <f t="shared" si="308"/>
        <v/>
      </c>
      <c r="H585" s="65" t="str">
        <f t="shared" si="308"/>
        <v/>
      </c>
      <c r="I585" s="65" t="str">
        <f t="shared" si="308"/>
        <v/>
      </c>
      <c r="J585" s="65" t="str">
        <f t="shared" si="308"/>
        <v/>
      </c>
      <c r="K585" s="65" t="str">
        <f t="shared" si="308"/>
        <v/>
      </c>
      <c r="L585" s="65" t="str">
        <f t="shared" si="308"/>
        <v/>
      </c>
      <c r="M585" s="65" t="str">
        <f t="shared" si="308"/>
        <v/>
      </c>
      <c r="N585" s="70" t="str">
        <f t="shared" si="308"/>
        <v/>
      </c>
      <c r="O585" s="70" t="str">
        <f t="shared" si="308"/>
        <v/>
      </c>
      <c r="P585" s="70" t="str">
        <f t="shared" si="308"/>
        <v/>
      </c>
      <c r="Q585" s="65" t="str">
        <f t="shared" si="308"/>
        <v/>
      </c>
      <c r="R585" s="65" t="str">
        <f t="shared" si="308"/>
        <v/>
      </c>
      <c r="S585" s="65" t="str">
        <f t="shared" si="308"/>
        <v/>
      </c>
      <c r="T585" s="65" t="str">
        <f t="shared" si="308"/>
        <v/>
      </c>
      <c r="U585" s="65" t="str">
        <f t="shared" si="308"/>
        <v/>
      </c>
      <c r="V585" s="66" t="str">
        <f t="shared" si="308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87">
        <v>46139</v>
      </c>
      <c r="E586" s="90">
        <v>0.63541666666666663</v>
      </c>
      <c r="F586" s="58">
        <v>396</v>
      </c>
      <c r="G586" s="58">
        <v>173</v>
      </c>
      <c r="H586" s="58">
        <v>119</v>
      </c>
      <c r="I586" s="58">
        <v>0</v>
      </c>
      <c r="J586" s="58">
        <v>104</v>
      </c>
      <c r="K586" s="18">
        <v>75</v>
      </c>
      <c r="L586" s="18">
        <v>98</v>
      </c>
      <c r="M586" s="18">
        <f t="shared" ref="M586:U587" si="309">SUM(M582:M585)</f>
        <v>0</v>
      </c>
      <c r="N586" s="18">
        <f t="shared" si="309"/>
        <v>0</v>
      </c>
      <c r="O586" s="18">
        <v>83</v>
      </c>
      <c r="P586" s="18">
        <v>36</v>
      </c>
      <c r="Q586" s="18">
        <f t="shared" si="309"/>
        <v>0</v>
      </c>
      <c r="R586" s="18">
        <f t="shared" si="309"/>
        <v>0</v>
      </c>
      <c r="S586" s="18">
        <f t="shared" si="309"/>
        <v>0</v>
      </c>
      <c r="T586" s="18">
        <v>27</v>
      </c>
      <c r="U586" s="18">
        <f t="shared" si="309"/>
        <v>0</v>
      </c>
      <c r="V586" s="18">
        <v>77</v>
      </c>
    </row>
    <row r="587" spans="1:22" ht="13.95" customHeight="1" x14ac:dyDescent="0.3">
      <c r="A587" s="82"/>
      <c r="B587" s="85"/>
      <c r="C587" s="18" t="s">
        <v>548</v>
      </c>
      <c r="D587" s="88"/>
      <c r="E587" s="88"/>
      <c r="F587" s="18">
        <v>375</v>
      </c>
      <c r="G587" s="18">
        <v>174</v>
      </c>
      <c r="H587" s="18">
        <v>106</v>
      </c>
      <c r="I587" s="18">
        <v>0</v>
      </c>
      <c r="J587" s="18">
        <v>95</v>
      </c>
      <c r="K587" s="18">
        <v>81</v>
      </c>
      <c r="L587" s="18">
        <v>93</v>
      </c>
      <c r="M587" s="18">
        <f t="shared" si="309"/>
        <v>0</v>
      </c>
      <c r="N587" s="18">
        <f t="shared" si="309"/>
        <v>0</v>
      </c>
      <c r="O587" s="18">
        <v>74</v>
      </c>
      <c r="P587" s="18">
        <v>32</v>
      </c>
      <c r="Q587" s="18">
        <f t="shared" si="309"/>
        <v>0</v>
      </c>
      <c r="R587" s="18">
        <f t="shared" si="309"/>
        <v>0</v>
      </c>
      <c r="S587" s="18">
        <f t="shared" si="309"/>
        <v>0</v>
      </c>
      <c r="T587" s="18">
        <v>26</v>
      </c>
      <c r="U587" s="18">
        <f t="shared" si="309"/>
        <v>0</v>
      </c>
      <c r="V587" s="18">
        <v>69</v>
      </c>
    </row>
    <row r="588" spans="1:22" ht="13.95" customHeight="1" x14ac:dyDescent="0.3">
      <c r="A588" s="82"/>
      <c r="B588" s="85"/>
      <c r="C588" s="18" t="s">
        <v>549</v>
      </c>
      <c r="D588" s="88"/>
      <c r="E588" s="88"/>
      <c r="F588" s="63">
        <f t="shared" ref="F588:V588" si="310">IFERROR((F587-F586)/F586,"")</f>
        <v>-5.3030303030303032E-2</v>
      </c>
      <c r="G588" s="63">
        <f t="shared" si="310"/>
        <v>5.7803468208092483E-3</v>
      </c>
      <c r="H588" s="63">
        <f t="shared" si="310"/>
        <v>-0.1092436974789916</v>
      </c>
      <c r="I588" s="63" t="str">
        <f t="shared" si="310"/>
        <v/>
      </c>
      <c r="J588" s="63">
        <f t="shared" si="310"/>
        <v>-8.6538461538461536E-2</v>
      </c>
      <c r="K588" s="63">
        <f t="shared" si="310"/>
        <v>0.08</v>
      </c>
      <c r="L588" s="63">
        <f t="shared" si="310"/>
        <v>-5.1020408163265307E-2</v>
      </c>
      <c r="M588" s="63" t="str">
        <f t="shared" si="310"/>
        <v/>
      </c>
      <c r="N588" s="63" t="str">
        <f t="shared" si="310"/>
        <v/>
      </c>
      <c r="O588" s="63">
        <f t="shared" si="310"/>
        <v>-0.10843373493975904</v>
      </c>
      <c r="P588" s="63">
        <f t="shared" si="310"/>
        <v>-0.1111111111111111</v>
      </c>
      <c r="Q588" s="63" t="str">
        <f t="shared" si="310"/>
        <v/>
      </c>
      <c r="R588" s="63" t="str">
        <f t="shared" si="310"/>
        <v/>
      </c>
      <c r="S588" s="63" t="str">
        <f t="shared" si="310"/>
        <v/>
      </c>
      <c r="T588" s="63">
        <f t="shared" si="310"/>
        <v>-3.7037037037037035E-2</v>
      </c>
      <c r="U588" s="63" t="str">
        <f t="shared" si="310"/>
        <v/>
      </c>
      <c r="V588" s="63">
        <f t="shared" si="310"/>
        <v>-0.1038961038961039</v>
      </c>
    </row>
    <row r="589" spans="1:22" ht="13.95" customHeight="1" thickBot="1" x14ac:dyDescent="0.35">
      <c r="A589" s="83"/>
      <c r="B589" s="86"/>
      <c r="C589" s="61" t="s">
        <v>550</v>
      </c>
      <c r="D589" s="89"/>
      <c r="E589" s="89"/>
      <c r="F589" s="65">
        <f t="shared" ref="F589:V589" si="311">IFERROR(SQRT(2*(F587-F586)^2/(F587+F586)),"")</f>
        <v>1.0695648047665605</v>
      </c>
      <c r="G589" s="65">
        <f t="shared" si="311"/>
        <v>7.5918961800112331E-2</v>
      </c>
      <c r="H589" s="65">
        <f t="shared" si="311"/>
        <v>1.2256517540566823</v>
      </c>
      <c r="I589" s="65" t="str">
        <f t="shared" si="311"/>
        <v/>
      </c>
      <c r="J589" s="65">
        <f t="shared" si="311"/>
        <v>0.90225847281075389</v>
      </c>
      <c r="K589" s="65">
        <f t="shared" si="311"/>
        <v>0.67936622048675743</v>
      </c>
      <c r="L589" s="65">
        <f t="shared" si="311"/>
        <v>0.51164451009665091</v>
      </c>
      <c r="M589" s="65" t="str">
        <f t="shared" si="311"/>
        <v/>
      </c>
      <c r="N589" s="70" t="str">
        <f t="shared" si="311"/>
        <v/>
      </c>
      <c r="O589" s="70">
        <f t="shared" si="311"/>
        <v>1.0157987663695807</v>
      </c>
      <c r="P589" s="70">
        <f t="shared" si="311"/>
        <v>0.68599434057003539</v>
      </c>
      <c r="Q589" s="65" t="str">
        <f t="shared" si="311"/>
        <v/>
      </c>
      <c r="R589" s="65" t="str">
        <f t="shared" si="311"/>
        <v/>
      </c>
      <c r="S589" s="65" t="str">
        <f t="shared" si="311"/>
        <v/>
      </c>
      <c r="T589" s="65">
        <f t="shared" si="311"/>
        <v>0.19425717247145283</v>
      </c>
      <c r="U589" s="65" t="str">
        <f t="shared" si="311"/>
        <v/>
      </c>
      <c r="V589" s="66">
        <f t="shared" si="311"/>
        <v>0.93632917756904444</v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312">IFERROR((F591-F590)/F590,"")</f>
        <v/>
      </c>
      <c r="G592" s="63" t="str">
        <f t="shared" si="312"/>
        <v/>
      </c>
      <c r="H592" s="63" t="str">
        <f t="shared" si="312"/>
        <v/>
      </c>
      <c r="I592" s="63" t="str">
        <f t="shared" si="312"/>
        <v/>
      </c>
      <c r="J592" s="63" t="str">
        <f t="shared" si="312"/>
        <v/>
      </c>
      <c r="K592" s="63" t="str">
        <f t="shared" si="312"/>
        <v/>
      </c>
      <c r="L592" s="63" t="str">
        <f t="shared" si="312"/>
        <v/>
      </c>
      <c r="M592" s="63" t="str">
        <f t="shared" si="312"/>
        <v/>
      </c>
      <c r="N592" s="63" t="str">
        <f t="shared" si="312"/>
        <v/>
      </c>
      <c r="O592" s="63" t="str">
        <f t="shared" si="312"/>
        <v/>
      </c>
      <c r="P592" s="63" t="str">
        <f t="shared" si="312"/>
        <v/>
      </c>
      <c r="Q592" s="63" t="str">
        <f t="shared" si="312"/>
        <v/>
      </c>
      <c r="R592" s="63" t="str">
        <f t="shared" si="312"/>
        <v/>
      </c>
      <c r="S592" s="63" t="str">
        <f t="shared" si="312"/>
        <v/>
      </c>
      <c r="T592" s="63" t="str">
        <f t="shared" si="312"/>
        <v/>
      </c>
      <c r="U592" s="63" t="str">
        <f t="shared" si="312"/>
        <v/>
      </c>
      <c r="V592" s="63" t="str">
        <f t="shared" si="312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313">IFERROR(SQRT(2*(F591-F590)^2/(F591+F590)),"")</f>
        <v/>
      </c>
      <c r="G593" s="65" t="str">
        <f t="shared" si="313"/>
        <v/>
      </c>
      <c r="H593" s="65" t="str">
        <f t="shared" si="313"/>
        <v/>
      </c>
      <c r="I593" s="65" t="str">
        <f t="shared" si="313"/>
        <v/>
      </c>
      <c r="J593" s="65" t="str">
        <f t="shared" si="313"/>
        <v/>
      </c>
      <c r="K593" s="65" t="str">
        <f t="shared" si="313"/>
        <v/>
      </c>
      <c r="L593" s="65" t="str">
        <f t="shared" si="313"/>
        <v/>
      </c>
      <c r="M593" s="65" t="str">
        <f t="shared" si="313"/>
        <v/>
      </c>
      <c r="N593" s="70" t="str">
        <f t="shared" si="313"/>
        <v/>
      </c>
      <c r="O593" s="70" t="str">
        <f t="shared" si="313"/>
        <v/>
      </c>
      <c r="P593" s="70" t="str">
        <f t="shared" si="313"/>
        <v/>
      </c>
      <c r="Q593" s="65" t="str">
        <f t="shared" si="313"/>
        <v/>
      </c>
      <c r="R593" s="65" t="str">
        <f t="shared" si="313"/>
        <v/>
      </c>
      <c r="S593" s="65" t="str">
        <f t="shared" si="313"/>
        <v/>
      </c>
      <c r="T593" s="65" t="str">
        <f t="shared" si="313"/>
        <v/>
      </c>
      <c r="U593" s="65" t="str">
        <f t="shared" si="313"/>
        <v/>
      </c>
      <c r="V593" s="66" t="str">
        <f t="shared" si="313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314">IFERROR((F595-F594)/F594,"")</f>
        <v/>
      </c>
      <c r="G596" s="63" t="str">
        <f t="shared" si="314"/>
        <v/>
      </c>
      <c r="H596" s="63" t="str">
        <f t="shared" si="314"/>
        <v/>
      </c>
      <c r="I596" s="63" t="str">
        <f t="shared" si="314"/>
        <v/>
      </c>
      <c r="J596" s="63" t="str">
        <f t="shared" si="314"/>
        <v/>
      </c>
      <c r="K596" s="63" t="str">
        <f t="shared" si="314"/>
        <v/>
      </c>
      <c r="L596" s="63" t="str">
        <f t="shared" si="314"/>
        <v/>
      </c>
      <c r="M596" s="63" t="str">
        <f t="shared" si="314"/>
        <v/>
      </c>
      <c r="N596" s="63" t="str">
        <f t="shared" si="314"/>
        <v/>
      </c>
      <c r="O596" s="63" t="str">
        <f t="shared" si="314"/>
        <v/>
      </c>
      <c r="P596" s="63" t="str">
        <f t="shared" si="314"/>
        <v/>
      </c>
      <c r="Q596" s="63" t="str">
        <f t="shared" si="314"/>
        <v/>
      </c>
      <c r="R596" s="63" t="str">
        <f t="shared" si="314"/>
        <v/>
      </c>
      <c r="S596" s="63" t="str">
        <f t="shared" si="314"/>
        <v/>
      </c>
      <c r="T596" s="63" t="str">
        <f t="shared" si="314"/>
        <v/>
      </c>
      <c r="U596" s="63" t="str">
        <f t="shared" si="314"/>
        <v/>
      </c>
      <c r="V596" s="63" t="str">
        <f t="shared" si="314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315">IFERROR(SQRT(2*(F595-F594)^2/(F595+F594)),"")</f>
        <v/>
      </c>
      <c r="G597" s="65" t="str">
        <f t="shared" si="315"/>
        <v/>
      </c>
      <c r="H597" s="65" t="str">
        <f t="shared" si="315"/>
        <v/>
      </c>
      <c r="I597" s="65" t="str">
        <f t="shared" si="315"/>
        <v/>
      </c>
      <c r="J597" s="65" t="str">
        <f t="shared" si="315"/>
        <v/>
      </c>
      <c r="K597" s="65" t="str">
        <f t="shared" si="315"/>
        <v/>
      </c>
      <c r="L597" s="65" t="str">
        <f t="shared" si="315"/>
        <v/>
      </c>
      <c r="M597" s="65" t="str">
        <f t="shared" si="315"/>
        <v/>
      </c>
      <c r="N597" s="70" t="str">
        <f t="shared" si="315"/>
        <v/>
      </c>
      <c r="O597" s="70" t="str">
        <f t="shared" si="315"/>
        <v/>
      </c>
      <c r="P597" s="70" t="str">
        <f t="shared" si="315"/>
        <v/>
      </c>
      <c r="Q597" s="65" t="str">
        <f t="shared" si="315"/>
        <v/>
      </c>
      <c r="R597" s="65" t="str">
        <f t="shared" si="315"/>
        <v/>
      </c>
      <c r="S597" s="65" t="str">
        <f t="shared" si="315"/>
        <v/>
      </c>
      <c r="T597" s="65" t="str">
        <f t="shared" si="315"/>
        <v/>
      </c>
      <c r="U597" s="65" t="str">
        <f t="shared" si="315"/>
        <v/>
      </c>
      <c r="V597" s="66" t="str">
        <f t="shared" si="315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316">IFERROR((F599-F598)/F598,"")</f>
        <v/>
      </c>
      <c r="G600" s="63" t="str">
        <f t="shared" si="316"/>
        <v/>
      </c>
      <c r="H600" s="63" t="str">
        <f t="shared" si="316"/>
        <v/>
      </c>
      <c r="I600" s="63" t="str">
        <f t="shared" si="316"/>
        <v/>
      </c>
      <c r="J600" s="63" t="str">
        <f t="shared" si="316"/>
        <v/>
      </c>
      <c r="K600" s="63" t="str">
        <f t="shared" si="316"/>
        <v/>
      </c>
      <c r="L600" s="63" t="str">
        <f t="shared" si="316"/>
        <v/>
      </c>
      <c r="M600" s="63" t="str">
        <f t="shared" si="316"/>
        <v/>
      </c>
      <c r="N600" s="63" t="str">
        <f t="shared" si="316"/>
        <v/>
      </c>
      <c r="O600" s="63" t="str">
        <f t="shared" si="316"/>
        <v/>
      </c>
      <c r="P600" s="63" t="str">
        <f t="shared" si="316"/>
        <v/>
      </c>
      <c r="Q600" s="63" t="str">
        <f t="shared" si="316"/>
        <v/>
      </c>
      <c r="R600" s="63" t="str">
        <f t="shared" si="316"/>
        <v/>
      </c>
      <c r="S600" s="63" t="str">
        <f t="shared" si="316"/>
        <v/>
      </c>
      <c r="T600" s="63" t="str">
        <f t="shared" si="316"/>
        <v/>
      </c>
      <c r="U600" s="63" t="str">
        <f t="shared" si="316"/>
        <v/>
      </c>
      <c r="V600" s="63" t="str">
        <f t="shared" si="316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317">IFERROR(SQRT(2*(F599-F598)^2/(F599+F598)),"")</f>
        <v/>
      </c>
      <c r="G601" s="65" t="str">
        <f t="shared" si="317"/>
        <v/>
      </c>
      <c r="H601" s="65" t="str">
        <f t="shared" si="317"/>
        <v/>
      </c>
      <c r="I601" s="65" t="str">
        <f t="shared" si="317"/>
        <v/>
      </c>
      <c r="J601" s="65" t="str">
        <f t="shared" si="317"/>
        <v/>
      </c>
      <c r="K601" s="65" t="str">
        <f t="shared" si="317"/>
        <v/>
      </c>
      <c r="L601" s="65" t="str">
        <f t="shared" si="317"/>
        <v/>
      </c>
      <c r="M601" s="65" t="str">
        <f t="shared" si="317"/>
        <v/>
      </c>
      <c r="N601" s="70" t="str">
        <f t="shared" si="317"/>
        <v/>
      </c>
      <c r="O601" s="70" t="str">
        <f t="shared" si="317"/>
        <v/>
      </c>
      <c r="P601" s="70" t="str">
        <f t="shared" si="317"/>
        <v/>
      </c>
      <c r="Q601" s="65" t="str">
        <f t="shared" si="317"/>
        <v/>
      </c>
      <c r="R601" s="65" t="str">
        <f t="shared" si="317"/>
        <v/>
      </c>
      <c r="S601" s="65" t="str">
        <f t="shared" si="317"/>
        <v/>
      </c>
      <c r="T601" s="65" t="str">
        <f t="shared" si="317"/>
        <v/>
      </c>
      <c r="U601" s="65" t="str">
        <f t="shared" si="317"/>
        <v/>
      </c>
      <c r="V601" s="66" t="str">
        <f t="shared" si="317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18">IFERROR((F603-F602)/F602,"")</f>
        <v/>
      </c>
      <c r="G604" s="63" t="str">
        <f t="shared" si="318"/>
        <v/>
      </c>
      <c r="H604" s="63" t="str">
        <f t="shared" si="318"/>
        <v/>
      </c>
      <c r="I604" s="63" t="str">
        <f t="shared" si="318"/>
        <v/>
      </c>
      <c r="J604" s="63" t="str">
        <f t="shared" si="318"/>
        <v/>
      </c>
      <c r="K604" s="63" t="str">
        <f t="shared" si="318"/>
        <v/>
      </c>
      <c r="L604" s="63" t="str">
        <f t="shared" si="318"/>
        <v/>
      </c>
      <c r="M604" s="63" t="str">
        <f t="shared" si="318"/>
        <v/>
      </c>
      <c r="N604" s="63" t="str">
        <f t="shared" si="318"/>
        <v/>
      </c>
      <c r="O604" s="63" t="str">
        <f t="shared" si="318"/>
        <v/>
      </c>
      <c r="P604" s="63" t="str">
        <f t="shared" si="318"/>
        <v/>
      </c>
      <c r="Q604" s="63" t="str">
        <f t="shared" si="318"/>
        <v/>
      </c>
      <c r="R604" s="63" t="str">
        <f t="shared" si="318"/>
        <v/>
      </c>
      <c r="S604" s="63" t="str">
        <f t="shared" si="318"/>
        <v/>
      </c>
      <c r="T604" s="63" t="str">
        <f t="shared" si="318"/>
        <v/>
      </c>
      <c r="U604" s="63" t="str">
        <f t="shared" si="318"/>
        <v/>
      </c>
      <c r="V604" s="63" t="str">
        <f t="shared" si="318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19">IFERROR(SQRT(2*(F603-F602)^2/(F603+F602)),"")</f>
        <v/>
      </c>
      <c r="G605" s="65" t="str">
        <f t="shared" si="319"/>
        <v/>
      </c>
      <c r="H605" s="65" t="str">
        <f t="shared" si="319"/>
        <v/>
      </c>
      <c r="I605" s="65" t="str">
        <f t="shared" si="319"/>
        <v/>
      </c>
      <c r="J605" s="65" t="str">
        <f t="shared" si="319"/>
        <v/>
      </c>
      <c r="K605" s="65" t="str">
        <f t="shared" si="319"/>
        <v/>
      </c>
      <c r="L605" s="65" t="str">
        <f t="shared" si="319"/>
        <v/>
      </c>
      <c r="M605" s="65" t="str">
        <f t="shared" si="319"/>
        <v/>
      </c>
      <c r="N605" s="70" t="str">
        <f t="shared" si="319"/>
        <v/>
      </c>
      <c r="O605" s="70" t="str">
        <f t="shared" si="319"/>
        <v/>
      </c>
      <c r="P605" s="70" t="str">
        <f t="shared" si="319"/>
        <v/>
      </c>
      <c r="Q605" s="65" t="str">
        <f t="shared" si="319"/>
        <v/>
      </c>
      <c r="R605" s="65" t="str">
        <f t="shared" si="319"/>
        <v/>
      </c>
      <c r="S605" s="65" t="str">
        <f t="shared" si="319"/>
        <v/>
      </c>
      <c r="T605" s="65" t="str">
        <f t="shared" si="319"/>
        <v/>
      </c>
      <c r="U605" s="65" t="str">
        <f t="shared" si="319"/>
        <v/>
      </c>
      <c r="V605" s="66" t="str">
        <f t="shared" si="319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20">IFERROR((F607-F606)/F606,"")</f>
        <v/>
      </c>
      <c r="G608" s="63" t="str">
        <f t="shared" si="320"/>
        <v/>
      </c>
      <c r="H608" s="63" t="str">
        <f t="shared" si="320"/>
        <v/>
      </c>
      <c r="I608" s="63" t="str">
        <f t="shared" si="320"/>
        <v/>
      </c>
      <c r="J608" s="63" t="str">
        <f t="shared" si="320"/>
        <v/>
      </c>
      <c r="K608" s="63" t="str">
        <f t="shared" si="320"/>
        <v/>
      </c>
      <c r="L608" s="63" t="str">
        <f t="shared" si="320"/>
        <v/>
      </c>
      <c r="M608" s="63" t="str">
        <f t="shared" si="320"/>
        <v/>
      </c>
      <c r="N608" s="63" t="str">
        <f t="shared" si="320"/>
        <v/>
      </c>
      <c r="O608" s="63" t="str">
        <f t="shared" si="320"/>
        <v/>
      </c>
      <c r="P608" s="63" t="str">
        <f t="shared" si="320"/>
        <v/>
      </c>
      <c r="Q608" s="63" t="str">
        <f t="shared" si="320"/>
        <v/>
      </c>
      <c r="R608" s="63" t="str">
        <f t="shared" si="320"/>
        <v/>
      </c>
      <c r="S608" s="63" t="str">
        <f t="shared" si="320"/>
        <v/>
      </c>
      <c r="T608" s="63" t="str">
        <f t="shared" si="320"/>
        <v/>
      </c>
      <c r="U608" s="63" t="str">
        <f t="shared" si="320"/>
        <v/>
      </c>
      <c r="V608" s="63" t="str">
        <f t="shared" si="320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21">IFERROR(SQRT(2*(F607-F606)^2/(F607+F606)),"")</f>
        <v/>
      </c>
      <c r="G609" s="65" t="str">
        <f t="shared" si="321"/>
        <v/>
      </c>
      <c r="H609" s="65" t="str">
        <f t="shared" si="321"/>
        <v/>
      </c>
      <c r="I609" s="65" t="str">
        <f t="shared" si="321"/>
        <v/>
      </c>
      <c r="J609" s="65" t="str">
        <f t="shared" si="321"/>
        <v/>
      </c>
      <c r="K609" s="65" t="str">
        <f t="shared" si="321"/>
        <v/>
      </c>
      <c r="L609" s="65" t="str">
        <f t="shared" si="321"/>
        <v/>
      </c>
      <c r="M609" s="65" t="str">
        <f t="shared" si="321"/>
        <v/>
      </c>
      <c r="N609" s="70" t="str">
        <f t="shared" si="321"/>
        <v/>
      </c>
      <c r="O609" s="70" t="str">
        <f t="shared" si="321"/>
        <v/>
      </c>
      <c r="P609" s="70" t="str">
        <f t="shared" si="321"/>
        <v/>
      </c>
      <c r="Q609" s="65" t="str">
        <f t="shared" si="321"/>
        <v/>
      </c>
      <c r="R609" s="65" t="str">
        <f t="shared" si="321"/>
        <v/>
      </c>
      <c r="S609" s="65" t="str">
        <f t="shared" si="321"/>
        <v/>
      </c>
      <c r="T609" s="65" t="str">
        <f t="shared" si="321"/>
        <v/>
      </c>
      <c r="U609" s="65" t="str">
        <f t="shared" si="321"/>
        <v/>
      </c>
      <c r="V609" s="66" t="str">
        <f t="shared" si="321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22">IFERROR((F611-F610)/F610,"")</f>
        <v/>
      </c>
      <c r="G612" s="63" t="str">
        <f t="shared" si="322"/>
        <v/>
      </c>
      <c r="H612" s="63" t="str">
        <f t="shared" si="322"/>
        <v/>
      </c>
      <c r="I612" s="63" t="str">
        <f t="shared" si="322"/>
        <v/>
      </c>
      <c r="J612" s="63" t="str">
        <f t="shared" si="322"/>
        <v/>
      </c>
      <c r="K612" s="63" t="str">
        <f t="shared" si="322"/>
        <v/>
      </c>
      <c r="L612" s="63" t="str">
        <f t="shared" si="322"/>
        <v/>
      </c>
      <c r="M612" s="63" t="str">
        <f t="shared" si="322"/>
        <v/>
      </c>
      <c r="N612" s="63" t="str">
        <f t="shared" si="322"/>
        <v/>
      </c>
      <c r="O612" s="63" t="str">
        <f t="shared" si="322"/>
        <v/>
      </c>
      <c r="P612" s="63" t="str">
        <f t="shared" si="322"/>
        <v/>
      </c>
      <c r="Q612" s="63" t="str">
        <f t="shared" si="322"/>
        <v/>
      </c>
      <c r="R612" s="63" t="str">
        <f t="shared" si="322"/>
        <v/>
      </c>
      <c r="S612" s="63" t="str">
        <f t="shared" si="322"/>
        <v/>
      </c>
      <c r="T612" s="63" t="str">
        <f t="shared" si="322"/>
        <v/>
      </c>
      <c r="U612" s="63" t="str">
        <f t="shared" si="322"/>
        <v/>
      </c>
      <c r="V612" s="63" t="str">
        <f t="shared" si="322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23">IFERROR(SQRT(2*(F611-F610)^2/(F611+F610)),"")</f>
        <v/>
      </c>
      <c r="G613" s="65" t="str">
        <f t="shared" si="323"/>
        <v/>
      </c>
      <c r="H613" s="65" t="str">
        <f t="shared" si="323"/>
        <v/>
      </c>
      <c r="I613" s="65" t="str">
        <f t="shared" si="323"/>
        <v/>
      </c>
      <c r="J613" s="65" t="str">
        <f t="shared" si="323"/>
        <v/>
      </c>
      <c r="K613" s="65" t="str">
        <f t="shared" si="323"/>
        <v/>
      </c>
      <c r="L613" s="65" t="str">
        <f t="shared" si="323"/>
        <v/>
      </c>
      <c r="M613" s="65" t="str">
        <f t="shared" si="323"/>
        <v/>
      </c>
      <c r="N613" s="70" t="str">
        <f t="shared" si="323"/>
        <v/>
      </c>
      <c r="O613" s="70" t="str">
        <f t="shared" si="323"/>
        <v/>
      </c>
      <c r="P613" s="70" t="str">
        <f t="shared" si="323"/>
        <v/>
      </c>
      <c r="Q613" s="65" t="str">
        <f t="shared" si="323"/>
        <v/>
      </c>
      <c r="R613" s="65" t="str">
        <f t="shared" si="323"/>
        <v/>
      </c>
      <c r="S613" s="65" t="str">
        <f t="shared" si="323"/>
        <v/>
      </c>
      <c r="T613" s="65" t="str">
        <f t="shared" si="323"/>
        <v/>
      </c>
      <c r="U613" s="65" t="str">
        <f t="shared" si="323"/>
        <v/>
      </c>
      <c r="V613" s="66" t="str">
        <f t="shared" si="323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24">IFERROR((F615-F614)/F614,"")</f>
        <v/>
      </c>
      <c r="G616" s="63" t="str">
        <f t="shared" si="324"/>
        <v/>
      </c>
      <c r="H616" s="63" t="str">
        <f t="shared" si="324"/>
        <v/>
      </c>
      <c r="I616" s="63" t="str">
        <f t="shared" si="324"/>
        <v/>
      </c>
      <c r="J616" s="63" t="str">
        <f t="shared" si="324"/>
        <v/>
      </c>
      <c r="K616" s="63" t="str">
        <f t="shared" si="324"/>
        <v/>
      </c>
      <c r="L616" s="63" t="str">
        <f t="shared" si="324"/>
        <v/>
      </c>
      <c r="M616" s="63" t="str">
        <f t="shared" si="324"/>
        <v/>
      </c>
      <c r="N616" s="63" t="str">
        <f t="shared" si="324"/>
        <v/>
      </c>
      <c r="O616" s="63" t="str">
        <f t="shared" si="324"/>
        <v/>
      </c>
      <c r="P616" s="63" t="str">
        <f t="shared" si="324"/>
        <v/>
      </c>
      <c r="Q616" s="63" t="str">
        <f t="shared" si="324"/>
        <v/>
      </c>
      <c r="R616" s="63" t="str">
        <f t="shared" si="324"/>
        <v/>
      </c>
      <c r="S616" s="63" t="str">
        <f t="shared" si="324"/>
        <v/>
      </c>
      <c r="T616" s="63" t="str">
        <f t="shared" si="324"/>
        <v/>
      </c>
      <c r="U616" s="63" t="str">
        <f t="shared" si="324"/>
        <v/>
      </c>
      <c r="V616" s="63" t="str">
        <f t="shared" si="324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25">IFERROR(SQRT(2*(F615-F614)^2/(F615+F614)),"")</f>
        <v/>
      </c>
      <c r="G617" s="65" t="str">
        <f t="shared" si="325"/>
        <v/>
      </c>
      <c r="H617" s="65" t="str">
        <f t="shared" si="325"/>
        <v/>
      </c>
      <c r="I617" s="65" t="str">
        <f t="shared" si="325"/>
        <v/>
      </c>
      <c r="J617" s="65" t="str">
        <f t="shared" si="325"/>
        <v/>
      </c>
      <c r="K617" s="65" t="str">
        <f t="shared" si="325"/>
        <v/>
      </c>
      <c r="L617" s="65" t="str">
        <f t="shared" si="325"/>
        <v/>
      </c>
      <c r="M617" s="65" t="str">
        <f t="shared" si="325"/>
        <v/>
      </c>
      <c r="N617" s="70" t="str">
        <f t="shared" si="325"/>
        <v/>
      </c>
      <c r="O617" s="70" t="str">
        <f t="shared" si="325"/>
        <v/>
      </c>
      <c r="P617" s="70" t="str">
        <f t="shared" si="325"/>
        <v/>
      </c>
      <c r="Q617" s="65" t="str">
        <f t="shared" si="325"/>
        <v/>
      </c>
      <c r="R617" s="65" t="str">
        <f t="shared" si="325"/>
        <v/>
      </c>
      <c r="S617" s="65" t="str">
        <f t="shared" si="325"/>
        <v/>
      </c>
      <c r="T617" s="65" t="str">
        <f t="shared" si="325"/>
        <v/>
      </c>
      <c r="U617" s="65" t="str">
        <f t="shared" si="325"/>
        <v/>
      </c>
      <c r="V617" s="66" t="str">
        <f t="shared" si="325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26">IFERROR((F619-F618)/F618,"")</f>
        <v/>
      </c>
      <c r="G620" s="63" t="str">
        <f t="shared" si="326"/>
        <v/>
      </c>
      <c r="H620" s="63" t="str">
        <f t="shared" si="326"/>
        <v/>
      </c>
      <c r="I620" s="63" t="str">
        <f t="shared" si="326"/>
        <v/>
      </c>
      <c r="J620" s="63" t="str">
        <f t="shared" si="326"/>
        <v/>
      </c>
      <c r="K620" s="63" t="str">
        <f t="shared" si="326"/>
        <v/>
      </c>
      <c r="L620" s="63" t="str">
        <f t="shared" si="326"/>
        <v/>
      </c>
      <c r="M620" s="63" t="str">
        <f t="shared" si="326"/>
        <v/>
      </c>
      <c r="N620" s="63" t="str">
        <f t="shared" si="326"/>
        <v/>
      </c>
      <c r="O620" s="63" t="str">
        <f t="shared" si="326"/>
        <v/>
      </c>
      <c r="P620" s="63" t="str">
        <f t="shared" si="326"/>
        <v/>
      </c>
      <c r="Q620" s="63" t="str">
        <f t="shared" si="326"/>
        <v/>
      </c>
      <c r="R620" s="63" t="str">
        <f t="shared" si="326"/>
        <v/>
      </c>
      <c r="S620" s="63" t="str">
        <f t="shared" si="326"/>
        <v/>
      </c>
      <c r="T620" s="63" t="str">
        <f t="shared" si="326"/>
        <v/>
      </c>
      <c r="U620" s="63" t="str">
        <f t="shared" si="326"/>
        <v/>
      </c>
      <c r="V620" s="63" t="str">
        <f t="shared" si="326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27">IFERROR(SQRT(2*(F619-F618)^2/(F619+F618)),"")</f>
        <v/>
      </c>
      <c r="G621" s="65" t="str">
        <f t="shared" si="327"/>
        <v/>
      </c>
      <c r="H621" s="65" t="str">
        <f t="shared" si="327"/>
        <v/>
      </c>
      <c r="I621" s="65" t="str">
        <f t="shared" si="327"/>
        <v/>
      </c>
      <c r="J621" s="65" t="str">
        <f t="shared" si="327"/>
        <v/>
      </c>
      <c r="K621" s="65" t="str">
        <f t="shared" si="327"/>
        <v/>
      </c>
      <c r="L621" s="65" t="str">
        <f t="shared" si="327"/>
        <v/>
      </c>
      <c r="M621" s="65" t="str">
        <f t="shared" si="327"/>
        <v/>
      </c>
      <c r="N621" s="70" t="str">
        <f t="shared" si="327"/>
        <v/>
      </c>
      <c r="O621" s="70" t="str">
        <f t="shared" si="327"/>
        <v/>
      </c>
      <c r="P621" s="70" t="str">
        <f t="shared" si="327"/>
        <v/>
      </c>
      <c r="Q621" s="65" t="str">
        <f t="shared" si="327"/>
        <v/>
      </c>
      <c r="R621" s="65" t="str">
        <f t="shared" si="327"/>
        <v/>
      </c>
      <c r="S621" s="65" t="str">
        <f t="shared" si="327"/>
        <v/>
      </c>
      <c r="T621" s="65" t="str">
        <f t="shared" si="327"/>
        <v/>
      </c>
      <c r="U621" s="65" t="str">
        <f t="shared" si="327"/>
        <v/>
      </c>
      <c r="V621" s="66" t="str">
        <f t="shared" si="327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28">IFERROR((F623-F622)/F622,"")</f>
        <v/>
      </c>
      <c r="G624" s="63" t="str">
        <f t="shared" si="328"/>
        <v/>
      </c>
      <c r="H624" s="63" t="str">
        <f t="shared" si="328"/>
        <v/>
      </c>
      <c r="I624" s="63" t="str">
        <f t="shared" si="328"/>
        <v/>
      </c>
      <c r="J624" s="63" t="str">
        <f t="shared" si="328"/>
        <v/>
      </c>
      <c r="K624" s="63" t="str">
        <f t="shared" si="328"/>
        <v/>
      </c>
      <c r="L624" s="63" t="str">
        <f t="shared" si="328"/>
        <v/>
      </c>
      <c r="M624" s="63" t="str">
        <f t="shared" si="328"/>
        <v/>
      </c>
      <c r="N624" s="63" t="str">
        <f t="shared" si="328"/>
        <v/>
      </c>
      <c r="O624" s="63" t="str">
        <f t="shared" si="328"/>
        <v/>
      </c>
      <c r="P624" s="63" t="str">
        <f t="shared" si="328"/>
        <v/>
      </c>
      <c r="Q624" s="63" t="str">
        <f t="shared" si="328"/>
        <v/>
      </c>
      <c r="R624" s="63" t="str">
        <f t="shared" si="328"/>
        <v/>
      </c>
      <c r="S624" s="63" t="str">
        <f t="shared" si="328"/>
        <v/>
      </c>
      <c r="T624" s="63" t="str">
        <f t="shared" si="328"/>
        <v/>
      </c>
      <c r="U624" s="63" t="str">
        <f t="shared" si="328"/>
        <v/>
      </c>
      <c r="V624" s="63" t="str">
        <f t="shared" si="328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29">IFERROR(SQRT(2*(F623-F622)^2/(F623+F622)),"")</f>
        <v/>
      </c>
      <c r="G625" s="65" t="str">
        <f t="shared" si="329"/>
        <v/>
      </c>
      <c r="H625" s="65" t="str">
        <f t="shared" si="329"/>
        <v/>
      </c>
      <c r="I625" s="65" t="str">
        <f t="shared" si="329"/>
        <v/>
      </c>
      <c r="J625" s="65" t="str">
        <f t="shared" si="329"/>
        <v/>
      </c>
      <c r="K625" s="65" t="str">
        <f t="shared" si="329"/>
        <v/>
      </c>
      <c r="L625" s="65" t="str">
        <f t="shared" si="329"/>
        <v/>
      </c>
      <c r="M625" s="65" t="str">
        <f t="shared" si="329"/>
        <v/>
      </c>
      <c r="N625" s="70" t="str">
        <f t="shared" si="329"/>
        <v/>
      </c>
      <c r="O625" s="70" t="str">
        <f t="shared" si="329"/>
        <v/>
      </c>
      <c r="P625" s="70" t="str">
        <f t="shared" si="329"/>
        <v/>
      </c>
      <c r="Q625" s="65" t="str">
        <f t="shared" si="329"/>
        <v/>
      </c>
      <c r="R625" s="65" t="str">
        <f t="shared" si="329"/>
        <v/>
      </c>
      <c r="S625" s="65" t="str">
        <f t="shared" si="329"/>
        <v/>
      </c>
      <c r="T625" s="65" t="str">
        <f t="shared" si="329"/>
        <v/>
      </c>
      <c r="U625" s="65" t="str">
        <f t="shared" si="329"/>
        <v/>
      </c>
      <c r="V625" s="66" t="str">
        <f t="shared" si="329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30">IFERROR((F627-F626)/F626,"")</f>
        <v/>
      </c>
      <c r="G628" s="63" t="str">
        <f t="shared" si="330"/>
        <v/>
      </c>
      <c r="H628" s="63" t="str">
        <f t="shared" si="330"/>
        <v/>
      </c>
      <c r="I628" s="63" t="str">
        <f t="shared" si="330"/>
        <v/>
      </c>
      <c r="J628" s="63" t="str">
        <f t="shared" si="330"/>
        <v/>
      </c>
      <c r="K628" s="63" t="str">
        <f t="shared" si="330"/>
        <v/>
      </c>
      <c r="L628" s="63" t="str">
        <f t="shared" si="330"/>
        <v/>
      </c>
      <c r="M628" s="63" t="str">
        <f t="shared" si="330"/>
        <v/>
      </c>
      <c r="N628" s="63" t="str">
        <f t="shared" si="330"/>
        <v/>
      </c>
      <c r="O628" s="63" t="str">
        <f t="shared" si="330"/>
        <v/>
      </c>
      <c r="P628" s="63" t="str">
        <f t="shared" si="330"/>
        <v/>
      </c>
      <c r="Q628" s="63" t="str">
        <f t="shared" si="330"/>
        <v/>
      </c>
      <c r="R628" s="63" t="str">
        <f t="shared" si="330"/>
        <v/>
      </c>
      <c r="S628" s="63" t="str">
        <f t="shared" si="330"/>
        <v/>
      </c>
      <c r="T628" s="63" t="str">
        <f t="shared" si="330"/>
        <v/>
      </c>
      <c r="U628" s="63" t="str">
        <f t="shared" si="330"/>
        <v/>
      </c>
      <c r="V628" s="63" t="str">
        <f t="shared" si="330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31">IFERROR(SQRT(2*(F627-F626)^2/(F627+F626)),"")</f>
        <v/>
      </c>
      <c r="G629" s="65" t="str">
        <f t="shared" si="331"/>
        <v/>
      </c>
      <c r="H629" s="65" t="str">
        <f t="shared" si="331"/>
        <v/>
      </c>
      <c r="I629" s="65" t="str">
        <f t="shared" si="331"/>
        <v/>
      </c>
      <c r="J629" s="65" t="str">
        <f t="shared" si="331"/>
        <v/>
      </c>
      <c r="K629" s="65" t="str">
        <f t="shared" si="331"/>
        <v/>
      </c>
      <c r="L629" s="65" t="str">
        <f t="shared" si="331"/>
        <v/>
      </c>
      <c r="M629" s="65" t="str">
        <f t="shared" si="331"/>
        <v/>
      </c>
      <c r="N629" s="70" t="str">
        <f t="shared" si="331"/>
        <v/>
      </c>
      <c r="O629" s="70" t="str">
        <f t="shared" si="331"/>
        <v/>
      </c>
      <c r="P629" s="70" t="str">
        <f t="shared" si="331"/>
        <v/>
      </c>
      <c r="Q629" s="65" t="str">
        <f t="shared" si="331"/>
        <v/>
      </c>
      <c r="R629" s="65" t="str">
        <f t="shared" si="331"/>
        <v/>
      </c>
      <c r="S629" s="65" t="str">
        <f t="shared" si="331"/>
        <v/>
      </c>
      <c r="T629" s="65" t="str">
        <f t="shared" si="331"/>
        <v/>
      </c>
      <c r="U629" s="65" t="str">
        <f t="shared" si="331"/>
        <v/>
      </c>
      <c r="V629" s="66" t="str">
        <f t="shared" si="331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32">IFERROR((F631-F630)/F630,"")</f>
        <v/>
      </c>
      <c r="G632" s="63" t="str">
        <f t="shared" si="332"/>
        <v/>
      </c>
      <c r="H632" s="63" t="str">
        <f t="shared" si="332"/>
        <v/>
      </c>
      <c r="I632" s="63" t="str">
        <f t="shared" si="332"/>
        <v/>
      </c>
      <c r="J632" s="63" t="str">
        <f t="shared" si="332"/>
        <v/>
      </c>
      <c r="K632" s="63" t="str">
        <f t="shared" si="332"/>
        <v/>
      </c>
      <c r="L632" s="63" t="str">
        <f t="shared" si="332"/>
        <v/>
      </c>
      <c r="M632" s="63" t="str">
        <f t="shared" si="332"/>
        <v/>
      </c>
      <c r="N632" s="63" t="str">
        <f t="shared" si="332"/>
        <v/>
      </c>
      <c r="O632" s="63" t="str">
        <f t="shared" si="332"/>
        <v/>
      </c>
      <c r="P632" s="63" t="str">
        <f t="shared" si="332"/>
        <v/>
      </c>
      <c r="Q632" s="63" t="str">
        <f t="shared" si="332"/>
        <v/>
      </c>
      <c r="R632" s="63" t="str">
        <f t="shared" si="332"/>
        <v/>
      </c>
      <c r="S632" s="63" t="str">
        <f t="shared" si="332"/>
        <v/>
      </c>
      <c r="T632" s="63" t="str">
        <f t="shared" si="332"/>
        <v/>
      </c>
      <c r="U632" s="63" t="str">
        <f t="shared" si="332"/>
        <v/>
      </c>
      <c r="V632" s="63" t="str">
        <f t="shared" si="332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33">IFERROR(SQRT(2*(F631-F630)^2/(F631+F630)),"")</f>
        <v/>
      </c>
      <c r="G633" s="65" t="str">
        <f t="shared" si="333"/>
        <v/>
      </c>
      <c r="H633" s="65" t="str">
        <f t="shared" si="333"/>
        <v/>
      </c>
      <c r="I633" s="65" t="str">
        <f t="shared" si="333"/>
        <v/>
      </c>
      <c r="J633" s="65" t="str">
        <f t="shared" si="333"/>
        <v/>
      </c>
      <c r="K633" s="65" t="str">
        <f t="shared" si="333"/>
        <v/>
      </c>
      <c r="L633" s="65" t="str">
        <f t="shared" si="333"/>
        <v/>
      </c>
      <c r="M633" s="65" t="str">
        <f t="shared" si="333"/>
        <v/>
      </c>
      <c r="N633" s="70" t="str">
        <f t="shared" si="333"/>
        <v/>
      </c>
      <c r="O633" s="70" t="str">
        <f t="shared" si="333"/>
        <v/>
      </c>
      <c r="P633" s="70" t="str">
        <f t="shared" si="333"/>
        <v/>
      </c>
      <c r="Q633" s="65" t="str">
        <f t="shared" si="333"/>
        <v/>
      </c>
      <c r="R633" s="65" t="str">
        <f t="shared" si="333"/>
        <v/>
      </c>
      <c r="S633" s="65" t="str">
        <f t="shared" si="333"/>
        <v/>
      </c>
      <c r="T633" s="65" t="str">
        <f t="shared" si="333"/>
        <v/>
      </c>
      <c r="U633" s="65" t="str">
        <f t="shared" si="333"/>
        <v/>
      </c>
      <c r="V633" s="66" t="str">
        <f t="shared" si="333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34">IFERROR((F635-F634)/F634,"")</f>
        <v/>
      </c>
      <c r="G636" s="63" t="str">
        <f t="shared" si="334"/>
        <v/>
      </c>
      <c r="H636" s="63" t="str">
        <f t="shared" si="334"/>
        <v/>
      </c>
      <c r="I636" s="63" t="str">
        <f t="shared" si="334"/>
        <v/>
      </c>
      <c r="J636" s="63" t="str">
        <f t="shared" si="334"/>
        <v/>
      </c>
      <c r="K636" s="63" t="str">
        <f t="shared" si="334"/>
        <v/>
      </c>
      <c r="L636" s="63" t="str">
        <f t="shared" si="334"/>
        <v/>
      </c>
      <c r="M636" s="63" t="str">
        <f t="shared" si="334"/>
        <v/>
      </c>
      <c r="N636" s="63" t="str">
        <f t="shared" si="334"/>
        <v/>
      </c>
      <c r="O636" s="63" t="str">
        <f t="shared" si="334"/>
        <v/>
      </c>
      <c r="P636" s="63" t="str">
        <f t="shared" si="334"/>
        <v/>
      </c>
      <c r="Q636" s="63" t="str">
        <f t="shared" si="334"/>
        <v/>
      </c>
      <c r="R636" s="63" t="str">
        <f t="shared" si="334"/>
        <v/>
      </c>
      <c r="S636" s="63" t="str">
        <f t="shared" si="334"/>
        <v/>
      </c>
      <c r="T636" s="63" t="str">
        <f t="shared" si="334"/>
        <v/>
      </c>
      <c r="U636" s="63" t="str">
        <f t="shared" si="334"/>
        <v/>
      </c>
      <c r="V636" s="63" t="str">
        <f t="shared" si="334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35">IFERROR(SQRT(2*(F635-F634)^2/(F635+F634)),"")</f>
        <v/>
      </c>
      <c r="G637" s="65" t="str">
        <f t="shared" si="335"/>
        <v/>
      </c>
      <c r="H637" s="65" t="str">
        <f t="shared" si="335"/>
        <v/>
      </c>
      <c r="I637" s="65" t="str">
        <f t="shared" si="335"/>
        <v/>
      </c>
      <c r="J637" s="65" t="str">
        <f t="shared" si="335"/>
        <v/>
      </c>
      <c r="K637" s="65" t="str">
        <f t="shared" si="335"/>
        <v/>
      </c>
      <c r="L637" s="65" t="str">
        <f t="shared" si="335"/>
        <v/>
      </c>
      <c r="M637" s="65" t="str">
        <f t="shared" si="335"/>
        <v/>
      </c>
      <c r="N637" s="70" t="str">
        <f t="shared" si="335"/>
        <v/>
      </c>
      <c r="O637" s="70" t="str">
        <f t="shared" si="335"/>
        <v/>
      </c>
      <c r="P637" s="70" t="str">
        <f t="shared" si="335"/>
        <v/>
      </c>
      <c r="Q637" s="65" t="str">
        <f t="shared" si="335"/>
        <v/>
      </c>
      <c r="R637" s="65" t="str">
        <f t="shared" si="335"/>
        <v/>
      </c>
      <c r="S637" s="65" t="str">
        <f t="shared" si="335"/>
        <v/>
      </c>
      <c r="T637" s="65" t="str">
        <f t="shared" si="335"/>
        <v/>
      </c>
      <c r="U637" s="65" t="str">
        <f t="shared" si="335"/>
        <v/>
      </c>
      <c r="V637" s="66" t="str">
        <f t="shared" si="335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36">IFERROR((F639-F638)/F638,"")</f>
        <v/>
      </c>
      <c r="G640" s="63" t="str">
        <f t="shared" si="336"/>
        <v/>
      </c>
      <c r="H640" s="63" t="str">
        <f t="shared" si="336"/>
        <v/>
      </c>
      <c r="I640" s="63" t="str">
        <f t="shared" si="336"/>
        <v/>
      </c>
      <c r="J640" s="63" t="str">
        <f t="shared" si="336"/>
        <v/>
      </c>
      <c r="K640" s="63" t="str">
        <f t="shared" si="336"/>
        <v/>
      </c>
      <c r="L640" s="63" t="str">
        <f t="shared" si="336"/>
        <v/>
      </c>
      <c r="M640" s="63" t="str">
        <f t="shared" si="336"/>
        <v/>
      </c>
      <c r="N640" s="63" t="str">
        <f t="shared" si="336"/>
        <v/>
      </c>
      <c r="O640" s="63" t="str">
        <f t="shared" si="336"/>
        <v/>
      </c>
      <c r="P640" s="63" t="str">
        <f t="shared" si="336"/>
        <v/>
      </c>
      <c r="Q640" s="63" t="str">
        <f t="shared" si="336"/>
        <v/>
      </c>
      <c r="R640" s="63" t="str">
        <f t="shared" si="336"/>
        <v/>
      </c>
      <c r="S640" s="63" t="str">
        <f t="shared" si="336"/>
        <v/>
      </c>
      <c r="T640" s="63" t="str">
        <f t="shared" si="336"/>
        <v/>
      </c>
      <c r="U640" s="63" t="str">
        <f t="shared" si="336"/>
        <v/>
      </c>
      <c r="V640" s="63" t="str">
        <f t="shared" si="336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37">IFERROR(SQRT(2*(F639-F638)^2/(F639+F638)),"")</f>
        <v/>
      </c>
      <c r="G641" s="65" t="str">
        <f t="shared" si="337"/>
        <v/>
      </c>
      <c r="H641" s="65" t="str">
        <f t="shared" si="337"/>
        <v/>
      </c>
      <c r="I641" s="65" t="str">
        <f t="shared" si="337"/>
        <v/>
      </c>
      <c r="J641" s="65" t="str">
        <f t="shared" si="337"/>
        <v/>
      </c>
      <c r="K641" s="65" t="str">
        <f t="shared" si="337"/>
        <v/>
      </c>
      <c r="L641" s="65" t="str">
        <f t="shared" si="337"/>
        <v/>
      </c>
      <c r="M641" s="65" t="str">
        <f t="shared" si="337"/>
        <v/>
      </c>
      <c r="N641" s="70" t="str">
        <f t="shared" si="337"/>
        <v/>
      </c>
      <c r="O641" s="70" t="str">
        <f t="shared" si="337"/>
        <v/>
      </c>
      <c r="P641" s="70" t="str">
        <f t="shared" si="337"/>
        <v/>
      </c>
      <c r="Q641" s="65" t="str">
        <f t="shared" si="337"/>
        <v/>
      </c>
      <c r="R641" s="65" t="str">
        <f t="shared" si="337"/>
        <v/>
      </c>
      <c r="S641" s="65" t="str">
        <f t="shared" si="337"/>
        <v/>
      </c>
      <c r="T641" s="65" t="str">
        <f t="shared" si="337"/>
        <v/>
      </c>
      <c r="U641" s="65" t="str">
        <f t="shared" si="337"/>
        <v/>
      </c>
      <c r="V641" s="66" t="str">
        <f t="shared" si="337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38">IFERROR((F643-F642)/F642,"")</f>
        <v/>
      </c>
      <c r="G644" s="63" t="str">
        <f t="shared" si="338"/>
        <v/>
      </c>
      <c r="H644" s="63" t="str">
        <f t="shared" si="338"/>
        <v/>
      </c>
      <c r="I644" s="63" t="str">
        <f t="shared" si="338"/>
        <v/>
      </c>
      <c r="J644" s="63" t="str">
        <f t="shared" si="338"/>
        <v/>
      </c>
      <c r="K644" s="63" t="str">
        <f t="shared" si="338"/>
        <v/>
      </c>
      <c r="L644" s="63" t="str">
        <f t="shared" si="338"/>
        <v/>
      </c>
      <c r="M644" s="63" t="str">
        <f t="shared" si="338"/>
        <v/>
      </c>
      <c r="N644" s="63" t="str">
        <f t="shared" si="338"/>
        <v/>
      </c>
      <c r="O644" s="63" t="str">
        <f t="shared" si="338"/>
        <v/>
      </c>
      <c r="P644" s="63" t="str">
        <f t="shared" si="338"/>
        <v/>
      </c>
      <c r="Q644" s="63" t="str">
        <f t="shared" si="338"/>
        <v/>
      </c>
      <c r="R644" s="63" t="str">
        <f t="shared" si="338"/>
        <v/>
      </c>
      <c r="S644" s="63" t="str">
        <f t="shared" si="338"/>
        <v/>
      </c>
      <c r="T644" s="63" t="str">
        <f t="shared" si="338"/>
        <v/>
      </c>
      <c r="U644" s="63" t="str">
        <f t="shared" si="338"/>
        <v/>
      </c>
      <c r="V644" s="63" t="str">
        <f t="shared" si="338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39">IFERROR(SQRT(2*(F643-F642)^2/(F643+F642)),"")</f>
        <v/>
      </c>
      <c r="G645" s="65" t="str">
        <f t="shared" si="339"/>
        <v/>
      </c>
      <c r="H645" s="65" t="str">
        <f t="shared" si="339"/>
        <v/>
      </c>
      <c r="I645" s="65" t="str">
        <f t="shared" si="339"/>
        <v/>
      </c>
      <c r="J645" s="65" t="str">
        <f t="shared" si="339"/>
        <v/>
      </c>
      <c r="K645" s="65" t="str">
        <f t="shared" si="339"/>
        <v/>
      </c>
      <c r="L645" s="65" t="str">
        <f t="shared" si="339"/>
        <v/>
      </c>
      <c r="M645" s="65" t="str">
        <f t="shared" si="339"/>
        <v/>
      </c>
      <c r="N645" s="70" t="str">
        <f t="shared" si="339"/>
        <v/>
      </c>
      <c r="O645" s="70" t="str">
        <f t="shared" si="339"/>
        <v/>
      </c>
      <c r="P645" s="70" t="str">
        <f t="shared" si="339"/>
        <v/>
      </c>
      <c r="Q645" s="65" t="str">
        <f t="shared" si="339"/>
        <v/>
      </c>
      <c r="R645" s="65" t="str">
        <f t="shared" si="339"/>
        <v/>
      </c>
      <c r="S645" s="65" t="str">
        <f t="shared" si="339"/>
        <v/>
      </c>
      <c r="T645" s="65" t="str">
        <f t="shared" si="339"/>
        <v/>
      </c>
      <c r="U645" s="65" t="str">
        <f t="shared" si="339"/>
        <v/>
      </c>
      <c r="V645" s="66" t="str">
        <f t="shared" si="339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40">IFERROR((F647-F646)/F646,"")</f>
        <v/>
      </c>
      <c r="G648" s="63" t="str">
        <f t="shared" si="340"/>
        <v/>
      </c>
      <c r="H648" s="63" t="str">
        <f t="shared" si="340"/>
        <v/>
      </c>
      <c r="I648" s="63" t="str">
        <f t="shared" si="340"/>
        <v/>
      </c>
      <c r="J648" s="63" t="str">
        <f t="shared" si="340"/>
        <v/>
      </c>
      <c r="K648" s="63" t="str">
        <f t="shared" si="340"/>
        <v/>
      </c>
      <c r="L648" s="63" t="str">
        <f t="shared" si="340"/>
        <v/>
      </c>
      <c r="M648" s="63" t="str">
        <f t="shared" si="340"/>
        <v/>
      </c>
      <c r="N648" s="63" t="str">
        <f t="shared" si="340"/>
        <v/>
      </c>
      <c r="O648" s="63" t="str">
        <f t="shared" si="340"/>
        <v/>
      </c>
      <c r="P648" s="63" t="str">
        <f t="shared" si="340"/>
        <v/>
      </c>
      <c r="Q648" s="63" t="str">
        <f t="shared" si="340"/>
        <v/>
      </c>
      <c r="R648" s="63" t="str">
        <f t="shared" si="340"/>
        <v/>
      </c>
      <c r="S648" s="63" t="str">
        <f t="shared" si="340"/>
        <v/>
      </c>
      <c r="T648" s="63" t="str">
        <f t="shared" si="340"/>
        <v/>
      </c>
      <c r="U648" s="63" t="str">
        <f t="shared" si="340"/>
        <v/>
      </c>
      <c r="V648" s="63" t="str">
        <f t="shared" si="340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41">IFERROR(SQRT(2*(F647-F646)^2/(F647+F646)),"")</f>
        <v/>
      </c>
      <c r="G649" s="65" t="str">
        <f t="shared" si="341"/>
        <v/>
      </c>
      <c r="H649" s="65" t="str">
        <f t="shared" si="341"/>
        <v/>
      </c>
      <c r="I649" s="65" t="str">
        <f t="shared" si="341"/>
        <v/>
      </c>
      <c r="J649" s="65" t="str">
        <f t="shared" si="341"/>
        <v/>
      </c>
      <c r="K649" s="65" t="str">
        <f t="shared" si="341"/>
        <v/>
      </c>
      <c r="L649" s="65" t="str">
        <f t="shared" si="341"/>
        <v/>
      </c>
      <c r="M649" s="65" t="str">
        <f t="shared" si="341"/>
        <v/>
      </c>
      <c r="N649" s="70" t="str">
        <f t="shared" si="341"/>
        <v/>
      </c>
      <c r="O649" s="70" t="str">
        <f t="shared" si="341"/>
        <v/>
      </c>
      <c r="P649" s="70" t="str">
        <f t="shared" si="341"/>
        <v/>
      </c>
      <c r="Q649" s="65" t="str">
        <f t="shared" si="341"/>
        <v/>
      </c>
      <c r="R649" s="65" t="str">
        <f t="shared" si="341"/>
        <v/>
      </c>
      <c r="S649" s="65" t="str">
        <f t="shared" si="341"/>
        <v/>
      </c>
      <c r="T649" s="65" t="str">
        <f t="shared" si="341"/>
        <v/>
      </c>
      <c r="U649" s="65" t="str">
        <f t="shared" si="341"/>
        <v/>
      </c>
      <c r="V649" s="66" t="str">
        <f t="shared" si="341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42">IFERROR((F651-F650)/F650,"")</f>
        <v/>
      </c>
      <c r="G652" s="63" t="str">
        <f t="shared" si="342"/>
        <v/>
      </c>
      <c r="H652" s="63" t="str">
        <f t="shared" si="342"/>
        <v/>
      </c>
      <c r="I652" s="63" t="str">
        <f t="shared" si="342"/>
        <v/>
      </c>
      <c r="J652" s="63" t="str">
        <f t="shared" si="342"/>
        <v/>
      </c>
      <c r="K652" s="63" t="str">
        <f t="shared" si="342"/>
        <v/>
      </c>
      <c r="L652" s="63" t="str">
        <f t="shared" si="342"/>
        <v/>
      </c>
      <c r="M652" s="63" t="str">
        <f t="shared" si="342"/>
        <v/>
      </c>
      <c r="N652" s="63" t="str">
        <f t="shared" si="342"/>
        <v/>
      </c>
      <c r="O652" s="63" t="str">
        <f t="shared" si="342"/>
        <v/>
      </c>
      <c r="P652" s="63" t="str">
        <f t="shared" si="342"/>
        <v/>
      </c>
      <c r="Q652" s="63" t="str">
        <f t="shared" si="342"/>
        <v/>
      </c>
      <c r="R652" s="63" t="str">
        <f t="shared" si="342"/>
        <v/>
      </c>
      <c r="S652" s="63" t="str">
        <f t="shared" si="342"/>
        <v/>
      </c>
      <c r="T652" s="63" t="str">
        <f t="shared" si="342"/>
        <v/>
      </c>
      <c r="U652" s="63" t="str">
        <f t="shared" si="342"/>
        <v/>
      </c>
      <c r="V652" s="63" t="str">
        <f t="shared" si="342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43">IFERROR(SQRT(2*(F651-F650)^2/(F651+F650)),"")</f>
        <v/>
      </c>
      <c r="G653" s="65" t="str">
        <f t="shared" si="343"/>
        <v/>
      </c>
      <c r="H653" s="65" t="str">
        <f t="shared" si="343"/>
        <v/>
      </c>
      <c r="I653" s="65" t="str">
        <f t="shared" si="343"/>
        <v/>
      </c>
      <c r="J653" s="65" t="str">
        <f t="shared" si="343"/>
        <v/>
      </c>
      <c r="K653" s="65" t="str">
        <f t="shared" si="343"/>
        <v/>
      </c>
      <c r="L653" s="65" t="str">
        <f t="shared" si="343"/>
        <v/>
      </c>
      <c r="M653" s="65" t="str">
        <f t="shared" si="343"/>
        <v/>
      </c>
      <c r="N653" s="70" t="str">
        <f t="shared" si="343"/>
        <v/>
      </c>
      <c r="O653" s="70" t="str">
        <f t="shared" si="343"/>
        <v/>
      </c>
      <c r="P653" s="70" t="str">
        <f t="shared" si="343"/>
        <v/>
      </c>
      <c r="Q653" s="65" t="str">
        <f t="shared" si="343"/>
        <v/>
      </c>
      <c r="R653" s="65" t="str">
        <f t="shared" si="343"/>
        <v/>
      </c>
      <c r="S653" s="65" t="str">
        <f t="shared" si="343"/>
        <v/>
      </c>
      <c r="T653" s="65" t="str">
        <f t="shared" si="343"/>
        <v/>
      </c>
      <c r="U653" s="65" t="str">
        <f t="shared" si="343"/>
        <v/>
      </c>
      <c r="V653" s="66" t="str">
        <f t="shared" si="343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44">IFERROR((F655-F654)/F654,"")</f>
        <v/>
      </c>
      <c r="G656" s="63" t="str">
        <f t="shared" si="344"/>
        <v/>
      </c>
      <c r="H656" s="63" t="str">
        <f t="shared" si="344"/>
        <v/>
      </c>
      <c r="I656" s="63" t="str">
        <f t="shared" si="344"/>
        <v/>
      </c>
      <c r="J656" s="63" t="str">
        <f t="shared" si="344"/>
        <v/>
      </c>
      <c r="K656" s="63" t="str">
        <f t="shared" si="344"/>
        <v/>
      </c>
      <c r="L656" s="63" t="str">
        <f t="shared" si="344"/>
        <v/>
      </c>
      <c r="M656" s="63" t="str">
        <f t="shared" si="344"/>
        <v/>
      </c>
      <c r="N656" s="63" t="str">
        <f t="shared" si="344"/>
        <v/>
      </c>
      <c r="O656" s="63" t="str">
        <f t="shared" si="344"/>
        <v/>
      </c>
      <c r="P656" s="63" t="str">
        <f t="shared" si="344"/>
        <v/>
      </c>
      <c r="Q656" s="63" t="str">
        <f t="shared" si="344"/>
        <v/>
      </c>
      <c r="R656" s="63" t="str">
        <f t="shared" si="344"/>
        <v/>
      </c>
      <c r="S656" s="63" t="str">
        <f t="shared" si="344"/>
        <v/>
      </c>
      <c r="T656" s="63" t="str">
        <f t="shared" si="344"/>
        <v/>
      </c>
      <c r="U656" s="63" t="str">
        <f t="shared" si="344"/>
        <v/>
      </c>
      <c r="V656" s="63" t="str">
        <f t="shared" si="344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45">IFERROR(SQRT(2*(F655-F654)^2/(F655+F654)),"")</f>
        <v/>
      </c>
      <c r="G657" s="65" t="str">
        <f t="shared" si="345"/>
        <v/>
      </c>
      <c r="H657" s="65" t="str">
        <f t="shared" si="345"/>
        <v/>
      </c>
      <c r="I657" s="65" t="str">
        <f t="shared" si="345"/>
        <v/>
      </c>
      <c r="J657" s="65" t="str">
        <f t="shared" si="345"/>
        <v/>
      </c>
      <c r="K657" s="65" t="str">
        <f t="shared" si="345"/>
        <v/>
      </c>
      <c r="L657" s="65" t="str">
        <f t="shared" si="345"/>
        <v/>
      </c>
      <c r="M657" s="65" t="str">
        <f t="shared" si="345"/>
        <v/>
      </c>
      <c r="N657" s="70" t="str">
        <f t="shared" si="345"/>
        <v/>
      </c>
      <c r="O657" s="70" t="str">
        <f t="shared" si="345"/>
        <v/>
      </c>
      <c r="P657" s="70" t="str">
        <f t="shared" si="345"/>
        <v/>
      </c>
      <c r="Q657" s="65" t="str">
        <f t="shared" si="345"/>
        <v/>
      </c>
      <c r="R657" s="65" t="str">
        <f t="shared" si="345"/>
        <v/>
      </c>
      <c r="S657" s="65" t="str">
        <f t="shared" si="345"/>
        <v/>
      </c>
      <c r="T657" s="65" t="str">
        <f t="shared" si="345"/>
        <v/>
      </c>
      <c r="U657" s="65" t="str">
        <f t="shared" si="345"/>
        <v/>
      </c>
      <c r="V657" s="66" t="str">
        <f t="shared" si="345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46">IFERROR((F659-F658)/F658,"")</f>
        <v/>
      </c>
      <c r="G660" s="63" t="str">
        <f t="shared" si="346"/>
        <v/>
      </c>
      <c r="H660" s="63" t="str">
        <f t="shared" si="346"/>
        <v/>
      </c>
      <c r="I660" s="63" t="str">
        <f t="shared" si="346"/>
        <v/>
      </c>
      <c r="J660" s="63" t="str">
        <f t="shared" si="346"/>
        <v/>
      </c>
      <c r="K660" s="63" t="str">
        <f t="shared" si="346"/>
        <v/>
      </c>
      <c r="L660" s="63" t="str">
        <f t="shared" si="346"/>
        <v/>
      </c>
      <c r="M660" s="63" t="str">
        <f t="shared" si="346"/>
        <v/>
      </c>
      <c r="N660" s="63" t="str">
        <f t="shared" si="346"/>
        <v/>
      </c>
      <c r="O660" s="63" t="str">
        <f t="shared" si="346"/>
        <v/>
      </c>
      <c r="P660" s="63" t="str">
        <f t="shared" si="346"/>
        <v/>
      </c>
      <c r="Q660" s="63" t="str">
        <f t="shared" si="346"/>
        <v/>
      </c>
      <c r="R660" s="63" t="str">
        <f t="shared" si="346"/>
        <v/>
      </c>
      <c r="S660" s="63" t="str">
        <f t="shared" si="346"/>
        <v/>
      </c>
      <c r="T660" s="63" t="str">
        <f t="shared" si="346"/>
        <v/>
      </c>
      <c r="U660" s="63" t="str">
        <f t="shared" si="346"/>
        <v/>
      </c>
      <c r="V660" s="63" t="str">
        <f t="shared" si="346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47">IFERROR(SQRT(2*(F659-F658)^2/(F659+F658)),"")</f>
        <v/>
      </c>
      <c r="G661" s="65" t="str">
        <f t="shared" si="347"/>
        <v/>
      </c>
      <c r="H661" s="65" t="str">
        <f t="shared" si="347"/>
        <v/>
      </c>
      <c r="I661" s="65" t="str">
        <f t="shared" si="347"/>
        <v/>
      </c>
      <c r="J661" s="65" t="str">
        <f t="shared" si="347"/>
        <v/>
      </c>
      <c r="K661" s="65" t="str">
        <f t="shared" si="347"/>
        <v/>
      </c>
      <c r="L661" s="65" t="str">
        <f t="shared" si="347"/>
        <v/>
      </c>
      <c r="M661" s="65" t="str">
        <f t="shared" si="347"/>
        <v/>
      </c>
      <c r="N661" s="70" t="str">
        <f t="shared" si="347"/>
        <v/>
      </c>
      <c r="O661" s="70" t="str">
        <f t="shared" si="347"/>
        <v/>
      </c>
      <c r="P661" s="70" t="str">
        <f t="shared" si="347"/>
        <v/>
      </c>
      <c r="Q661" s="65" t="str">
        <f t="shared" si="347"/>
        <v/>
      </c>
      <c r="R661" s="65" t="str">
        <f t="shared" si="347"/>
        <v/>
      </c>
      <c r="S661" s="65" t="str">
        <f t="shared" si="347"/>
        <v/>
      </c>
      <c r="T661" s="65" t="str">
        <f t="shared" si="347"/>
        <v/>
      </c>
      <c r="U661" s="65" t="str">
        <f t="shared" si="347"/>
        <v/>
      </c>
      <c r="V661" s="66" t="str">
        <f t="shared" si="347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48">IFERROR((F663-F662)/F662,"")</f>
        <v/>
      </c>
      <c r="G664" s="63" t="str">
        <f t="shared" si="348"/>
        <v/>
      </c>
      <c r="H664" s="63" t="str">
        <f t="shared" si="348"/>
        <v/>
      </c>
      <c r="I664" s="63" t="str">
        <f t="shared" si="348"/>
        <v/>
      </c>
      <c r="J664" s="63" t="str">
        <f t="shared" si="348"/>
        <v/>
      </c>
      <c r="K664" s="63" t="str">
        <f t="shared" si="348"/>
        <v/>
      </c>
      <c r="L664" s="63" t="str">
        <f t="shared" si="348"/>
        <v/>
      </c>
      <c r="M664" s="63" t="str">
        <f t="shared" si="348"/>
        <v/>
      </c>
      <c r="N664" s="63" t="str">
        <f t="shared" si="348"/>
        <v/>
      </c>
      <c r="O664" s="63" t="str">
        <f t="shared" si="348"/>
        <v/>
      </c>
      <c r="P664" s="63" t="str">
        <f t="shared" si="348"/>
        <v/>
      </c>
      <c r="Q664" s="63" t="str">
        <f t="shared" si="348"/>
        <v/>
      </c>
      <c r="R664" s="63" t="str">
        <f t="shared" si="348"/>
        <v/>
      </c>
      <c r="S664" s="63" t="str">
        <f t="shared" si="348"/>
        <v/>
      </c>
      <c r="T664" s="63" t="str">
        <f t="shared" si="348"/>
        <v/>
      </c>
      <c r="U664" s="63" t="str">
        <f t="shared" si="348"/>
        <v/>
      </c>
      <c r="V664" s="63" t="str">
        <f t="shared" si="348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49">IFERROR(SQRT(2*(F663-F662)^2/(F663+F662)),"")</f>
        <v/>
      </c>
      <c r="G665" s="65" t="str">
        <f t="shared" si="349"/>
        <v/>
      </c>
      <c r="H665" s="65" t="str">
        <f t="shared" si="349"/>
        <v/>
      </c>
      <c r="I665" s="65" t="str">
        <f t="shared" si="349"/>
        <v/>
      </c>
      <c r="J665" s="65" t="str">
        <f t="shared" si="349"/>
        <v/>
      </c>
      <c r="K665" s="65" t="str">
        <f t="shared" si="349"/>
        <v/>
      </c>
      <c r="L665" s="65" t="str">
        <f t="shared" si="349"/>
        <v/>
      </c>
      <c r="M665" s="65" t="str">
        <f t="shared" si="349"/>
        <v/>
      </c>
      <c r="N665" s="70" t="str">
        <f t="shared" si="349"/>
        <v/>
      </c>
      <c r="O665" s="70" t="str">
        <f t="shared" si="349"/>
        <v/>
      </c>
      <c r="P665" s="70" t="str">
        <f t="shared" si="349"/>
        <v/>
      </c>
      <c r="Q665" s="65" t="str">
        <f t="shared" si="349"/>
        <v/>
      </c>
      <c r="R665" s="65" t="str">
        <f t="shared" si="349"/>
        <v/>
      </c>
      <c r="S665" s="65" t="str">
        <f t="shared" si="349"/>
        <v/>
      </c>
      <c r="T665" s="65" t="str">
        <f t="shared" si="349"/>
        <v/>
      </c>
      <c r="U665" s="65" t="str">
        <f t="shared" si="349"/>
        <v/>
      </c>
      <c r="V665" s="66" t="str">
        <f t="shared" si="349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50">IFERROR((F667-F666)/F666,"")</f>
        <v/>
      </c>
      <c r="G668" s="63" t="str">
        <f t="shared" si="350"/>
        <v/>
      </c>
      <c r="H668" s="63" t="str">
        <f t="shared" si="350"/>
        <v/>
      </c>
      <c r="I668" s="63" t="str">
        <f t="shared" si="350"/>
        <v/>
      </c>
      <c r="J668" s="63" t="str">
        <f t="shared" si="350"/>
        <v/>
      </c>
      <c r="K668" s="63" t="str">
        <f t="shared" si="350"/>
        <v/>
      </c>
      <c r="L668" s="63" t="str">
        <f t="shared" si="350"/>
        <v/>
      </c>
      <c r="M668" s="63" t="str">
        <f t="shared" si="350"/>
        <v/>
      </c>
      <c r="N668" s="63" t="str">
        <f t="shared" si="350"/>
        <v/>
      </c>
      <c r="O668" s="63" t="str">
        <f t="shared" si="350"/>
        <v/>
      </c>
      <c r="P668" s="63" t="str">
        <f t="shared" si="350"/>
        <v/>
      </c>
      <c r="Q668" s="63" t="str">
        <f t="shared" si="350"/>
        <v/>
      </c>
      <c r="R668" s="63" t="str">
        <f t="shared" si="350"/>
        <v/>
      </c>
      <c r="S668" s="63" t="str">
        <f t="shared" si="350"/>
        <v/>
      </c>
      <c r="T668" s="63" t="str">
        <f t="shared" si="350"/>
        <v/>
      </c>
      <c r="U668" s="63" t="str">
        <f t="shared" si="350"/>
        <v/>
      </c>
      <c r="V668" s="63" t="str">
        <f t="shared" si="350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51">IFERROR(SQRT(2*(F667-F666)^2/(F667+F666)),"")</f>
        <v/>
      </c>
      <c r="G669" s="65" t="str">
        <f t="shared" si="351"/>
        <v/>
      </c>
      <c r="H669" s="65" t="str">
        <f t="shared" si="351"/>
        <v/>
      </c>
      <c r="I669" s="65" t="str">
        <f t="shared" si="351"/>
        <v/>
      </c>
      <c r="J669" s="65" t="str">
        <f t="shared" si="351"/>
        <v/>
      </c>
      <c r="K669" s="65" t="str">
        <f t="shared" si="351"/>
        <v/>
      </c>
      <c r="L669" s="65" t="str">
        <f t="shared" si="351"/>
        <v/>
      </c>
      <c r="M669" s="65" t="str">
        <f t="shared" si="351"/>
        <v/>
      </c>
      <c r="N669" s="70" t="str">
        <f t="shared" si="351"/>
        <v/>
      </c>
      <c r="O669" s="70" t="str">
        <f t="shared" si="351"/>
        <v/>
      </c>
      <c r="P669" s="70" t="str">
        <f t="shared" si="351"/>
        <v/>
      </c>
      <c r="Q669" s="65" t="str">
        <f t="shared" si="351"/>
        <v/>
      </c>
      <c r="R669" s="65" t="str">
        <f t="shared" si="351"/>
        <v/>
      </c>
      <c r="S669" s="65" t="str">
        <f t="shared" si="351"/>
        <v/>
      </c>
      <c r="T669" s="65" t="str">
        <f t="shared" si="351"/>
        <v/>
      </c>
      <c r="U669" s="65" t="str">
        <f t="shared" si="351"/>
        <v/>
      </c>
      <c r="V669" s="66" t="str">
        <f t="shared" si="351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52">IFERROR((F671-F670)/F670,"")</f>
        <v/>
      </c>
      <c r="G672" s="63" t="str">
        <f t="shared" si="352"/>
        <v/>
      </c>
      <c r="H672" s="63" t="str">
        <f t="shared" si="352"/>
        <v/>
      </c>
      <c r="I672" s="63" t="str">
        <f t="shared" si="352"/>
        <v/>
      </c>
      <c r="J672" s="63" t="str">
        <f t="shared" si="352"/>
        <v/>
      </c>
      <c r="K672" s="63" t="str">
        <f t="shared" si="352"/>
        <v/>
      </c>
      <c r="L672" s="63" t="str">
        <f t="shared" si="352"/>
        <v/>
      </c>
      <c r="M672" s="63" t="str">
        <f t="shared" si="352"/>
        <v/>
      </c>
      <c r="N672" s="63" t="str">
        <f t="shared" si="352"/>
        <v/>
      </c>
      <c r="O672" s="63" t="str">
        <f t="shared" si="352"/>
        <v/>
      </c>
      <c r="P672" s="63" t="str">
        <f t="shared" si="352"/>
        <v/>
      </c>
      <c r="Q672" s="63" t="str">
        <f t="shared" si="352"/>
        <v/>
      </c>
      <c r="R672" s="63" t="str">
        <f t="shared" si="352"/>
        <v/>
      </c>
      <c r="S672" s="63" t="str">
        <f t="shared" si="352"/>
        <v/>
      </c>
      <c r="T672" s="63" t="str">
        <f t="shared" si="352"/>
        <v/>
      </c>
      <c r="U672" s="63" t="str">
        <f t="shared" si="352"/>
        <v/>
      </c>
      <c r="V672" s="63" t="str">
        <f t="shared" si="352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53">IFERROR(SQRT(2*(F671-F670)^2/(F671+F670)),"")</f>
        <v/>
      </c>
      <c r="G673" s="65" t="str">
        <f t="shared" si="353"/>
        <v/>
      </c>
      <c r="H673" s="65" t="str">
        <f t="shared" si="353"/>
        <v/>
      </c>
      <c r="I673" s="65" t="str">
        <f t="shared" si="353"/>
        <v/>
      </c>
      <c r="J673" s="65" t="str">
        <f t="shared" si="353"/>
        <v/>
      </c>
      <c r="K673" s="65" t="str">
        <f t="shared" si="353"/>
        <v/>
      </c>
      <c r="L673" s="65" t="str">
        <f t="shared" si="353"/>
        <v/>
      </c>
      <c r="M673" s="65" t="str">
        <f t="shared" si="353"/>
        <v/>
      </c>
      <c r="N673" s="70" t="str">
        <f t="shared" si="353"/>
        <v/>
      </c>
      <c r="O673" s="70" t="str">
        <f t="shared" si="353"/>
        <v/>
      </c>
      <c r="P673" s="70" t="str">
        <f t="shared" si="353"/>
        <v/>
      </c>
      <c r="Q673" s="65" t="str">
        <f t="shared" si="353"/>
        <v/>
      </c>
      <c r="R673" s="65" t="str">
        <f t="shared" si="353"/>
        <v/>
      </c>
      <c r="S673" s="65" t="str">
        <f t="shared" si="353"/>
        <v/>
      </c>
      <c r="T673" s="65" t="str">
        <f t="shared" si="353"/>
        <v/>
      </c>
      <c r="U673" s="65" t="str">
        <f t="shared" si="353"/>
        <v/>
      </c>
      <c r="V673" s="66" t="str">
        <f t="shared" si="353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54">IFERROR((F675-F674)/F674,"")</f>
        <v/>
      </c>
      <c r="G676" s="63" t="str">
        <f t="shared" si="354"/>
        <v/>
      </c>
      <c r="H676" s="63" t="str">
        <f t="shared" si="354"/>
        <v/>
      </c>
      <c r="I676" s="63" t="str">
        <f t="shared" si="354"/>
        <v/>
      </c>
      <c r="J676" s="63" t="str">
        <f t="shared" si="354"/>
        <v/>
      </c>
      <c r="K676" s="63" t="str">
        <f t="shared" si="354"/>
        <v/>
      </c>
      <c r="L676" s="63" t="str">
        <f t="shared" si="354"/>
        <v/>
      </c>
      <c r="M676" s="63" t="str">
        <f t="shared" si="354"/>
        <v/>
      </c>
      <c r="N676" s="63" t="str">
        <f t="shared" si="354"/>
        <v/>
      </c>
      <c r="O676" s="63" t="str">
        <f t="shared" si="354"/>
        <v/>
      </c>
      <c r="P676" s="63" t="str">
        <f t="shared" si="354"/>
        <v/>
      </c>
      <c r="Q676" s="63" t="str">
        <f t="shared" si="354"/>
        <v/>
      </c>
      <c r="R676" s="63" t="str">
        <f t="shared" si="354"/>
        <v/>
      </c>
      <c r="S676" s="63" t="str">
        <f t="shared" si="354"/>
        <v/>
      </c>
      <c r="T676" s="63" t="str">
        <f t="shared" si="354"/>
        <v/>
      </c>
      <c r="U676" s="63" t="str">
        <f t="shared" si="354"/>
        <v/>
      </c>
      <c r="V676" s="63" t="str">
        <f t="shared" si="354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55">IFERROR(SQRT(2*(F675-F674)^2/(F675+F674)),"")</f>
        <v/>
      </c>
      <c r="G677" s="65" t="str">
        <f t="shared" si="355"/>
        <v/>
      </c>
      <c r="H677" s="65" t="str">
        <f t="shared" si="355"/>
        <v/>
      </c>
      <c r="I677" s="65" t="str">
        <f t="shared" si="355"/>
        <v/>
      </c>
      <c r="J677" s="65" t="str">
        <f t="shared" si="355"/>
        <v/>
      </c>
      <c r="K677" s="65" t="str">
        <f t="shared" si="355"/>
        <v/>
      </c>
      <c r="L677" s="65" t="str">
        <f t="shared" si="355"/>
        <v/>
      </c>
      <c r="M677" s="65" t="str">
        <f t="shared" si="355"/>
        <v/>
      </c>
      <c r="N677" s="70" t="str">
        <f t="shared" si="355"/>
        <v/>
      </c>
      <c r="O677" s="70" t="str">
        <f t="shared" si="355"/>
        <v/>
      </c>
      <c r="P677" s="70" t="str">
        <f t="shared" si="355"/>
        <v/>
      </c>
      <c r="Q677" s="65" t="str">
        <f t="shared" si="355"/>
        <v/>
      </c>
      <c r="R677" s="65" t="str">
        <f t="shared" si="355"/>
        <v/>
      </c>
      <c r="S677" s="65" t="str">
        <f t="shared" si="355"/>
        <v/>
      </c>
      <c r="T677" s="65" t="str">
        <f t="shared" si="355"/>
        <v/>
      </c>
      <c r="U677" s="65" t="str">
        <f t="shared" si="355"/>
        <v/>
      </c>
      <c r="V677" s="66" t="str">
        <f t="shared" si="355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56">IFERROR((F679-F678)/F678,"")</f>
        <v/>
      </c>
      <c r="G680" s="63" t="str">
        <f t="shared" si="356"/>
        <v/>
      </c>
      <c r="H680" s="63" t="str">
        <f t="shared" si="356"/>
        <v/>
      </c>
      <c r="I680" s="63" t="str">
        <f t="shared" si="356"/>
        <v/>
      </c>
      <c r="J680" s="63" t="str">
        <f t="shared" si="356"/>
        <v/>
      </c>
      <c r="K680" s="63" t="str">
        <f t="shared" si="356"/>
        <v/>
      </c>
      <c r="L680" s="63" t="str">
        <f t="shared" si="356"/>
        <v/>
      </c>
      <c r="M680" s="63" t="str">
        <f t="shared" si="356"/>
        <v/>
      </c>
      <c r="N680" s="63" t="str">
        <f t="shared" si="356"/>
        <v/>
      </c>
      <c r="O680" s="63" t="str">
        <f t="shared" si="356"/>
        <v/>
      </c>
      <c r="P680" s="63" t="str">
        <f t="shared" si="356"/>
        <v/>
      </c>
      <c r="Q680" s="63" t="str">
        <f t="shared" si="356"/>
        <v/>
      </c>
      <c r="R680" s="63" t="str">
        <f t="shared" si="356"/>
        <v/>
      </c>
      <c r="S680" s="63" t="str">
        <f t="shared" si="356"/>
        <v/>
      </c>
      <c r="T680" s="63" t="str">
        <f t="shared" si="356"/>
        <v/>
      </c>
      <c r="U680" s="63" t="str">
        <f t="shared" si="356"/>
        <v/>
      </c>
      <c r="V680" s="63" t="str">
        <f t="shared" si="356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57">IFERROR(SQRT(2*(F679-F678)^2/(F679+F678)),"")</f>
        <v/>
      </c>
      <c r="G681" s="65" t="str">
        <f t="shared" si="357"/>
        <v/>
      </c>
      <c r="H681" s="65" t="str">
        <f t="shared" si="357"/>
        <v/>
      </c>
      <c r="I681" s="65" t="str">
        <f t="shared" si="357"/>
        <v/>
      </c>
      <c r="J681" s="65" t="str">
        <f t="shared" si="357"/>
        <v/>
      </c>
      <c r="K681" s="65" t="str">
        <f t="shared" si="357"/>
        <v/>
      </c>
      <c r="L681" s="65" t="str">
        <f t="shared" si="357"/>
        <v/>
      </c>
      <c r="M681" s="65" t="str">
        <f t="shared" si="357"/>
        <v/>
      </c>
      <c r="N681" s="70" t="str">
        <f t="shared" si="357"/>
        <v/>
      </c>
      <c r="O681" s="70" t="str">
        <f t="shared" si="357"/>
        <v/>
      </c>
      <c r="P681" s="70" t="str">
        <f t="shared" si="357"/>
        <v/>
      </c>
      <c r="Q681" s="65" t="str">
        <f t="shared" si="357"/>
        <v/>
      </c>
      <c r="R681" s="65" t="str">
        <f t="shared" si="357"/>
        <v/>
      </c>
      <c r="S681" s="65" t="str">
        <f t="shared" si="357"/>
        <v/>
      </c>
      <c r="T681" s="65" t="str">
        <f t="shared" si="357"/>
        <v/>
      </c>
      <c r="U681" s="65" t="str">
        <f t="shared" si="357"/>
        <v/>
      </c>
      <c r="V681" s="66" t="str">
        <f t="shared" si="357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58">IFERROR((F683-F682)/F682,"")</f>
        <v/>
      </c>
      <c r="G684" s="63" t="str">
        <f t="shared" si="358"/>
        <v/>
      </c>
      <c r="H684" s="63" t="str">
        <f t="shared" si="358"/>
        <v/>
      </c>
      <c r="I684" s="63" t="str">
        <f t="shared" si="358"/>
        <v/>
      </c>
      <c r="J684" s="63" t="str">
        <f t="shared" si="358"/>
        <v/>
      </c>
      <c r="K684" s="63" t="str">
        <f t="shared" si="358"/>
        <v/>
      </c>
      <c r="L684" s="63" t="str">
        <f t="shared" si="358"/>
        <v/>
      </c>
      <c r="M684" s="63" t="str">
        <f t="shared" si="358"/>
        <v/>
      </c>
      <c r="N684" s="63" t="str">
        <f t="shared" si="358"/>
        <v/>
      </c>
      <c r="O684" s="63" t="str">
        <f t="shared" si="358"/>
        <v/>
      </c>
      <c r="P684" s="63" t="str">
        <f t="shared" si="358"/>
        <v/>
      </c>
      <c r="Q684" s="63" t="str">
        <f t="shared" si="358"/>
        <v/>
      </c>
      <c r="R684" s="63" t="str">
        <f t="shared" si="358"/>
        <v/>
      </c>
      <c r="S684" s="63" t="str">
        <f t="shared" si="358"/>
        <v/>
      </c>
      <c r="T684" s="63" t="str">
        <f t="shared" si="358"/>
        <v/>
      </c>
      <c r="U684" s="63" t="str">
        <f t="shared" si="358"/>
        <v/>
      </c>
      <c r="V684" s="63" t="str">
        <f t="shared" si="358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59">IFERROR(SQRT(2*(F683-F682)^2/(F683+F682)),"")</f>
        <v/>
      </c>
      <c r="G685" s="65" t="str">
        <f t="shared" si="359"/>
        <v/>
      </c>
      <c r="H685" s="65" t="str">
        <f t="shared" si="359"/>
        <v/>
      </c>
      <c r="I685" s="65" t="str">
        <f t="shared" si="359"/>
        <v/>
      </c>
      <c r="J685" s="65" t="str">
        <f t="shared" si="359"/>
        <v/>
      </c>
      <c r="K685" s="65" t="str">
        <f t="shared" si="359"/>
        <v/>
      </c>
      <c r="L685" s="65" t="str">
        <f t="shared" si="359"/>
        <v/>
      </c>
      <c r="M685" s="65" t="str">
        <f t="shared" si="359"/>
        <v/>
      </c>
      <c r="N685" s="70" t="str">
        <f t="shared" si="359"/>
        <v/>
      </c>
      <c r="O685" s="70" t="str">
        <f t="shared" si="359"/>
        <v/>
      </c>
      <c r="P685" s="70" t="str">
        <f t="shared" si="359"/>
        <v/>
      </c>
      <c r="Q685" s="65" t="str">
        <f t="shared" si="359"/>
        <v/>
      </c>
      <c r="R685" s="65" t="str">
        <f t="shared" si="359"/>
        <v/>
      </c>
      <c r="S685" s="65" t="str">
        <f t="shared" si="359"/>
        <v/>
      </c>
      <c r="T685" s="65" t="str">
        <f t="shared" si="359"/>
        <v/>
      </c>
      <c r="U685" s="65" t="str">
        <f t="shared" si="359"/>
        <v/>
      </c>
      <c r="V685" s="66" t="str">
        <f t="shared" si="359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60">IFERROR((F687-F686)/F686,"")</f>
        <v/>
      </c>
      <c r="G688" s="63" t="str">
        <f t="shared" si="360"/>
        <v/>
      </c>
      <c r="H688" s="63" t="str">
        <f t="shared" si="360"/>
        <v/>
      </c>
      <c r="I688" s="63" t="str">
        <f t="shared" si="360"/>
        <v/>
      </c>
      <c r="J688" s="63" t="str">
        <f t="shared" si="360"/>
        <v/>
      </c>
      <c r="K688" s="63" t="str">
        <f t="shared" si="360"/>
        <v/>
      </c>
      <c r="L688" s="63" t="str">
        <f t="shared" si="360"/>
        <v/>
      </c>
      <c r="M688" s="63" t="str">
        <f t="shared" si="360"/>
        <v/>
      </c>
      <c r="N688" s="63" t="str">
        <f t="shared" si="360"/>
        <v/>
      </c>
      <c r="O688" s="63" t="str">
        <f t="shared" si="360"/>
        <v/>
      </c>
      <c r="P688" s="63" t="str">
        <f t="shared" si="360"/>
        <v/>
      </c>
      <c r="Q688" s="63" t="str">
        <f t="shared" si="360"/>
        <v/>
      </c>
      <c r="R688" s="63" t="str">
        <f t="shared" si="360"/>
        <v/>
      </c>
      <c r="S688" s="63" t="str">
        <f t="shared" si="360"/>
        <v/>
      </c>
      <c r="T688" s="63" t="str">
        <f t="shared" si="360"/>
        <v/>
      </c>
      <c r="U688" s="63" t="str">
        <f t="shared" si="360"/>
        <v/>
      </c>
      <c r="V688" s="63" t="str">
        <f t="shared" si="360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61">IFERROR(SQRT(2*(F687-F686)^2/(F687+F686)),"")</f>
        <v/>
      </c>
      <c r="G689" s="65" t="str">
        <f t="shared" si="361"/>
        <v/>
      </c>
      <c r="H689" s="65" t="str">
        <f t="shared" si="361"/>
        <v/>
      </c>
      <c r="I689" s="65" t="str">
        <f t="shared" si="361"/>
        <v/>
      </c>
      <c r="J689" s="65" t="str">
        <f t="shared" si="361"/>
        <v/>
      </c>
      <c r="K689" s="65" t="str">
        <f t="shared" si="361"/>
        <v/>
      </c>
      <c r="L689" s="65" t="str">
        <f t="shared" si="361"/>
        <v/>
      </c>
      <c r="M689" s="65" t="str">
        <f t="shared" si="361"/>
        <v/>
      </c>
      <c r="N689" s="70" t="str">
        <f t="shared" si="361"/>
        <v/>
      </c>
      <c r="O689" s="70" t="str">
        <f t="shared" si="361"/>
        <v/>
      </c>
      <c r="P689" s="70" t="str">
        <f t="shared" si="361"/>
        <v/>
      </c>
      <c r="Q689" s="65" t="str">
        <f t="shared" si="361"/>
        <v/>
      </c>
      <c r="R689" s="65" t="str">
        <f t="shared" si="361"/>
        <v/>
      </c>
      <c r="S689" s="65" t="str">
        <f t="shared" si="361"/>
        <v/>
      </c>
      <c r="T689" s="65" t="str">
        <f t="shared" si="361"/>
        <v/>
      </c>
      <c r="U689" s="65" t="str">
        <f t="shared" si="361"/>
        <v/>
      </c>
      <c r="V689" s="66" t="str">
        <f t="shared" si="361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62">IFERROR((F691-F690)/F690,"")</f>
        <v/>
      </c>
      <c r="G692" s="63" t="str">
        <f t="shared" si="362"/>
        <v/>
      </c>
      <c r="H692" s="63" t="str">
        <f t="shared" si="362"/>
        <v/>
      </c>
      <c r="I692" s="63" t="str">
        <f t="shared" si="362"/>
        <v/>
      </c>
      <c r="J692" s="63" t="str">
        <f t="shared" si="362"/>
        <v/>
      </c>
      <c r="K692" s="63" t="str">
        <f t="shared" si="362"/>
        <v/>
      </c>
      <c r="L692" s="63" t="str">
        <f t="shared" si="362"/>
        <v/>
      </c>
      <c r="M692" s="63" t="str">
        <f t="shared" si="362"/>
        <v/>
      </c>
      <c r="N692" s="63" t="str">
        <f t="shared" si="362"/>
        <v/>
      </c>
      <c r="O692" s="63" t="str">
        <f t="shared" si="362"/>
        <v/>
      </c>
      <c r="P692" s="63" t="str">
        <f t="shared" si="362"/>
        <v/>
      </c>
      <c r="Q692" s="63" t="str">
        <f t="shared" si="362"/>
        <v/>
      </c>
      <c r="R692" s="63" t="str">
        <f t="shared" si="362"/>
        <v/>
      </c>
      <c r="S692" s="63" t="str">
        <f t="shared" si="362"/>
        <v/>
      </c>
      <c r="T692" s="63" t="str">
        <f t="shared" si="362"/>
        <v/>
      </c>
      <c r="U692" s="63" t="str">
        <f t="shared" si="362"/>
        <v/>
      </c>
      <c r="V692" s="63" t="str">
        <f t="shared" si="362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63">IFERROR(SQRT(2*(F691-F690)^2/(F691+F690)),"")</f>
        <v/>
      </c>
      <c r="G693" s="65" t="str">
        <f t="shared" si="363"/>
        <v/>
      </c>
      <c r="H693" s="65" t="str">
        <f t="shared" si="363"/>
        <v/>
      </c>
      <c r="I693" s="65" t="str">
        <f t="shared" si="363"/>
        <v/>
      </c>
      <c r="J693" s="65" t="str">
        <f t="shared" si="363"/>
        <v/>
      </c>
      <c r="K693" s="65" t="str">
        <f t="shared" si="363"/>
        <v/>
      </c>
      <c r="L693" s="65" t="str">
        <f t="shared" si="363"/>
        <v/>
      </c>
      <c r="M693" s="65" t="str">
        <f t="shared" si="363"/>
        <v/>
      </c>
      <c r="N693" s="70" t="str">
        <f t="shared" si="363"/>
        <v/>
      </c>
      <c r="O693" s="70" t="str">
        <f t="shared" si="363"/>
        <v/>
      </c>
      <c r="P693" s="70" t="str">
        <f t="shared" si="363"/>
        <v/>
      </c>
      <c r="Q693" s="65" t="str">
        <f t="shared" si="363"/>
        <v/>
      </c>
      <c r="R693" s="65" t="str">
        <f t="shared" si="363"/>
        <v/>
      </c>
      <c r="S693" s="65" t="str">
        <f t="shared" si="363"/>
        <v/>
      </c>
      <c r="T693" s="65" t="str">
        <f t="shared" si="363"/>
        <v/>
      </c>
      <c r="U693" s="65" t="str">
        <f t="shared" si="363"/>
        <v/>
      </c>
      <c r="V693" s="66" t="str">
        <f t="shared" si="363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64">IFERROR((F695-F694)/F694,"")</f>
        <v/>
      </c>
      <c r="G696" s="63" t="str">
        <f t="shared" si="364"/>
        <v/>
      </c>
      <c r="H696" s="63" t="str">
        <f t="shared" si="364"/>
        <v/>
      </c>
      <c r="I696" s="63" t="str">
        <f t="shared" si="364"/>
        <v/>
      </c>
      <c r="J696" s="63" t="str">
        <f t="shared" si="364"/>
        <v/>
      </c>
      <c r="K696" s="63" t="str">
        <f t="shared" si="364"/>
        <v/>
      </c>
      <c r="L696" s="63" t="str">
        <f t="shared" si="364"/>
        <v/>
      </c>
      <c r="M696" s="63" t="str">
        <f t="shared" si="364"/>
        <v/>
      </c>
      <c r="N696" s="63" t="str">
        <f t="shared" si="364"/>
        <v/>
      </c>
      <c r="O696" s="63" t="str">
        <f t="shared" si="364"/>
        <v/>
      </c>
      <c r="P696" s="63" t="str">
        <f t="shared" si="364"/>
        <v/>
      </c>
      <c r="Q696" s="63" t="str">
        <f t="shared" si="364"/>
        <v/>
      </c>
      <c r="R696" s="63" t="str">
        <f t="shared" si="364"/>
        <v/>
      </c>
      <c r="S696" s="63" t="str">
        <f t="shared" si="364"/>
        <v/>
      </c>
      <c r="T696" s="63" t="str">
        <f t="shared" si="364"/>
        <v/>
      </c>
      <c r="U696" s="63" t="str">
        <f t="shared" si="364"/>
        <v/>
      </c>
      <c r="V696" s="63" t="str">
        <f t="shared" si="364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65">IFERROR(SQRT(2*(F695-F694)^2/(F695+F694)),"")</f>
        <v/>
      </c>
      <c r="G697" s="65" t="str">
        <f t="shared" si="365"/>
        <v/>
      </c>
      <c r="H697" s="65" t="str">
        <f t="shared" si="365"/>
        <v/>
      </c>
      <c r="I697" s="65" t="str">
        <f t="shared" si="365"/>
        <v/>
      </c>
      <c r="J697" s="65" t="str">
        <f t="shared" si="365"/>
        <v/>
      </c>
      <c r="K697" s="65" t="str">
        <f t="shared" si="365"/>
        <v/>
      </c>
      <c r="L697" s="65" t="str">
        <f t="shared" si="365"/>
        <v/>
      </c>
      <c r="M697" s="65" t="str">
        <f t="shared" si="365"/>
        <v/>
      </c>
      <c r="N697" s="70" t="str">
        <f t="shared" si="365"/>
        <v/>
      </c>
      <c r="O697" s="70" t="str">
        <f t="shared" si="365"/>
        <v/>
      </c>
      <c r="P697" s="70" t="str">
        <f t="shared" si="365"/>
        <v/>
      </c>
      <c r="Q697" s="65" t="str">
        <f t="shared" si="365"/>
        <v/>
      </c>
      <c r="R697" s="65" t="str">
        <f t="shared" si="365"/>
        <v/>
      </c>
      <c r="S697" s="65" t="str">
        <f t="shared" si="365"/>
        <v/>
      </c>
      <c r="T697" s="65" t="str">
        <f t="shared" si="365"/>
        <v/>
      </c>
      <c r="U697" s="65" t="str">
        <f t="shared" si="365"/>
        <v/>
      </c>
      <c r="V697" s="66" t="str">
        <f t="shared" si="365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66">IFERROR((F699-F698)/F698,"")</f>
        <v/>
      </c>
      <c r="G700" s="63" t="str">
        <f t="shared" si="366"/>
        <v/>
      </c>
      <c r="H700" s="63" t="str">
        <f t="shared" si="366"/>
        <v/>
      </c>
      <c r="I700" s="63" t="str">
        <f t="shared" si="366"/>
        <v/>
      </c>
      <c r="J700" s="63" t="str">
        <f t="shared" si="366"/>
        <v/>
      </c>
      <c r="K700" s="63" t="str">
        <f t="shared" si="366"/>
        <v/>
      </c>
      <c r="L700" s="63" t="str">
        <f t="shared" si="366"/>
        <v/>
      </c>
      <c r="M700" s="63" t="str">
        <f t="shared" si="366"/>
        <v/>
      </c>
      <c r="N700" s="63" t="str">
        <f t="shared" si="366"/>
        <v/>
      </c>
      <c r="O700" s="63" t="str">
        <f t="shared" si="366"/>
        <v/>
      </c>
      <c r="P700" s="63" t="str">
        <f t="shared" si="366"/>
        <v/>
      </c>
      <c r="Q700" s="63" t="str">
        <f t="shared" si="366"/>
        <v/>
      </c>
      <c r="R700" s="63" t="str">
        <f t="shared" si="366"/>
        <v/>
      </c>
      <c r="S700" s="63" t="str">
        <f t="shared" si="366"/>
        <v/>
      </c>
      <c r="T700" s="63" t="str">
        <f t="shared" si="366"/>
        <v/>
      </c>
      <c r="U700" s="63" t="str">
        <f t="shared" si="366"/>
        <v/>
      </c>
      <c r="V700" s="63" t="str">
        <f t="shared" si="366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67">IFERROR(SQRT(2*(F699-F698)^2/(F699+F698)),"")</f>
        <v/>
      </c>
      <c r="G701" s="65" t="str">
        <f t="shared" si="367"/>
        <v/>
      </c>
      <c r="H701" s="65" t="str">
        <f t="shared" si="367"/>
        <v/>
      </c>
      <c r="I701" s="65" t="str">
        <f t="shared" si="367"/>
        <v/>
      </c>
      <c r="J701" s="65" t="str">
        <f t="shared" si="367"/>
        <v/>
      </c>
      <c r="K701" s="65" t="str">
        <f t="shared" si="367"/>
        <v/>
      </c>
      <c r="L701" s="65" t="str">
        <f t="shared" si="367"/>
        <v/>
      </c>
      <c r="M701" s="65" t="str">
        <f t="shared" si="367"/>
        <v/>
      </c>
      <c r="N701" s="70" t="str">
        <f t="shared" si="367"/>
        <v/>
      </c>
      <c r="O701" s="70" t="str">
        <f t="shared" si="367"/>
        <v/>
      </c>
      <c r="P701" s="70" t="str">
        <f t="shared" si="367"/>
        <v/>
      </c>
      <c r="Q701" s="65" t="str">
        <f t="shared" si="367"/>
        <v/>
      </c>
      <c r="R701" s="65" t="str">
        <f t="shared" si="367"/>
        <v/>
      </c>
      <c r="S701" s="65" t="str">
        <f t="shared" si="367"/>
        <v/>
      </c>
      <c r="T701" s="65" t="str">
        <f t="shared" si="367"/>
        <v/>
      </c>
      <c r="U701" s="65" t="str">
        <f t="shared" si="367"/>
        <v/>
      </c>
      <c r="V701" s="66" t="str">
        <f t="shared" si="367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68">IFERROR((F703-F702)/F702,"")</f>
        <v/>
      </c>
      <c r="G704" s="63" t="str">
        <f t="shared" si="368"/>
        <v/>
      </c>
      <c r="H704" s="63" t="str">
        <f t="shared" si="368"/>
        <v/>
      </c>
      <c r="I704" s="63" t="str">
        <f t="shared" si="368"/>
        <v/>
      </c>
      <c r="J704" s="63" t="str">
        <f t="shared" si="368"/>
        <v/>
      </c>
      <c r="K704" s="63" t="str">
        <f t="shared" si="368"/>
        <v/>
      </c>
      <c r="L704" s="63" t="str">
        <f t="shared" si="368"/>
        <v/>
      </c>
      <c r="M704" s="63" t="str">
        <f t="shared" si="368"/>
        <v/>
      </c>
      <c r="N704" s="63" t="str">
        <f t="shared" si="368"/>
        <v/>
      </c>
      <c r="O704" s="63" t="str">
        <f t="shared" si="368"/>
        <v/>
      </c>
      <c r="P704" s="63" t="str">
        <f t="shared" si="368"/>
        <v/>
      </c>
      <c r="Q704" s="63" t="str">
        <f t="shared" si="368"/>
        <v/>
      </c>
      <c r="R704" s="63" t="str">
        <f t="shared" si="368"/>
        <v/>
      </c>
      <c r="S704" s="63" t="str">
        <f t="shared" si="368"/>
        <v/>
      </c>
      <c r="T704" s="63" t="str">
        <f t="shared" si="368"/>
        <v/>
      </c>
      <c r="U704" s="63" t="str">
        <f t="shared" si="368"/>
        <v/>
      </c>
      <c r="V704" s="63" t="str">
        <f t="shared" si="368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69">IFERROR(SQRT(2*(F703-F702)^2/(F703+F702)),"")</f>
        <v/>
      </c>
      <c r="G705" s="65" t="str">
        <f t="shared" si="369"/>
        <v/>
      </c>
      <c r="H705" s="65" t="str">
        <f t="shared" si="369"/>
        <v/>
      </c>
      <c r="I705" s="65" t="str">
        <f t="shared" si="369"/>
        <v/>
      </c>
      <c r="J705" s="65" t="str">
        <f t="shared" si="369"/>
        <v/>
      </c>
      <c r="K705" s="65" t="str">
        <f t="shared" si="369"/>
        <v/>
      </c>
      <c r="L705" s="65" t="str">
        <f t="shared" si="369"/>
        <v/>
      </c>
      <c r="M705" s="65" t="str">
        <f t="shared" si="369"/>
        <v/>
      </c>
      <c r="N705" s="70" t="str">
        <f t="shared" si="369"/>
        <v/>
      </c>
      <c r="O705" s="70" t="str">
        <f t="shared" si="369"/>
        <v/>
      </c>
      <c r="P705" s="70" t="str">
        <f t="shared" si="369"/>
        <v/>
      </c>
      <c r="Q705" s="65" t="str">
        <f t="shared" si="369"/>
        <v/>
      </c>
      <c r="R705" s="65" t="str">
        <f t="shared" si="369"/>
        <v/>
      </c>
      <c r="S705" s="65" t="str">
        <f t="shared" si="369"/>
        <v/>
      </c>
      <c r="T705" s="65" t="str">
        <f t="shared" si="369"/>
        <v/>
      </c>
      <c r="U705" s="65" t="str">
        <f t="shared" si="369"/>
        <v/>
      </c>
      <c r="V705" s="66" t="str">
        <f t="shared" si="369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70">IFERROR((F707-F706)/F706,"")</f>
        <v/>
      </c>
      <c r="G708" s="63" t="str">
        <f t="shared" si="370"/>
        <v/>
      </c>
      <c r="H708" s="63" t="str">
        <f t="shared" si="370"/>
        <v/>
      </c>
      <c r="I708" s="63" t="str">
        <f t="shared" si="370"/>
        <v/>
      </c>
      <c r="J708" s="63" t="str">
        <f t="shared" si="370"/>
        <v/>
      </c>
      <c r="K708" s="63" t="str">
        <f t="shared" si="370"/>
        <v/>
      </c>
      <c r="L708" s="63" t="str">
        <f t="shared" si="370"/>
        <v/>
      </c>
      <c r="M708" s="63" t="str">
        <f t="shared" si="370"/>
        <v/>
      </c>
      <c r="N708" s="63" t="str">
        <f t="shared" si="370"/>
        <v/>
      </c>
      <c r="O708" s="63" t="str">
        <f t="shared" si="370"/>
        <v/>
      </c>
      <c r="P708" s="63" t="str">
        <f t="shared" si="370"/>
        <v/>
      </c>
      <c r="Q708" s="63" t="str">
        <f t="shared" si="370"/>
        <v/>
      </c>
      <c r="R708" s="63" t="str">
        <f t="shared" si="370"/>
        <v/>
      </c>
      <c r="S708" s="63" t="str">
        <f t="shared" si="370"/>
        <v/>
      </c>
      <c r="T708" s="63" t="str">
        <f t="shared" si="370"/>
        <v/>
      </c>
      <c r="U708" s="63" t="str">
        <f t="shared" si="370"/>
        <v/>
      </c>
      <c r="V708" s="63" t="str">
        <f t="shared" si="370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71">IFERROR(SQRT(2*(F707-F706)^2/(F707+F706)),"")</f>
        <v/>
      </c>
      <c r="G709" s="65" t="str">
        <f t="shared" si="371"/>
        <v/>
      </c>
      <c r="H709" s="65" t="str">
        <f t="shared" si="371"/>
        <v/>
      </c>
      <c r="I709" s="65" t="str">
        <f t="shared" si="371"/>
        <v/>
      </c>
      <c r="J709" s="65" t="str">
        <f t="shared" si="371"/>
        <v/>
      </c>
      <c r="K709" s="65" t="str">
        <f t="shared" si="371"/>
        <v/>
      </c>
      <c r="L709" s="65" t="str">
        <f t="shared" si="371"/>
        <v/>
      </c>
      <c r="M709" s="65" t="str">
        <f t="shared" si="371"/>
        <v/>
      </c>
      <c r="N709" s="70" t="str">
        <f t="shared" si="371"/>
        <v/>
      </c>
      <c r="O709" s="70" t="str">
        <f t="shared" si="371"/>
        <v/>
      </c>
      <c r="P709" s="70" t="str">
        <f t="shared" si="371"/>
        <v/>
      </c>
      <c r="Q709" s="65" t="str">
        <f t="shared" si="371"/>
        <v/>
      </c>
      <c r="R709" s="65" t="str">
        <f t="shared" si="371"/>
        <v/>
      </c>
      <c r="S709" s="65" t="str">
        <f t="shared" si="371"/>
        <v/>
      </c>
      <c r="T709" s="65" t="str">
        <f t="shared" si="371"/>
        <v/>
      </c>
      <c r="U709" s="65" t="str">
        <f t="shared" si="371"/>
        <v/>
      </c>
      <c r="V709" s="66" t="str">
        <f t="shared" si="371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87">
        <v>46126</v>
      </c>
      <c r="E710" s="90">
        <v>0.625</v>
      </c>
      <c r="F710" s="58">
        <v>431</v>
      </c>
      <c r="G710" s="58">
        <v>55</v>
      </c>
      <c r="H710" s="58">
        <v>55</v>
      </c>
      <c r="I710" s="58">
        <v>157</v>
      </c>
      <c r="J710" s="58">
        <v>164</v>
      </c>
      <c r="K710" s="18">
        <v>39</v>
      </c>
      <c r="L710" s="18">
        <v>6</v>
      </c>
      <c r="M710" s="18">
        <v>10</v>
      </c>
      <c r="N710" s="18">
        <v>7</v>
      </c>
      <c r="O710" s="18">
        <v>18</v>
      </c>
      <c r="P710" s="18">
        <v>30</v>
      </c>
      <c r="Q710" s="18">
        <v>8</v>
      </c>
      <c r="R710" s="18">
        <v>129</v>
      </c>
      <c r="S710" s="18">
        <v>20</v>
      </c>
      <c r="T710" s="18">
        <v>15</v>
      </c>
      <c r="U710" s="18">
        <v>136</v>
      </c>
      <c r="V710" s="18">
        <v>13</v>
      </c>
    </row>
    <row r="711" spans="1:22" ht="13.95" customHeight="1" x14ac:dyDescent="0.3">
      <c r="A711" s="82"/>
      <c r="B711" s="85"/>
      <c r="C711" s="18" t="s">
        <v>548</v>
      </c>
      <c r="D711" s="88"/>
      <c r="E711" s="88"/>
      <c r="F711" s="18">
        <v>428</v>
      </c>
      <c r="G711" s="18">
        <v>46</v>
      </c>
      <c r="H711" s="18">
        <v>55</v>
      </c>
      <c r="I711" s="18">
        <v>159</v>
      </c>
      <c r="J711" s="18">
        <v>168</v>
      </c>
      <c r="K711" s="18">
        <v>30</v>
      </c>
      <c r="L711" s="18">
        <v>3</v>
      </c>
      <c r="M711" s="18">
        <v>13</v>
      </c>
      <c r="N711" s="18">
        <v>7</v>
      </c>
      <c r="O711" s="18">
        <v>17</v>
      </c>
      <c r="P711" s="18">
        <v>31</v>
      </c>
      <c r="Q711" s="18">
        <v>8</v>
      </c>
      <c r="R711" s="18">
        <v>131</v>
      </c>
      <c r="S711" s="18">
        <v>20</v>
      </c>
      <c r="T711" s="18">
        <v>15</v>
      </c>
      <c r="U711" s="18">
        <v>140</v>
      </c>
      <c r="V711" s="18">
        <v>13</v>
      </c>
    </row>
    <row r="712" spans="1:22" ht="13.95" customHeight="1" x14ac:dyDescent="0.3">
      <c r="A712" s="82"/>
      <c r="B712" s="85"/>
      <c r="C712" s="18" t="s">
        <v>549</v>
      </c>
      <c r="D712" s="88"/>
      <c r="E712" s="88"/>
      <c r="F712" s="63">
        <f t="shared" ref="F712:V712" si="372">IFERROR((F711-F710)/F710,"")</f>
        <v>-6.9605568445475635E-3</v>
      </c>
      <c r="G712" s="63">
        <f t="shared" si="372"/>
        <v>-0.16363636363636364</v>
      </c>
      <c r="H712" s="63">
        <f t="shared" si="372"/>
        <v>0</v>
      </c>
      <c r="I712" s="63">
        <f t="shared" si="372"/>
        <v>1.2738853503184714E-2</v>
      </c>
      <c r="J712" s="63">
        <f t="shared" si="372"/>
        <v>2.4390243902439025E-2</v>
      </c>
      <c r="K712" s="63">
        <f t="shared" si="372"/>
        <v>-0.23076923076923078</v>
      </c>
      <c r="L712" s="63">
        <f t="shared" si="372"/>
        <v>-0.5</v>
      </c>
      <c r="M712" s="63">
        <f t="shared" si="372"/>
        <v>0.3</v>
      </c>
      <c r="N712" s="63">
        <f t="shared" si="372"/>
        <v>0</v>
      </c>
      <c r="O712" s="63">
        <f t="shared" si="372"/>
        <v>-5.5555555555555552E-2</v>
      </c>
      <c r="P712" s="63">
        <f t="shared" si="372"/>
        <v>3.3333333333333333E-2</v>
      </c>
      <c r="Q712" s="63">
        <f t="shared" si="372"/>
        <v>0</v>
      </c>
      <c r="R712" s="63">
        <f t="shared" si="372"/>
        <v>1.5503875968992248E-2</v>
      </c>
      <c r="S712" s="63">
        <f t="shared" si="372"/>
        <v>0</v>
      </c>
      <c r="T712" s="63">
        <f t="shared" si="372"/>
        <v>0</v>
      </c>
      <c r="U712" s="63">
        <f t="shared" si="372"/>
        <v>2.9411764705882353E-2</v>
      </c>
      <c r="V712" s="63">
        <f t="shared" si="372"/>
        <v>0</v>
      </c>
    </row>
    <row r="713" spans="1:22" ht="13.95" customHeight="1" thickBot="1" x14ac:dyDescent="0.35">
      <c r="A713" s="83"/>
      <c r="B713" s="86"/>
      <c r="C713" s="61" t="s">
        <v>550</v>
      </c>
      <c r="D713" s="89"/>
      <c r="E713" s="89"/>
      <c r="F713" s="65">
        <f t="shared" ref="F713:V713" si="373">IFERROR(SQRT(2*(F711-F710)^2/(F711+F710)),"")</f>
        <v>0.14475703219601424</v>
      </c>
      <c r="G713" s="65">
        <f t="shared" si="373"/>
        <v>1.2664755805145254</v>
      </c>
      <c r="H713" s="65">
        <f t="shared" si="373"/>
        <v>0</v>
      </c>
      <c r="I713" s="65">
        <f t="shared" si="373"/>
        <v>0.15911145683514602</v>
      </c>
      <c r="J713" s="65">
        <f t="shared" si="373"/>
        <v>0.31046021028253318</v>
      </c>
      <c r="K713" s="65">
        <f t="shared" si="373"/>
        <v>1.5322617553657476</v>
      </c>
      <c r="L713" s="65">
        <f t="shared" si="373"/>
        <v>1.4142135623730951</v>
      </c>
      <c r="M713" s="65">
        <f t="shared" si="373"/>
        <v>0.88465173692938281</v>
      </c>
      <c r="N713" s="70">
        <f t="shared" si="373"/>
        <v>0</v>
      </c>
      <c r="O713" s="70">
        <f t="shared" si="373"/>
        <v>0.23904572186687872</v>
      </c>
      <c r="P713" s="70">
        <f t="shared" si="373"/>
        <v>0.18107149208503706</v>
      </c>
      <c r="Q713" s="65">
        <f t="shared" si="373"/>
        <v>0</v>
      </c>
      <c r="R713" s="65">
        <f t="shared" si="373"/>
        <v>0.17541160386140583</v>
      </c>
      <c r="S713" s="65">
        <f t="shared" si="373"/>
        <v>0</v>
      </c>
      <c r="T713" s="65">
        <f t="shared" si="373"/>
        <v>0</v>
      </c>
      <c r="U713" s="65">
        <f t="shared" si="373"/>
        <v>0.34050261230349943</v>
      </c>
      <c r="V713" s="66">
        <f t="shared" si="373"/>
        <v>0</v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87">
        <v>46126</v>
      </c>
      <c r="E714" s="90">
        <v>0.66666666666666663</v>
      </c>
      <c r="F714" s="58">
        <v>601</v>
      </c>
      <c r="G714" s="58">
        <v>90</v>
      </c>
      <c r="H714" s="58">
        <v>60</v>
      </c>
      <c r="I714" s="58">
        <v>181</v>
      </c>
      <c r="J714" s="58">
        <v>270</v>
      </c>
      <c r="K714" s="18">
        <v>45</v>
      </c>
      <c r="L714" s="18">
        <v>25</v>
      </c>
      <c r="M714" s="18">
        <v>20</v>
      </c>
      <c r="N714" s="18">
        <v>16</v>
      </c>
      <c r="O714" s="18">
        <v>32</v>
      </c>
      <c r="P714" s="18">
        <v>12</v>
      </c>
      <c r="Q714" s="18">
        <v>20</v>
      </c>
      <c r="R714" s="18">
        <v>146</v>
      </c>
      <c r="S714" s="18">
        <v>15</v>
      </c>
      <c r="T714" s="18">
        <v>15</v>
      </c>
      <c r="U714" s="18">
        <v>196</v>
      </c>
      <c r="V714" s="18">
        <v>59</v>
      </c>
    </row>
    <row r="715" spans="1:22" ht="13.95" customHeight="1" x14ac:dyDescent="0.3">
      <c r="A715" s="82"/>
      <c r="B715" s="85"/>
      <c r="C715" s="18" t="s">
        <v>548</v>
      </c>
      <c r="D715" s="88"/>
      <c r="E715" s="88"/>
      <c r="F715" s="18">
        <v>596</v>
      </c>
      <c r="G715" s="18">
        <v>89</v>
      </c>
      <c r="H715" s="18">
        <v>62</v>
      </c>
      <c r="I715" s="18">
        <v>175</v>
      </c>
      <c r="J715" s="18">
        <v>270</v>
      </c>
      <c r="K715" s="18">
        <v>41</v>
      </c>
      <c r="L715" s="18">
        <v>19</v>
      </c>
      <c r="M715" s="18">
        <v>29</v>
      </c>
      <c r="N715" s="18">
        <v>16</v>
      </c>
      <c r="O715" s="18">
        <v>32</v>
      </c>
      <c r="P715" s="18">
        <v>14</v>
      </c>
      <c r="Q715" s="18">
        <v>18</v>
      </c>
      <c r="R715" s="18">
        <v>142</v>
      </c>
      <c r="S715" s="18">
        <v>15</v>
      </c>
      <c r="T715" s="18">
        <v>13</v>
      </c>
      <c r="U715" s="18">
        <v>196</v>
      </c>
      <c r="V715" s="18">
        <v>61</v>
      </c>
    </row>
    <row r="716" spans="1:22" ht="13.95" customHeight="1" x14ac:dyDescent="0.3">
      <c r="A716" s="82"/>
      <c r="B716" s="85"/>
      <c r="C716" s="18" t="s">
        <v>549</v>
      </c>
      <c r="D716" s="88"/>
      <c r="E716" s="88"/>
      <c r="F716" s="63">
        <f t="shared" ref="F716:V716" si="374">IFERROR((F715-F714)/F714,"")</f>
        <v>-8.3194675540765387E-3</v>
      </c>
      <c r="G716" s="63">
        <f t="shared" si="374"/>
        <v>-1.1111111111111112E-2</v>
      </c>
      <c r="H716" s="63">
        <f t="shared" si="374"/>
        <v>3.3333333333333333E-2</v>
      </c>
      <c r="I716" s="63">
        <f t="shared" si="374"/>
        <v>-3.3149171270718231E-2</v>
      </c>
      <c r="J716" s="63">
        <f t="shared" si="374"/>
        <v>0</v>
      </c>
      <c r="K716" s="63">
        <f t="shared" si="374"/>
        <v>-8.8888888888888892E-2</v>
      </c>
      <c r="L716" s="63">
        <f t="shared" si="374"/>
        <v>-0.24</v>
      </c>
      <c r="M716" s="63">
        <f t="shared" si="374"/>
        <v>0.45</v>
      </c>
      <c r="N716" s="63">
        <f t="shared" si="374"/>
        <v>0</v>
      </c>
      <c r="O716" s="63">
        <f t="shared" si="374"/>
        <v>0</v>
      </c>
      <c r="P716" s="63">
        <f t="shared" si="374"/>
        <v>0.16666666666666666</v>
      </c>
      <c r="Q716" s="63">
        <f t="shared" si="374"/>
        <v>-0.1</v>
      </c>
      <c r="R716" s="63">
        <f t="shared" si="374"/>
        <v>-2.7397260273972601E-2</v>
      </c>
      <c r="S716" s="63">
        <f t="shared" si="374"/>
        <v>0</v>
      </c>
      <c r="T716" s="63">
        <f t="shared" si="374"/>
        <v>-0.13333333333333333</v>
      </c>
      <c r="U716" s="63">
        <f t="shared" si="374"/>
        <v>0</v>
      </c>
      <c r="V716" s="63">
        <f t="shared" si="374"/>
        <v>3.3898305084745763E-2</v>
      </c>
    </row>
    <row r="717" spans="1:22" ht="13.95" customHeight="1" thickBot="1" x14ac:dyDescent="0.35">
      <c r="A717" s="83"/>
      <c r="B717" s="86"/>
      <c r="C717" s="61" t="s">
        <v>550</v>
      </c>
      <c r="D717" s="89"/>
      <c r="E717" s="89"/>
      <c r="F717" s="65">
        <f t="shared" ref="F717:V717" si="375">IFERROR(SQRT(2*(F715-F714)^2/(F715+F714)),"")</f>
        <v>0.20437977982832192</v>
      </c>
      <c r="G717" s="65">
        <f t="shared" si="375"/>
        <v>0.10570328451633799</v>
      </c>
      <c r="H717" s="65">
        <f t="shared" si="375"/>
        <v>0.25607375986579195</v>
      </c>
      <c r="I717" s="65">
        <f t="shared" si="375"/>
        <v>0.44971901339751685</v>
      </c>
      <c r="J717" s="65">
        <f t="shared" si="375"/>
        <v>0</v>
      </c>
      <c r="K717" s="65">
        <f t="shared" si="375"/>
        <v>0.60999428133041866</v>
      </c>
      <c r="L717" s="65">
        <f t="shared" si="375"/>
        <v>1.2792042981336627</v>
      </c>
      <c r="M717" s="65">
        <f t="shared" si="375"/>
        <v>1.8182745801939795</v>
      </c>
      <c r="N717" s="70">
        <f t="shared" si="375"/>
        <v>0</v>
      </c>
      <c r="O717" s="70">
        <f t="shared" si="375"/>
        <v>0</v>
      </c>
      <c r="P717" s="70">
        <f t="shared" si="375"/>
        <v>0.55470019622522915</v>
      </c>
      <c r="Q717" s="65">
        <f t="shared" si="375"/>
        <v>0.45883146774112354</v>
      </c>
      <c r="R717" s="65">
        <f t="shared" si="375"/>
        <v>0.33333333333333331</v>
      </c>
      <c r="S717" s="65">
        <f t="shared" si="375"/>
        <v>0</v>
      </c>
      <c r="T717" s="65">
        <f t="shared" si="375"/>
        <v>0.53452248382484879</v>
      </c>
      <c r="U717" s="65">
        <f t="shared" si="375"/>
        <v>0</v>
      </c>
      <c r="V717" s="66">
        <f t="shared" si="375"/>
        <v>0.2581988897471611</v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76">IFERROR((F719-F718)/F718,"")</f>
        <v/>
      </c>
      <c r="G720" s="63" t="str">
        <f t="shared" si="376"/>
        <v/>
      </c>
      <c r="H720" s="63" t="str">
        <f t="shared" si="376"/>
        <v/>
      </c>
      <c r="I720" s="63" t="str">
        <f t="shared" si="376"/>
        <v/>
      </c>
      <c r="J720" s="63" t="str">
        <f t="shared" si="376"/>
        <v/>
      </c>
      <c r="K720" s="63" t="str">
        <f t="shared" si="376"/>
        <v/>
      </c>
      <c r="L720" s="63" t="str">
        <f t="shared" si="376"/>
        <v/>
      </c>
      <c r="M720" s="63" t="str">
        <f t="shared" si="376"/>
        <v/>
      </c>
      <c r="N720" s="63" t="str">
        <f t="shared" si="376"/>
        <v/>
      </c>
      <c r="O720" s="63" t="str">
        <f t="shared" si="376"/>
        <v/>
      </c>
      <c r="P720" s="63" t="str">
        <f t="shared" si="376"/>
        <v/>
      </c>
      <c r="Q720" s="63" t="str">
        <f t="shared" si="376"/>
        <v/>
      </c>
      <c r="R720" s="63" t="str">
        <f t="shared" si="376"/>
        <v/>
      </c>
      <c r="S720" s="63" t="str">
        <f t="shared" si="376"/>
        <v/>
      </c>
      <c r="T720" s="63" t="str">
        <f t="shared" si="376"/>
        <v/>
      </c>
      <c r="U720" s="63" t="str">
        <f t="shared" si="376"/>
        <v/>
      </c>
      <c r="V720" s="63" t="str">
        <f t="shared" si="376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77">IFERROR(SQRT(2*(F719-F718)^2/(F719+F718)),"")</f>
        <v/>
      </c>
      <c r="G721" s="65" t="str">
        <f t="shared" si="377"/>
        <v/>
      </c>
      <c r="H721" s="65" t="str">
        <f t="shared" si="377"/>
        <v/>
      </c>
      <c r="I721" s="65" t="str">
        <f t="shared" si="377"/>
        <v/>
      </c>
      <c r="J721" s="65" t="str">
        <f t="shared" si="377"/>
        <v/>
      </c>
      <c r="K721" s="65" t="str">
        <f t="shared" si="377"/>
        <v/>
      </c>
      <c r="L721" s="65" t="str">
        <f t="shared" si="377"/>
        <v/>
      </c>
      <c r="M721" s="65" t="str">
        <f t="shared" si="377"/>
        <v/>
      </c>
      <c r="N721" s="70" t="str">
        <f t="shared" si="377"/>
        <v/>
      </c>
      <c r="O721" s="70" t="str">
        <f t="shared" si="377"/>
        <v/>
      </c>
      <c r="P721" s="70" t="str">
        <f t="shared" si="377"/>
        <v/>
      </c>
      <c r="Q721" s="65" t="str">
        <f t="shared" si="377"/>
        <v/>
      </c>
      <c r="R721" s="65" t="str">
        <f t="shared" si="377"/>
        <v/>
      </c>
      <c r="S721" s="65" t="str">
        <f t="shared" si="377"/>
        <v/>
      </c>
      <c r="T721" s="65" t="str">
        <f t="shared" si="377"/>
        <v/>
      </c>
      <c r="U721" s="65" t="str">
        <f t="shared" si="377"/>
        <v/>
      </c>
      <c r="V721" s="66" t="str">
        <f t="shared" si="377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78">IFERROR((F723-F722)/F722,"")</f>
        <v/>
      </c>
      <c r="G724" s="63" t="str">
        <f t="shared" si="378"/>
        <v/>
      </c>
      <c r="H724" s="63" t="str">
        <f t="shared" si="378"/>
        <v/>
      </c>
      <c r="I724" s="63" t="str">
        <f t="shared" si="378"/>
        <v/>
      </c>
      <c r="J724" s="63" t="str">
        <f t="shared" si="378"/>
        <v/>
      </c>
      <c r="K724" s="63" t="str">
        <f t="shared" si="378"/>
        <v/>
      </c>
      <c r="L724" s="63" t="str">
        <f t="shared" si="378"/>
        <v/>
      </c>
      <c r="M724" s="63" t="str">
        <f t="shared" si="378"/>
        <v/>
      </c>
      <c r="N724" s="63" t="str">
        <f t="shared" si="378"/>
        <v/>
      </c>
      <c r="O724" s="63" t="str">
        <f t="shared" si="378"/>
        <v/>
      </c>
      <c r="P724" s="63" t="str">
        <f t="shared" si="378"/>
        <v/>
      </c>
      <c r="Q724" s="63" t="str">
        <f t="shared" si="378"/>
        <v/>
      </c>
      <c r="R724" s="63" t="str">
        <f t="shared" si="378"/>
        <v/>
      </c>
      <c r="S724" s="63" t="str">
        <f t="shared" si="378"/>
        <v/>
      </c>
      <c r="T724" s="63" t="str">
        <f t="shared" si="378"/>
        <v/>
      </c>
      <c r="U724" s="63" t="str">
        <f t="shared" si="378"/>
        <v/>
      </c>
      <c r="V724" s="63" t="str">
        <f t="shared" si="378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79">IFERROR(SQRT(2*(F723-F722)^2/(F723+F722)),"")</f>
        <v/>
      </c>
      <c r="G725" s="65" t="str">
        <f t="shared" si="379"/>
        <v/>
      </c>
      <c r="H725" s="65" t="str">
        <f t="shared" si="379"/>
        <v/>
      </c>
      <c r="I725" s="65" t="str">
        <f t="shared" si="379"/>
        <v/>
      </c>
      <c r="J725" s="65" t="str">
        <f t="shared" si="379"/>
        <v/>
      </c>
      <c r="K725" s="65" t="str">
        <f t="shared" si="379"/>
        <v/>
      </c>
      <c r="L725" s="65" t="str">
        <f t="shared" si="379"/>
        <v/>
      </c>
      <c r="M725" s="65" t="str">
        <f t="shared" si="379"/>
        <v/>
      </c>
      <c r="N725" s="70" t="str">
        <f t="shared" si="379"/>
        <v/>
      </c>
      <c r="O725" s="70" t="str">
        <f t="shared" si="379"/>
        <v/>
      </c>
      <c r="P725" s="70" t="str">
        <f t="shared" si="379"/>
        <v/>
      </c>
      <c r="Q725" s="65" t="str">
        <f t="shared" si="379"/>
        <v/>
      </c>
      <c r="R725" s="65" t="str">
        <f t="shared" si="379"/>
        <v/>
      </c>
      <c r="S725" s="65" t="str">
        <f t="shared" si="379"/>
        <v/>
      </c>
      <c r="T725" s="65" t="str">
        <f t="shared" si="379"/>
        <v/>
      </c>
      <c r="U725" s="65" t="str">
        <f t="shared" si="379"/>
        <v/>
      </c>
      <c r="V725" s="66" t="str">
        <f t="shared" si="379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80">IFERROR((F727-F726)/F726,"")</f>
        <v/>
      </c>
      <c r="G728" s="63" t="str">
        <f t="shared" si="380"/>
        <v/>
      </c>
      <c r="H728" s="63" t="str">
        <f t="shared" si="380"/>
        <v/>
      </c>
      <c r="I728" s="63" t="str">
        <f t="shared" si="380"/>
        <v/>
      </c>
      <c r="J728" s="63" t="str">
        <f t="shared" si="380"/>
        <v/>
      </c>
      <c r="K728" s="63" t="str">
        <f t="shared" si="380"/>
        <v/>
      </c>
      <c r="L728" s="63" t="str">
        <f t="shared" si="380"/>
        <v/>
      </c>
      <c r="M728" s="63" t="str">
        <f t="shared" si="380"/>
        <v/>
      </c>
      <c r="N728" s="63" t="str">
        <f t="shared" si="380"/>
        <v/>
      </c>
      <c r="O728" s="63" t="str">
        <f t="shared" si="380"/>
        <v/>
      </c>
      <c r="P728" s="63" t="str">
        <f t="shared" si="380"/>
        <v/>
      </c>
      <c r="Q728" s="63" t="str">
        <f t="shared" si="380"/>
        <v/>
      </c>
      <c r="R728" s="63" t="str">
        <f t="shared" si="380"/>
        <v/>
      </c>
      <c r="S728" s="63" t="str">
        <f t="shared" si="380"/>
        <v/>
      </c>
      <c r="T728" s="63" t="str">
        <f t="shared" si="380"/>
        <v/>
      </c>
      <c r="U728" s="63" t="str">
        <f t="shared" si="380"/>
        <v/>
      </c>
      <c r="V728" s="63" t="str">
        <f t="shared" si="380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81">IFERROR(SQRT(2*(F727-F726)^2/(F727+F726)),"")</f>
        <v/>
      </c>
      <c r="G729" s="65" t="str">
        <f t="shared" si="381"/>
        <v/>
      </c>
      <c r="H729" s="65" t="str">
        <f t="shared" si="381"/>
        <v/>
      </c>
      <c r="I729" s="65" t="str">
        <f t="shared" si="381"/>
        <v/>
      </c>
      <c r="J729" s="65" t="str">
        <f t="shared" si="381"/>
        <v/>
      </c>
      <c r="K729" s="65" t="str">
        <f t="shared" si="381"/>
        <v/>
      </c>
      <c r="L729" s="65" t="str">
        <f t="shared" si="381"/>
        <v/>
      </c>
      <c r="M729" s="65" t="str">
        <f t="shared" si="381"/>
        <v/>
      </c>
      <c r="N729" s="70" t="str">
        <f t="shared" si="381"/>
        <v/>
      </c>
      <c r="O729" s="70" t="str">
        <f t="shared" si="381"/>
        <v/>
      </c>
      <c r="P729" s="70" t="str">
        <f t="shared" si="381"/>
        <v/>
      </c>
      <c r="Q729" s="65" t="str">
        <f t="shared" si="381"/>
        <v/>
      </c>
      <c r="R729" s="65" t="str">
        <f t="shared" si="381"/>
        <v/>
      </c>
      <c r="S729" s="65" t="str">
        <f t="shared" si="381"/>
        <v/>
      </c>
      <c r="T729" s="65" t="str">
        <f t="shared" si="381"/>
        <v/>
      </c>
      <c r="U729" s="65" t="str">
        <f t="shared" si="381"/>
        <v/>
      </c>
      <c r="V729" s="66" t="str">
        <f t="shared" si="381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82">IFERROR((F731-F730)/F730,"")</f>
        <v/>
      </c>
      <c r="G732" s="63" t="str">
        <f t="shared" si="382"/>
        <v/>
      </c>
      <c r="H732" s="63" t="str">
        <f t="shared" si="382"/>
        <v/>
      </c>
      <c r="I732" s="63" t="str">
        <f t="shared" si="382"/>
        <v/>
      </c>
      <c r="J732" s="63" t="str">
        <f t="shared" si="382"/>
        <v/>
      </c>
      <c r="K732" s="63" t="str">
        <f t="shared" si="382"/>
        <v/>
      </c>
      <c r="L732" s="63" t="str">
        <f t="shared" si="382"/>
        <v/>
      </c>
      <c r="M732" s="63" t="str">
        <f t="shared" si="382"/>
        <v/>
      </c>
      <c r="N732" s="63" t="str">
        <f t="shared" si="382"/>
        <v/>
      </c>
      <c r="O732" s="63" t="str">
        <f t="shared" si="382"/>
        <v/>
      </c>
      <c r="P732" s="63" t="str">
        <f t="shared" si="382"/>
        <v/>
      </c>
      <c r="Q732" s="63" t="str">
        <f t="shared" si="382"/>
        <v/>
      </c>
      <c r="R732" s="63" t="str">
        <f t="shared" si="382"/>
        <v/>
      </c>
      <c r="S732" s="63" t="str">
        <f t="shared" si="382"/>
        <v/>
      </c>
      <c r="T732" s="63" t="str">
        <f t="shared" si="382"/>
        <v/>
      </c>
      <c r="U732" s="63" t="str">
        <f t="shared" si="382"/>
        <v/>
      </c>
      <c r="V732" s="63" t="str">
        <f t="shared" si="382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83">IFERROR(SQRT(2*(F731-F730)^2/(F731+F730)),"")</f>
        <v/>
      </c>
      <c r="G733" s="65" t="str">
        <f t="shared" si="383"/>
        <v/>
      </c>
      <c r="H733" s="65" t="str">
        <f t="shared" si="383"/>
        <v/>
      </c>
      <c r="I733" s="65" t="str">
        <f t="shared" si="383"/>
        <v/>
      </c>
      <c r="J733" s="65" t="str">
        <f t="shared" si="383"/>
        <v/>
      </c>
      <c r="K733" s="65" t="str">
        <f t="shared" si="383"/>
        <v/>
      </c>
      <c r="L733" s="65" t="str">
        <f t="shared" si="383"/>
        <v/>
      </c>
      <c r="M733" s="65" t="str">
        <f t="shared" si="383"/>
        <v/>
      </c>
      <c r="N733" s="70" t="str">
        <f t="shared" si="383"/>
        <v/>
      </c>
      <c r="O733" s="70" t="str">
        <f t="shared" si="383"/>
        <v/>
      </c>
      <c r="P733" s="70" t="str">
        <f t="shared" si="383"/>
        <v/>
      </c>
      <c r="Q733" s="65" t="str">
        <f t="shared" si="383"/>
        <v/>
      </c>
      <c r="R733" s="65" t="str">
        <f t="shared" si="383"/>
        <v/>
      </c>
      <c r="S733" s="65" t="str">
        <f t="shared" si="383"/>
        <v/>
      </c>
      <c r="T733" s="65" t="str">
        <f t="shared" si="383"/>
        <v/>
      </c>
      <c r="U733" s="65" t="str">
        <f t="shared" si="383"/>
        <v/>
      </c>
      <c r="V733" s="66" t="str">
        <f t="shared" si="383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84">IFERROR((F735-F734)/F734,"")</f>
        <v/>
      </c>
      <c r="G736" s="63" t="str">
        <f t="shared" si="384"/>
        <v/>
      </c>
      <c r="H736" s="63" t="str">
        <f t="shared" si="384"/>
        <v/>
      </c>
      <c r="I736" s="63" t="str">
        <f t="shared" si="384"/>
        <v/>
      </c>
      <c r="J736" s="63" t="str">
        <f t="shared" si="384"/>
        <v/>
      </c>
      <c r="K736" s="63" t="str">
        <f t="shared" si="384"/>
        <v/>
      </c>
      <c r="L736" s="63" t="str">
        <f t="shared" si="384"/>
        <v/>
      </c>
      <c r="M736" s="63" t="str">
        <f t="shared" si="384"/>
        <v/>
      </c>
      <c r="N736" s="63" t="str">
        <f t="shared" si="384"/>
        <v/>
      </c>
      <c r="O736" s="63" t="str">
        <f t="shared" si="384"/>
        <v/>
      </c>
      <c r="P736" s="63" t="str">
        <f t="shared" si="384"/>
        <v/>
      </c>
      <c r="Q736" s="63" t="str">
        <f t="shared" si="384"/>
        <v/>
      </c>
      <c r="R736" s="63" t="str">
        <f t="shared" si="384"/>
        <v/>
      </c>
      <c r="S736" s="63" t="str">
        <f t="shared" si="384"/>
        <v/>
      </c>
      <c r="T736" s="63" t="str">
        <f t="shared" si="384"/>
        <v/>
      </c>
      <c r="U736" s="63" t="str">
        <f t="shared" si="384"/>
        <v/>
      </c>
      <c r="V736" s="63" t="str">
        <f t="shared" si="384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85">IFERROR(SQRT(2*(F735-F734)^2/(F735+F734)),"")</f>
        <v/>
      </c>
      <c r="G737" s="65" t="str">
        <f t="shared" si="385"/>
        <v/>
      </c>
      <c r="H737" s="65" t="str">
        <f t="shared" si="385"/>
        <v/>
      </c>
      <c r="I737" s="65" t="str">
        <f t="shared" si="385"/>
        <v/>
      </c>
      <c r="J737" s="65" t="str">
        <f t="shared" si="385"/>
        <v/>
      </c>
      <c r="K737" s="65" t="str">
        <f t="shared" si="385"/>
        <v/>
      </c>
      <c r="L737" s="65" t="str">
        <f t="shared" si="385"/>
        <v/>
      </c>
      <c r="M737" s="65" t="str">
        <f t="shared" si="385"/>
        <v/>
      </c>
      <c r="N737" s="70" t="str">
        <f t="shared" si="385"/>
        <v/>
      </c>
      <c r="O737" s="70" t="str">
        <f t="shared" si="385"/>
        <v/>
      </c>
      <c r="P737" s="70" t="str">
        <f t="shared" si="385"/>
        <v/>
      </c>
      <c r="Q737" s="65" t="str">
        <f t="shared" si="385"/>
        <v/>
      </c>
      <c r="R737" s="65" t="str">
        <f t="shared" si="385"/>
        <v/>
      </c>
      <c r="S737" s="65" t="str">
        <f t="shared" si="385"/>
        <v/>
      </c>
      <c r="T737" s="65" t="str">
        <f t="shared" si="385"/>
        <v/>
      </c>
      <c r="U737" s="65" t="str">
        <f t="shared" si="385"/>
        <v/>
      </c>
      <c r="V737" s="66" t="str">
        <f t="shared" si="385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86">IFERROR((F739-F738)/F738,"")</f>
        <v/>
      </c>
      <c r="G740" s="63" t="str">
        <f t="shared" si="386"/>
        <v/>
      </c>
      <c r="H740" s="63" t="str">
        <f t="shared" si="386"/>
        <v/>
      </c>
      <c r="I740" s="63" t="str">
        <f t="shared" si="386"/>
        <v/>
      </c>
      <c r="J740" s="63" t="str">
        <f t="shared" si="386"/>
        <v/>
      </c>
      <c r="K740" s="63" t="str">
        <f t="shared" si="386"/>
        <v/>
      </c>
      <c r="L740" s="63" t="str">
        <f t="shared" si="386"/>
        <v/>
      </c>
      <c r="M740" s="63" t="str">
        <f t="shared" si="386"/>
        <v/>
      </c>
      <c r="N740" s="63" t="str">
        <f t="shared" si="386"/>
        <v/>
      </c>
      <c r="O740" s="63" t="str">
        <f t="shared" si="386"/>
        <v/>
      </c>
      <c r="P740" s="63" t="str">
        <f t="shared" si="386"/>
        <v/>
      </c>
      <c r="Q740" s="63" t="str">
        <f t="shared" si="386"/>
        <v/>
      </c>
      <c r="R740" s="63" t="str">
        <f t="shared" si="386"/>
        <v/>
      </c>
      <c r="S740" s="63" t="str">
        <f t="shared" si="386"/>
        <v/>
      </c>
      <c r="T740" s="63" t="str">
        <f t="shared" si="386"/>
        <v/>
      </c>
      <c r="U740" s="63" t="str">
        <f t="shared" si="386"/>
        <v/>
      </c>
      <c r="V740" s="63" t="str">
        <f t="shared" si="386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87">IFERROR(SQRT(2*(F739-F738)^2/(F739+F738)),"")</f>
        <v/>
      </c>
      <c r="G741" s="65" t="str">
        <f t="shared" si="387"/>
        <v/>
      </c>
      <c r="H741" s="65" t="str">
        <f t="shared" si="387"/>
        <v/>
      </c>
      <c r="I741" s="65" t="str">
        <f t="shared" si="387"/>
        <v/>
      </c>
      <c r="J741" s="65" t="str">
        <f t="shared" si="387"/>
        <v/>
      </c>
      <c r="K741" s="65" t="str">
        <f t="shared" si="387"/>
        <v/>
      </c>
      <c r="L741" s="65" t="str">
        <f t="shared" si="387"/>
        <v/>
      </c>
      <c r="M741" s="65" t="str">
        <f t="shared" si="387"/>
        <v/>
      </c>
      <c r="N741" s="70" t="str">
        <f t="shared" si="387"/>
        <v/>
      </c>
      <c r="O741" s="70" t="str">
        <f t="shared" si="387"/>
        <v/>
      </c>
      <c r="P741" s="70" t="str">
        <f t="shared" si="387"/>
        <v/>
      </c>
      <c r="Q741" s="65" t="str">
        <f t="shared" si="387"/>
        <v/>
      </c>
      <c r="R741" s="65" t="str">
        <f t="shared" si="387"/>
        <v/>
      </c>
      <c r="S741" s="65" t="str">
        <f t="shared" si="387"/>
        <v/>
      </c>
      <c r="T741" s="65" t="str">
        <f t="shared" si="387"/>
        <v/>
      </c>
      <c r="U741" s="65" t="str">
        <f t="shared" si="387"/>
        <v/>
      </c>
      <c r="V741" s="66" t="str">
        <f t="shared" si="387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88">IFERROR((F743-F742)/F742,"")</f>
        <v/>
      </c>
      <c r="G744" s="63" t="str">
        <f t="shared" si="388"/>
        <v/>
      </c>
      <c r="H744" s="63" t="str">
        <f t="shared" si="388"/>
        <v/>
      </c>
      <c r="I744" s="63" t="str">
        <f t="shared" si="388"/>
        <v/>
      </c>
      <c r="J744" s="63" t="str">
        <f t="shared" si="388"/>
        <v/>
      </c>
      <c r="K744" s="63" t="str">
        <f t="shared" si="388"/>
        <v/>
      </c>
      <c r="L744" s="63" t="str">
        <f t="shared" si="388"/>
        <v/>
      </c>
      <c r="M744" s="63" t="str">
        <f t="shared" si="388"/>
        <v/>
      </c>
      <c r="N744" s="63" t="str">
        <f t="shared" si="388"/>
        <v/>
      </c>
      <c r="O744" s="63" t="str">
        <f t="shared" si="388"/>
        <v/>
      </c>
      <c r="P744" s="63" t="str">
        <f t="shared" si="388"/>
        <v/>
      </c>
      <c r="Q744" s="63" t="str">
        <f t="shared" si="388"/>
        <v/>
      </c>
      <c r="R744" s="63" t="str">
        <f t="shared" si="388"/>
        <v/>
      </c>
      <c r="S744" s="63" t="str">
        <f t="shared" si="388"/>
        <v/>
      </c>
      <c r="T744" s="63" t="str">
        <f t="shared" si="388"/>
        <v/>
      </c>
      <c r="U744" s="63" t="str">
        <f t="shared" si="388"/>
        <v/>
      </c>
      <c r="V744" s="63" t="str">
        <f t="shared" si="388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89">IFERROR(SQRT(2*(F743-F742)^2/(F743+F742)),"")</f>
        <v/>
      </c>
      <c r="G745" s="65" t="str">
        <f t="shared" si="389"/>
        <v/>
      </c>
      <c r="H745" s="65" t="str">
        <f t="shared" si="389"/>
        <v/>
      </c>
      <c r="I745" s="65" t="str">
        <f t="shared" si="389"/>
        <v/>
      </c>
      <c r="J745" s="65" t="str">
        <f t="shared" si="389"/>
        <v/>
      </c>
      <c r="K745" s="65" t="str">
        <f t="shared" si="389"/>
        <v/>
      </c>
      <c r="L745" s="65" t="str">
        <f t="shared" si="389"/>
        <v/>
      </c>
      <c r="M745" s="65" t="str">
        <f t="shared" si="389"/>
        <v/>
      </c>
      <c r="N745" s="70" t="str">
        <f t="shared" si="389"/>
        <v/>
      </c>
      <c r="O745" s="70" t="str">
        <f t="shared" si="389"/>
        <v/>
      </c>
      <c r="P745" s="70" t="str">
        <f t="shared" si="389"/>
        <v/>
      </c>
      <c r="Q745" s="65" t="str">
        <f t="shared" si="389"/>
        <v/>
      </c>
      <c r="R745" s="65" t="str">
        <f t="shared" si="389"/>
        <v/>
      </c>
      <c r="S745" s="65" t="str">
        <f t="shared" si="389"/>
        <v/>
      </c>
      <c r="T745" s="65" t="str">
        <f t="shared" si="389"/>
        <v/>
      </c>
      <c r="U745" s="65" t="str">
        <f t="shared" si="389"/>
        <v/>
      </c>
      <c r="V745" s="66" t="str">
        <f t="shared" si="389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90">IFERROR((F747-F746)/F746,"")</f>
        <v/>
      </c>
      <c r="G748" s="63" t="str">
        <f t="shared" si="390"/>
        <v/>
      </c>
      <c r="H748" s="63" t="str">
        <f t="shared" si="390"/>
        <v/>
      </c>
      <c r="I748" s="63" t="str">
        <f t="shared" si="390"/>
        <v/>
      </c>
      <c r="J748" s="63" t="str">
        <f t="shared" si="390"/>
        <v/>
      </c>
      <c r="K748" s="63" t="str">
        <f t="shared" si="390"/>
        <v/>
      </c>
      <c r="L748" s="63" t="str">
        <f t="shared" si="390"/>
        <v/>
      </c>
      <c r="M748" s="63" t="str">
        <f t="shared" si="390"/>
        <v/>
      </c>
      <c r="N748" s="63" t="str">
        <f t="shared" si="390"/>
        <v/>
      </c>
      <c r="O748" s="63" t="str">
        <f t="shared" si="390"/>
        <v/>
      </c>
      <c r="P748" s="63" t="str">
        <f t="shared" si="390"/>
        <v/>
      </c>
      <c r="Q748" s="63" t="str">
        <f t="shared" si="390"/>
        <v/>
      </c>
      <c r="R748" s="63" t="str">
        <f t="shared" si="390"/>
        <v/>
      </c>
      <c r="S748" s="63" t="str">
        <f t="shared" si="390"/>
        <v/>
      </c>
      <c r="T748" s="63" t="str">
        <f t="shared" si="390"/>
        <v/>
      </c>
      <c r="U748" s="63" t="str">
        <f t="shared" si="390"/>
        <v/>
      </c>
      <c r="V748" s="63" t="str">
        <f t="shared" si="390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91">IFERROR(SQRT(2*(F747-F746)^2/(F747+F746)),"")</f>
        <v/>
      </c>
      <c r="G749" s="65" t="str">
        <f t="shared" si="391"/>
        <v/>
      </c>
      <c r="H749" s="65" t="str">
        <f t="shared" si="391"/>
        <v/>
      </c>
      <c r="I749" s="65" t="str">
        <f t="shared" si="391"/>
        <v/>
      </c>
      <c r="J749" s="65" t="str">
        <f t="shared" si="391"/>
        <v/>
      </c>
      <c r="K749" s="65" t="str">
        <f t="shared" si="391"/>
        <v/>
      </c>
      <c r="L749" s="65" t="str">
        <f t="shared" si="391"/>
        <v/>
      </c>
      <c r="M749" s="65" t="str">
        <f t="shared" si="391"/>
        <v/>
      </c>
      <c r="N749" s="70" t="str">
        <f t="shared" si="391"/>
        <v/>
      </c>
      <c r="O749" s="70" t="str">
        <f t="shared" si="391"/>
        <v/>
      </c>
      <c r="P749" s="70" t="str">
        <f t="shared" si="391"/>
        <v/>
      </c>
      <c r="Q749" s="65" t="str">
        <f t="shared" si="391"/>
        <v/>
      </c>
      <c r="R749" s="65" t="str">
        <f t="shared" si="391"/>
        <v/>
      </c>
      <c r="S749" s="65" t="str">
        <f t="shared" si="391"/>
        <v/>
      </c>
      <c r="T749" s="65" t="str">
        <f t="shared" si="391"/>
        <v/>
      </c>
      <c r="U749" s="65" t="str">
        <f t="shared" si="391"/>
        <v/>
      </c>
      <c r="V749" s="66" t="str">
        <f t="shared" si="391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92">IFERROR((F751-F750)/F750,"")</f>
        <v/>
      </c>
      <c r="G752" s="63" t="str">
        <f t="shared" si="392"/>
        <v/>
      </c>
      <c r="H752" s="63" t="str">
        <f t="shared" si="392"/>
        <v/>
      </c>
      <c r="I752" s="63" t="str">
        <f t="shared" si="392"/>
        <v/>
      </c>
      <c r="J752" s="63" t="str">
        <f t="shared" si="392"/>
        <v/>
      </c>
      <c r="K752" s="63" t="str">
        <f t="shared" si="392"/>
        <v/>
      </c>
      <c r="L752" s="63" t="str">
        <f t="shared" si="392"/>
        <v/>
      </c>
      <c r="M752" s="63" t="str">
        <f t="shared" si="392"/>
        <v/>
      </c>
      <c r="N752" s="63" t="str">
        <f t="shared" si="392"/>
        <v/>
      </c>
      <c r="O752" s="63" t="str">
        <f t="shared" si="392"/>
        <v/>
      </c>
      <c r="P752" s="63" t="str">
        <f t="shared" si="392"/>
        <v/>
      </c>
      <c r="Q752" s="63" t="str">
        <f t="shared" si="392"/>
        <v/>
      </c>
      <c r="R752" s="63" t="str">
        <f t="shared" si="392"/>
        <v/>
      </c>
      <c r="S752" s="63" t="str">
        <f t="shared" si="392"/>
        <v/>
      </c>
      <c r="T752" s="63" t="str">
        <f t="shared" si="392"/>
        <v/>
      </c>
      <c r="U752" s="63" t="str">
        <f t="shared" si="392"/>
        <v/>
      </c>
      <c r="V752" s="63" t="str">
        <f t="shared" si="392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93">IFERROR(SQRT(2*(F751-F750)^2/(F751+F750)),"")</f>
        <v/>
      </c>
      <c r="G753" s="65" t="str">
        <f t="shared" si="393"/>
        <v/>
      </c>
      <c r="H753" s="65" t="str">
        <f t="shared" si="393"/>
        <v/>
      </c>
      <c r="I753" s="65" t="str">
        <f t="shared" si="393"/>
        <v/>
      </c>
      <c r="J753" s="65" t="str">
        <f t="shared" si="393"/>
        <v/>
      </c>
      <c r="K753" s="65" t="str">
        <f t="shared" si="393"/>
        <v/>
      </c>
      <c r="L753" s="65" t="str">
        <f t="shared" si="393"/>
        <v/>
      </c>
      <c r="M753" s="65" t="str">
        <f t="shared" si="393"/>
        <v/>
      </c>
      <c r="N753" s="70" t="str">
        <f t="shared" si="393"/>
        <v/>
      </c>
      <c r="O753" s="70" t="str">
        <f t="shared" si="393"/>
        <v/>
      </c>
      <c r="P753" s="70" t="str">
        <f t="shared" si="393"/>
        <v/>
      </c>
      <c r="Q753" s="65" t="str">
        <f t="shared" si="393"/>
        <v/>
      </c>
      <c r="R753" s="65" t="str">
        <f t="shared" si="393"/>
        <v/>
      </c>
      <c r="S753" s="65" t="str">
        <f t="shared" si="393"/>
        <v/>
      </c>
      <c r="T753" s="65" t="str">
        <f t="shared" si="393"/>
        <v/>
      </c>
      <c r="U753" s="65" t="str">
        <f t="shared" si="393"/>
        <v/>
      </c>
      <c r="V753" s="66" t="str">
        <f t="shared" si="393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94">IFERROR((F755-F754)/F754,"")</f>
        <v/>
      </c>
      <c r="G756" s="63" t="str">
        <f t="shared" si="394"/>
        <v/>
      </c>
      <c r="H756" s="63" t="str">
        <f t="shared" si="394"/>
        <v/>
      </c>
      <c r="I756" s="63" t="str">
        <f t="shared" si="394"/>
        <v/>
      </c>
      <c r="J756" s="63" t="str">
        <f t="shared" si="394"/>
        <v/>
      </c>
      <c r="K756" s="63" t="str">
        <f t="shared" si="394"/>
        <v/>
      </c>
      <c r="L756" s="63" t="str">
        <f t="shared" si="394"/>
        <v/>
      </c>
      <c r="M756" s="63" t="str">
        <f t="shared" si="394"/>
        <v/>
      </c>
      <c r="N756" s="63" t="str">
        <f t="shared" si="394"/>
        <v/>
      </c>
      <c r="O756" s="63" t="str">
        <f t="shared" si="394"/>
        <v/>
      </c>
      <c r="P756" s="63" t="str">
        <f t="shared" si="394"/>
        <v/>
      </c>
      <c r="Q756" s="63" t="str">
        <f t="shared" si="394"/>
        <v/>
      </c>
      <c r="R756" s="63" t="str">
        <f t="shared" si="394"/>
        <v/>
      </c>
      <c r="S756" s="63" t="str">
        <f t="shared" si="394"/>
        <v/>
      </c>
      <c r="T756" s="63" t="str">
        <f t="shared" si="394"/>
        <v/>
      </c>
      <c r="U756" s="63" t="str">
        <f t="shared" si="394"/>
        <v/>
      </c>
      <c r="V756" s="63" t="str">
        <f t="shared" si="394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95">IFERROR(SQRT(2*(F755-F754)^2/(F755+F754)),"")</f>
        <v/>
      </c>
      <c r="G757" s="65" t="str">
        <f t="shared" si="395"/>
        <v/>
      </c>
      <c r="H757" s="65" t="str">
        <f t="shared" si="395"/>
        <v/>
      </c>
      <c r="I757" s="65" t="str">
        <f t="shared" si="395"/>
        <v/>
      </c>
      <c r="J757" s="65" t="str">
        <f t="shared" si="395"/>
        <v/>
      </c>
      <c r="K757" s="65" t="str">
        <f t="shared" si="395"/>
        <v/>
      </c>
      <c r="L757" s="65" t="str">
        <f t="shared" si="395"/>
        <v/>
      </c>
      <c r="M757" s="65" t="str">
        <f t="shared" si="395"/>
        <v/>
      </c>
      <c r="N757" s="70" t="str">
        <f t="shared" si="395"/>
        <v/>
      </c>
      <c r="O757" s="70" t="str">
        <f t="shared" si="395"/>
        <v/>
      </c>
      <c r="P757" s="70" t="str">
        <f t="shared" si="395"/>
        <v/>
      </c>
      <c r="Q757" s="65" t="str">
        <f t="shared" si="395"/>
        <v/>
      </c>
      <c r="R757" s="65" t="str">
        <f t="shared" si="395"/>
        <v/>
      </c>
      <c r="S757" s="65" t="str">
        <f t="shared" si="395"/>
        <v/>
      </c>
      <c r="T757" s="65" t="str">
        <f t="shared" si="395"/>
        <v/>
      </c>
      <c r="U757" s="65" t="str">
        <f t="shared" si="395"/>
        <v/>
      </c>
      <c r="V757" s="66" t="str">
        <f t="shared" si="395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96">IFERROR((F759-F758)/F758,"")</f>
        <v/>
      </c>
      <c r="G760" s="63" t="str">
        <f t="shared" si="396"/>
        <v/>
      </c>
      <c r="H760" s="63" t="str">
        <f t="shared" si="396"/>
        <v/>
      </c>
      <c r="I760" s="63" t="str">
        <f t="shared" si="396"/>
        <v/>
      </c>
      <c r="J760" s="63" t="str">
        <f t="shared" si="396"/>
        <v/>
      </c>
      <c r="K760" s="63" t="str">
        <f t="shared" si="396"/>
        <v/>
      </c>
      <c r="L760" s="63" t="str">
        <f t="shared" si="396"/>
        <v/>
      </c>
      <c r="M760" s="63" t="str">
        <f t="shared" si="396"/>
        <v/>
      </c>
      <c r="N760" s="63" t="str">
        <f t="shared" si="396"/>
        <v/>
      </c>
      <c r="O760" s="63" t="str">
        <f t="shared" si="396"/>
        <v/>
      </c>
      <c r="P760" s="63" t="str">
        <f t="shared" si="396"/>
        <v/>
      </c>
      <c r="Q760" s="63" t="str">
        <f t="shared" si="396"/>
        <v/>
      </c>
      <c r="R760" s="63" t="str">
        <f t="shared" si="396"/>
        <v/>
      </c>
      <c r="S760" s="63" t="str">
        <f t="shared" si="396"/>
        <v/>
      </c>
      <c r="T760" s="63" t="str">
        <f t="shared" si="396"/>
        <v/>
      </c>
      <c r="U760" s="63" t="str">
        <f t="shared" si="396"/>
        <v/>
      </c>
      <c r="V760" s="63" t="str">
        <f t="shared" si="396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97">IFERROR(SQRT(2*(F759-F758)^2/(F759+F758)),"")</f>
        <v/>
      </c>
      <c r="G761" s="65" t="str">
        <f t="shared" si="397"/>
        <v/>
      </c>
      <c r="H761" s="65" t="str">
        <f t="shared" si="397"/>
        <v/>
      </c>
      <c r="I761" s="65" t="str">
        <f t="shared" si="397"/>
        <v/>
      </c>
      <c r="J761" s="65" t="str">
        <f t="shared" si="397"/>
        <v/>
      </c>
      <c r="K761" s="65" t="str">
        <f t="shared" si="397"/>
        <v/>
      </c>
      <c r="L761" s="65" t="str">
        <f t="shared" si="397"/>
        <v/>
      </c>
      <c r="M761" s="65" t="str">
        <f t="shared" si="397"/>
        <v/>
      </c>
      <c r="N761" s="70" t="str">
        <f t="shared" si="397"/>
        <v/>
      </c>
      <c r="O761" s="70" t="str">
        <f t="shared" si="397"/>
        <v/>
      </c>
      <c r="P761" s="70" t="str">
        <f t="shared" si="397"/>
        <v/>
      </c>
      <c r="Q761" s="65" t="str">
        <f t="shared" si="397"/>
        <v/>
      </c>
      <c r="R761" s="65" t="str">
        <f t="shared" si="397"/>
        <v/>
      </c>
      <c r="S761" s="65" t="str">
        <f t="shared" si="397"/>
        <v/>
      </c>
      <c r="T761" s="65" t="str">
        <f t="shared" si="397"/>
        <v/>
      </c>
      <c r="U761" s="65" t="str">
        <f t="shared" si="397"/>
        <v/>
      </c>
      <c r="V761" s="66" t="str">
        <f t="shared" si="397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98">IFERROR((F763-F762)/F762,"")</f>
        <v/>
      </c>
      <c r="G764" s="63" t="str">
        <f t="shared" si="398"/>
        <v/>
      </c>
      <c r="H764" s="63" t="str">
        <f t="shared" si="398"/>
        <v/>
      </c>
      <c r="I764" s="63" t="str">
        <f t="shared" si="398"/>
        <v/>
      </c>
      <c r="J764" s="63" t="str">
        <f t="shared" si="398"/>
        <v/>
      </c>
      <c r="K764" s="63" t="str">
        <f t="shared" si="398"/>
        <v/>
      </c>
      <c r="L764" s="63" t="str">
        <f t="shared" si="398"/>
        <v/>
      </c>
      <c r="M764" s="63" t="str">
        <f t="shared" si="398"/>
        <v/>
      </c>
      <c r="N764" s="63" t="str">
        <f t="shared" si="398"/>
        <v/>
      </c>
      <c r="O764" s="63" t="str">
        <f t="shared" si="398"/>
        <v/>
      </c>
      <c r="P764" s="63" t="str">
        <f t="shared" si="398"/>
        <v/>
      </c>
      <c r="Q764" s="63" t="str">
        <f t="shared" si="398"/>
        <v/>
      </c>
      <c r="R764" s="63" t="str">
        <f t="shared" si="398"/>
        <v/>
      </c>
      <c r="S764" s="63" t="str">
        <f t="shared" si="398"/>
        <v/>
      </c>
      <c r="T764" s="63" t="str">
        <f t="shared" si="398"/>
        <v/>
      </c>
      <c r="U764" s="63" t="str">
        <f t="shared" si="398"/>
        <v/>
      </c>
      <c r="V764" s="63" t="str">
        <f t="shared" si="398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99">IFERROR(SQRT(2*(F763-F762)^2/(F763+F762)),"")</f>
        <v/>
      </c>
      <c r="G765" s="65" t="str">
        <f t="shared" si="399"/>
        <v/>
      </c>
      <c r="H765" s="65" t="str">
        <f t="shared" si="399"/>
        <v/>
      </c>
      <c r="I765" s="65" t="str">
        <f t="shared" si="399"/>
        <v/>
      </c>
      <c r="J765" s="65" t="str">
        <f t="shared" si="399"/>
        <v/>
      </c>
      <c r="K765" s="65" t="str">
        <f t="shared" si="399"/>
        <v/>
      </c>
      <c r="L765" s="65" t="str">
        <f t="shared" si="399"/>
        <v/>
      </c>
      <c r="M765" s="65" t="str">
        <f t="shared" si="399"/>
        <v/>
      </c>
      <c r="N765" s="70" t="str">
        <f t="shared" si="399"/>
        <v/>
      </c>
      <c r="O765" s="70" t="str">
        <f t="shared" si="399"/>
        <v/>
      </c>
      <c r="P765" s="70" t="str">
        <f t="shared" si="399"/>
        <v/>
      </c>
      <c r="Q765" s="65" t="str">
        <f t="shared" si="399"/>
        <v/>
      </c>
      <c r="R765" s="65" t="str">
        <f t="shared" si="399"/>
        <v/>
      </c>
      <c r="S765" s="65" t="str">
        <f t="shared" si="399"/>
        <v/>
      </c>
      <c r="T765" s="65" t="str">
        <f t="shared" si="399"/>
        <v/>
      </c>
      <c r="U765" s="65" t="str">
        <f t="shared" si="399"/>
        <v/>
      </c>
      <c r="V765" s="66" t="str">
        <f t="shared" si="399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400">IFERROR((F767-F766)/F766,"")</f>
        <v/>
      </c>
      <c r="G768" s="63" t="str">
        <f t="shared" si="400"/>
        <v/>
      </c>
      <c r="H768" s="63" t="str">
        <f t="shared" si="400"/>
        <v/>
      </c>
      <c r="I768" s="63" t="str">
        <f t="shared" si="400"/>
        <v/>
      </c>
      <c r="J768" s="63" t="str">
        <f t="shared" si="400"/>
        <v/>
      </c>
      <c r="K768" s="63" t="str">
        <f t="shared" si="400"/>
        <v/>
      </c>
      <c r="L768" s="63" t="str">
        <f t="shared" si="400"/>
        <v/>
      </c>
      <c r="M768" s="63" t="str">
        <f t="shared" si="400"/>
        <v/>
      </c>
      <c r="N768" s="63" t="str">
        <f t="shared" si="400"/>
        <v/>
      </c>
      <c r="O768" s="63" t="str">
        <f t="shared" si="400"/>
        <v/>
      </c>
      <c r="P768" s="63" t="str">
        <f t="shared" si="400"/>
        <v/>
      </c>
      <c r="Q768" s="63" t="str">
        <f t="shared" si="400"/>
        <v/>
      </c>
      <c r="R768" s="63" t="str">
        <f t="shared" si="400"/>
        <v/>
      </c>
      <c r="S768" s="63" t="str">
        <f t="shared" si="400"/>
        <v/>
      </c>
      <c r="T768" s="63" t="str">
        <f t="shared" si="400"/>
        <v/>
      </c>
      <c r="U768" s="63" t="str">
        <f t="shared" si="400"/>
        <v/>
      </c>
      <c r="V768" s="63" t="str">
        <f t="shared" si="400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401">IFERROR(SQRT(2*(F767-F766)^2/(F767+F766)),"")</f>
        <v/>
      </c>
      <c r="G769" s="65" t="str">
        <f t="shared" si="401"/>
        <v/>
      </c>
      <c r="H769" s="65" t="str">
        <f t="shared" si="401"/>
        <v/>
      </c>
      <c r="I769" s="65" t="str">
        <f t="shared" si="401"/>
        <v/>
      </c>
      <c r="J769" s="65" t="str">
        <f t="shared" si="401"/>
        <v/>
      </c>
      <c r="K769" s="65" t="str">
        <f t="shared" si="401"/>
        <v/>
      </c>
      <c r="L769" s="65" t="str">
        <f t="shared" si="401"/>
        <v/>
      </c>
      <c r="M769" s="65" t="str">
        <f t="shared" si="401"/>
        <v/>
      </c>
      <c r="N769" s="70" t="str">
        <f t="shared" si="401"/>
        <v/>
      </c>
      <c r="O769" s="70" t="str">
        <f t="shared" si="401"/>
        <v/>
      </c>
      <c r="P769" s="70" t="str">
        <f t="shared" si="401"/>
        <v/>
      </c>
      <c r="Q769" s="65" t="str">
        <f t="shared" si="401"/>
        <v/>
      </c>
      <c r="R769" s="65" t="str">
        <f t="shared" si="401"/>
        <v/>
      </c>
      <c r="S769" s="65" t="str">
        <f t="shared" si="401"/>
        <v/>
      </c>
      <c r="T769" s="65" t="str">
        <f t="shared" si="401"/>
        <v/>
      </c>
      <c r="U769" s="65" t="str">
        <f t="shared" si="401"/>
        <v/>
      </c>
      <c r="V769" s="66" t="str">
        <f t="shared" si="401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402">IFERROR((F771-F770)/F770,"")</f>
        <v/>
      </c>
      <c r="G772" s="63" t="str">
        <f t="shared" si="402"/>
        <v/>
      </c>
      <c r="H772" s="63" t="str">
        <f t="shared" si="402"/>
        <v/>
      </c>
      <c r="I772" s="63" t="str">
        <f t="shared" si="402"/>
        <v/>
      </c>
      <c r="J772" s="63" t="str">
        <f t="shared" si="402"/>
        <v/>
      </c>
      <c r="K772" s="63" t="str">
        <f t="shared" si="402"/>
        <v/>
      </c>
      <c r="L772" s="63" t="str">
        <f t="shared" si="402"/>
        <v/>
      </c>
      <c r="M772" s="63" t="str">
        <f t="shared" si="402"/>
        <v/>
      </c>
      <c r="N772" s="63" t="str">
        <f t="shared" si="402"/>
        <v/>
      </c>
      <c r="O772" s="63" t="str">
        <f t="shared" si="402"/>
        <v/>
      </c>
      <c r="P772" s="63" t="str">
        <f t="shared" si="402"/>
        <v/>
      </c>
      <c r="Q772" s="63" t="str">
        <f t="shared" si="402"/>
        <v/>
      </c>
      <c r="R772" s="63" t="str">
        <f t="shared" si="402"/>
        <v/>
      </c>
      <c r="S772" s="63" t="str">
        <f t="shared" si="402"/>
        <v/>
      </c>
      <c r="T772" s="63" t="str">
        <f t="shared" si="402"/>
        <v/>
      </c>
      <c r="U772" s="63" t="str">
        <f t="shared" si="402"/>
        <v/>
      </c>
      <c r="V772" s="63" t="str">
        <f t="shared" si="402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403">IFERROR(SQRT(2*(F771-F770)^2/(F771+F770)),"")</f>
        <v/>
      </c>
      <c r="G773" s="65" t="str">
        <f t="shared" si="403"/>
        <v/>
      </c>
      <c r="H773" s="65" t="str">
        <f t="shared" si="403"/>
        <v/>
      </c>
      <c r="I773" s="65" t="str">
        <f t="shared" si="403"/>
        <v/>
      </c>
      <c r="J773" s="65" t="str">
        <f t="shared" si="403"/>
        <v/>
      </c>
      <c r="K773" s="65" t="str">
        <f t="shared" si="403"/>
        <v/>
      </c>
      <c r="L773" s="65" t="str">
        <f t="shared" si="403"/>
        <v/>
      </c>
      <c r="M773" s="65" t="str">
        <f t="shared" si="403"/>
        <v/>
      </c>
      <c r="N773" s="70" t="str">
        <f t="shared" si="403"/>
        <v/>
      </c>
      <c r="O773" s="70" t="str">
        <f t="shared" si="403"/>
        <v/>
      </c>
      <c r="P773" s="70" t="str">
        <f t="shared" si="403"/>
        <v/>
      </c>
      <c r="Q773" s="65" t="str">
        <f t="shared" si="403"/>
        <v/>
      </c>
      <c r="R773" s="65" t="str">
        <f t="shared" si="403"/>
        <v/>
      </c>
      <c r="S773" s="65" t="str">
        <f t="shared" si="403"/>
        <v/>
      </c>
      <c r="T773" s="65" t="str">
        <f t="shared" si="403"/>
        <v/>
      </c>
      <c r="U773" s="65" t="str">
        <f t="shared" si="403"/>
        <v/>
      </c>
      <c r="V773" s="66" t="str">
        <f t="shared" si="403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404">IFERROR((F775-F774)/F774,"")</f>
        <v/>
      </c>
      <c r="G776" s="63" t="str">
        <f t="shared" si="404"/>
        <v/>
      </c>
      <c r="H776" s="63" t="str">
        <f t="shared" si="404"/>
        <v/>
      </c>
      <c r="I776" s="63" t="str">
        <f t="shared" si="404"/>
        <v/>
      </c>
      <c r="J776" s="63" t="str">
        <f t="shared" si="404"/>
        <v/>
      </c>
      <c r="K776" s="63" t="str">
        <f t="shared" si="404"/>
        <v/>
      </c>
      <c r="L776" s="63" t="str">
        <f t="shared" si="404"/>
        <v/>
      </c>
      <c r="M776" s="63" t="str">
        <f t="shared" si="404"/>
        <v/>
      </c>
      <c r="N776" s="63" t="str">
        <f t="shared" si="404"/>
        <v/>
      </c>
      <c r="O776" s="63" t="str">
        <f t="shared" si="404"/>
        <v/>
      </c>
      <c r="P776" s="63" t="str">
        <f t="shared" si="404"/>
        <v/>
      </c>
      <c r="Q776" s="63" t="str">
        <f t="shared" si="404"/>
        <v/>
      </c>
      <c r="R776" s="63" t="str">
        <f t="shared" si="404"/>
        <v/>
      </c>
      <c r="S776" s="63" t="str">
        <f t="shared" si="404"/>
        <v/>
      </c>
      <c r="T776" s="63" t="str">
        <f t="shared" si="404"/>
        <v/>
      </c>
      <c r="U776" s="63" t="str">
        <f t="shared" si="404"/>
        <v/>
      </c>
      <c r="V776" s="63" t="str">
        <f t="shared" si="404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405">IFERROR(SQRT(2*(F775-F774)^2/(F775+F774)),"")</f>
        <v/>
      </c>
      <c r="G777" s="65" t="str">
        <f t="shared" si="405"/>
        <v/>
      </c>
      <c r="H777" s="65" t="str">
        <f t="shared" si="405"/>
        <v/>
      </c>
      <c r="I777" s="65" t="str">
        <f t="shared" si="405"/>
        <v/>
      </c>
      <c r="J777" s="65" t="str">
        <f t="shared" si="405"/>
        <v/>
      </c>
      <c r="K777" s="65" t="str">
        <f t="shared" si="405"/>
        <v/>
      </c>
      <c r="L777" s="65" t="str">
        <f t="shared" si="405"/>
        <v/>
      </c>
      <c r="M777" s="65" t="str">
        <f t="shared" si="405"/>
        <v/>
      </c>
      <c r="N777" s="70" t="str">
        <f t="shared" si="405"/>
        <v/>
      </c>
      <c r="O777" s="70" t="str">
        <f t="shared" si="405"/>
        <v/>
      </c>
      <c r="P777" s="70" t="str">
        <f t="shared" si="405"/>
        <v/>
      </c>
      <c r="Q777" s="65" t="str">
        <f t="shared" si="405"/>
        <v/>
      </c>
      <c r="R777" s="65" t="str">
        <f t="shared" si="405"/>
        <v/>
      </c>
      <c r="S777" s="65" t="str">
        <f t="shared" si="405"/>
        <v/>
      </c>
      <c r="T777" s="65" t="str">
        <f t="shared" si="405"/>
        <v/>
      </c>
      <c r="U777" s="65" t="str">
        <f t="shared" si="405"/>
        <v/>
      </c>
      <c r="V777" s="66" t="str">
        <f t="shared" si="405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406">IFERROR((F779-F778)/F778,"")</f>
        <v/>
      </c>
      <c r="G780" s="63" t="str">
        <f t="shared" si="406"/>
        <v/>
      </c>
      <c r="H780" s="63" t="str">
        <f t="shared" si="406"/>
        <v/>
      </c>
      <c r="I780" s="63" t="str">
        <f t="shared" si="406"/>
        <v/>
      </c>
      <c r="J780" s="63" t="str">
        <f t="shared" si="406"/>
        <v/>
      </c>
      <c r="K780" s="63" t="str">
        <f t="shared" si="406"/>
        <v/>
      </c>
      <c r="L780" s="63" t="str">
        <f t="shared" si="406"/>
        <v/>
      </c>
      <c r="M780" s="63" t="str">
        <f t="shared" si="406"/>
        <v/>
      </c>
      <c r="N780" s="63" t="str">
        <f t="shared" si="406"/>
        <v/>
      </c>
      <c r="O780" s="63" t="str">
        <f t="shared" si="406"/>
        <v/>
      </c>
      <c r="P780" s="63" t="str">
        <f t="shared" si="406"/>
        <v/>
      </c>
      <c r="Q780" s="63" t="str">
        <f t="shared" si="406"/>
        <v/>
      </c>
      <c r="R780" s="63" t="str">
        <f t="shared" si="406"/>
        <v/>
      </c>
      <c r="S780" s="63" t="str">
        <f t="shared" si="406"/>
        <v/>
      </c>
      <c r="T780" s="63" t="str">
        <f t="shared" si="406"/>
        <v/>
      </c>
      <c r="U780" s="63" t="str">
        <f t="shared" si="406"/>
        <v/>
      </c>
      <c r="V780" s="63" t="str">
        <f t="shared" si="406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407">IFERROR(SQRT(2*(F779-F778)^2/(F779+F778)),"")</f>
        <v/>
      </c>
      <c r="G781" s="65" t="str">
        <f t="shared" si="407"/>
        <v/>
      </c>
      <c r="H781" s="65" t="str">
        <f t="shared" si="407"/>
        <v/>
      </c>
      <c r="I781" s="65" t="str">
        <f t="shared" si="407"/>
        <v/>
      </c>
      <c r="J781" s="65" t="str">
        <f t="shared" si="407"/>
        <v/>
      </c>
      <c r="K781" s="65" t="str">
        <f t="shared" si="407"/>
        <v/>
      </c>
      <c r="L781" s="65" t="str">
        <f t="shared" si="407"/>
        <v/>
      </c>
      <c r="M781" s="65" t="str">
        <f t="shared" si="407"/>
        <v/>
      </c>
      <c r="N781" s="70" t="str">
        <f t="shared" si="407"/>
        <v/>
      </c>
      <c r="O781" s="70" t="str">
        <f t="shared" si="407"/>
        <v/>
      </c>
      <c r="P781" s="70" t="str">
        <f t="shared" si="407"/>
        <v/>
      </c>
      <c r="Q781" s="65" t="str">
        <f t="shared" si="407"/>
        <v/>
      </c>
      <c r="R781" s="65" t="str">
        <f t="shared" si="407"/>
        <v/>
      </c>
      <c r="S781" s="65" t="str">
        <f t="shared" si="407"/>
        <v/>
      </c>
      <c r="T781" s="65" t="str">
        <f t="shared" si="407"/>
        <v/>
      </c>
      <c r="U781" s="65" t="str">
        <f t="shared" si="407"/>
        <v/>
      </c>
      <c r="V781" s="66" t="str">
        <f t="shared" si="407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408">IFERROR((F783-F782)/F782,"")</f>
        <v/>
      </c>
      <c r="G784" s="63" t="str">
        <f t="shared" si="408"/>
        <v/>
      </c>
      <c r="H784" s="63" t="str">
        <f t="shared" si="408"/>
        <v/>
      </c>
      <c r="I784" s="63" t="str">
        <f t="shared" si="408"/>
        <v/>
      </c>
      <c r="J784" s="63" t="str">
        <f t="shared" si="408"/>
        <v/>
      </c>
      <c r="K784" s="63" t="str">
        <f t="shared" si="408"/>
        <v/>
      </c>
      <c r="L784" s="63" t="str">
        <f t="shared" si="408"/>
        <v/>
      </c>
      <c r="M784" s="63" t="str">
        <f t="shared" si="408"/>
        <v/>
      </c>
      <c r="N784" s="63" t="str">
        <f t="shared" si="408"/>
        <v/>
      </c>
      <c r="O784" s="63" t="str">
        <f t="shared" si="408"/>
        <v/>
      </c>
      <c r="P784" s="63" t="str">
        <f t="shared" si="408"/>
        <v/>
      </c>
      <c r="Q784" s="63" t="str">
        <f t="shared" si="408"/>
        <v/>
      </c>
      <c r="R784" s="63" t="str">
        <f t="shared" si="408"/>
        <v/>
      </c>
      <c r="S784" s="63" t="str">
        <f t="shared" si="408"/>
        <v/>
      </c>
      <c r="T784" s="63" t="str">
        <f t="shared" si="408"/>
        <v/>
      </c>
      <c r="U784" s="63" t="str">
        <f t="shared" si="408"/>
        <v/>
      </c>
      <c r="V784" s="63" t="str">
        <f t="shared" si="408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409">IFERROR(SQRT(2*(F783-F782)^2/(F783+F782)),"")</f>
        <v/>
      </c>
      <c r="G785" s="65" t="str">
        <f t="shared" si="409"/>
        <v/>
      </c>
      <c r="H785" s="65" t="str">
        <f t="shared" si="409"/>
        <v/>
      </c>
      <c r="I785" s="65" t="str">
        <f t="shared" si="409"/>
        <v/>
      </c>
      <c r="J785" s="65" t="str">
        <f t="shared" si="409"/>
        <v/>
      </c>
      <c r="K785" s="65" t="str">
        <f t="shared" si="409"/>
        <v/>
      </c>
      <c r="L785" s="65" t="str">
        <f t="shared" si="409"/>
        <v/>
      </c>
      <c r="M785" s="65" t="str">
        <f t="shared" si="409"/>
        <v/>
      </c>
      <c r="N785" s="70" t="str">
        <f t="shared" si="409"/>
        <v/>
      </c>
      <c r="O785" s="70" t="str">
        <f t="shared" si="409"/>
        <v/>
      </c>
      <c r="P785" s="70" t="str">
        <f t="shared" si="409"/>
        <v/>
      </c>
      <c r="Q785" s="65" t="str">
        <f t="shared" si="409"/>
        <v/>
      </c>
      <c r="R785" s="65" t="str">
        <f t="shared" si="409"/>
        <v/>
      </c>
      <c r="S785" s="65" t="str">
        <f t="shared" si="409"/>
        <v/>
      </c>
      <c r="T785" s="65" t="str">
        <f t="shared" si="409"/>
        <v/>
      </c>
      <c r="U785" s="65" t="str">
        <f t="shared" si="409"/>
        <v/>
      </c>
      <c r="V785" s="66" t="str">
        <f t="shared" si="409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410">IFERROR((F787-F786)/F786,"")</f>
        <v/>
      </c>
      <c r="G788" s="63" t="str">
        <f t="shared" si="410"/>
        <v/>
      </c>
      <c r="H788" s="63" t="str">
        <f t="shared" si="410"/>
        <v/>
      </c>
      <c r="I788" s="63" t="str">
        <f t="shared" si="410"/>
        <v/>
      </c>
      <c r="J788" s="63" t="str">
        <f t="shared" si="410"/>
        <v/>
      </c>
      <c r="K788" s="63" t="str">
        <f t="shared" si="410"/>
        <v/>
      </c>
      <c r="L788" s="63" t="str">
        <f t="shared" si="410"/>
        <v/>
      </c>
      <c r="M788" s="63" t="str">
        <f t="shared" si="410"/>
        <v/>
      </c>
      <c r="N788" s="63" t="str">
        <f t="shared" si="410"/>
        <v/>
      </c>
      <c r="O788" s="63" t="str">
        <f t="shared" si="410"/>
        <v/>
      </c>
      <c r="P788" s="63" t="str">
        <f t="shared" si="410"/>
        <v/>
      </c>
      <c r="Q788" s="63" t="str">
        <f t="shared" si="410"/>
        <v/>
      </c>
      <c r="R788" s="63" t="str">
        <f t="shared" si="410"/>
        <v/>
      </c>
      <c r="S788" s="63" t="str">
        <f t="shared" si="410"/>
        <v/>
      </c>
      <c r="T788" s="63" t="str">
        <f t="shared" si="410"/>
        <v/>
      </c>
      <c r="U788" s="63" t="str">
        <f t="shared" si="410"/>
        <v/>
      </c>
      <c r="V788" s="63" t="str">
        <f t="shared" si="410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411">IFERROR(SQRT(2*(F787-F786)^2/(F787+F786)),"")</f>
        <v/>
      </c>
      <c r="G789" s="65" t="str">
        <f t="shared" si="411"/>
        <v/>
      </c>
      <c r="H789" s="65" t="str">
        <f t="shared" si="411"/>
        <v/>
      </c>
      <c r="I789" s="65" t="str">
        <f t="shared" si="411"/>
        <v/>
      </c>
      <c r="J789" s="65" t="str">
        <f t="shared" si="411"/>
        <v/>
      </c>
      <c r="K789" s="65" t="str">
        <f t="shared" si="411"/>
        <v/>
      </c>
      <c r="L789" s="65" t="str">
        <f t="shared" si="411"/>
        <v/>
      </c>
      <c r="M789" s="65" t="str">
        <f t="shared" si="411"/>
        <v/>
      </c>
      <c r="N789" s="70" t="str">
        <f t="shared" si="411"/>
        <v/>
      </c>
      <c r="O789" s="70" t="str">
        <f t="shared" si="411"/>
        <v/>
      </c>
      <c r="P789" s="70" t="str">
        <f t="shared" si="411"/>
        <v/>
      </c>
      <c r="Q789" s="65" t="str">
        <f t="shared" si="411"/>
        <v/>
      </c>
      <c r="R789" s="65" t="str">
        <f t="shared" si="411"/>
        <v/>
      </c>
      <c r="S789" s="65" t="str">
        <f t="shared" si="411"/>
        <v/>
      </c>
      <c r="T789" s="65" t="str">
        <f t="shared" si="411"/>
        <v/>
      </c>
      <c r="U789" s="65" t="str">
        <f t="shared" si="411"/>
        <v/>
      </c>
      <c r="V789" s="66" t="str">
        <f t="shared" si="411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412">IFERROR((F791-F790)/F790,"")</f>
        <v/>
      </c>
      <c r="G792" s="63" t="str">
        <f t="shared" si="412"/>
        <v/>
      </c>
      <c r="H792" s="63" t="str">
        <f t="shared" si="412"/>
        <v/>
      </c>
      <c r="I792" s="63" t="str">
        <f t="shared" si="412"/>
        <v/>
      </c>
      <c r="J792" s="63" t="str">
        <f t="shared" si="412"/>
        <v/>
      </c>
      <c r="K792" s="63" t="str">
        <f t="shared" si="412"/>
        <v/>
      </c>
      <c r="L792" s="63" t="str">
        <f t="shared" si="412"/>
        <v/>
      </c>
      <c r="M792" s="63" t="str">
        <f t="shared" si="412"/>
        <v/>
      </c>
      <c r="N792" s="63" t="str">
        <f t="shared" si="412"/>
        <v/>
      </c>
      <c r="O792" s="63" t="str">
        <f t="shared" si="412"/>
        <v/>
      </c>
      <c r="P792" s="63" t="str">
        <f t="shared" si="412"/>
        <v/>
      </c>
      <c r="Q792" s="63" t="str">
        <f t="shared" si="412"/>
        <v/>
      </c>
      <c r="R792" s="63" t="str">
        <f t="shared" si="412"/>
        <v/>
      </c>
      <c r="S792" s="63" t="str">
        <f t="shared" si="412"/>
        <v/>
      </c>
      <c r="T792" s="63" t="str">
        <f t="shared" si="412"/>
        <v/>
      </c>
      <c r="U792" s="63" t="str">
        <f t="shared" si="412"/>
        <v/>
      </c>
      <c r="V792" s="63" t="str">
        <f t="shared" si="412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413">IFERROR(SQRT(2*(F791-F790)^2/(F791+F790)),"")</f>
        <v/>
      </c>
      <c r="G793" s="65" t="str">
        <f t="shared" si="413"/>
        <v/>
      </c>
      <c r="H793" s="65" t="str">
        <f t="shared" si="413"/>
        <v/>
      </c>
      <c r="I793" s="65" t="str">
        <f t="shared" si="413"/>
        <v/>
      </c>
      <c r="J793" s="65" t="str">
        <f t="shared" si="413"/>
        <v/>
      </c>
      <c r="K793" s="65" t="str">
        <f t="shared" si="413"/>
        <v/>
      </c>
      <c r="L793" s="65" t="str">
        <f t="shared" si="413"/>
        <v/>
      </c>
      <c r="M793" s="65" t="str">
        <f t="shared" si="413"/>
        <v/>
      </c>
      <c r="N793" s="70" t="str">
        <f t="shared" si="413"/>
        <v/>
      </c>
      <c r="O793" s="70" t="str">
        <f t="shared" si="413"/>
        <v/>
      </c>
      <c r="P793" s="70" t="str">
        <f t="shared" si="413"/>
        <v/>
      </c>
      <c r="Q793" s="65" t="str">
        <f t="shared" si="413"/>
        <v/>
      </c>
      <c r="R793" s="65" t="str">
        <f t="shared" si="413"/>
        <v/>
      </c>
      <c r="S793" s="65" t="str">
        <f t="shared" si="413"/>
        <v/>
      </c>
      <c r="T793" s="65" t="str">
        <f t="shared" si="413"/>
        <v/>
      </c>
      <c r="U793" s="65" t="str">
        <f t="shared" si="413"/>
        <v/>
      </c>
      <c r="V793" s="66" t="str">
        <f t="shared" si="413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414">IFERROR((F795-F794)/F794,"")</f>
        <v/>
      </c>
      <c r="G796" s="63" t="str">
        <f t="shared" si="414"/>
        <v/>
      </c>
      <c r="H796" s="63" t="str">
        <f t="shared" si="414"/>
        <v/>
      </c>
      <c r="I796" s="63" t="str">
        <f t="shared" si="414"/>
        <v/>
      </c>
      <c r="J796" s="63" t="str">
        <f t="shared" si="414"/>
        <v/>
      </c>
      <c r="K796" s="63" t="str">
        <f t="shared" si="414"/>
        <v/>
      </c>
      <c r="L796" s="63" t="str">
        <f t="shared" si="414"/>
        <v/>
      </c>
      <c r="M796" s="63" t="str">
        <f t="shared" si="414"/>
        <v/>
      </c>
      <c r="N796" s="63" t="str">
        <f t="shared" si="414"/>
        <v/>
      </c>
      <c r="O796" s="63" t="str">
        <f t="shared" si="414"/>
        <v/>
      </c>
      <c r="P796" s="63" t="str">
        <f t="shared" si="414"/>
        <v/>
      </c>
      <c r="Q796" s="63" t="str">
        <f t="shared" si="414"/>
        <v/>
      </c>
      <c r="R796" s="63" t="str">
        <f t="shared" si="414"/>
        <v/>
      </c>
      <c r="S796" s="63" t="str">
        <f t="shared" si="414"/>
        <v/>
      </c>
      <c r="T796" s="63" t="str">
        <f t="shared" si="414"/>
        <v/>
      </c>
      <c r="U796" s="63" t="str">
        <f t="shared" si="414"/>
        <v/>
      </c>
      <c r="V796" s="63" t="str">
        <f t="shared" si="414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415">IFERROR(SQRT(2*(F795-F794)^2/(F795+F794)),"")</f>
        <v/>
      </c>
      <c r="G797" s="65" t="str">
        <f t="shared" si="415"/>
        <v/>
      </c>
      <c r="H797" s="65" t="str">
        <f t="shared" si="415"/>
        <v/>
      </c>
      <c r="I797" s="65" t="str">
        <f t="shared" si="415"/>
        <v/>
      </c>
      <c r="J797" s="65" t="str">
        <f t="shared" si="415"/>
        <v/>
      </c>
      <c r="K797" s="65" t="str">
        <f t="shared" si="415"/>
        <v/>
      </c>
      <c r="L797" s="65" t="str">
        <f t="shared" si="415"/>
        <v/>
      </c>
      <c r="M797" s="65" t="str">
        <f t="shared" si="415"/>
        <v/>
      </c>
      <c r="N797" s="70" t="str">
        <f t="shared" si="415"/>
        <v/>
      </c>
      <c r="O797" s="70" t="str">
        <f t="shared" si="415"/>
        <v/>
      </c>
      <c r="P797" s="70" t="str">
        <f t="shared" si="415"/>
        <v/>
      </c>
      <c r="Q797" s="65" t="str">
        <f t="shared" si="415"/>
        <v/>
      </c>
      <c r="R797" s="65" t="str">
        <f t="shared" si="415"/>
        <v/>
      </c>
      <c r="S797" s="65" t="str">
        <f t="shared" si="415"/>
        <v/>
      </c>
      <c r="T797" s="65" t="str">
        <f t="shared" si="415"/>
        <v/>
      </c>
      <c r="U797" s="65" t="str">
        <f t="shared" si="415"/>
        <v/>
      </c>
      <c r="V797" s="66" t="str">
        <f t="shared" si="415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416">IFERROR((F799-F798)/F798,"")</f>
        <v/>
      </c>
      <c r="G800" s="63" t="str">
        <f t="shared" si="416"/>
        <v/>
      </c>
      <c r="H800" s="63" t="str">
        <f t="shared" si="416"/>
        <v/>
      </c>
      <c r="I800" s="63" t="str">
        <f t="shared" si="416"/>
        <v/>
      </c>
      <c r="J800" s="63" t="str">
        <f t="shared" si="416"/>
        <v/>
      </c>
      <c r="K800" s="63" t="str">
        <f t="shared" si="416"/>
        <v/>
      </c>
      <c r="L800" s="63" t="str">
        <f t="shared" si="416"/>
        <v/>
      </c>
      <c r="M800" s="63" t="str">
        <f t="shared" si="416"/>
        <v/>
      </c>
      <c r="N800" s="63" t="str">
        <f t="shared" si="416"/>
        <v/>
      </c>
      <c r="O800" s="63" t="str">
        <f t="shared" si="416"/>
        <v/>
      </c>
      <c r="P800" s="63" t="str">
        <f t="shared" si="416"/>
        <v/>
      </c>
      <c r="Q800" s="63" t="str">
        <f t="shared" si="416"/>
        <v/>
      </c>
      <c r="R800" s="63" t="str">
        <f t="shared" si="416"/>
        <v/>
      </c>
      <c r="S800" s="63" t="str">
        <f t="shared" si="416"/>
        <v/>
      </c>
      <c r="T800" s="63" t="str">
        <f t="shared" si="416"/>
        <v/>
      </c>
      <c r="U800" s="63" t="str">
        <f t="shared" si="416"/>
        <v/>
      </c>
      <c r="V800" s="63" t="str">
        <f t="shared" si="416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417">IFERROR(SQRT(2*(F799-F798)^2/(F799+F798)),"")</f>
        <v/>
      </c>
      <c r="G801" s="65" t="str">
        <f t="shared" si="417"/>
        <v/>
      </c>
      <c r="H801" s="65" t="str">
        <f t="shared" si="417"/>
        <v/>
      </c>
      <c r="I801" s="65" t="str">
        <f t="shared" si="417"/>
        <v/>
      </c>
      <c r="J801" s="65" t="str">
        <f t="shared" si="417"/>
        <v/>
      </c>
      <c r="K801" s="65" t="str">
        <f t="shared" si="417"/>
        <v/>
      </c>
      <c r="L801" s="65" t="str">
        <f t="shared" si="417"/>
        <v/>
      </c>
      <c r="M801" s="65" t="str">
        <f t="shared" si="417"/>
        <v/>
      </c>
      <c r="N801" s="70" t="str">
        <f t="shared" si="417"/>
        <v/>
      </c>
      <c r="O801" s="70" t="str">
        <f t="shared" si="417"/>
        <v/>
      </c>
      <c r="P801" s="70" t="str">
        <f t="shared" si="417"/>
        <v/>
      </c>
      <c r="Q801" s="65" t="str">
        <f t="shared" si="417"/>
        <v/>
      </c>
      <c r="R801" s="65" t="str">
        <f t="shared" si="417"/>
        <v/>
      </c>
      <c r="S801" s="65" t="str">
        <f t="shared" si="417"/>
        <v/>
      </c>
      <c r="T801" s="65" t="str">
        <f t="shared" si="417"/>
        <v/>
      </c>
      <c r="U801" s="65" t="str">
        <f t="shared" si="417"/>
        <v/>
      </c>
      <c r="V801" s="66" t="str">
        <f t="shared" si="417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18">IFERROR((F803-F802)/F802,"")</f>
        <v/>
      </c>
      <c r="G804" s="63" t="str">
        <f t="shared" si="418"/>
        <v/>
      </c>
      <c r="H804" s="63" t="str">
        <f t="shared" si="418"/>
        <v/>
      </c>
      <c r="I804" s="63" t="str">
        <f t="shared" si="418"/>
        <v/>
      </c>
      <c r="J804" s="63" t="str">
        <f t="shared" si="418"/>
        <v/>
      </c>
      <c r="K804" s="63" t="str">
        <f t="shared" si="418"/>
        <v/>
      </c>
      <c r="L804" s="63" t="str">
        <f t="shared" si="418"/>
        <v/>
      </c>
      <c r="M804" s="63" t="str">
        <f t="shared" si="418"/>
        <v/>
      </c>
      <c r="N804" s="63" t="str">
        <f t="shared" si="418"/>
        <v/>
      </c>
      <c r="O804" s="63" t="str">
        <f t="shared" si="418"/>
        <v/>
      </c>
      <c r="P804" s="63" t="str">
        <f t="shared" si="418"/>
        <v/>
      </c>
      <c r="Q804" s="63" t="str">
        <f t="shared" si="418"/>
        <v/>
      </c>
      <c r="R804" s="63" t="str">
        <f t="shared" si="418"/>
        <v/>
      </c>
      <c r="S804" s="63" t="str">
        <f t="shared" si="418"/>
        <v/>
      </c>
      <c r="T804" s="63" t="str">
        <f t="shared" si="418"/>
        <v/>
      </c>
      <c r="U804" s="63" t="str">
        <f t="shared" si="418"/>
        <v/>
      </c>
      <c r="V804" s="63" t="str">
        <f t="shared" si="418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19">IFERROR(SQRT(2*(F803-F802)^2/(F803+F802)),"")</f>
        <v/>
      </c>
      <c r="G805" s="65" t="str">
        <f t="shared" si="419"/>
        <v/>
      </c>
      <c r="H805" s="65" t="str">
        <f t="shared" si="419"/>
        <v/>
      </c>
      <c r="I805" s="65" t="str">
        <f t="shared" si="419"/>
        <v/>
      </c>
      <c r="J805" s="65" t="str">
        <f t="shared" si="419"/>
        <v/>
      </c>
      <c r="K805" s="65" t="str">
        <f t="shared" si="419"/>
        <v/>
      </c>
      <c r="L805" s="65" t="str">
        <f t="shared" si="419"/>
        <v/>
      </c>
      <c r="M805" s="65" t="str">
        <f t="shared" si="419"/>
        <v/>
      </c>
      <c r="N805" s="70" t="str">
        <f t="shared" si="419"/>
        <v/>
      </c>
      <c r="O805" s="70" t="str">
        <f t="shared" si="419"/>
        <v/>
      </c>
      <c r="P805" s="70" t="str">
        <f t="shared" si="419"/>
        <v/>
      </c>
      <c r="Q805" s="65" t="str">
        <f t="shared" si="419"/>
        <v/>
      </c>
      <c r="R805" s="65" t="str">
        <f t="shared" si="419"/>
        <v/>
      </c>
      <c r="S805" s="65" t="str">
        <f t="shared" si="419"/>
        <v/>
      </c>
      <c r="T805" s="65" t="str">
        <f t="shared" si="419"/>
        <v/>
      </c>
      <c r="U805" s="65" t="str">
        <f t="shared" si="419"/>
        <v/>
      </c>
      <c r="V805" s="66" t="str">
        <f t="shared" si="419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20">IFERROR((F807-F806)/F806,"")</f>
        <v/>
      </c>
      <c r="G808" s="63" t="str">
        <f t="shared" si="420"/>
        <v/>
      </c>
      <c r="H808" s="63" t="str">
        <f t="shared" si="420"/>
        <v/>
      </c>
      <c r="I808" s="63" t="str">
        <f t="shared" si="420"/>
        <v/>
      </c>
      <c r="J808" s="63" t="str">
        <f t="shared" si="420"/>
        <v/>
      </c>
      <c r="K808" s="63" t="str">
        <f t="shared" si="420"/>
        <v/>
      </c>
      <c r="L808" s="63" t="str">
        <f t="shared" si="420"/>
        <v/>
      </c>
      <c r="M808" s="63" t="str">
        <f t="shared" si="420"/>
        <v/>
      </c>
      <c r="N808" s="63" t="str">
        <f t="shared" si="420"/>
        <v/>
      </c>
      <c r="O808" s="63" t="str">
        <f t="shared" si="420"/>
        <v/>
      </c>
      <c r="P808" s="63" t="str">
        <f t="shared" si="420"/>
        <v/>
      </c>
      <c r="Q808" s="63" t="str">
        <f t="shared" si="420"/>
        <v/>
      </c>
      <c r="R808" s="63" t="str">
        <f t="shared" si="420"/>
        <v/>
      </c>
      <c r="S808" s="63" t="str">
        <f t="shared" si="420"/>
        <v/>
      </c>
      <c r="T808" s="63" t="str">
        <f t="shared" si="420"/>
        <v/>
      </c>
      <c r="U808" s="63" t="str">
        <f t="shared" si="420"/>
        <v/>
      </c>
      <c r="V808" s="63" t="str">
        <f t="shared" si="420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21">IFERROR(SQRT(2*(F807-F806)^2/(F807+F806)),"")</f>
        <v/>
      </c>
      <c r="G809" s="65" t="str">
        <f t="shared" si="421"/>
        <v/>
      </c>
      <c r="H809" s="65" t="str">
        <f t="shared" si="421"/>
        <v/>
      </c>
      <c r="I809" s="65" t="str">
        <f t="shared" si="421"/>
        <v/>
      </c>
      <c r="J809" s="65" t="str">
        <f t="shared" si="421"/>
        <v/>
      </c>
      <c r="K809" s="65" t="str">
        <f t="shared" si="421"/>
        <v/>
      </c>
      <c r="L809" s="65" t="str">
        <f t="shared" si="421"/>
        <v/>
      </c>
      <c r="M809" s="65" t="str">
        <f t="shared" si="421"/>
        <v/>
      </c>
      <c r="N809" s="70" t="str">
        <f t="shared" si="421"/>
        <v/>
      </c>
      <c r="O809" s="70" t="str">
        <f t="shared" si="421"/>
        <v/>
      </c>
      <c r="P809" s="70" t="str">
        <f t="shared" si="421"/>
        <v/>
      </c>
      <c r="Q809" s="65" t="str">
        <f t="shared" si="421"/>
        <v/>
      </c>
      <c r="R809" s="65" t="str">
        <f t="shared" si="421"/>
        <v/>
      </c>
      <c r="S809" s="65" t="str">
        <f t="shared" si="421"/>
        <v/>
      </c>
      <c r="T809" s="65" t="str">
        <f t="shared" si="421"/>
        <v/>
      </c>
      <c r="U809" s="65" t="str">
        <f t="shared" si="421"/>
        <v/>
      </c>
      <c r="V809" s="66" t="str">
        <f t="shared" si="421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22">IFERROR((F811-F810)/F810,"")</f>
        <v/>
      </c>
      <c r="G812" s="63" t="str">
        <f t="shared" si="422"/>
        <v/>
      </c>
      <c r="H812" s="63" t="str">
        <f t="shared" si="422"/>
        <v/>
      </c>
      <c r="I812" s="63" t="str">
        <f t="shared" si="422"/>
        <v/>
      </c>
      <c r="J812" s="63" t="str">
        <f t="shared" si="422"/>
        <v/>
      </c>
      <c r="K812" s="63" t="str">
        <f t="shared" si="422"/>
        <v/>
      </c>
      <c r="L812" s="63" t="str">
        <f t="shared" si="422"/>
        <v/>
      </c>
      <c r="M812" s="63" t="str">
        <f t="shared" si="422"/>
        <v/>
      </c>
      <c r="N812" s="63" t="str">
        <f t="shared" si="422"/>
        <v/>
      </c>
      <c r="O812" s="63" t="str">
        <f t="shared" si="422"/>
        <v/>
      </c>
      <c r="P812" s="63" t="str">
        <f t="shared" si="422"/>
        <v/>
      </c>
      <c r="Q812" s="63" t="str">
        <f t="shared" si="422"/>
        <v/>
      </c>
      <c r="R812" s="63" t="str">
        <f t="shared" si="422"/>
        <v/>
      </c>
      <c r="S812" s="63" t="str">
        <f t="shared" si="422"/>
        <v/>
      </c>
      <c r="T812" s="63" t="str">
        <f t="shared" si="422"/>
        <v/>
      </c>
      <c r="U812" s="63" t="str">
        <f t="shared" si="422"/>
        <v/>
      </c>
      <c r="V812" s="63" t="str">
        <f t="shared" si="422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23">IFERROR(SQRT(2*(F811-F810)^2/(F811+F810)),"")</f>
        <v/>
      </c>
      <c r="G813" s="65" t="str">
        <f t="shared" si="423"/>
        <v/>
      </c>
      <c r="H813" s="65" t="str">
        <f t="shared" si="423"/>
        <v/>
      </c>
      <c r="I813" s="65" t="str">
        <f t="shared" si="423"/>
        <v/>
      </c>
      <c r="J813" s="65" t="str">
        <f t="shared" si="423"/>
        <v/>
      </c>
      <c r="K813" s="65" t="str">
        <f t="shared" si="423"/>
        <v/>
      </c>
      <c r="L813" s="65" t="str">
        <f t="shared" si="423"/>
        <v/>
      </c>
      <c r="M813" s="65" t="str">
        <f t="shared" si="423"/>
        <v/>
      </c>
      <c r="N813" s="70" t="str">
        <f t="shared" si="423"/>
        <v/>
      </c>
      <c r="O813" s="70" t="str">
        <f t="shared" si="423"/>
        <v/>
      </c>
      <c r="P813" s="70" t="str">
        <f t="shared" si="423"/>
        <v/>
      </c>
      <c r="Q813" s="65" t="str">
        <f t="shared" si="423"/>
        <v/>
      </c>
      <c r="R813" s="65" t="str">
        <f t="shared" si="423"/>
        <v/>
      </c>
      <c r="S813" s="65" t="str">
        <f t="shared" si="423"/>
        <v/>
      </c>
      <c r="T813" s="65" t="str">
        <f t="shared" si="423"/>
        <v/>
      </c>
      <c r="U813" s="65" t="str">
        <f t="shared" si="423"/>
        <v/>
      </c>
      <c r="V813" s="66" t="str">
        <f t="shared" si="423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24">IFERROR((F815-F814)/F814,"")</f>
        <v/>
      </c>
      <c r="G816" s="63" t="str">
        <f t="shared" si="424"/>
        <v/>
      </c>
      <c r="H816" s="63" t="str">
        <f t="shared" si="424"/>
        <v/>
      </c>
      <c r="I816" s="63" t="str">
        <f t="shared" si="424"/>
        <v/>
      </c>
      <c r="J816" s="63" t="str">
        <f t="shared" si="424"/>
        <v/>
      </c>
      <c r="K816" s="63" t="str">
        <f t="shared" si="424"/>
        <v/>
      </c>
      <c r="L816" s="63" t="str">
        <f t="shared" si="424"/>
        <v/>
      </c>
      <c r="M816" s="63" t="str">
        <f t="shared" si="424"/>
        <v/>
      </c>
      <c r="N816" s="63" t="str">
        <f t="shared" si="424"/>
        <v/>
      </c>
      <c r="O816" s="63" t="str">
        <f t="shared" si="424"/>
        <v/>
      </c>
      <c r="P816" s="63" t="str">
        <f t="shared" si="424"/>
        <v/>
      </c>
      <c r="Q816" s="63" t="str">
        <f t="shared" si="424"/>
        <v/>
      </c>
      <c r="R816" s="63" t="str">
        <f t="shared" si="424"/>
        <v/>
      </c>
      <c r="S816" s="63" t="str">
        <f t="shared" si="424"/>
        <v/>
      </c>
      <c r="T816" s="63" t="str">
        <f t="shared" si="424"/>
        <v/>
      </c>
      <c r="U816" s="63" t="str">
        <f t="shared" si="424"/>
        <v/>
      </c>
      <c r="V816" s="63" t="str">
        <f t="shared" si="424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25">IFERROR(SQRT(2*(F815-F814)^2/(F815+F814)),"")</f>
        <v/>
      </c>
      <c r="G817" s="65" t="str">
        <f t="shared" si="425"/>
        <v/>
      </c>
      <c r="H817" s="65" t="str">
        <f t="shared" si="425"/>
        <v/>
      </c>
      <c r="I817" s="65" t="str">
        <f t="shared" si="425"/>
        <v/>
      </c>
      <c r="J817" s="65" t="str">
        <f t="shared" si="425"/>
        <v/>
      </c>
      <c r="K817" s="65" t="str">
        <f t="shared" si="425"/>
        <v/>
      </c>
      <c r="L817" s="65" t="str">
        <f t="shared" si="425"/>
        <v/>
      </c>
      <c r="M817" s="65" t="str">
        <f t="shared" si="425"/>
        <v/>
      </c>
      <c r="N817" s="70" t="str">
        <f t="shared" si="425"/>
        <v/>
      </c>
      <c r="O817" s="70" t="str">
        <f t="shared" si="425"/>
        <v/>
      </c>
      <c r="P817" s="70" t="str">
        <f t="shared" si="425"/>
        <v/>
      </c>
      <c r="Q817" s="65" t="str">
        <f t="shared" si="425"/>
        <v/>
      </c>
      <c r="R817" s="65" t="str">
        <f t="shared" si="425"/>
        <v/>
      </c>
      <c r="S817" s="65" t="str">
        <f t="shared" si="425"/>
        <v/>
      </c>
      <c r="T817" s="65" t="str">
        <f t="shared" si="425"/>
        <v/>
      </c>
      <c r="U817" s="65" t="str">
        <f t="shared" si="425"/>
        <v/>
      </c>
      <c r="V817" s="66" t="str">
        <f t="shared" si="425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87">
        <v>46093</v>
      </c>
      <c r="E818" s="90">
        <v>0.66666666666666663</v>
      </c>
      <c r="F818" s="58">
        <v>437</v>
      </c>
      <c r="G818" s="58">
        <v>97</v>
      </c>
      <c r="H818" s="58">
        <v>76</v>
      </c>
      <c r="I818" s="58">
        <v>181</v>
      </c>
      <c r="J818" s="58">
        <v>83</v>
      </c>
      <c r="K818" s="18">
        <v>17</v>
      </c>
      <c r="L818" s="18">
        <v>14</v>
      </c>
      <c r="M818" s="18">
        <v>66</v>
      </c>
      <c r="N818" s="18">
        <v>41</v>
      </c>
      <c r="O818" s="18">
        <v>26</v>
      </c>
      <c r="P818" s="18">
        <v>9</v>
      </c>
      <c r="Q818" s="18">
        <v>75</v>
      </c>
      <c r="R818" s="18">
        <v>74</v>
      </c>
      <c r="S818" s="18">
        <v>32</v>
      </c>
      <c r="T818" s="18">
        <v>1</v>
      </c>
      <c r="U818" s="18">
        <v>46</v>
      </c>
      <c r="V818" s="18">
        <v>36</v>
      </c>
    </row>
    <row r="819" spans="1:22" ht="13.95" customHeight="1" x14ac:dyDescent="0.3">
      <c r="A819" s="82"/>
      <c r="B819" s="85"/>
      <c r="C819" s="18" t="s">
        <v>548</v>
      </c>
      <c r="D819" s="88"/>
      <c r="E819" s="88"/>
      <c r="F819" s="18">
        <v>431</v>
      </c>
      <c r="G819" s="18">
        <v>87</v>
      </c>
      <c r="H819" s="18">
        <v>75</v>
      </c>
      <c r="I819" s="18">
        <v>188</v>
      </c>
      <c r="J819" s="18">
        <v>81</v>
      </c>
      <c r="K819" s="18">
        <v>16</v>
      </c>
      <c r="L819" s="18">
        <v>11</v>
      </c>
      <c r="M819" s="18">
        <v>60</v>
      </c>
      <c r="N819" s="18">
        <v>39</v>
      </c>
      <c r="O819" s="18">
        <v>26</v>
      </c>
      <c r="P819" s="18">
        <v>10</v>
      </c>
      <c r="Q819" s="18">
        <v>73</v>
      </c>
      <c r="R819" s="18">
        <v>81</v>
      </c>
      <c r="S819" s="18">
        <v>34</v>
      </c>
      <c r="T819" s="18">
        <v>1</v>
      </c>
      <c r="U819" s="18">
        <v>42</v>
      </c>
      <c r="V819" s="18">
        <v>38</v>
      </c>
    </row>
    <row r="820" spans="1:22" ht="13.95" customHeight="1" x14ac:dyDescent="0.3">
      <c r="A820" s="82"/>
      <c r="B820" s="85"/>
      <c r="C820" s="18" t="s">
        <v>549</v>
      </c>
      <c r="D820" s="88"/>
      <c r="E820" s="88"/>
      <c r="F820" s="63">
        <f t="shared" ref="F820:V820" si="426">IFERROR((F819-F818)/F818,"")</f>
        <v>-1.3729977116704805E-2</v>
      </c>
      <c r="G820" s="63">
        <f t="shared" si="426"/>
        <v>-0.10309278350515463</v>
      </c>
      <c r="H820" s="63">
        <f t="shared" si="426"/>
        <v>-1.3157894736842105E-2</v>
      </c>
      <c r="I820" s="63">
        <f t="shared" si="426"/>
        <v>3.8674033149171269E-2</v>
      </c>
      <c r="J820" s="63">
        <f t="shared" si="426"/>
        <v>-2.4096385542168676E-2</v>
      </c>
      <c r="K820" s="63">
        <f t="shared" si="426"/>
        <v>-5.8823529411764705E-2</v>
      </c>
      <c r="L820" s="63">
        <f t="shared" si="426"/>
        <v>-0.21428571428571427</v>
      </c>
      <c r="M820" s="63">
        <f t="shared" si="426"/>
        <v>-9.0909090909090912E-2</v>
      </c>
      <c r="N820" s="63">
        <f t="shared" si="426"/>
        <v>-4.878048780487805E-2</v>
      </c>
      <c r="O820" s="63">
        <f t="shared" si="426"/>
        <v>0</v>
      </c>
      <c r="P820" s="63">
        <f t="shared" si="426"/>
        <v>0.1111111111111111</v>
      </c>
      <c r="Q820" s="63">
        <f t="shared" si="426"/>
        <v>-2.6666666666666668E-2</v>
      </c>
      <c r="R820" s="63">
        <f t="shared" si="426"/>
        <v>9.45945945945946E-2</v>
      </c>
      <c r="S820" s="63">
        <f t="shared" si="426"/>
        <v>6.25E-2</v>
      </c>
      <c r="T820" s="63">
        <f t="shared" si="426"/>
        <v>0</v>
      </c>
      <c r="U820" s="63">
        <f t="shared" si="426"/>
        <v>-8.6956521739130432E-2</v>
      </c>
      <c r="V820" s="63">
        <f t="shared" si="426"/>
        <v>5.5555555555555552E-2</v>
      </c>
    </row>
    <row r="821" spans="1:22" ht="13.95" customHeight="1" thickBot="1" x14ac:dyDescent="0.35">
      <c r="A821" s="83"/>
      <c r="B821" s="86"/>
      <c r="C821" s="61" t="s">
        <v>550</v>
      </c>
      <c r="D821" s="89"/>
      <c r="E821" s="89"/>
      <c r="F821" s="65">
        <f t="shared" ref="F821:V821" si="427">IFERROR(SQRT(2*(F819-F818)^2/(F819+F818)),"")</f>
        <v>0.28800921644239158</v>
      </c>
      <c r="G821" s="65">
        <f t="shared" si="427"/>
        <v>1.0425720702853738</v>
      </c>
      <c r="H821" s="65">
        <f t="shared" si="427"/>
        <v>0.1150870675296872</v>
      </c>
      <c r="I821" s="65">
        <f t="shared" si="427"/>
        <v>0.5153471216826172</v>
      </c>
      <c r="J821" s="65">
        <f t="shared" si="427"/>
        <v>0.2208630521496931</v>
      </c>
      <c r="K821" s="65">
        <f t="shared" si="427"/>
        <v>0.24618298195866548</v>
      </c>
      <c r="L821" s="65">
        <f t="shared" si="427"/>
        <v>0.84852813742385702</v>
      </c>
      <c r="M821" s="65">
        <f t="shared" si="427"/>
        <v>0.7559289460184544</v>
      </c>
      <c r="N821" s="70">
        <f t="shared" si="427"/>
        <v>0.31622776601683794</v>
      </c>
      <c r="O821" s="70">
        <f t="shared" si="427"/>
        <v>0</v>
      </c>
      <c r="P821" s="70">
        <f t="shared" si="427"/>
        <v>0.32444284226152509</v>
      </c>
      <c r="Q821" s="65">
        <f t="shared" si="427"/>
        <v>0.23249527748763857</v>
      </c>
      <c r="R821" s="65">
        <f t="shared" si="427"/>
        <v>0.79514656794589067</v>
      </c>
      <c r="S821" s="65">
        <f t="shared" si="427"/>
        <v>0.3481553119113957</v>
      </c>
      <c r="T821" s="65">
        <f t="shared" si="427"/>
        <v>0</v>
      </c>
      <c r="U821" s="65">
        <f t="shared" si="427"/>
        <v>0.60302268915552726</v>
      </c>
      <c r="V821" s="66">
        <f t="shared" si="427"/>
        <v>0.32879797461071458</v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28">IFERROR((F823-F822)/F822,"")</f>
        <v/>
      </c>
      <c r="G824" s="63" t="str">
        <f t="shared" si="428"/>
        <v/>
      </c>
      <c r="H824" s="63" t="str">
        <f t="shared" si="428"/>
        <v/>
      </c>
      <c r="I824" s="63" t="str">
        <f t="shared" si="428"/>
        <v/>
      </c>
      <c r="J824" s="63" t="str">
        <f t="shared" si="428"/>
        <v/>
      </c>
      <c r="K824" s="63" t="str">
        <f t="shared" si="428"/>
        <v/>
      </c>
      <c r="L824" s="63" t="str">
        <f t="shared" si="428"/>
        <v/>
      </c>
      <c r="M824" s="63" t="str">
        <f t="shared" si="428"/>
        <v/>
      </c>
      <c r="N824" s="63" t="str">
        <f t="shared" si="428"/>
        <v/>
      </c>
      <c r="O824" s="63" t="str">
        <f t="shared" si="428"/>
        <v/>
      </c>
      <c r="P824" s="63" t="str">
        <f t="shared" si="428"/>
        <v/>
      </c>
      <c r="Q824" s="63" t="str">
        <f t="shared" si="428"/>
        <v/>
      </c>
      <c r="R824" s="63" t="str">
        <f t="shared" si="428"/>
        <v/>
      </c>
      <c r="S824" s="63" t="str">
        <f t="shared" si="428"/>
        <v/>
      </c>
      <c r="T824" s="63" t="str">
        <f t="shared" si="428"/>
        <v/>
      </c>
      <c r="U824" s="63" t="str">
        <f t="shared" si="428"/>
        <v/>
      </c>
      <c r="V824" s="63" t="str">
        <f t="shared" si="428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29">IFERROR(SQRT(2*(F823-F822)^2/(F823+F822)),"")</f>
        <v/>
      </c>
      <c r="G825" s="65" t="str">
        <f t="shared" si="429"/>
        <v/>
      </c>
      <c r="H825" s="65" t="str">
        <f t="shared" si="429"/>
        <v/>
      </c>
      <c r="I825" s="65" t="str">
        <f t="shared" si="429"/>
        <v/>
      </c>
      <c r="J825" s="65" t="str">
        <f t="shared" si="429"/>
        <v/>
      </c>
      <c r="K825" s="65" t="str">
        <f t="shared" si="429"/>
        <v/>
      </c>
      <c r="L825" s="65" t="str">
        <f t="shared" si="429"/>
        <v/>
      </c>
      <c r="M825" s="65" t="str">
        <f t="shared" si="429"/>
        <v/>
      </c>
      <c r="N825" s="70" t="str">
        <f t="shared" si="429"/>
        <v/>
      </c>
      <c r="O825" s="70" t="str">
        <f t="shared" si="429"/>
        <v/>
      </c>
      <c r="P825" s="70" t="str">
        <f t="shared" si="429"/>
        <v/>
      </c>
      <c r="Q825" s="65" t="str">
        <f t="shared" si="429"/>
        <v/>
      </c>
      <c r="R825" s="65" t="str">
        <f t="shared" si="429"/>
        <v/>
      </c>
      <c r="S825" s="65" t="str">
        <f t="shared" si="429"/>
        <v/>
      </c>
      <c r="T825" s="65" t="str">
        <f t="shared" si="429"/>
        <v/>
      </c>
      <c r="U825" s="65" t="str">
        <f t="shared" si="429"/>
        <v/>
      </c>
      <c r="V825" s="66" t="str">
        <f t="shared" si="429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30">IFERROR((F827-F826)/F826,"")</f>
        <v/>
      </c>
      <c r="G828" s="63" t="str">
        <f t="shared" si="430"/>
        <v/>
      </c>
      <c r="H828" s="63" t="str">
        <f t="shared" si="430"/>
        <v/>
      </c>
      <c r="I828" s="63" t="str">
        <f t="shared" si="430"/>
        <v/>
      </c>
      <c r="J828" s="63" t="str">
        <f t="shared" si="430"/>
        <v/>
      </c>
      <c r="K828" s="63" t="str">
        <f t="shared" si="430"/>
        <v/>
      </c>
      <c r="L828" s="63" t="str">
        <f t="shared" si="430"/>
        <v/>
      </c>
      <c r="M828" s="63" t="str">
        <f t="shared" si="430"/>
        <v/>
      </c>
      <c r="N828" s="63" t="str">
        <f t="shared" si="430"/>
        <v/>
      </c>
      <c r="O828" s="63" t="str">
        <f t="shared" si="430"/>
        <v/>
      </c>
      <c r="P828" s="63" t="str">
        <f t="shared" si="430"/>
        <v/>
      </c>
      <c r="Q828" s="63" t="str">
        <f t="shared" si="430"/>
        <v/>
      </c>
      <c r="R828" s="63" t="str">
        <f t="shared" si="430"/>
        <v/>
      </c>
      <c r="S828" s="63" t="str">
        <f t="shared" si="430"/>
        <v/>
      </c>
      <c r="T828" s="63" t="str">
        <f t="shared" si="430"/>
        <v/>
      </c>
      <c r="U828" s="63" t="str">
        <f t="shared" si="430"/>
        <v/>
      </c>
      <c r="V828" s="63" t="str">
        <f t="shared" si="430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31">IFERROR(SQRT(2*(F827-F826)^2/(F827+F826)),"")</f>
        <v/>
      </c>
      <c r="G829" s="65" t="str">
        <f t="shared" si="431"/>
        <v/>
      </c>
      <c r="H829" s="65" t="str">
        <f t="shared" si="431"/>
        <v/>
      </c>
      <c r="I829" s="65" t="str">
        <f t="shared" si="431"/>
        <v/>
      </c>
      <c r="J829" s="65" t="str">
        <f t="shared" si="431"/>
        <v/>
      </c>
      <c r="K829" s="65" t="str">
        <f t="shared" si="431"/>
        <v/>
      </c>
      <c r="L829" s="65" t="str">
        <f t="shared" si="431"/>
        <v/>
      </c>
      <c r="M829" s="65" t="str">
        <f t="shared" si="431"/>
        <v/>
      </c>
      <c r="N829" s="70" t="str">
        <f t="shared" si="431"/>
        <v/>
      </c>
      <c r="O829" s="70" t="str">
        <f t="shared" si="431"/>
        <v/>
      </c>
      <c r="P829" s="70" t="str">
        <f t="shared" si="431"/>
        <v/>
      </c>
      <c r="Q829" s="65" t="str">
        <f t="shared" si="431"/>
        <v/>
      </c>
      <c r="R829" s="65" t="str">
        <f t="shared" si="431"/>
        <v/>
      </c>
      <c r="S829" s="65" t="str">
        <f t="shared" si="431"/>
        <v/>
      </c>
      <c r="T829" s="65" t="str">
        <f t="shared" si="431"/>
        <v/>
      </c>
      <c r="U829" s="65" t="str">
        <f t="shared" si="431"/>
        <v/>
      </c>
      <c r="V829" s="66" t="str">
        <f t="shared" si="431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32">IFERROR((F831-F830)/F830,"")</f>
        <v/>
      </c>
      <c r="G832" s="63" t="str">
        <f t="shared" si="432"/>
        <v/>
      </c>
      <c r="H832" s="63" t="str">
        <f t="shared" si="432"/>
        <v/>
      </c>
      <c r="I832" s="63" t="str">
        <f t="shared" si="432"/>
        <v/>
      </c>
      <c r="J832" s="63" t="str">
        <f t="shared" si="432"/>
        <v/>
      </c>
      <c r="K832" s="63" t="str">
        <f t="shared" si="432"/>
        <v/>
      </c>
      <c r="L832" s="63" t="str">
        <f t="shared" si="432"/>
        <v/>
      </c>
      <c r="M832" s="63" t="str">
        <f t="shared" si="432"/>
        <v/>
      </c>
      <c r="N832" s="63" t="str">
        <f t="shared" si="432"/>
        <v/>
      </c>
      <c r="O832" s="63" t="str">
        <f t="shared" si="432"/>
        <v/>
      </c>
      <c r="P832" s="63" t="str">
        <f t="shared" si="432"/>
        <v/>
      </c>
      <c r="Q832" s="63" t="str">
        <f t="shared" si="432"/>
        <v/>
      </c>
      <c r="R832" s="63" t="str">
        <f t="shared" si="432"/>
        <v/>
      </c>
      <c r="S832" s="63" t="str">
        <f t="shared" si="432"/>
        <v/>
      </c>
      <c r="T832" s="63" t="str">
        <f t="shared" si="432"/>
        <v/>
      </c>
      <c r="U832" s="63" t="str">
        <f t="shared" si="432"/>
        <v/>
      </c>
      <c r="V832" s="63" t="str">
        <f t="shared" si="432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33">IFERROR(SQRT(2*(F831-F830)^2/(F831+F830)),"")</f>
        <v/>
      </c>
      <c r="G833" s="65" t="str">
        <f t="shared" si="433"/>
        <v/>
      </c>
      <c r="H833" s="65" t="str">
        <f t="shared" si="433"/>
        <v/>
      </c>
      <c r="I833" s="65" t="str">
        <f t="shared" si="433"/>
        <v/>
      </c>
      <c r="J833" s="65" t="str">
        <f t="shared" si="433"/>
        <v/>
      </c>
      <c r="K833" s="65" t="str">
        <f t="shared" si="433"/>
        <v/>
      </c>
      <c r="L833" s="65" t="str">
        <f t="shared" si="433"/>
        <v/>
      </c>
      <c r="M833" s="65" t="str">
        <f t="shared" si="433"/>
        <v/>
      </c>
      <c r="N833" s="70" t="str">
        <f t="shared" si="433"/>
        <v/>
      </c>
      <c r="O833" s="70" t="str">
        <f t="shared" si="433"/>
        <v/>
      </c>
      <c r="P833" s="70" t="str">
        <f t="shared" si="433"/>
        <v/>
      </c>
      <c r="Q833" s="65" t="str">
        <f t="shared" si="433"/>
        <v/>
      </c>
      <c r="R833" s="65" t="str">
        <f t="shared" si="433"/>
        <v/>
      </c>
      <c r="S833" s="65" t="str">
        <f t="shared" si="433"/>
        <v/>
      </c>
      <c r="T833" s="65" t="str">
        <f t="shared" si="433"/>
        <v/>
      </c>
      <c r="U833" s="65" t="str">
        <f t="shared" si="433"/>
        <v/>
      </c>
      <c r="V833" s="66" t="str">
        <f t="shared" si="433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34">IFERROR((F835-F834)/F834,"")</f>
        <v/>
      </c>
      <c r="G836" s="63" t="str">
        <f t="shared" si="434"/>
        <v/>
      </c>
      <c r="H836" s="63" t="str">
        <f t="shared" si="434"/>
        <v/>
      </c>
      <c r="I836" s="63" t="str">
        <f t="shared" si="434"/>
        <v/>
      </c>
      <c r="J836" s="63" t="str">
        <f t="shared" si="434"/>
        <v/>
      </c>
      <c r="K836" s="63" t="str">
        <f t="shared" si="434"/>
        <v/>
      </c>
      <c r="L836" s="63" t="str">
        <f t="shared" si="434"/>
        <v/>
      </c>
      <c r="M836" s="63" t="str">
        <f t="shared" si="434"/>
        <v/>
      </c>
      <c r="N836" s="63" t="str">
        <f t="shared" si="434"/>
        <v/>
      </c>
      <c r="O836" s="63" t="str">
        <f t="shared" si="434"/>
        <v/>
      </c>
      <c r="P836" s="63" t="str">
        <f t="shared" si="434"/>
        <v/>
      </c>
      <c r="Q836" s="63" t="str">
        <f t="shared" si="434"/>
        <v/>
      </c>
      <c r="R836" s="63" t="str">
        <f t="shared" si="434"/>
        <v/>
      </c>
      <c r="S836" s="63" t="str">
        <f t="shared" si="434"/>
        <v/>
      </c>
      <c r="T836" s="63" t="str">
        <f t="shared" si="434"/>
        <v/>
      </c>
      <c r="U836" s="63" t="str">
        <f t="shared" si="434"/>
        <v/>
      </c>
      <c r="V836" s="63" t="str">
        <f t="shared" si="434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35">IFERROR(SQRT(2*(F835-F834)^2/(F835+F834)),"")</f>
        <v/>
      </c>
      <c r="G837" s="65" t="str">
        <f t="shared" si="435"/>
        <v/>
      </c>
      <c r="H837" s="65" t="str">
        <f t="shared" si="435"/>
        <v/>
      </c>
      <c r="I837" s="65" t="str">
        <f t="shared" si="435"/>
        <v/>
      </c>
      <c r="J837" s="65" t="str">
        <f t="shared" si="435"/>
        <v/>
      </c>
      <c r="K837" s="65" t="str">
        <f t="shared" si="435"/>
        <v/>
      </c>
      <c r="L837" s="65" t="str">
        <f t="shared" si="435"/>
        <v/>
      </c>
      <c r="M837" s="65" t="str">
        <f t="shared" si="435"/>
        <v/>
      </c>
      <c r="N837" s="70" t="str">
        <f t="shared" si="435"/>
        <v/>
      </c>
      <c r="O837" s="70" t="str">
        <f t="shared" si="435"/>
        <v/>
      </c>
      <c r="P837" s="70" t="str">
        <f t="shared" si="435"/>
        <v/>
      </c>
      <c r="Q837" s="65" t="str">
        <f t="shared" si="435"/>
        <v/>
      </c>
      <c r="R837" s="65" t="str">
        <f t="shared" si="435"/>
        <v/>
      </c>
      <c r="S837" s="65" t="str">
        <f t="shared" si="435"/>
        <v/>
      </c>
      <c r="T837" s="65" t="str">
        <f t="shared" si="435"/>
        <v/>
      </c>
      <c r="U837" s="65" t="str">
        <f t="shared" si="435"/>
        <v/>
      </c>
      <c r="V837" s="66" t="str">
        <f t="shared" si="435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36">IFERROR((F839-F838)/F838,"")</f>
        <v/>
      </c>
      <c r="G840" s="63" t="str">
        <f t="shared" si="436"/>
        <v/>
      </c>
      <c r="H840" s="63" t="str">
        <f t="shared" si="436"/>
        <v/>
      </c>
      <c r="I840" s="63" t="str">
        <f t="shared" si="436"/>
        <v/>
      </c>
      <c r="J840" s="63" t="str">
        <f t="shared" si="436"/>
        <v/>
      </c>
      <c r="K840" s="63" t="str">
        <f t="shared" si="436"/>
        <v/>
      </c>
      <c r="L840" s="63" t="str">
        <f t="shared" si="436"/>
        <v/>
      </c>
      <c r="M840" s="63" t="str">
        <f t="shared" si="436"/>
        <v/>
      </c>
      <c r="N840" s="63" t="str">
        <f t="shared" si="436"/>
        <v/>
      </c>
      <c r="O840" s="63" t="str">
        <f t="shared" si="436"/>
        <v/>
      </c>
      <c r="P840" s="63" t="str">
        <f t="shared" si="436"/>
        <v/>
      </c>
      <c r="Q840" s="63" t="str">
        <f t="shared" si="436"/>
        <v/>
      </c>
      <c r="R840" s="63" t="str">
        <f t="shared" si="436"/>
        <v/>
      </c>
      <c r="S840" s="63" t="str">
        <f t="shared" si="436"/>
        <v/>
      </c>
      <c r="T840" s="63" t="str">
        <f t="shared" si="436"/>
        <v/>
      </c>
      <c r="U840" s="63" t="str">
        <f t="shared" si="436"/>
        <v/>
      </c>
      <c r="V840" s="63" t="str">
        <f t="shared" si="436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37">IFERROR(SQRT(2*(F839-F838)^2/(F839+F838)),"")</f>
        <v/>
      </c>
      <c r="G841" s="65" t="str">
        <f t="shared" si="437"/>
        <v/>
      </c>
      <c r="H841" s="65" t="str">
        <f t="shared" si="437"/>
        <v/>
      </c>
      <c r="I841" s="65" t="str">
        <f t="shared" si="437"/>
        <v/>
      </c>
      <c r="J841" s="65" t="str">
        <f t="shared" si="437"/>
        <v/>
      </c>
      <c r="K841" s="65" t="str">
        <f t="shared" si="437"/>
        <v/>
      </c>
      <c r="L841" s="65" t="str">
        <f t="shared" si="437"/>
        <v/>
      </c>
      <c r="M841" s="65" t="str">
        <f t="shared" si="437"/>
        <v/>
      </c>
      <c r="N841" s="70" t="str">
        <f t="shared" si="437"/>
        <v/>
      </c>
      <c r="O841" s="70" t="str">
        <f t="shared" si="437"/>
        <v/>
      </c>
      <c r="P841" s="70" t="str">
        <f t="shared" si="437"/>
        <v/>
      </c>
      <c r="Q841" s="65" t="str">
        <f t="shared" si="437"/>
        <v/>
      </c>
      <c r="R841" s="65" t="str">
        <f t="shared" si="437"/>
        <v/>
      </c>
      <c r="S841" s="65" t="str">
        <f t="shared" si="437"/>
        <v/>
      </c>
      <c r="T841" s="65" t="str">
        <f t="shared" si="437"/>
        <v/>
      </c>
      <c r="U841" s="65" t="str">
        <f t="shared" si="437"/>
        <v/>
      </c>
      <c r="V841" s="66" t="str">
        <f t="shared" si="437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38">IFERROR((F843-F842)/F842,"")</f>
        <v/>
      </c>
      <c r="G844" s="63" t="str">
        <f t="shared" si="438"/>
        <v/>
      </c>
      <c r="H844" s="63" t="str">
        <f t="shared" si="438"/>
        <v/>
      </c>
      <c r="I844" s="63" t="str">
        <f t="shared" si="438"/>
        <v/>
      </c>
      <c r="J844" s="63" t="str">
        <f t="shared" si="438"/>
        <v/>
      </c>
      <c r="K844" s="63" t="str">
        <f t="shared" si="438"/>
        <v/>
      </c>
      <c r="L844" s="63" t="str">
        <f t="shared" si="438"/>
        <v/>
      </c>
      <c r="M844" s="63" t="str">
        <f t="shared" si="438"/>
        <v/>
      </c>
      <c r="N844" s="63" t="str">
        <f t="shared" si="438"/>
        <v/>
      </c>
      <c r="O844" s="63" t="str">
        <f t="shared" si="438"/>
        <v/>
      </c>
      <c r="P844" s="63" t="str">
        <f t="shared" si="438"/>
        <v/>
      </c>
      <c r="Q844" s="63" t="str">
        <f t="shared" si="438"/>
        <v/>
      </c>
      <c r="R844" s="63" t="str">
        <f t="shared" si="438"/>
        <v/>
      </c>
      <c r="S844" s="63" t="str">
        <f t="shared" si="438"/>
        <v/>
      </c>
      <c r="T844" s="63" t="str">
        <f t="shared" si="438"/>
        <v/>
      </c>
      <c r="U844" s="63" t="str">
        <f t="shared" si="438"/>
        <v/>
      </c>
      <c r="V844" s="63" t="str">
        <f t="shared" si="438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39">IFERROR(SQRT(2*(F843-F842)^2/(F843+F842)),"")</f>
        <v/>
      </c>
      <c r="G845" s="65" t="str">
        <f t="shared" si="439"/>
        <v/>
      </c>
      <c r="H845" s="65" t="str">
        <f t="shared" si="439"/>
        <v/>
      </c>
      <c r="I845" s="65" t="str">
        <f t="shared" si="439"/>
        <v/>
      </c>
      <c r="J845" s="65" t="str">
        <f t="shared" si="439"/>
        <v/>
      </c>
      <c r="K845" s="65" t="str">
        <f t="shared" si="439"/>
        <v/>
      </c>
      <c r="L845" s="65" t="str">
        <f t="shared" si="439"/>
        <v/>
      </c>
      <c r="M845" s="65" t="str">
        <f t="shared" si="439"/>
        <v/>
      </c>
      <c r="N845" s="70" t="str">
        <f t="shared" si="439"/>
        <v/>
      </c>
      <c r="O845" s="70" t="str">
        <f t="shared" si="439"/>
        <v/>
      </c>
      <c r="P845" s="70" t="str">
        <f t="shared" si="439"/>
        <v/>
      </c>
      <c r="Q845" s="65" t="str">
        <f t="shared" si="439"/>
        <v/>
      </c>
      <c r="R845" s="65" t="str">
        <f t="shared" si="439"/>
        <v/>
      </c>
      <c r="S845" s="65" t="str">
        <f t="shared" si="439"/>
        <v/>
      </c>
      <c r="T845" s="65" t="str">
        <f t="shared" si="439"/>
        <v/>
      </c>
      <c r="U845" s="65" t="str">
        <f t="shared" si="439"/>
        <v/>
      </c>
      <c r="V845" s="66" t="str">
        <f t="shared" si="439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40">IFERROR((F847-F846)/F846,"")</f>
        <v/>
      </c>
      <c r="G848" s="63" t="str">
        <f t="shared" si="440"/>
        <v/>
      </c>
      <c r="H848" s="63" t="str">
        <f t="shared" si="440"/>
        <v/>
      </c>
      <c r="I848" s="63" t="str">
        <f t="shared" si="440"/>
        <v/>
      </c>
      <c r="J848" s="63" t="str">
        <f t="shared" si="440"/>
        <v/>
      </c>
      <c r="K848" s="63" t="str">
        <f t="shared" si="440"/>
        <v/>
      </c>
      <c r="L848" s="63" t="str">
        <f t="shared" si="440"/>
        <v/>
      </c>
      <c r="M848" s="63" t="str">
        <f t="shared" si="440"/>
        <v/>
      </c>
      <c r="N848" s="63" t="str">
        <f t="shared" si="440"/>
        <v/>
      </c>
      <c r="O848" s="63" t="str">
        <f t="shared" si="440"/>
        <v/>
      </c>
      <c r="P848" s="63" t="str">
        <f t="shared" si="440"/>
        <v/>
      </c>
      <c r="Q848" s="63" t="str">
        <f t="shared" si="440"/>
        <v/>
      </c>
      <c r="R848" s="63" t="str">
        <f t="shared" si="440"/>
        <v/>
      </c>
      <c r="S848" s="63" t="str">
        <f t="shared" si="440"/>
        <v/>
      </c>
      <c r="T848" s="63" t="str">
        <f t="shared" si="440"/>
        <v/>
      </c>
      <c r="U848" s="63" t="str">
        <f t="shared" si="440"/>
        <v/>
      </c>
      <c r="V848" s="63" t="str">
        <f t="shared" si="440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41">IFERROR(SQRT(2*(F847-F846)^2/(F847+F846)),"")</f>
        <v/>
      </c>
      <c r="G849" s="65" t="str">
        <f t="shared" si="441"/>
        <v/>
      </c>
      <c r="H849" s="65" t="str">
        <f t="shared" si="441"/>
        <v/>
      </c>
      <c r="I849" s="65" t="str">
        <f t="shared" si="441"/>
        <v/>
      </c>
      <c r="J849" s="65" t="str">
        <f t="shared" si="441"/>
        <v/>
      </c>
      <c r="K849" s="65" t="str">
        <f t="shared" si="441"/>
        <v/>
      </c>
      <c r="L849" s="65" t="str">
        <f t="shared" si="441"/>
        <v/>
      </c>
      <c r="M849" s="65" t="str">
        <f t="shared" si="441"/>
        <v/>
      </c>
      <c r="N849" s="70" t="str">
        <f t="shared" si="441"/>
        <v/>
      </c>
      <c r="O849" s="70" t="str">
        <f t="shared" si="441"/>
        <v/>
      </c>
      <c r="P849" s="70" t="str">
        <f t="shared" si="441"/>
        <v/>
      </c>
      <c r="Q849" s="65" t="str">
        <f t="shared" si="441"/>
        <v/>
      </c>
      <c r="R849" s="65" t="str">
        <f t="shared" si="441"/>
        <v/>
      </c>
      <c r="S849" s="65" t="str">
        <f t="shared" si="441"/>
        <v/>
      </c>
      <c r="T849" s="65" t="str">
        <f t="shared" si="441"/>
        <v/>
      </c>
      <c r="U849" s="65" t="str">
        <f t="shared" si="441"/>
        <v/>
      </c>
      <c r="V849" s="66" t="str">
        <f t="shared" si="441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42">IFERROR((F851-F850)/F850,"")</f>
        <v/>
      </c>
      <c r="G852" s="63" t="str">
        <f t="shared" si="442"/>
        <v/>
      </c>
      <c r="H852" s="63" t="str">
        <f t="shared" si="442"/>
        <v/>
      </c>
      <c r="I852" s="63" t="str">
        <f t="shared" si="442"/>
        <v/>
      </c>
      <c r="J852" s="63" t="str">
        <f t="shared" si="442"/>
        <v/>
      </c>
      <c r="K852" s="63" t="str">
        <f t="shared" si="442"/>
        <v/>
      </c>
      <c r="L852" s="63" t="str">
        <f t="shared" si="442"/>
        <v/>
      </c>
      <c r="M852" s="63" t="str">
        <f t="shared" si="442"/>
        <v/>
      </c>
      <c r="N852" s="63" t="str">
        <f t="shared" si="442"/>
        <v/>
      </c>
      <c r="O852" s="63" t="str">
        <f t="shared" si="442"/>
        <v/>
      </c>
      <c r="P852" s="63" t="str">
        <f t="shared" si="442"/>
        <v/>
      </c>
      <c r="Q852" s="63" t="str">
        <f t="shared" si="442"/>
        <v/>
      </c>
      <c r="R852" s="63" t="str">
        <f t="shared" si="442"/>
        <v/>
      </c>
      <c r="S852" s="63" t="str">
        <f t="shared" si="442"/>
        <v/>
      </c>
      <c r="T852" s="63" t="str">
        <f t="shared" si="442"/>
        <v/>
      </c>
      <c r="U852" s="63" t="str">
        <f t="shared" si="442"/>
        <v/>
      </c>
      <c r="V852" s="63" t="str">
        <f t="shared" si="442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43">IFERROR(SQRT(2*(F851-F850)^2/(F851+F850)),"")</f>
        <v/>
      </c>
      <c r="G853" s="65" t="str">
        <f t="shared" si="443"/>
        <v/>
      </c>
      <c r="H853" s="65" t="str">
        <f t="shared" si="443"/>
        <v/>
      </c>
      <c r="I853" s="65" t="str">
        <f t="shared" si="443"/>
        <v/>
      </c>
      <c r="J853" s="65" t="str">
        <f t="shared" si="443"/>
        <v/>
      </c>
      <c r="K853" s="65" t="str">
        <f t="shared" si="443"/>
        <v/>
      </c>
      <c r="L853" s="65" t="str">
        <f t="shared" si="443"/>
        <v/>
      </c>
      <c r="M853" s="65" t="str">
        <f t="shared" si="443"/>
        <v/>
      </c>
      <c r="N853" s="70" t="str">
        <f t="shared" si="443"/>
        <v/>
      </c>
      <c r="O853" s="70" t="str">
        <f t="shared" si="443"/>
        <v/>
      </c>
      <c r="P853" s="70" t="str">
        <f t="shared" si="443"/>
        <v/>
      </c>
      <c r="Q853" s="65" t="str">
        <f t="shared" si="443"/>
        <v/>
      </c>
      <c r="R853" s="65" t="str">
        <f t="shared" si="443"/>
        <v/>
      </c>
      <c r="S853" s="65" t="str">
        <f t="shared" si="443"/>
        <v/>
      </c>
      <c r="T853" s="65" t="str">
        <f t="shared" si="443"/>
        <v/>
      </c>
      <c r="U853" s="65" t="str">
        <f t="shared" si="443"/>
        <v/>
      </c>
      <c r="V853" s="66" t="str">
        <f t="shared" si="443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44">IFERROR((F855-F854)/F854,"")</f>
        <v/>
      </c>
      <c r="G856" s="63" t="str">
        <f t="shared" si="444"/>
        <v/>
      </c>
      <c r="H856" s="63" t="str">
        <f t="shared" si="444"/>
        <v/>
      </c>
      <c r="I856" s="63" t="str">
        <f t="shared" si="444"/>
        <v/>
      </c>
      <c r="J856" s="63" t="str">
        <f t="shared" si="444"/>
        <v/>
      </c>
      <c r="K856" s="63" t="str">
        <f t="shared" si="444"/>
        <v/>
      </c>
      <c r="L856" s="63" t="str">
        <f t="shared" si="444"/>
        <v/>
      </c>
      <c r="M856" s="63" t="str">
        <f t="shared" si="444"/>
        <v/>
      </c>
      <c r="N856" s="63" t="str">
        <f t="shared" si="444"/>
        <v/>
      </c>
      <c r="O856" s="63" t="str">
        <f t="shared" si="444"/>
        <v/>
      </c>
      <c r="P856" s="63" t="str">
        <f t="shared" si="444"/>
        <v/>
      </c>
      <c r="Q856" s="63" t="str">
        <f t="shared" si="444"/>
        <v/>
      </c>
      <c r="R856" s="63" t="str">
        <f t="shared" si="444"/>
        <v/>
      </c>
      <c r="S856" s="63" t="str">
        <f t="shared" si="444"/>
        <v/>
      </c>
      <c r="T856" s="63" t="str">
        <f t="shared" si="444"/>
        <v/>
      </c>
      <c r="U856" s="63" t="str">
        <f t="shared" si="444"/>
        <v/>
      </c>
      <c r="V856" s="63" t="str">
        <f t="shared" si="444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45">IFERROR(SQRT(2*(F855-F854)^2/(F855+F854)),"")</f>
        <v/>
      </c>
      <c r="G857" s="65" t="str">
        <f t="shared" si="445"/>
        <v/>
      </c>
      <c r="H857" s="65" t="str">
        <f t="shared" si="445"/>
        <v/>
      </c>
      <c r="I857" s="65" t="str">
        <f t="shared" si="445"/>
        <v/>
      </c>
      <c r="J857" s="65" t="str">
        <f t="shared" si="445"/>
        <v/>
      </c>
      <c r="K857" s="65" t="str">
        <f t="shared" si="445"/>
        <v/>
      </c>
      <c r="L857" s="65" t="str">
        <f t="shared" si="445"/>
        <v/>
      </c>
      <c r="M857" s="65" t="str">
        <f t="shared" si="445"/>
        <v/>
      </c>
      <c r="N857" s="70" t="str">
        <f t="shared" si="445"/>
        <v/>
      </c>
      <c r="O857" s="70" t="str">
        <f t="shared" si="445"/>
        <v/>
      </c>
      <c r="P857" s="70" t="str">
        <f t="shared" si="445"/>
        <v/>
      </c>
      <c r="Q857" s="65" t="str">
        <f t="shared" si="445"/>
        <v/>
      </c>
      <c r="R857" s="65" t="str">
        <f t="shared" si="445"/>
        <v/>
      </c>
      <c r="S857" s="65" t="str">
        <f t="shared" si="445"/>
        <v/>
      </c>
      <c r="T857" s="65" t="str">
        <f t="shared" si="445"/>
        <v/>
      </c>
      <c r="U857" s="65" t="str">
        <f t="shared" si="445"/>
        <v/>
      </c>
      <c r="V857" s="66" t="str">
        <f t="shared" si="445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46">IFERROR((F859-F858)/F858,"")</f>
        <v/>
      </c>
      <c r="G860" s="63" t="str">
        <f t="shared" si="446"/>
        <v/>
      </c>
      <c r="H860" s="63" t="str">
        <f t="shared" si="446"/>
        <v/>
      </c>
      <c r="I860" s="63" t="str">
        <f t="shared" si="446"/>
        <v/>
      </c>
      <c r="J860" s="63" t="str">
        <f t="shared" si="446"/>
        <v/>
      </c>
      <c r="K860" s="63" t="str">
        <f t="shared" si="446"/>
        <v/>
      </c>
      <c r="L860" s="63" t="str">
        <f t="shared" si="446"/>
        <v/>
      </c>
      <c r="M860" s="63" t="str">
        <f t="shared" si="446"/>
        <v/>
      </c>
      <c r="N860" s="63" t="str">
        <f t="shared" si="446"/>
        <v/>
      </c>
      <c r="O860" s="63" t="str">
        <f t="shared" si="446"/>
        <v/>
      </c>
      <c r="P860" s="63" t="str">
        <f t="shared" si="446"/>
        <v/>
      </c>
      <c r="Q860" s="63" t="str">
        <f t="shared" si="446"/>
        <v/>
      </c>
      <c r="R860" s="63" t="str">
        <f t="shared" si="446"/>
        <v/>
      </c>
      <c r="S860" s="63" t="str">
        <f t="shared" si="446"/>
        <v/>
      </c>
      <c r="T860" s="63" t="str">
        <f t="shared" si="446"/>
        <v/>
      </c>
      <c r="U860" s="63" t="str">
        <f t="shared" si="446"/>
        <v/>
      </c>
      <c r="V860" s="63" t="str">
        <f t="shared" si="446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47">IFERROR(SQRT(2*(F859-F858)^2/(F859+F858)),"")</f>
        <v/>
      </c>
      <c r="G861" s="65" t="str">
        <f t="shared" si="447"/>
        <v/>
      </c>
      <c r="H861" s="65" t="str">
        <f t="shared" si="447"/>
        <v/>
      </c>
      <c r="I861" s="65" t="str">
        <f t="shared" si="447"/>
        <v/>
      </c>
      <c r="J861" s="65" t="str">
        <f t="shared" si="447"/>
        <v/>
      </c>
      <c r="K861" s="65" t="str">
        <f t="shared" si="447"/>
        <v/>
      </c>
      <c r="L861" s="65" t="str">
        <f t="shared" si="447"/>
        <v/>
      </c>
      <c r="M861" s="65" t="str">
        <f t="shared" si="447"/>
        <v/>
      </c>
      <c r="N861" s="70" t="str">
        <f t="shared" si="447"/>
        <v/>
      </c>
      <c r="O861" s="70" t="str">
        <f t="shared" si="447"/>
        <v/>
      </c>
      <c r="P861" s="70" t="str">
        <f t="shared" si="447"/>
        <v/>
      </c>
      <c r="Q861" s="65" t="str">
        <f t="shared" si="447"/>
        <v/>
      </c>
      <c r="R861" s="65" t="str">
        <f t="shared" si="447"/>
        <v/>
      </c>
      <c r="S861" s="65" t="str">
        <f t="shared" si="447"/>
        <v/>
      </c>
      <c r="T861" s="65" t="str">
        <f t="shared" si="447"/>
        <v/>
      </c>
      <c r="U861" s="65" t="str">
        <f t="shared" si="447"/>
        <v/>
      </c>
      <c r="V861" s="66" t="str">
        <f t="shared" si="447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48">IFERROR((F863-F862)/F862,"")</f>
        <v/>
      </c>
      <c r="G864" s="63" t="str">
        <f t="shared" si="448"/>
        <v/>
      </c>
      <c r="H864" s="63" t="str">
        <f t="shared" si="448"/>
        <v/>
      </c>
      <c r="I864" s="63" t="str">
        <f t="shared" si="448"/>
        <v/>
      </c>
      <c r="J864" s="63" t="str">
        <f t="shared" si="448"/>
        <v/>
      </c>
      <c r="K864" s="63" t="str">
        <f t="shared" si="448"/>
        <v/>
      </c>
      <c r="L864" s="63" t="str">
        <f t="shared" si="448"/>
        <v/>
      </c>
      <c r="M864" s="63" t="str">
        <f t="shared" si="448"/>
        <v/>
      </c>
      <c r="N864" s="63" t="str">
        <f t="shared" si="448"/>
        <v/>
      </c>
      <c r="O864" s="63" t="str">
        <f t="shared" si="448"/>
        <v/>
      </c>
      <c r="P864" s="63" t="str">
        <f t="shared" si="448"/>
        <v/>
      </c>
      <c r="Q864" s="63" t="str">
        <f t="shared" si="448"/>
        <v/>
      </c>
      <c r="R864" s="63" t="str">
        <f t="shared" si="448"/>
        <v/>
      </c>
      <c r="S864" s="63" t="str">
        <f t="shared" si="448"/>
        <v/>
      </c>
      <c r="T864" s="63" t="str">
        <f t="shared" si="448"/>
        <v/>
      </c>
      <c r="U864" s="63" t="str">
        <f t="shared" si="448"/>
        <v/>
      </c>
      <c r="V864" s="63" t="str">
        <f t="shared" si="448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49">IFERROR(SQRT(2*(F863-F862)^2/(F863+F862)),"")</f>
        <v/>
      </c>
      <c r="G865" s="65" t="str">
        <f t="shared" si="449"/>
        <v/>
      </c>
      <c r="H865" s="65" t="str">
        <f t="shared" si="449"/>
        <v/>
      </c>
      <c r="I865" s="65" t="str">
        <f t="shared" si="449"/>
        <v/>
      </c>
      <c r="J865" s="65" t="str">
        <f t="shared" si="449"/>
        <v/>
      </c>
      <c r="K865" s="65" t="str">
        <f t="shared" si="449"/>
        <v/>
      </c>
      <c r="L865" s="65" t="str">
        <f t="shared" si="449"/>
        <v/>
      </c>
      <c r="M865" s="65" t="str">
        <f t="shared" si="449"/>
        <v/>
      </c>
      <c r="N865" s="70" t="str">
        <f t="shared" si="449"/>
        <v/>
      </c>
      <c r="O865" s="70" t="str">
        <f t="shared" si="449"/>
        <v/>
      </c>
      <c r="P865" s="70" t="str">
        <f t="shared" si="449"/>
        <v/>
      </c>
      <c r="Q865" s="65" t="str">
        <f t="shared" si="449"/>
        <v/>
      </c>
      <c r="R865" s="65" t="str">
        <f t="shared" si="449"/>
        <v/>
      </c>
      <c r="S865" s="65" t="str">
        <f t="shared" si="449"/>
        <v/>
      </c>
      <c r="T865" s="65" t="str">
        <f t="shared" si="449"/>
        <v/>
      </c>
      <c r="U865" s="65" t="str">
        <f t="shared" si="449"/>
        <v/>
      </c>
      <c r="V865" s="66" t="str">
        <f t="shared" si="449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50">IFERROR((F867-F866)/F866,"")</f>
        <v/>
      </c>
      <c r="G868" s="63" t="str">
        <f t="shared" si="450"/>
        <v/>
      </c>
      <c r="H868" s="63" t="str">
        <f t="shared" si="450"/>
        <v/>
      </c>
      <c r="I868" s="63" t="str">
        <f t="shared" si="450"/>
        <v/>
      </c>
      <c r="J868" s="63" t="str">
        <f t="shared" si="450"/>
        <v/>
      </c>
      <c r="K868" s="63" t="str">
        <f t="shared" si="450"/>
        <v/>
      </c>
      <c r="L868" s="63" t="str">
        <f t="shared" si="450"/>
        <v/>
      </c>
      <c r="M868" s="63" t="str">
        <f t="shared" si="450"/>
        <v/>
      </c>
      <c r="N868" s="63" t="str">
        <f t="shared" si="450"/>
        <v/>
      </c>
      <c r="O868" s="63" t="str">
        <f t="shared" si="450"/>
        <v/>
      </c>
      <c r="P868" s="63" t="str">
        <f t="shared" si="450"/>
        <v/>
      </c>
      <c r="Q868" s="63" t="str">
        <f t="shared" si="450"/>
        <v/>
      </c>
      <c r="R868" s="63" t="str">
        <f t="shared" si="450"/>
        <v/>
      </c>
      <c r="S868" s="63" t="str">
        <f t="shared" si="450"/>
        <v/>
      </c>
      <c r="T868" s="63" t="str">
        <f t="shared" si="450"/>
        <v/>
      </c>
      <c r="U868" s="63" t="str">
        <f t="shared" si="450"/>
        <v/>
      </c>
      <c r="V868" s="63" t="str">
        <f t="shared" si="450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51">IFERROR(SQRT(2*(F867-F866)^2/(F867+F866)),"")</f>
        <v/>
      </c>
      <c r="G869" s="65" t="str">
        <f t="shared" si="451"/>
        <v/>
      </c>
      <c r="H869" s="65" t="str">
        <f t="shared" si="451"/>
        <v/>
      </c>
      <c r="I869" s="65" t="str">
        <f t="shared" si="451"/>
        <v/>
      </c>
      <c r="J869" s="65" t="str">
        <f t="shared" si="451"/>
        <v/>
      </c>
      <c r="K869" s="65" t="str">
        <f t="shared" si="451"/>
        <v/>
      </c>
      <c r="L869" s="65" t="str">
        <f t="shared" si="451"/>
        <v/>
      </c>
      <c r="M869" s="65" t="str">
        <f t="shared" si="451"/>
        <v/>
      </c>
      <c r="N869" s="70" t="str">
        <f t="shared" si="451"/>
        <v/>
      </c>
      <c r="O869" s="70" t="str">
        <f t="shared" si="451"/>
        <v/>
      </c>
      <c r="P869" s="70" t="str">
        <f t="shared" si="451"/>
        <v/>
      </c>
      <c r="Q869" s="65" t="str">
        <f t="shared" si="451"/>
        <v/>
      </c>
      <c r="R869" s="65" t="str">
        <f t="shared" si="451"/>
        <v/>
      </c>
      <c r="S869" s="65" t="str">
        <f t="shared" si="451"/>
        <v/>
      </c>
      <c r="T869" s="65" t="str">
        <f t="shared" si="451"/>
        <v/>
      </c>
      <c r="U869" s="65" t="str">
        <f t="shared" si="451"/>
        <v/>
      </c>
      <c r="V869" s="66" t="str">
        <f t="shared" si="451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52">IFERROR((F871-F870)/F870,"")</f>
        <v/>
      </c>
      <c r="G872" s="63" t="str">
        <f t="shared" si="452"/>
        <v/>
      </c>
      <c r="H872" s="63" t="str">
        <f t="shared" si="452"/>
        <v/>
      </c>
      <c r="I872" s="63" t="str">
        <f t="shared" si="452"/>
        <v/>
      </c>
      <c r="J872" s="63" t="str">
        <f t="shared" si="452"/>
        <v/>
      </c>
      <c r="K872" s="63" t="str">
        <f t="shared" si="452"/>
        <v/>
      </c>
      <c r="L872" s="63" t="str">
        <f t="shared" si="452"/>
        <v/>
      </c>
      <c r="M872" s="63" t="str">
        <f t="shared" si="452"/>
        <v/>
      </c>
      <c r="N872" s="63" t="str">
        <f t="shared" si="452"/>
        <v/>
      </c>
      <c r="O872" s="63" t="str">
        <f t="shared" si="452"/>
        <v/>
      </c>
      <c r="P872" s="63" t="str">
        <f t="shared" si="452"/>
        <v/>
      </c>
      <c r="Q872" s="63" t="str">
        <f t="shared" si="452"/>
        <v/>
      </c>
      <c r="R872" s="63" t="str">
        <f t="shared" si="452"/>
        <v/>
      </c>
      <c r="S872" s="63" t="str">
        <f t="shared" si="452"/>
        <v/>
      </c>
      <c r="T872" s="63" t="str">
        <f t="shared" si="452"/>
        <v/>
      </c>
      <c r="U872" s="63" t="str">
        <f t="shared" si="452"/>
        <v/>
      </c>
      <c r="V872" s="63" t="str">
        <f t="shared" si="452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53">IFERROR(SQRT(2*(F871-F870)^2/(F871+F870)),"")</f>
        <v/>
      </c>
      <c r="G873" s="65" t="str">
        <f t="shared" si="453"/>
        <v/>
      </c>
      <c r="H873" s="65" t="str">
        <f t="shared" si="453"/>
        <v/>
      </c>
      <c r="I873" s="65" t="str">
        <f t="shared" si="453"/>
        <v/>
      </c>
      <c r="J873" s="65" t="str">
        <f t="shared" si="453"/>
        <v/>
      </c>
      <c r="K873" s="65" t="str">
        <f t="shared" si="453"/>
        <v/>
      </c>
      <c r="L873" s="65" t="str">
        <f t="shared" si="453"/>
        <v/>
      </c>
      <c r="M873" s="65" t="str">
        <f t="shared" si="453"/>
        <v/>
      </c>
      <c r="N873" s="70" t="str">
        <f t="shared" si="453"/>
        <v/>
      </c>
      <c r="O873" s="70" t="str">
        <f t="shared" si="453"/>
        <v/>
      </c>
      <c r="P873" s="70" t="str">
        <f t="shared" si="453"/>
        <v/>
      </c>
      <c r="Q873" s="65" t="str">
        <f t="shared" si="453"/>
        <v/>
      </c>
      <c r="R873" s="65" t="str">
        <f t="shared" si="453"/>
        <v/>
      </c>
      <c r="S873" s="65" t="str">
        <f t="shared" si="453"/>
        <v/>
      </c>
      <c r="T873" s="65" t="str">
        <f t="shared" si="453"/>
        <v/>
      </c>
      <c r="U873" s="65" t="str">
        <f t="shared" si="453"/>
        <v/>
      </c>
      <c r="V873" s="66" t="str">
        <f t="shared" si="453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54">IFERROR((F875-F874)/F874,"")</f>
        <v/>
      </c>
      <c r="G876" s="63" t="str">
        <f t="shared" si="454"/>
        <v/>
      </c>
      <c r="H876" s="63" t="str">
        <f t="shared" si="454"/>
        <v/>
      </c>
      <c r="I876" s="63" t="str">
        <f t="shared" si="454"/>
        <v/>
      </c>
      <c r="J876" s="63" t="str">
        <f t="shared" si="454"/>
        <v/>
      </c>
      <c r="K876" s="63" t="str">
        <f t="shared" si="454"/>
        <v/>
      </c>
      <c r="L876" s="63" t="str">
        <f t="shared" si="454"/>
        <v/>
      </c>
      <c r="M876" s="63" t="str">
        <f t="shared" si="454"/>
        <v/>
      </c>
      <c r="N876" s="63" t="str">
        <f t="shared" si="454"/>
        <v/>
      </c>
      <c r="O876" s="63" t="str">
        <f t="shared" si="454"/>
        <v/>
      </c>
      <c r="P876" s="63" t="str">
        <f t="shared" si="454"/>
        <v/>
      </c>
      <c r="Q876" s="63" t="str">
        <f t="shared" si="454"/>
        <v/>
      </c>
      <c r="R876" s="63" t="str">
        <f t="shared" si="454"/>
        <v/>
      </c>
      <c r="S876" s="63" t="str">
        <f t="shared" si="454"/>
        <v/>
      </c>
      <c r="T876" s="63" t="str">
        <f t="shared" si="454"/>
        <v/>
      </c>
      <c r="U876" s="63" t="str">
        <f t="shared" si="454"/>
        <v/>
      </c>
      <c r="V876" s="63" t="str">
        <f t="shared" si="454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55">IFERROR(SQRT(2*(F875-F874)^2/(F875+F874)),"")</f>
        <v/>
      </c>
      <c r="G877" s="65" t="str">
        <f t="shared" si="455"/>
        <v/>
      </c>
      <c r="H877" s="65" t="str">
        <f t="shared" si="455"/>
        <v/>
      </c>
      <c r="I877" s="65" t="str">
        <f t="shared" si="455"/>
        <v/>
      </c>
      <c r="J877" s="65" t="str">
        <f t="shared" si="455"/>
        <v/>
      </c>
      <c r="K877" s="65" t="str">
        <f t="shared" si="455"/>
        <v/>
      </c>
      <c r="L877" s="65" t="str">
        <f t="shared" si="455"/>
        <v/>
      </c>
      <c r="M877" s="65" t="str">
        <f t="shared" si="455"/>
        <v/>
      </c>
      <c r="N877" s="70" t="str">
        <f t="shared" si="455"/>
        <v/>
      </c>
      <c r="O877" s="70" t="str">
        <f t="shared" si="455"/>
        <v/>
      </c>
      <c r="P877" s="70" t="str">
        <f t="shared" si="455"/>
        <v/>
      </c>
      <c r="Q877" s="65" t="str">
        <f t="shared" si="455"/>
        <v/>
      </c>
      <c r="R877" s="65" t="str">
        <f t="shared" si="455"/>
        <v/>
      </c>
      <c r="S877" s="65" t="str">
        <f t="shared" si="455"/>
        <v/>
      </c>
      <c r="T877" s="65" t="str">
        <f t="shared" si="455"/>
        <v/>
      </c>
      <c r="U877" s="65" t="str">
        <f t="shared" si="455"/>
        <v/>
      </c>
      <c r="V877" s="66" t="str">
        <f t="shared" si="455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56">IFERROR((F879-F878)/F878,"")</f>
        <v/>
      </c>
      <c r="G880" s="63" t="str">
        <f t="shared" si="456"/>
        <v/>
      </c>
      <c r="H880" s="63" t="str">
        <f t="shared" si="456"/>
        <v/>
      </c>
      <c r="I880" s="63" t="str">
        <f t="shared" si="456"/>
        <v/>
      </c>
      <c r="J880" s="63" t="str">
        <f t="shared" si="456"/>
        <v/>
      </c>
      <c r="K880" s="63" t="str">
        <f t="shared" si="456"/>
        <v/>
      </c>
      <c r="L880" s="63" t="str">
        <f t="shared" si="456"/>
        <v/>
      </c>
      <c r="M880" s="63" t="str">
        <f t="shared" si="456"/>
        <v/>
      </c>
      <c r="N880" s="63" t="str">
        <f t="shared" si="456"/>
        <v/>
      </c>
      <c r="O880" s="63" t="str">
        <f t="shared" si="456"/>
        <v/>
      </c>
      <c r="P880" s="63" t="str">
        <f t="shared" si="456"/>
        <v/>
      </c>
      <c r="Q880" s="63" t="str">
        <f t="shared" si="456"/>
        <v/>
      </c>
      <c r="R880" s="63" t="str">
        <f t="shared" si="456"/>
        <v/>
      </c>
      <c r="S880" s="63" t="str">
        <f t="shared" si="456"/>
        <v/>
      </c>
      <c r="T880" s="63" t="str">
        <f t="shared" si="456"/>
        <v/>
      </c>
      <c r="U880" s="63" t="str">
        <f t="shared" si="456"/>
        <v/>
      </c>
      <c r="V880" s="63" t="str">
        <f t="shared" si="456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57">IFERROR(SQRT(2*(F879-F878)^2/(F879+F878)),"")</f>
        <v/>
      </c>
      <c r="G881" s="65" t="str">
        <f t="shared" si="457"/>
        <v/>
      </c>
      <c r="H881" s="65" t="str">
        <f t="shared" si="457"/>
        <v/>
      </c>
      <c r="I881" s="65" t="str">
        <f t="shared" si="457"/>
        <v/>
      </c>
      <c r="J881" s="65" t="str">
        <f t="shared" si="457"/>
        <v/>
      </c>
      <c r="K881" s="65" t="str">
        <f t="shared" si="457"/>
        <v/>
      </c>
      <c r="L881" s="65" t="str">
        <f t="shared" si="457"/>
        <v/>
      </c>
      <c r="M881" s="65" t="str">
        <f t="shared" si="457"/>
        <v/>
      </c>
      <c r="N881" s="70" t="str">
        <f t="shared" si="457"/>
        <v/>
      </c>
      <c r="O881" s="70" t="str">
        <f t="shared" si="457"/>
        <v/>
      </c>
      <c r="P881" s="70" t="str">
        <f t="shared" si="457"/>
        <v/>
      </c>
      <c r="Q881" s="65" t="str">
        <f t="shared" si="457"/>
        <v/>
      </c>
      <c r="R881" s="65" t="str">
        <f t="shared" si="457"/>
        <v/>
      </c>
      <c r="S881" s="65" t="str">
        <f t="shared" si="457"/>
        <v/>
      </c>
      <c r="T881" s="65" t="str">
        <f t="shared" si="457"/>
        <v/>
      </c>
      <c r="U881" s="65" t="str">
        <f t="shared" si="457"/>
        <v/>
      </c>
      <c r="V881" s="66" t="str">
        <f t="shared" si="457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58">IFERROR((F883-F882)/F882,"")</f>
        <v/>
      </c>
      <c r="G884" s="63" t="str">
        <f t="shared" si="458"/>
        <v/>
      </c>
      <c r="H884" s="63" t="str">
        <f t="shared" si="458"/>
        <v/>
      </c>
      <c r="I884" s="63" t="str">
        <f t="shared" si="458"/>
        <v/>
      </c>
      <c r="J884" s="63" t="str">
        <f t="shared" si="458"/>
        <v/>
      </c>
      <c r="K884" s="63" t="str">
        <f t="shared" si="458"/>
        <v/>
      </c>
      <c r="L884" s="63" t="str">
        <f t="shared" si="458"/>
        <v/>
      </c>
      <c r="M884" s="63" t="str">
        <f t="shared" si="458"/>
        <v/>
      </c>
      <c r="N884" s="63" t="str">
        <f t="shared" si="458"/>
        <v/>
      </c>
      <c r="O884" s="63" t="str">
        <f t="shared" si="458"/>
        <v/>
      </c>
      <c r="P884" s="63" t="str">
        <f t="shared" si="458"/>
        <v/>
      </c>
      <c r="Q884" s="63" t="str">
        <f t="shared" si="458"/>
        <v/>
      </c>
      <c r="R884" s="63" t="str">
        <f t="shared" si="458"/>
        <v/>
      </c>
      <c r="S884" s="63" t="str">
        <f t="shared" si="458"/>
        <v/>
      </c>
      <c r="T884" s="63" t="str">
        <f t="shared" si="458"/>
        <v/>
      </c>
      <c r="U884" s="63" t="str">
        <f t="shared" si="458"/>
        <v/>
      </c>
      <c r="V884" s="63" t="str">
        <f t="shared" si="458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59">IFERROR(SQRT(2*(F883-F882)^2/(F883+F882)),"")</f>
        <v/>
      </c>
      <c r="G885" s="65" t="str">
        <f t="shared" si="459"/>
        <v/>
      </c>
      <c r="H885" s="65" t="str">
        <f t="shared" si="459"/>
        <v/>
      </c>
      <c r="I885" s="65" t="str">
        <f t="shared" si="459"/>
        <v/>
      </c>
      <c r="J885" s="65" t="str">
        <f t="shared" si="459"/>
        <v/>
      </c>
      <c r="K885" s="65" t="str">
        <f t="shared" si="459"/>
        <v/>
      </c>
      <c r="L885" s="65" t="str">
        <f t="shared" si="459"/>
        <v/>
      </c>
      <c r="M885" s="65" t="str">
        <f t="shared" si="459"/>
        <v/>
      </c>
      <c r="N885" s="70" t="str">
        <f t="shared" si="459"/>
        <v/>
      </c>
      <c r="O885" s="70" t="str">
        <f t="shared" si="459"/>
        <v/>
      </c>
      <c r="P885" s="70" t="str">
        <f t="shared" si="459"/>
        <v/>
      </c>
      <c r="Q885" s="65" t="str">
        <f t="shared" si="459"/>
        <v/>
      </c>
      <c r="R885" s="65" t="str">
        <f t="shared" si="459"/>
        <v/>
      </c>
      <c r="S885" s="65" t="str">
        <f t="shared" si="459"/>
        <v/>
      </c>
      <c r="T885" s="65" t="str">
        <f t="shared" si="459"/>
        <v/>
      </c>
      <c r="U885" s="65" t="str">
        <f t="shared" si="459"/>
        <v/>
      </c>
      <c r="V885" s="66" t="str">
        <f t="shared" si="459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60">IFERROR((F887-F886)/F886,"")</f>
        <v/>
      </c>
      <c r="G888" s="63" t="str">
        <f t="shared" si="460"/>
        <v/>
      </c>
      <c r="H888" s="63" t="str">
        <f t="shared" si="460"/>
        <v/>
      </c>
      <c r="I888" s="63" t="str">
        <f t="shared" si="460"/>
        <v/>
      </c>
      <c r="J888" s="63" t="str">
        <f t="shared" si="460"/>
        <v/>
      </c>
      <c r="K888" s="63" t="str">
        <f t="shared" si="460"/>
        <v/>
      </c>
      <c r="L888" s="63" t="str">
        <f t="shared" si="460"/>
        <v/>
      </c>
      <c r="M888" s="63" t="str">
        <f t="shared" si="460"/>
        <v/>
      </c>
      <c r="N888" s="63" t="str">
        <f t="shared" si="460"/>
        <v/>
      </c>
      <c r="O888" s="63" t="str">
        <f t="shared" si="460"/>
        <v/>
      </c>
      <c r="P888" s="63" t="str">
        <f t="shared" si="460"/>
        <v/>
      </c>
      <c r="Q888" s="63" t="str">
        <f t="shared" si="460"/>
        <v/>
      </c>
      <c r="R888" s="63" t="str">
        <f t="shared" si="460"/>
        <v/>
      </c>
      <c r="S888" s="63" t="str">
        <f t="shared" si="460"/>
        <v/>
      </c>
      <c r="T888" s="63" t="str">
        <f t="shared" si="460"/>
        <v/>
      </c>
      <c r="U888" s="63" t="str">
        <f t="shared" si="460"/>
        <v/>
      </c>
      <c r="V888" s="63" t="str">
        <f t="shared" si="460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61">IFERROR(SQRT(2*(F887-F886)^2/(F887+F886)),"")</f>
        <v/>
      </c>
      <c r="G889" s="65" t="str">
        <f t="shared" si="461"/>
        <v/>
      </c>
      <c r="H889" s="65" t="str">
        <f t="shared" si="461"/>
        <v/>
      </c>
      <c r="I889" s="65" t="str">
        <f t="shared" si="461"/>
        <v/>
      </c>
      <c r="J889" s="65" t="str">
        <f t="shared" si="461"/>
        <v/>
      </c>
      <c r="K889" s="65" t="str">
        <f t="shared" si="461"/>
        <v/>
      </c>
      <c r="L889" s="65" t="str">
        <f t="shared" si="461"/>
        <v/>
      </c>
      <c r="M889" s="65" t="str">
        <f t="shared" si="461"/>
        <v/>
      </c>
      <c r="N889" s="70" t="str">
        <f t="shared" si="461"/>
        <v/>
      </c>
      <c r="O889" s="70" t="str">
        <f t="shared" si="461"/>
        <v/>
      </c>
      <c r="P889" s="70" t="str">
        <f t="shared" si="461"/>
        <v/>
      </c>
      <c r="Q889" s="65" t="str">
        <f t="shared" si="461"/>
        <v/>
      </c>
      <c r="R889" s="65" t="str">
        <f t="shared" si="461"/>
        <v/>
      </c>
      <c r="S889" s="65" t="str">
        <f t="shared" si="461"/>
        <v/>
      </c>
      <c r="T889" s="65" t="str">
        <f t="shared" si="461"/>
        <v/>
      </c>
      <c r="U889" s="65" t="str">
        <f t="shared" si="461"/>
        <v/>
      </c>
      <c r="V889" s="66" t="str">
        <f t="shared" si="461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62">IFERROR((F891-F890)/F890,"")</f>
        <v/>
      </c>
      <c r="G892" s="63" t="str">
        <f t="shared" si="462"/>
        <v/>
      </c>
      <c r="H892" s="63" t="str">
        <f t="shared" si="462"/>
        <v/>
      </c>
      <c r="I892" s="63" t="str">
        <f t="shared" si="462"/>
        <v/>
      </c>
      <c r="J892" s="63" t="str">
        <f t="shared" si="462"/>
        <v/>
      </c>
      <c r="K892" s="63" t="str">
        <f t="shared" si="462"/>
        <v/>
      </c>
      <c r="L892" s="63" t="str">
        <f t="shared" si="462"/>
        <v/>
      </c>
      <c r="M892" s="63" t="str">
        <f t="shared" si="462"/>
        <v/>
      </c>
      <c r="N892" s="63" t="str">
        <f t="shared" si="462"/>
        <v/>
      </c>
      <c r="O892" s="63" t="str">
        <f t="shared" si="462"/>
        <v/>
      </c>
      <c r="P892" s="63" t="str">
        <f t="shared" si="462"/>
        <v/>
      </c>
      <c r="Q892" s="63" t="str">
        <f t="shared" si="462"/>
        <v/>
      </c>
      <c r="R892" s="63" t="str">
        <f t="shared" si="462"/>
        <v/>
      </c>
      <c r="S892" s="63" t="str">
        <f t="shared" si="462"/>
        <v/>
      </c>
      <c r="T892" s="63" t="str">
        <f t="shared" si="462"/>
        <v/>
      </c>
      <c r="U892" s="63" t="str">
        <f t="shared" si="462"/>
        <v/>
      </c>
      <c r="V892" s="63" t="str">
        <f t="shared" si="462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63">IFERROR(SQRT(2*(F891-F890)^2/(F891+F890)),"")</f>
        <v/>
      </c>
      <c r="G893" s="65" t="str">
        <f t="shared" si="463"/>
        <v/>
      </c>
      <c r="H893" s="65" t="str">
        <f t="shared" si="463"/>
        <v/>
      </c>
      <c r="I893" s="65" t="str">
        <f t="shared" si="463"/>
        <v/>
      </c>
      <c r="J893" s="65" t="str">
        <f t="shared" si="463"/>
        <v/>
      </c>
      <c r="K893" s="65" t="str">
        <f t="shared" si="463"/>
        <v/>
      </c>
      <c r="L893" s="65" t="str">
        <f t="shared" si="463"/>
        <v/>
      </c>
      <c r="M893" s="65" t="str">
        <f t="shared" si="463"/>
        <v/>
      </c>
      <c r="N893" s="70" t="str">
        <f t="shared" si="463"/>
        <v/>
      </c>
      <c r="O893" s="70" t="str">
        <f t="shared" si="463"/>
        <v/>
      </c>
      <c r="P893" s="70" t="str">
        <f t="shared" si="463"/>
        <v/>
      </c>
      <c r="Q893" s="65" t="str">
        <f t="shared" si="463"/>
        <v/>
      </c>
      <c r="R893" s="65" t="str">
        <f t="shared" si="463"/>
        <v/>
      </c>
      <c r="S893" s="65" t="str">
        <f t="shared" si="463"/>
        <v/>
      </c>
      <c r="T893" s="65" t="str">
        <f t="shared" si="463"/>
        <v/>
      </c>
      <c r="U893" s="65" t="str">
        <f t="shared" si="463"/>
        <v/>
      </c>
      <c r="V893" s="66" t="str">
        <f t="shared" si="463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64">IFERROR((F895-F894)/F894,"")</f>
        <v/>
      </c>
      <c r="G896" s="63" t="str">
        <f t="shared" si="464"/>
        <v/>
      </c>
      <c r="H896" s="63" t="str">
        <f t="shared" si="464"/>
        <v/>
      </c>
      <c r="I896" s="63" t="str">
        <f t="shared" si="464"/>
        <v/>
      </c>
      <c r="J896" s="63" t="str">
        <f t="shared" si="464"/>
        <v/>
      </c>
      <c r="K896" s="63" t="str">
        <f t="shared" si="464"/>
        <v/>
      </c>
      <c r="L896" s="63" t="str">
        <f t="shared" si="464"/>
        <v/>
      </c>
      <c r="M896" s="63" t="str">
        <f t="shared" si="464"/>
        <v/>
      </c>
      <c r="N896" s="63" t="str">
        <f t="shared" si="464"/>
        <v/>
      </c>
      <c r="O896" s="63" t="str">
        <f t="shared" si="464"/>
        <v/>
      </c>
      <c r="P896" s="63" t="str">
        <f t="shared" si="464"/>
        <v/>
      </c>
      <c r="Q896" s="63" t="str">
        <f t="shared" si="464"/>
        <v/>
      </c>
      <c r="R896" s="63" t="str">
        <f t="shared" si="464"/>
        <v/>
      </c>
      <c r="S896" s="63" t="str">
        <f t="shared" si="464"/>
        <v/>
      </c>
      <c r="T896" s="63" t="str">
        <f t="shared" si="464"/>
        <v/>
      </c>
      <c r="U896" s="63" t="str">
        <f t="shared" si="464"/>
        <v/>
      </c>
      <c r="V896" s="63" t="str">
        <f t="shared" si="464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65">IFERROR(SQRT(2*(F895-F894)^2/(F895+F894)),"")</f>
        <v/>
      </c>
      <c r="G897" s="65" t="str">
        <f t="shared" si="465"/>
        <v/>
      </c>
      <c r="H897" s="65" t="str">
        <f t="shared" si="465"/>
        <v/>
      </c>
      <c r="I897" s="65" t="str">
        <f t="shared" si="465"/>
        <v/>
      </c>
      <c r="J897" s="65" t="str">
        <f t="shared" si="465"/>
        <v/>
      </c>
      <c r="K897" s="65" t="str">
        <f t="shared" si="465"/>
        <v/>
      </c>
      <c r="L897" s="65" t="str">
        <f t="shared" si="465"/>
        <v/>
      </c>
      <c r="M897" s="65" t="str">
        <f t="shared" si="465"/>
        <v/>
      </c>
      <c r="N897" s="70" t="str">
        <f t="shared" si="465"/>
        <v/>
      </c>
      <c r="O897" s="70" t="str">
        <f t="shared" si="465"/>
        <v/>
      </c>
      <c r="P897" s="70" t="str">
        <f t="shared" si="465"/>
        <v/>
      </c>
      <c r="Q897" s="65" t="str">
        <f t="shared" si="465"/>
        <v/>
      </c>
      <c r="R897" s="65" t="str">
        <f t="shared" si="465"/>
        <v/>
      </c>
      <c r="S897" s="65" t="str">
        <f t="shared" si="465"/>
        <v/>
      </c>
      <c r="T897" s="65" t="str">
        <f t="shared" si="465"/>
        <v/>
      </c>
      <c r="U897" s="65" t="str">
        <f t="shared" si="465"/>
        <v/>
      </c>
      <c r="V897" s="66" t="str">
        <f t="shared" si="465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66">IFERROR((F899-F898)/F898,"")</f>
        <v/>
      </c>
      <c r="G900" s="63" t="str">
        <f t="shared" si="466"/>
        <v/>
      </c>
      <c r="H900" s="63" t="str">
        <f t="shared" si="466"/>
        <v/>
      </c>
      <c r="I900" s="63" t="str">
        <f t="shared" si="466"/>
        <v/>
      </c>
      <c r="J900" s="63" t="str">
        <f t="shared" si="466"/>
        <v/>
      </c>
      <c r="K900" s="63" t="str">
        <f t="shared" si="466"/>
        <v/>
      </c>
      <c r="L900" s="63" t="str">
        <f t="shared" si="466"/>
        <v/>
      </c>
      <c r="M900" s="63" t="str">
        <f t="shared" si="466"/>
        <v/>
      </c>
      <c r="N900" s="63" t="str">
        <f t="shared" si="466"/>
        <v/>
      </c>
      <c r="O900" s="63" t="str">
        <f t="shared" si="466"/>
        <v/>
      </c>
      <c r="P900" s="63" t="str">
        <f t="shared" si="466"/>
        <v/>
      </c>
      <c r="Q900" s="63" t="str">
        <f t="shared" si="466"/>
        <v/>
      </c>
      <c r="R900" s="63" t="str">
        <f t="shared" si="466"/>
        <v/>
      </c>
      <c r="S900" s="63" t="str">
        <f t="shared" si="466"/>
        <v/>
      </c>
      <c r="T900" s="63" t="str">
        <f t="shared" si="466"/>
        <v/>
      </c>
      <c r="U900" s="63" t="str">
        <f t="shared" si="466"/>
        <v/>
      </c>
      <c r="V900" s="63" t="str">
        <f t="shared" si="466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67">IFERROR(SQRT(2*(F899-F898)^2/(F899+F898)),"")</f>
        <v/>
      </c>
      <c r="G901" s="65" t="str">
        <f t="shared" si="467"/>
        <v/>
      </c>
      <c r="H901" s="65" t="str">
        <f t="shared" si="467"/>
        <v/>
      </c>
      <c r="I901" s="65" t="str">
        <f t="shared" si="467"/>
        <v/>
      </c>
      <c r="J901" s="65" t="str">
        <f t="shared" si="467"/>
        <v/>
      </c>
      <c r="K901" s="65" t="str">
        <f t="shared" si="467"/>
        <v/>
      </c>
      <c r="L901" s="65" t="str">
        <f t="shared" si="467"/>
        <v/>
      </c>
      <c r="M901" s="65" t="str">
        <f t="shared" si="467"/>
        <v/>
      </c>
      <c r="N901" s="70" t="str">
        <f t="shared" si="467"/>
        <v/>
      </c>
      <c r="O901" s="70" t="str">
        <f t="shared" si="467"/>
        <v/>
      </c>
      <c r="P901" s="70" t="str">
        <f t="shared" si="467"/>
        <v/>
      </c>
      <c r="Q901" s="65" t="str">
        <f t="shared" si="467"/>
        <v/>
      </c>
      <c r="R901" s="65" t="str">
        <f t="shared" si="467"/>
        <v/>
      </c>
      <c r="S901" s="65" t="str">
        <f t="shared" si="467"/>
        <v/>
      </c>
      <c r="T901" s="65" t="str">
        <f t="shared" si="467"/>
        <v/>
      </c>
      <c r="U901" s="65" t="str">
        <f t="shared" si="467"/>
        <v/>
      </c>
      <c r="V901" s="66" t="str">
        <f t="shared" si="467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68">IFERROR((F903-F902)/F902,"")</f>
        <v/>
      </c>
      <c r="G904" s="63" t="str">
        <f t="shared" si="468"/>
        <v/>
      </c>
      <c r="H904" s="63" t="str">
        <f t="shared" si="468"/>
        <v/>
      </c>
      <c r="I904" s="63" t="str">
        <f t="shared" si="468"/>
        <v/>
      </c>
      <c r="J904" s="63" t="str">
        <f t="shared" si="468"/>
        <v/>
      </c>
      <c r="K904" s="63" t="str">
        <f t="shared" si="468"/>
        <v/>
      </c>
      <c r="L904" s="63" t="str">
        <f t="shared" si="468"/>
        <v/>
      </c>
      <c r="M904" s="63" t="str">
        <f t="shared" si="468"/>
        <v/>
      </c>
      <c r="N904" s="63" t="str">
        <f t="shared" si="468"/>
        <v/>
      </c>
      <c r="O904" s="63" t="str">
        <f t="shared" si="468"/>
        <v/>
      </c>
      <c r="P904" s="63" t="str">
        <f t="shared" si="468"/>
        <v/>
      </c>
      <c r="Q904" s="63" t="str">
        <f t="shared" si="468"/>
        <v/>
      </c>
      <c r="R904" s="63" t="str">
        <f t="shared" si="468"/>
        <v/>
      </c>
      <c r="S904" s="63" t="str">
        <f t="shared" si="468"/>
        <v/>
      </c>
      <c r="T904" s="63" t="str">
        <f t="shared" si="468"/>
        <v/>
      </c>
      <c r="U904" s="63" t="str">
        <f t="shared" si="468"/>
        <v/>
      </c>
      <c r="V904" s="63" t="str">
        <f t="shared" si="468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69">IFERROR(SQRT(2*(F903-F902)^2/(F903+F902)),"")</f>
        <v/>
      </c>
      <c r="G905" s="65" t="str">
        <f t="shared" si="469"/>
        <v/>
      </c>
      <c r="H905" s="65" t="str">
        <f t="shared" si="469"/>
        <v/>
      </c>
      <c r="I905" s="65" t="str">
        <f t="shared" si="469"/>
        <v/>
      </c>
      <c r="J905" s="65" t="str">
        <f t="shared" si="469"/>
        <v/>
      </c>
      <c r="K905" s="65" t="str">
        <f t="shared" si="469"/>
        <v/>
      </c>
      <c r="L905" s="65" t="str">
        <f t="shared" si="469"/>
        <v/>
      </c>
      <c r="M905" s="65" t="str">
        <f t="shared" si="469"/>
        <v/>
      </c>
      <c r="N905" s="70" t="str">
        <f t="shared" si="469"/>
        <v/>
      </c>
      <c r="O905" s="70" t="str">
        <f t="shared" si="469"/>
        <v/>
      </c>
      <c r="P905" s="70" t="str">
        <f t="shared" si="469"/>
        <v/>
      </c>
      <c r="Q905" s="65" t="str">
        <f t="shared" si="469"/>
        <v/>
      </c>
      <c r="R905" s="65" t="str">
        <f t="shared" si="469"/>
        <v/>
      </c>
      <c r="S905" s="65" t="str">
        <f t="shared" si="469"/>
        <v/>
      </c>
      <c r="T905" s="65" t="str">
        <f t="shared" si="469"/>
        <v/>
      </c>
      <c r="U905" s="65" t="str">
        <f t="shared" si="469"/>
        <v/>
      </c>
      <c r="V905" s="66" t="str">
        <f t="shared" si="469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87">
        <v>46094</v>
      </c>
      <c r="E906" s="90">
        <v>0.33333333333333331</v>
      </c>
      <c r="F906" s="58">
        <v>405</v>
      </c>
      <c r="G906" s="58">
        <v>85</v>
      </c>
      <c r="H906" s="58">
        <v>36</v>
      </c>
      <c r="I906" s="58">
        <v>64</v>
      </c>
      <c r="J906" s="58">
        <v>220</v>
      </c>
      <c r="K906" s="18">
        <v>35</v>
      </c>
      <c r="L906" s="18">
        <v>8</v>
      </c>
      <c r="M906" s="18">
        <v>42</v>
      </c>
      <c r="N906" s="18">
        <v>10</v>
      </c>
      <c r="O906" s="18">
        <v>4</v>
      </c>
      <c r="P906" s="18">
        <v>22</v>
      </c>
      <c r="Q906" s="18">
        <v>8</v>
      </c>
      <c r="R906" s="18">
        <v>56</v>
      </c>
      <c r="S906" s="18">
        <v>0</v>
      </c>
      <c r="T906" s="18">
        <v>40</v>
      </c>
      <c r="U906" s="18">
        <v>149</v>
      </c>
      <c r="V906" s="18">
        <v>31</v>
      </c>
    </row>
    <row r="907" spans="1:22" ht="13.95" customHeight="1" x14ac:dyDescent="0.3">
      <c r="A907" s="82"/>
      <c r="B907" s="85"/>
      <c r="C907" s="18" t="s">
        <v>548</v>
      </c>
      <c r="D907" s="88"/>
      <c r="E907" s="88"/>
      <c r="F907" s="18">
        <v>433</v>
      </c>
      <c r="G907" s="18">
        <v>68</v>
      </c>
      <c r="H907" s="18">
        <v>42</v>
      </c>
      <c r="I907" s="18">
        <v>97</v>
      </c>
      <c r="J907" s="18">
        <v>226</v>
      </c>
      <c r="K907" s="18">
        <v>41</v>
      </c>
      <c r="L907" s="18">
        <v>10</v>
      </c>
      <c r="M907" s="18">
        <v>17</v>
      </c>
      <c r="N907" s="18">
        <v>11</v>
      </c>
      <c r="O907" s="18">
        <v>7</v>
      </c>
      <c r="P907" s="18">
        <v>24</v>
      </c>
      <c r="Q907" s="18">
        <v>15</v>
      </c>
      <c r="R907" s="18">
        <v>61</v>
      </c>
      <c r="S907" s="18">
        <v>21</v>
      </c>
      <c r="T907" s="18">
        <v>36</v>
      </c>
      <c r="U907" s="18">
        <v>155</v>
      </c>
      <c r="V907" s="18">
        <v>35</v>
      </c>
    </row>
    <row r="908" spans="1:22" ht="13.95" customHeight="1" x14ac:dyDescent="0.3">
      <c r="A908" s="82"/>
      <c r="B908" s="85"/>
      <c r="C908" s="18" t="s">
        <v>549</v>
      </c>
      <c r="D908" s="88"/>
      <c r="E908" s="88"/>
      <c r="F908" s="63">
        <f t="shared" ref="F908:V908" si="470">IFERROR((F907-F906)/F906,"")</f>
        <v>6.9135802469135796E-2</v>
      </c>
      <c r="G908" s="63">
        <f t="shared" si="470"/>
        <v>-0.2</v>
      </c>
      <c r="H908" s="63">
        <f t="shared" si="470"/>
        <v>0.16666666666666666</v>
      </c>
      <c r="I908" s="63">
        <f t="shared" si="470"/>
        <v>0.515625</v>
      </c>
      <c r="J908" s="63">
        <f t="shared" si="470"/>
        <v>2.7272727272727271E-2</v>
      </c>
      <c r="K908" s="63">
        <f t="shared" si="470"/>
        <v>0.17142857142857143</v>
      </c>
      <c r="L908" s="63">
        <f t="shared" si="470"/>
        <v>0.25</v>
      </c>
      <c r="M908" s="63">
        <f t="shared" si="470"/>
        <v>-0.59523809523809523</v>
      </c>
      <c r="N908" s="63">
        <f t="shared" si="470"/>
        <v>0.1</v>
      </c>
      <c r="O908" s="63">
        <f t="shared" si="470"/>
        <v>0.75</v>
      </c>
      <c r="P908" s="63">
        <f t="shared" si="470"/>
        <v>9.0909090909090912E-2</v>
      </c>
      <c r="Q908" s="63">
        <f t="shared" si="470"/>
        <v>0.875</v>
      </c>
      <c r="R908" s="63">
        <f t="shared" si="470"/>
        <v>8.9285714285714288E-2</v>
      </c>
      <c r="S908" s="63" t="str">
        <f t="shared" si="470"/>
        <v/>
      </c>
      <c r="T908" s="63">
        <f t="shared" si="470"/>
        <v>-0.1</v>
      </c>
      <c r="U908" s="63">
        <f t="shared" si="470"/>
        <v>4.0268456375838924E-2</v>
      </c>
      <c r="V908" s="63">
        <f t="shared" si="470"/>
        <v>0.12903225806451613</v>
      </c>
    </row>
    <row r="909" spans="1:22" ht="13.95" customHeight="1" thickBot="1" x14ac:dyDescent="0.35">
      <c r="A909" s="83"/>
      <c r="B909" s="86"/>
      <c r="C909" s="61" t="s">
        <v>550</v>
      </c>
      <c r="D909" s="89"/>
      <c r="E909" s="89"/>
      <c r="F909" s="65">
        <f t="shared" ref="F909:V909" si="471">IFERROR(SQRT(2*(F907-F906)^2/(F907+F906)),"")</f>
        <v>1.3678895124888881</v>
      </c>
      <c r="G909" s="65">
        <f t="shared" si="471"/>
        <v>1.9436506316151001</v>
      </c>
      <c r="H909" s="65">
        <f t="shared" si="471"/>
        <v>0.96076892283052284</v>
      </c>
      <c r="I909" s="65">
        <f t="shared" si="471"/>
        <v>3.6780362029973288</v>
      </c>
      <c r="J909" s="65">
        <f t="shared" si="471"/>
        <v>0.40178971810945502</v>
      </c>
      <c r="K909" s="65">
        <f t="shared" si="471"/>
        <v>0.97332852678457515</v>
      </c>
      <c r="L909" s="65">
        <f t="shared" si="471"/>
        <v>0.66666666666666663</v>
      </c>
      <c r="M909" s="65">
        <f t="shared" si="471"/>
        <v>4.6028730894916166</v>
      </c>
      <c r="N909" s="70">
        <f t="shared" si="471"/>
        <v>0.30860669992418382</v>
      </c>
      <c r="O909" s="70">
        <f t="shared" si="471"/>
        <v>1.2792042981336627</v>
      </c>
      <c r="P909" s="70">
        <f t="shared" si="471"/>
        <v>0.41702882811414954</v>
      </c>
      <c r="Q909" s="65">
        <f t="shared" si="471"/>
        <v>2.0641873861685598</v>
      </c>
      <c r="R909" s="65">
        <f t="shared" si="471"/>
        <v>0.65372045046061344</v>
      </c>
      <c r="S909" s="65">
        <f t="shared" si="471"/>
        <v>6.4807406984078604</v>
      </c>
      <c r="T909" s="65">
        <f t="shared" si="471"/>
        <v>0.64888568452305018</v>
      </c>
      <c r="U909" s="65">
        <f t="shared" si="471"/>
        <v>0.48666426339228758</v>
      </c>
      <c r="V909" s="66">
        <f t="shared" si="471"/>
        <v>0.69631062382279141</v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87">
        <v>46132</v>
      </c>
      <c r="E910" s="90">
        <v>0.33333333333333331</v>
      </c>
      <c r="F910" s="58">
        <v>292</v>
      </c>
      <c r="G910" s="58">
        <v>43</v>
      </c>
      <c r="H910" s="58">
        <v>75</v>
      </c>
      <c r="I910" s="58">
        <v>40</v>
      </c>
      <c r="J910" s="58">
        <v>134</v>
      </c>
      <c r="K910" s="18">
        <v>3</v>
      </c>
      <c r="L910" s="18">
        <v>39</v>
      </c>
      <c r="M910" s="18">
        <f t="shared" ref="M910:S910" si="472">SUM(M906:M909)</f>
        <v>63.007634994253522</v>
      </c>
      <c r="N910" s="18">
        <v>28</v>
      </c>
      <c r="O910" s="18">
        <v>34</v>
      </c>
      <c r="P910" s="18">
        <f t="shared" si="472"/>
        <v>46.507937919023242</v>
      </c>
      <c r="Q910" s="18">
        <v>0</v>
      </c>
      <c r="R910" s="18">
        <v>38</v>
      </c>
      <c r="S910" s="18">
        <f t="shared" si="472"/>
        <v>27.48074069840786</v>
      </c>
      <c r="T910" s="18">
        <v>38</v>
      </c>
      <c r="U910" s="18">
        <v>93</v>
      </c>
      <c r="V910" s="18">
        <v>6</v>
      </c>
    </row>
    <row r="911" spans="1:22" ht="13.95" customHeight="1" x14ac:dyDescent="0.3">
      <c r="A911" s="82"/>
      <c r="B911" s="85"/>
      <c r="C911" s="18" t="s">
        <v>548</v>
      </c>
      <c r="D911" s="88"/>
      <c r="E911" s="88"/>
      <c r="F911" s="18">
        <v>279</v>
      </c>
      <c r="G911" s="18">
        <v>42</v>
      </c>
      <c r="H911" s="18">
        <v>62</v>
      </c>
      <c r="I911" s="18">
        <v>38</v>
      </c>
      <c r="J911" s="18">
        <v>137</v>
      </c>
      <c r="K911" s="18">
        <v>3</v>
      </c>
      <c r="L911" s="18">
        <v>40</v>
      </c>
      <c r="M911" s="18">
        <f t="shared" ref="M911:S911" si="473">SUM(M907:M910)</f>
        <v>84.015269988507043</v>
      </c>
      <c r="N911" s="18">
        <v>32</v>
      </c>
      <c r="O911" s="18">
        <v>43</v>
      </c>
      <c r="P911" s="18">
        <f t="shared" si="473"/>
        <v>71.015875838046483</v>
      </c>
      <c r="Q911" s="18">
        <f t="shared" si="473"/>
        <v>17.939187386168559</v>
      </c>
      <c r="R911" s="18">
        <v>40</v>
      </c>
      <c r="S911" s="18">
        <f t="shared" si="473"/>
        <v>54.961481396815721</v>
      </c>
      <c r="T911" s="18">
        <v>36</v>
      </c>
      <c r="U911" s="18">
        <v>94</v>
      </c>
      <c r="V911" s="18">
        <v>4</v>
      </c>
    </row>
    <row r="912" spans="1:22" ht="13.95" customHeight="1" x14ac:dyDescent="0.3">
      <c r="A912" s="82"/>
      <c r="B912" s="85"/>
      <c r="C912" s="18" t="s">
        <v>549</v>
      </c>
      <c r="D912" s="88"/>
      <c r="E912" s="88"/>
      <c r="F912" s="63">
        <f t="shared" ref="F912:V912" si="474">IFERROR((F911-F910)/F910,"")</f>
        <v>-4.4520547945205477E-2</v>
      </c>
      <c r="G912" s="63">
        <f t="shared" si="474"/>
        <v>-2.3255813953488372E-2</v>
      </c>
      <c r="H912" s="63">
        <f t="shared" si="474"/>
        <v>-0.17333333333333334</v>
      </c>
      <c r="I912" s="63">
        <f t="shared" si="474"/>
        <v>-0.05</v>
      </c>
      <c r="J912" s="63">
        <f t="shared" si="474"/>
        <v>2.2388059701492536E-2</v>
      </c>
      <c r="K912" s="63">
        <f t="shared" si="474"/>
        <v>0</v>
      </c>
      <c r="L912" s="63">
        <f t="shared" si="474"/>
        <v>2.564102564102564E-2</v>
      </c>
      <c r="M912" s="63">
        <f t="shared" si="474"/>
        <v>0.33341411713309788</v>
      </c>
      <c r="N912" s="63">
        <f t="shared" si="474"/>
        <v>0.14285714285714285</v>
      </c>
      <c r="O912" s="63">
        <f t="shared" si="474"/>
        <v>0.26470588235294118</v>
      </c>
      <c r="P912" s="63">
        <f t="shared" si="474"/>
        <v>0.52696247169020816</v>
      </c>
      <c r="Q912" s="63" t="str">
        <f t="shared" si="474"/>
        <v/>
      </c>
      <c r="R912" s="63">
        <f t="shared" si="474"/>
        <v>5.2631578947368418E-2</v>
      </c>
      <c r="S912" s="63">
        <f t="shared" si="474"/>
        <v>1</v>
      </c>
      <c r="T912" s="63">
        <f t="shared" si="474"/>
        <v>-5.2631578947368418E-2</v>
      </c>
      <c r="U912" s="63">
        <f t="shared" si="474"/>
        <v>1.0752688172043012E-2</v>
      </c>
      <c r="V912" s="63">
        <f t="shared" si="474"/>
        <v>-0.33333333333333331</v>
      </c>
    </row>
    <row r="913" spans="1:22" ht="13.95" customHeight="1" thickBot="1" x14ac:dyDescent="0.35">
      <c r="A913" s="83"/>
      <c r="B913" s="86"/>
      <c r="C913" s="61" t="s">
        <v>550</v>
      </c>
      <c r="D913" s="89"/>
      <c r="E913" s="89"/>
      <c r="F913" s="65">
        <f t="shared" ref="F913:V913" si="475">IFERROR(SQRT(2*(F911-F910)^2/(F911+F910)),"")</f>
        <v>0.7693789430238368</v>
      </c>
      <c r="G913" s="65">
        <f t="shared" si="475"/>
        <v>0.1533929977694741</v>
      </c>
      <c r="H913" s="65">
        <f t="shared" si="475"/>
        <v>1.57071744265846</v>
      </c>
      <c r="I913" s="65">
        <f t="shared" si="475"/>
        <v>0.32025630761017426</v>
      </c>
      <c r="J913" s="65">
        <f t="shared" si="475"/>
        <v>0.25772206775253464</v>
      </c>
      <c r="K913" s="65">
        <f t="shared" si="475"/>
        <v>0</v>
      </c>
      <c r="L913" s="65">
        <f t="shared" si="475"/>
        <v>0.15911145683514602</v>
      </c>
      <c r="M913" s="65">
        <f t="shared" si="475"/>
        <v>2.4501894244192592</v>
      </c>
      <c r="N913" s="70">
        <f t="shared" si="475"/>
        <v>0.73029674334022143</v>
      </c>
      <c r="O913" s="70">
        <f t="shared" si="475"/>
        <v>1.4504813352456845</v>
      </c>
      <c r="P913" s="70">
        <f t="shared" si="475"/>
        <v>3.1971192193472118</v>
      </c>
      <c r="Q913" s="65">
        <f t="shared" si="475"/>
        <v>5.9898559892819723</v>
      </c>
      <c r="R913" s="65">
        <f t="shared" si="475"/>
        <v>0.32025630761017426</v>
      </c>
      <c r="S913" s="65">
        <f t="shared" si="475"/>
        <v>4.2802445956905988</v>
      </c>
      <c r="T913" s="65">
        <f t="shared" si="475"/>
        <v>0.32879797461071458</v>
      </c>
      <c r="U913" s="65">
        <f t="shared" si="475"/>
        <v>0.10341753799900383</v>
      </c>
      <c r="V913" s="66">
        <f t="shared" si="475"/>
        <v>0.89442719099991586</v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87">
        <v>46146</v>
      </c>
      <c r="E914" s="90">
        <v>0.33333333333333331</v>
      </c>
      <c r="F914" s="58">
        <v>431</v>
      </c>
      <c r="G914" s="58">
        <v>111</v>
      </c>
      <c r="H914" s="58">
        <v>24</v>
      </c>
      <c r="I914" s="58">
        <v>66</v>
      </c>
      <c r="J914" s="58">
        <v>230</v>
      </c>
      <c r="K914" s="18">
        <v>24</v>
      </c>
      <c r="L914" s="18">
        <v>87</v>
      </c>
      <c r="M914" s="18">
        <v>0</v>
      </c>
      <c r="N914" s="18">
        <v>1</v>
      </c>
      <c r="O914" s="18">
        <v>20</v>
      </c>
      <c r="P914" s="18">
        <v>3</v>
      </c>
      <c r="Q914" s="18">
        <v>19</v>
      </c>
      <c r="R914" s="18">
        <v>47</v>
      </c>
      <c r="S914" s="18">
        <v>0</v>
      </c>
      <c r="T914" s="18">
        <v>38</v>
      </c>
      <c r="U914" s="18">
        <v>163</v>
      </c>
      <c r="V914" s="18">
        <v>29</v>
      </c>
    </row>
    <row r="915" spans="1:22" ht="13.95" customHeight="1" x14ac:dyDescent="0.3">
      <c r="A915" s="82"/>
      <c r="B915" s="85"/>
      <c r="C915" s="18" t="s">
        <v>548</v>
      </c>
      <c r="D915" s="88"/>
      <c r="E915" s="88"/>
      <c r="F915" s="18">
        <v>429</v>
      </c>
      <c r="G915" s="18">
        <v>106</v>
      </c>
      <c r="H915" s="18">
        <v>26</v>
      </c>
      <c r="I915" s="18">
        <v>69</v>
      </c>
      <c r="J915" s="18">
        <v>228</v>
      </c>
      <c r="K915" s="18">
        <v>25</v>
      </c>
      <c r="L915" s="18">
        <v>81</v>
      </c>
      <c r="M915" s="18">
        <f t="shared" ref="M915:S915" si="476">SUM(M911:M914)</f>
        <v>86.79887353005941</v>
      </c>
      <c r="N915" s="18">
        <v>2</v>
      </c>
      <c r="O915" s="18">
        <v>20</v>
      </c>
      <c r="P915" s="18">
        <v>4</v>
      </c>
      <c r="Q915" s="18">
        <v>21</v>
      </c>
      <c r="R915" s="18">
        <v>48</v>
      </c>
      <c r="S915" s="18">
        <f t="shared" si="476"/>
        <v>60.241725992506318</v>
      </c>
      <c r="T915" s="18">
        <v>38</v>
      </c>
      <c r="U915" s="18">
        <v>159</v>
      </c>
      <c r="V915" s="18">
        <v>31</v>
      </c>
    </row>
    <row r="916" spans="1:22" ht="13.95" customHeight="1" x14ac:dyDescent="0.3">
      <c r="A916" s="82"/>
      <c r="B916" s="85"/>
      <c r="C916" s="18" t="s">
        <v>549</v>
      </c>
      <c r="D916" s="88"/>
      <c r="E916" s="88"/>
      <c r="F916" s="63">
        <f t="shared" ref="F916:V916" si="477">IFERROR((F915-F914)/F914,"")</f>
        <v>-4.6403712296983757E-3</v>
      </c>
      <c r="G916" s="63">
        <f t="shared" si="477"/>
        <v>-4.5045045045045043E-2</v>
      </c>
      <c r="H916" s="63">
        <f t="shared" si="477"/>
        <v>8.3333333333333329E-2</v>
      </c>
      <c r="I916" s="63">
        <f t="shared" si="477"/>
        <v>4.5454545454545456E-2</v>
      </c>
      <c r="J916" s="63">
        <f t="shared" si="477"/>
        <v>-8.6956521739130436E-3</v>
      </c>
      <c r="K916" s="63">
        <f t="shared" si="477"/>
        <v>4.1666666666666664E-2</v>
      </c>
      <c r="L916" s="63">
        <f t="shared" si="477"/>
        <v>-6.8965517241379309E-2</v>
      </c>
      <c r="M916" s="63" t="str">
        <f t="shared" si="477"/>
        <v/>
      </c>
      <c r="N916" s="63">
        <f t="shared" si="477"/>
        <v>1</v>
      </c>
      <c r="O916" s="63">
        <f t="shared" si="477"/>
        <v>0</v>
      </c>
      <c r="P916" s="63">
        <f t="shared" si="477"/>
        <v>0.33333333333333331</v>
      </c>
      <c r="Q916" s="63">
        <f t="shared" si="477"/>
        <v>0.10526315789473684</v>
      </c>
      <c r="R916" s="63">
        <f t="shared" si="477"/>
        <v>2.1276595744680851E-2</v>
      </c>
      <c r="S916" s="63" t="str">
        <f t="shared" si="477"/>
        <v/>
      </c>
      <c r="T916" s="63">
        <f t="shared" si="477"/>
        <v>0</v>
      </c>
      <c r="U916" s="63">
        <f t="shared" si="477"/>
        <v>-2.4539877300613498E-2</v>
      </c>
      <c r="V916" s="63">
        <f t="shared" si="477"/>
        <v>6.8965517241379309E-2</v>
      </c>
    </row>
    <row r="917" spans="1:22" ht="13.95" customHeight="1" thickBot="1" x14ac:dyDescent="0.35">
      <c r="A917" s="83"/>
      <c r="B917" s="86"/>
      <c r="C917" s="61" t="s">
        <v>550</v>
      </c>
      <c r="D917" s="89"/>
      <c r="E917" s="89"/>
      <c r="F917" s="65">
        <f t="shared" ref="F917:V917" si="478">IFERROR(SQRT(2*(F915-F914)^2/(F915+F914)),"")</f>
        <v>9.6448564434082423E-2</v>
      </c>
      <c r="G917" s="65">
        <f t="shared" si="478"/>
        <v>0.48001536073731932</v>
      </c>
      <c r="H917" s="65">
        <f t="shared" si="478"/>
        <v>0.4</v>
      </c>
      <c r="I917" s="65">
        <f t="shared" si="478"/>
        <v>0.36514837167011072</v>
      </c>
      <c r="J917" s="65">
        <f t="shared" si="478"/>
        <v>0.13216372009101796</v>
      </c>
      <c r="K917" s="65">
        <f t="shared" si="478"/>
        <v>0.20203050891044214</v>
      </c>
      <c r="L917" s="65">
        <f t="shared" si="478"/>
        <v>0.65465367070797709</v>
      </c>
      <c r="M917" s="65">
        <f t="shared" si="478"/>
        <v>13.175649777529715</v>
      </c>
      <c r="N917" s="70">
        <f t="shared" si="478"/>
        <v>0.81649658092772603</v>
      </c>
      <c r="O917" s="70">
        <f t="shared" si="478"/>
        <v>0</v>
      </c>
      <c r="P917" s="70">
        <f t="shared" si="478"/>
        <v>0.53452248382484879</v>
      </c>
      <c r="Q917" s="65">
        <f t="shared" si="478"/>
        <v>0.44721359549995793</v>
      </c>
      <c r="R917" s="65">
        <f t="shared" si="478"/>
        <v>0.14509525002200233</v>
      </c>
      <c r="S917" s="65">
        <f t="shared" si="478"/>
        <v>10.976495432742302</v>
      </c>
      <c r="T917" s="65">
        <f t="shared" si="478"/>
        <v>0</v>
      </c>
      <c r="U917" s="65">
        <f t="shared" si="478"/>
        <v>0.31524416249564025</v>
      </c>
      <c r="V917" s="66">
        <f t="shared" si="478"/>
        <v>0.36514837167011072</v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79">IFERROR((F919-F918)/F918,"")</f>
        <v/>
      </c>
      <c r="G920" s="63" t="str">
        <f t="shared" si="479"/>
        <v/>
      </c>
      <c r="H920" s="63" t="str">
        <f t="shared" si="479"/>
        <v/>
      </c>
      <c r="I920" s="63" t="str">
        <f t="shared" si="479"/>
        <v/>
      </c>
      <c r="J920" s="63" t="str">
        <f t="shared" si="479"/>
        <v/>
      </c>
      <c r="K920" s="63" t="str">
        <f t="shared" si="479"/>
        <v/>
      </c>
      <c r="L920" s="63" t="str">
        <f t="shared" si="479"/>
        <v/>
      </c>
      <c r="M920" s="63" t="str">
        <f t="shared" si="479"/>
        <v/>
      </c>
      <c r="N920" s="63" t="str">
        <f t="shared" si="479"/>
        <v/>
      </c>
      <c r="O920" s="63" t="str">
        <f t="shared" si="479"/>
        <v/>
      </c>
      <c r="P920" s="63" t="str">
        <f t="shared" si="479"/>
        <v/>
      </c>
      <c r="Q920" s="63" t="str">
        <f t="shared" si="479"/>
        <v/>
      </c>
      <c r="R920" s="63" t="str">
        <f t="shared" si="479"/>
        <v/>
      </c>
      <c r="S920" s="63" t="str">
        <f t="shared" si="479"/>
        <v/>
      </c>
      <c r="T920" s="63" t="str">
        <f t="shared" si="479"/>
        <v/>
      </c>
      <c r="U920" s="63" t="str">
        <f t="shared" si="479"/>
        <v/>
      </c>
      <c r="V920" s="63" t="str">
        <f t="shared" si="479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80">IFERROR(SQRT(2*(F919-F918)^2/(F919+F918)),"")</f>
        <v/>
      </c>
      <c r="G921" s="65" t="str">
        <f t="shared" si="480"/>
        <v/>
      </c>
      <c r="H921" s="65" t="str">
        <f t="shared" si="480"/>
        <v/>
      </c>
      <c r="I921" s="65" t="str">
        <f t="shared" si="480"/>
        <v/>
      </c>
      <c r="J921" s="65" t="str">
        <f t="shared" si="480"/>
        <v/>
      </c>
      <c r="K921" s="65" t="str">
        <f t="shared" si="480"/>
        <v/>
      </c>
      <c r="L921" s="65" t="str">
        <f t="shared" si="480"/>
        <v/>
      </c>
      <c r="M921" s="65" t="str">
        <f t="shared" si="480"/>
        <v/>
      </c>
      <c r="N921" s="70" t="str">
        <f t="shared" si="480"/>
        <v/>
      </c>
      <c r="O921" s="70" t="str">
        <f t="shared" si="480"/>
        <v/>
      </c>
      <c r="P921" s="70" t="str">
        <f t="shared" si="480"/>
        <v/>
      </c>
      <c r="Q921" s="65" t="str">
        <f t="shared" si="480"/>
        <v/>
      </c>
      <c r="R921" s="65" t="str">
        <f t="shared" si="480"/>
        <v/>
      </c>
      <c r="S921" s="65" t="str">
        <f t="shared" si="480"/>
        <v/>
      </c>
      <c r="T921" s="65" t="str">
        <f t="shared" si="480"/>
        <v/>
      </c>
      <c r="U921" s="65" t="str">
        <f t="shared" si="480"/>
        <v/>
      </c>
      <c r="V921" s="66" t="str">
        <f t="shared" si="480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81">IFERROR((F923-F922)/F922,"")</f>
        <v/>
      </c>
      <c r="G924" s="63" t="str">
        <f t="shared" si="481"/>
        <v/>
      </c>
      <c r="H924" s="63" t="str">
        <f t="shared" si="481"/>
        <v/>
      </c>
      <c r="I924" s="63" t="str">
        <f t="shared" si="481"/>
        <v/>
      </c>
      <c r="J924" s="63" t="str">
        <f t="shared" si="481"/>
        <v/>
      </c>
      <c r="K924" s="63" t="str">
        <f t="shared" si="481"/>
        <v/>
      </c>
      <c r="L924" s="63" t="str">
        <f t="shared" si="481"/>
        <v/>
      </c>
      <c r="M924" s="63" t="str">
        <f t="shared" si="481"/>
        <v/>
      </c>
      <c r="N924" s="63" t="str">
        <f t="shared" si="481"/>
        <v/>
      </c>
      <c r="O924" s="63" t="str">
        <f t="shared" si="481"/>
        <v/>
      </c>
      <c r="P924" s="63" t="str">
        <f t="shared" si="481"/>
        <v/>
      </c>
      <c r="Q924" s="63" t="str">
        <f t="shared" si="481"/>
        <v/>
      </c>
      <c r="R924" s="63" t="str">
        <f t="shared" si="481"/>
        <v/>
      </c>
      <c r="S924" s="63" t="str">
        <f t="shared" si="481"/>
        <v/>
      </c>
      <c r="T924" s="63" t="str">
        <f t="shared" si="481"/>
        <v/>
      </c>
      <c r="U924" s="63" t="str">
        <f t="shared" si="481"/>
        <v/>
      </c>
      <c r="V924" s="63" t="str">
        <f t="shared" si="481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82">IFERROR(SQRT(2*(F923-F922)^2/(F923+F922)),"")</f>
        <v/>
      </c>
      <c r="G925" s="65" t="str">
        <f t="shared" si="482"/>
        <v/>
      </c>
      <c r="H925" s="65" t="str">
        <f t="shared" si="482"/>
        <v/>
      </c>
      <c r="I925" s="65" t="str">
        <f t="shared" si="482"/>
        <v/>
      </c>
      <c r="J925" s="65" t="str">
        <f t="shared" si="482"/>
        <v/>
      </c>
      <c r="K925" s="65" t="str">
        <f t="shared" si="482"/>
        <v/>
      </c>
      <c r="L925" s="65" t="str">
        <f t="shared" si="482"/>
        <v/>
      </c>
      <c r="M925" s="65" t="str">
        <f t="shared" si="482"/>
        <v/>
      </c>
      <c r="N925" s="70" t="str">
        <f t="shared" si="482"/>
        <v/>
      </c>
      <c r="O925" s="70" t="str">
        <f t="shared" si="482"/>
        <v/>
      </c>
      <c r="P925" s="70" t="str">
        <f t="shared" si="482"/>
        <v/>
      </c>
      <c r="Q925" s="65" t="str">
        <f t="shared" si="482"/>
        <v/>
      </c>
      <c r="R925" s="65" t="str">
        <f t="shared" si="482"/>
        <v/>
      </c>
      <c r="S925" s="65" t="str">
        <f t="shared" si="482"/>
        <v/>
      </c>
      <c r="T925" s="65" t="str">
        <f t="shared" si="482"/>
        <v/>
      </c>
      <c r="U925" s="65" t="str">
        <f t="shared" si="482"/>
        <v/>
      </c>
      <c r="V925" s="66" t="str">
        <f t="shared" si="482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83">IFERROR((F927-F926)/F926,"")</f>
        <v/>
      </c>
      <c r="G928" s="63" t="str">
        <f t="shared" si="483"/>
        <v/>
      </c>
      <c r="H928" s="63" t="str">
        <f t="shared" si="483"/>
        <v/>
      </c>
      <c r="I928" s="63" t="str">
        <f t="shared" si="483"/>
        <v/>
      </c>
      <c r="J928" s="63" t="str">
        <f t="shared" si="483"/>
        <v/>
      </c>
      <c r="K928" s="63" t="str">
        <f t="shared" si="483"/>
        <v/>
      </c>
      <c r="L928" s="63" t="str">
        <f t="shared" si="483"/>
        <v/>
      </c>
      <c r="M928" s="63" t="str">
        <f t="shared" si="483"/>
        <v/>
      </c>
      <c r="N928" s="63" t="str">
        <f t="shared" si="483"/>
        <v/>
      </c>
      <c r="O928" s="63" t="str">
        <f t="shared" si="483"/>
        <v/>
      </c>
      <c r="P928" s="63" t="str">
        <f t="shared" si="483"/>
        <v/>
      </c>
      <c r="Q928" s="63" t="str">
        <f t="shared" si="483"/>
        <v/>
      </c>
      <c r="R928" s="63" t="str">
        <f t="shared" si="483"/>
        <v/>
      </c>
      <c r="S928" s="63" t="str">
        <f t="shared" si="483"/>
        <v/>
      </c>
      <c r="T928" s="63" t="str">
        <f t="shared" si="483"/>
        <v/>
      </c>
      <c r="U928" s="63" t="str">
        <f t="shared" si="483"/>
        <v/>
      </c>
      <c r="V928" s="63" t="str">
        <f t="shared" si="483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84">IFERROR(SQRT(2*(F927-F926)^2/(F927+F926)),"")</f>
        <v/>
      </c>
      <c r="G929" s="65" t="str">
        <f t="shared" si="484"/>
        <v/>
      </c>
      <c r="H929" s="65" t="str">
        <f t="shared" si="484"/>
        <v/>
      </c>
      <c r="I929" s="65" t="str">
        <f t="shared" si="484"/>
        <v/>
      </c>
      <c r="J929" s="65" t="str">
        <f t="shared" si="484"/>
        <v/>
      </c>
      <c r="K929" s="65" t="str">
        <f t="shared" si="484"/>
        <v/>
      </c>
      <c r="L929" s="65" t="str">
        <f t="shared" si="484"/>
        <v/>
      </c>
      <c r="M929" s="65" t="str">
        <f t="shared" si="484"/>
        <v/>
      </c>
      <c r="N929" s="70" t="str">
        <f t="shared" si="484"/>
        <v/>
      </c>
      <c r="O929" s="70" t="str">
        <f t="shared" si="484"/>
        <v/>
      </c>
      <c r="P929" s="70" t="str">
        <f t="shared" si="484"/>
        <v/>
      </c>
      <c r="Q929" s="65" t="str">
        <f t="shared" si="484"/>
        <v/>
      </c>
      <c r="R929" s="65" t="str">
        <f t="shared" si="484"/>
        <v/>
      </c>
      <c r="S929" s="65" t="str">
        <f t="shared" si="484"/>
        <v/>
      </c>
      <c r="T929" s="65" t="str">
        <f t="shared" si="484"/>
        <v/>
      </c>
      <c r="U929" s="65" t="str">
        <f t="shared" si="484"/>
        <v/>
      </c>
      <c r="V929" s="66" t="str">
        <f t="shared" si="484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85">IFERROR((F931-F930)/F930,"")</f>
        <v/>
      </c>
      <c r="G932" s="63" t="str">
        <f t="shared" si="485"/>
        <v/>
      </c>
      <c r="H932" s="63" t="str">
        <f t="shared" si="485"/>
        <v/>
      </c>
      <c r="I932" s="63" t="str">
        <f t="shared" si="485"/>
        <v/>
      </c>
      <c r="J932" s="63" t="str">
        <f t="shared" si="485"/>
        <v/>
      </c>
      <c r="K932" s="63" t="str">
        <f t="shared" si="485"/>
        <v/>
      </c>
      <c r="L932" s="63" t="str">
        <f t="shared" si="485"/>
        <v/>
      </c>
      <c r="M932" s="63" t="str">
        <f t="shared" si="485"/>
        <v/>
      </c>
      <c r="N932" s="63" t="str">
        <f t="shared" si="485"/>
        <v/>
      </c>
      <c r="O932" s="63" t="str">
        <f t="shared" si="485"/>
        <v/>
      </c>
      <c r="P932" s="63" t="str">
        <f t="shared" si="485"/>
        <v/>
      </c>
      <c r="Q932" s="63" t="str">
        <f t="shared" si="485"/>
        <v/>
      </c>
      <c r="R932" s="63" t="str">
        <f t="shared" si="485"/>
        <v/>
      </c>
      <c r="S932" s="63" t="str">
        <f t="shared" si="485"/>
        <v/>
      </c>
      <c r="T932" s="63" t="str">
        <f t="shared" si="485"/>
        <v/>
      </c>
      <c r="U932" s="63" t="str">
        <f t="shared" si="485"/>
        <v/>
      </c>
      <c r="V932" s="63" t="str">
        <f t="shared" si="485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86">IFERROR(SQRT(2*(F931-F930)^2/(F931+F930)),"")</f>
        <v/>
      </c>
      <c r="G933" s="65" t="str">
        <f t="shared" si="486"/>
        <v/>
      </c>
      <c r="H933" s="65" t="str">
        <f t="shared" si="486"/>
        <v/>
      </c>
      <c r="I933" s="65" t="str">
        <f t="shared" si="486"/>
        <v/>
      </c>
      <c r="J933" s="65" t="str">
        <f t="shared" si="486"/>
        <v/>
      </c>
      <c r="K933" s="65" t="str">
        <f t="shared" si="486"/>
        <v/>
      </c>
      <c r="L933" s="65" t="str">
        <f t="shared" si="486"/>
        <v/>
      </c>
      <c r="M933" s="65" t="str">
        <f t="shared" si="486"/>
        <v/>
      </c>
      <c r="N933" s="70" t="str">
        <f t="shared" si="486"/>
        <v/>
      </c>
      <c r="O933" s="70" t="str">
        <f t="shared" si="486"/>
        <v/>
      </c>
      <c r="P933" s="70" t="str">
        <f t="shared" si="486"/>
        <v/>
      </c>
      <c r="Q933" s="65" t="str">
        <f t="shared" si="486"/>
        <v/>
      </c>
      <c r="R933" s="65" t="str">
        <f t="shared" si="486"/>
        <v/>
      </c>
      <c r="S933" s="65" t="str">
        <f t="shared" si="486"/>
        <v/>
      </c>
      <c r="T933" s="65" t="str">
        <f t="shared" si="486"/>
        <v/>
      </c>
      <c r="U933" s="65" t="str">
        <f t="shared" si="486"/>
        <v/>
      </c>
      <c r="V933" s="66" t="str">
        <f t="shared" si="486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87">
        <v>46129</v>
      </c>
      <c r="E934" s="90">
        <v>0.625</v>
      </c>
      <c r="F934" s="58">
        <v>477</v>
      </c>
      <c r="G934" s="58">
        <v>230</v>
      </c>
      <c r="H934" s="58">
        <v>184</v>
      </c>
      <c r="I934" s="58">
        <v>26</v>
      </c>
      <c r="J934" s="58">
        <v>37</v>
      </c>
      <c r="K934" s="18">
        <v>17</v>
      </c>
      <c r="L934" s="18">
        <v>213</v>
      </c>
      <c r="M934" s="18">
        <v>0</v>
      </c>
      <c r="N934" s="18">
        <v>5</v>
      </c>
      <c r="O934" s="18">
        <v>179</v>
      </c>
      <c r="P934" s="18">
        <v>0</v>
      </c>
      <c r="Q934" s="18">
        <v>13</v>
      </c>
      <c r="R934" s="18">
        <v>2</v>
      </c>
      <c r="S934" s="18">
        <v>11</v>
      </c>
      <c r="T934" s="18">
        <v>22</v>
      </c>
      <c r="U934" s="18">
        <f t="shared" ref="U934" si="487">SUM(U930:U933)</f>
        <v>0</v>
      </c>
      <c r="V934" s="18">
        <v>15</v>
      </c>
    </row>
    <row r="935" spans="1:22" ht="13.95" customHeight="1" x14ac:dyDescent="0.3">
      <c r="A935" s="82"/>
      <c r="B935" s="85"/>
      <c r="C935" s="18" t="s">
        <v>548</v>
      </c>
      <c r="D935" s="88"/>
      <c r="E935" s="88"/>
      <c r="F935" s="18">
        <v>461</v>
      </c>
      <c r="G935" s="18">
        <v>219</v>
      </c>
      <c r="H935" s="18">
        <v>180</v>
      </c>
      <c r="I935" s="18">
        <v>25</v>
      </c>
      <c r="J935" s="18">
        <v>37</v>
      </c>
      <c r="K935" s="18">
        <v>14</v>
      </c>
      <c r="L935" s="18">
        <v>205</v>
      </c>
      <c r="M935" s="18">
        <f t="shared" ref="M935:U935" si="488">SUM(M931:M934)</f>
        <v>0</v>
      </c>
      <c r="N935" s="18">
        <v>5</v>
      </c>
      <c r="O935" s="18">
        <v>175</v>
      </c>
      <c r="P935" s="18">
        <v>0</v>
      </c>
      <c r="Q935" s="18">
        <v>13</v>
      </c>
      <c r="R935" s="18">
        <v>1</v>
      </c>
      <c r="S935" s="18">
        <v>11</v>
      </c>
      <c r="T935" s="18">
        <v>21</v>
      </c>
      <c r="U935" s="18">
        <f t="shared" si="488"/>
        <v>0</v>
      </c>
      <c r="V935" s="18">
        <v>16</v>
      </c>
    </row>
    <row r="936" spans="1:22" ht="13.95" customHeight="1" x14ac:dyDescent="0.3">
      <c r="A936" s="82"/>
      <c r="B936" s="85"/>
      <c r="C936" s="18" t="s">
        <v>549</v>
      </c>
      <c r="D936" s="88"/>
      <c r="E936" s="88"/>
      <c r="F936" s="63">
        <f t="shared" ref="F936:V936" si="489">IFERROR((F935-F934)/F934,"")</f>
        <v>-3.3542976939203356E-2</v>
      </c>
      <c r="G936" s="63">
        <f t="shared" si="489"/>
        <v>-4.7826086956521741E-2</v>
      </c>
      <c r="H936" s="63">
        <f t="shared" si="489"/>
        <v>-2.1739130434782608E-2</v>
      </c>
      <c r="I936" s="63">
        <f t="shared" si="489"/>
        <v>-3.8461538461538464E-2</v>
      </c>
      <c r="J936" s="63">
        <f t="shared" si="489"/>
        <v>0</v>
      </c>
      <c r="K936" s="63" t="str">
        <f>IFERROR((K934-#REF!)/#REF!,"")</f>
        <v/>
      </c>
      <c r="L936" s="63">
        <f t="shared" si="489"/>
        <v>-3.7558685446009391E-2</v>
      </c>
      <c r="M936" s="63" t="str">
        <f t="shared" si="489"/>
        <v/>
      </c>
      <c r="N936" s="63">
        <f t="shared" si="489"/>
        <v>0</v>
      </c>
      <c r="O936" s="63">
        <f t="shared" si="489"/>
        <v>-2.23463687150838E-2</v>
      </c>
      <c r="P936" s="63" t="str">
        <f t="shared" si="489"/>
        <v/>
      </c>
      <c r="Q936" s="63">
        <f t="shared" si="489"/>
        <v>0</v>
      </c>
      <c r="R936" s="63">
        <f t="shared" si="489"/>
        <v>-0.5</v>
      </c>
      <c r="S936" s="63">
        <f t="shared" si="489"/>
        <v>0</v>
      </c>
      <c r="T936" s="63">
        <f t="shared" si="489"/>
        <v>-4.5454545454545456E-2</v>
      </c>
      <c r="U936" s="63" t="str">
        <f t="shared" si="489"/>
        <v/>
      </c>
      <c r="V936" s="63">
        <f t="shared" si="489"/>
        <v>6.6666666666666666E-2</v>
      </c>
    </row>
    <row r="937" spans="1:22" ht="13.95" customHeight="1" thickBot="1" x14ac:dyDescent="0.35">
      <c r="A937" s="83"/>
      <c r="B937" s="86"/>
      <c r="C937" s="61" t="s">
        <v>550</v>
      </c>
      <c r="D937" s="89"/>
      <c r="E937" s="89"/>
      <c r="F937" s="65">
        <f t="shared" ref="F937:V937" si="490">IFERROR(SQRT(2*(F935-F934)^2/(F935+F934)),"")</f>
        <v>0.7388113544633762</v>
      </c>
      <c r="G937" s="65">
        <f t="shared" si="490"/>
        <v>0.73414950869259987</v>
      </c>
      <c r="H937" s="65">
        <f t="shared" si="490"/>
        <v>0.29649972666444047</v>
      </c>
      <c r="I937" s="65">
        <f t="shared" si="490"/>
        <v>0.19802950859533486</v>
      </c>
      <c r="J937" s="65">
        <f t="shared" si="490"/>
        <v>0</v>
      </c>
      <c r="K937" s="65" t="str">
        <f>IFERROR(SQRT(2*(K934-#REF!)^2/(K934+#REF!)),"")</f>
        <v/>
      </c>
      <c r="L937" s="65">
        <f t="shared" si="490"/>
        <v>0.55337157109285973</v>
      </c>
      <c r="M937" s="65" t="str">
        <f t="shared" si="490"/>
        <v/>
      </c>
      <c r="N937" s="70">
        <f t="shared" si="490"/>
        <v>0</v>
      </c>
      <c r="O937" s="70">
        <f t="shared" si="490"/>
        <v>0.30065841120113151</v>
      </c>
      <c r="P937" s="70" t="str">
        <f t="shared" si="490"/>
        <v/>
      </c>
      <c r="Q937" s="65">
        <f t="shared" si="490"/>
        <v>0</v>
      </c>
      <c r="R937" s="65">
        <f t="shared" si="490"/>
        <v>0.81649658092772603</v>
      </c>
      <c r="S937" s="65">
        <f t="shared" si="490"/>
        <v>0</v>
      </c>
      <c r="T937" s="65">
        <f t="shared" si="490"/>
        <v>0.21566554640687682</v>
      </c>
      <c r="U937" s="65" t="str">
        <f t="shared" si="490"/>
        <v/>
      </c>
      <c r="V937" s="66">
        <f t="shared" si="490"/>
        <v>0.25400025400038101</v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91">IFERROR((F939-F938)/F938,"")</f>
        <v/>
      </c>
      <c r="G940" s="63" t="str">
        <f t="shared" si="491"/>
        <v/>
      </c>
      <c r="H940" s="63" t="str">
        <f t="shared" si="491"/>
        <v/>
      </c>
      <c r="I940" s="63" t="str">
        <f t="shared" si="491"/>
        <v/>
      </c>
      <c r="J940" s="63" t="str">
        <f t="shared" si="491"/>
        <v/>
      </c>
      <c r="K940" s="63" t="str">
        <f t="shared" si="491"/>
        <v/>
      </c>
      <c r="L940" s="63" t="str">
        <f t="shared" si="491"/>
        <v/>
      </c>
      <c r="M940" s="63" t="str">
        <f t="shared" si="491"/>
        <v/>
      </c>
      <c r="N940" s="63" t="str">
        <f t="shared" si="491"/>
        <v/>
      </c>
      <c r="O940" s="63" t="str">
        <f t="shared" si="491"/>
        <v/>
      </c>
      <c r="P940" s="63" t="str">
        <f t="shared" si="491"/>
        <v/>
      </c>
      <c r="Q940" s="63" t="str">
        <f t="shared" si="491"/>
        <v/>
      </c>
      <c r="R940" s="63" t="str">
        <f t="shared" si="491"/>
        <v/>
      </c>
      <c r="S940" s="63" t="str">
        <f t="shared" si="491"/>
        <v/>
      </c>
      <c r="T940" s="63" t="str">
        <f t="shared" si="491"/>
        <v/>
      </c>
      <c r="U940" s="63" t="str">
        <f t="shared" si="491"/>
        <v/>
      </c>
      <c r="V940" s="63" t="str">
        <f t="shared" si="491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92">IFERROR(SQRT(2*(F939-F938)^2/(F939+F938)),"")</f>
        <v/>
      </c>
      <c r="G941" s="65" t="str">
        <f t="shared" si="492"/>
        <v/>
      </c>
      <c r="H941" s="65" t="str">
        <f t="shared" si="492"/>
        <v/>
      </c>
      <c r="I941" s="65" t="str">
        <f t="shared" si="492"/>
        <v/>
      </c>
      <c r="J941" s="65" t="str">
        <f t="shared" si="492"/>
        <v/>
      </c>
      <c r="K941" s="65" t="str">
        <f t="shared" si="492"/>
        <v/>
      </c>
      <c r="L941" s="65" t="str">
        <f t="shared" si="492"/>
        <v/>
      </c>
      <c r="M941" s="65" t="str">
        <f t="shared" si="492"/>
        <v/>
      </c>
      <c r="N941" s="70" t="str">
        <f t="shared" si="492"/>
        <v/>
      </c>
      <c r="O941" s="70" t="str">
        <f t="shared" si="492"/>
        <v/>
      </c>
      <c r="P941" s="70" t="str">
        <f t="shared" si="492"/>
        <v/>
      </c>
      <c r="Q941" s="65" t="str">
        <f t="shared" si="492"/>
        <v/>
      </c>
      <c r="R941" s="65" t="str">
        <f t="shared" si="492"/>
        <v/>
      </c>
      <c r="S941" s="65" t="str">
        <f t="shared" si="492"/>
        <v/>
      </c>
      <c r="T941" s="65" t="str">
        <f t="shared" si="492"/>
        <v/>
      </c>
      <c r="U941" s="65" t="str">
        <f t="shared" si="492"/>
        <v/>
      </c>
      <c r="V941" s="66" t="str">
        <f t="shared" si="492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autoFilter ref="A1:V942" xr:uid="{C1EA00DB-0E1D-4739-AA2F-0AE46D7B65D8}"/>
  <mergeCells count="785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D934:D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D914:D917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906:D909"/>
    <mergeCell ref="D910:D91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18:D821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0:D713"/>
    <mergeCell ref="D714:D717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D586:D589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D574:D57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D474:D477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D398:D40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D354:D357"/>
    <mergeCell ref="D358:D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D338:D341"/>
    <mergeCell ref="D342:D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22:D325"/>
    <mergeCell ref="D326:D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8:D32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A0A9-0632-4207-9E50-B5B49A482129}">
  <sheetPr codeName="Sheet20"/>
  <dimension ref="A1:V945"/>
  <sheetViews>
    <sheetView zoomScaleNormal="100" workbookViewId="0">
      <selection activeCell="B30" sqref="B30:B33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4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>
        <v>46063</v>
      </c>
      <c r="E18" s="90">
        <v>0.625</v>
      </c>
      <c r="F18" s="75">
        <v>429</v>
      </c>
      <c r="G18" s="75">
        <v>188</v>
      </c>
      <c r="H18" s="75">
        <v>166</v>
      </c>
      <c r="I18" s="75">
        <v>48</v>
      </c>
      <c r="J18" s="75">
        <v>27</v>
      </c>
      <c r="K18" s="18">
        <v>4</v>
      </c>
      <c r="L18" s="18">
        <v>133</v>
      </c>
      <c r="M18" s="18">
        <v>51</v>
      </c>
      <c r="N18" s="18">
        <v>7</v>
      </c>
      <c r="O18" s="18">
        <v>156</v>
      </c>
      <c r="P18" s="18">
        <v>3</v>
      </c>
      <c r="Q18" s="18">
        <v>30</v>
      </c>
      <c r="R18" s="18">
        <v>11</v>
      </c>
      <c r="S18" s="18">
        <v>7</v>
      </c>
      <c r="T18" s="18">
        <v>8</v>
      </c>
      <c r="U18" s="18">
        <v>17</v>
      </c>
      <c r="V18" s="18">
        <v>2</v>
      </c>
    </row>
    <row r="19" spans="1:22" ht="13.95" customHeight="1" x14ac:dyDescent="0.3">
      <c r="A19" s="82"/>
      <c r="B19" s="85"/>
      <c r="C19" s="18" t="s">
        <v>548</v>
      </c>
      <c r="D19" s="88"/>
      <c r="E19" s="88"/>
      <c r="F19">
        <v>299</v>
      </c>
      <c r="G19">
        <v>157</v>
      </c>
      <c r="H19">
        <v>93</v>
      </c>
      <c r="I19">
        <v>24</v>
      </c>
      <c r="J19">
        <v>25</v>
      </c>
      <c r="K19" s="18">
        <v>5</v>
      </c>
      <c r="L19" s="18">
        <v>121</v>
      </c>
      <c r="M19" s="18">
        <v>31</v>
      </c>
      <c r="N19" s="18">
        <v>9</v>
      </c>
      <c r="O19" s="18">
        <v>82</v>
      </c>
      <c r="P19" s="18">
        <v>2</v>
      </c>
      <c r="Q19" s="18">
        <v>4</v>
      </c>
      <c r="R19" s="18">
        <v>9</v>
      </c>
      <c r="S19" s="18">
        <v>11</v>
      </c>
      <c r="T19" s="18">
        <v>7</v>
      </c>
      <c r="U19" s="18">
        <v>15</v>
      </c>
      <c r="V19" s="18">
        <v>3</v>
      </c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>
        <f t="shared" ref="F20:V20" si="8">IFERROR((F19-F18)/F18,"")</f>
        <v>-0.30303030303030304</v>
      </c>
      <c r="G20" s="63">
        <f t="shared" si="8"/>
        <v>-0.16489361702127658</v>
      </c>
      <c r="H20" s="63">
        <f t="shared" si="8"/>
        <v>-0.43975903614457829</v>
      </c>
      <c r="I20" s="63">
        <f t="shared" si="8"/>
        <v>-0.5</v>
      </c>
      <c r="J20" s="63">
        <f t="shared" si="8"/>
        <v>-7.407407407407407E-2</v>
      </c>
      <c r="K20" s="63">
        <f t="shared" si="8"/>
        <v>0.25</v>
      </c>
      <c r="L20" s="63">
        <f t="shared" si="8"/>
        <v>-9.0225563909774431E-2</v>
      </c>
      <c r="M20" s="63">
        <f t="shared" si="8"/>
        <v>-0.39215686274509803</v>
      </c>
      <c r="N20" s="35">
        <f t="shared" si="8"/>
        <v>0.2857142857142857</v>
      </c>
      <c r="O20" s="35">
        <f t="shared" si="8"/>
        <v>-0.47435897435897434</v>
      </c>
      <c r="P20" s="35">
        <f t="shared" si="8"/>
        <v>-0.33333333333333331</v>
      </c>
      <c r="Q20" s="63">
        <f t="shared" si="8"/>
        <v>-0.8666666666666667</v>
      </c>
      <c r="R20" s="63">
        <f t="shared" si="8"/>
        <v>-0.18181818181818182</v>
      </c>
      <c r="S20" s="63">
        <f t="shared" si="8"/>
        <v>0.5714285714285714</v>
      </c>
      <c r="T20" s="63">
        <f t="shared" si="8"/>
        <v>-0.125</v>
      </c>
      <c r="U20" s="63">
        <f t="shared" si="8"/>
        <v>-0.11764705882352941</v>
      </c>
      <c r="V20" s="64">
        <f t="shared" si="8"/>
        <v>0.5</v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>
        <f t="shared" ref="F21:V21" si="9">IFERROR(SQRT(2*(F19-F18)^2/(F19+F18)),"")</f>
        <v>6.8138514386924687</v>
      </c>
      <c r="G21" s="65">
        <f t="shared" si="9"/>
        <v>2.3602996616433312</v>
      </c>
      <c r="H21" s="65">
        <f t="shared" si="9"/>
        <v>6.4148717173907031</v>
      </c>
      <c r="I21" s="65">
        <f t="shared" si="9"/>
        <v>4</v>
      </c>
      <c r="J21" s="65">
        <f t="shared" si="9"/>
        <v>0.39223227027636809</v>
      </c>
      <c r="K21" s="65">
        <f t="shared" si="9"/>
        <v>0.47140452079103168</v>
      </c>
      <c r="L21" s="65">
        <f t="shared" si="9"/>
        <v>1.0648278112993366</v>
      </c>
      <c r="M21" s="65">
        <f t="shared" si="9"/>
        <v>3.1234752377721211</v>
      </c>
      <c r="N21" s="74">
        <f t="shared" si="9"/>
        <v>0.70710678118654757</v>
      </c>
      <c r="O21" s="74">
        <f t="shared" si="9"/>
        <v>6.7835688780087633</v>
      </c>
      <c r="P21" s="74">
        <f t="shared" si="9"/>
        <v>0.63245553203367588</v>
      </c>
      <c r="Q21" s="65">
        <f t="shared" si="9"/>
        <v>6.3059262509446574</v>
      </c>
      <c r="R21" s="65">
        <f t="shared" si="9"/>
        <v>0.63245553203367588</v>
      </c>
      <c r="S21" s="65">
        <f t="shared" si="9"/>
        <v>1.3333333333333333</v>
      </c>
      <c r="T21" s="65">
        <f t="shared" si="9"/>
        <v>0.36514837167011072</v>
      </c>
      <c r="U21" s="65">
        <f t="shared" si="9"/>
        <v>0.5</v>
      </c>
      <c r="V21" s="66">
        <f t="shared" si="9"/>
        <v>0.63245553203367588</v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/>
      <c r="E22" s="90"/>
      <c r="F22" s="75"/>
      <c r="G22" s="75"/>
      <c r="H22" s="75"/>
      <c r="I22" s="75"/>
      <c r="J22" s="75"/>
      <c r="K22" s="75"/>
      <c r="L22" s="75"/>
      <c r="M22" s="75"/>
      <c r="Q22" s="75"/>
      <c r="R22" s="75"/>
      <c r="S22" s="75"/>
      <c r="T22" s="75"/>
      <c r="U22" s="75"/>
      <c r="V22" s="76"/>
    </row>
    <row r="23" spans="1:22" ht="13.95" customHeight="1" x14ac:dyDescent="0.3">
      <c r="A23" s="82"/>
      <c r="B23" s="85"/>
      <c r="C23" s="18" t="s">
        <v>548</v>
      </c>
      <c r="D23" s="88"/>
      <c r="E23" s="88"/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 t="str">
        <f t="shared" ref="F24:V24" si="10">IFERROR((F23-F22)/F22,"")</f>
        <v/>
      </c>
      <c r="G24" s="63" t="str">
        <f t="shared" si="10"/>
        <v/>
      </c>
      <c r="H24" s="63" t="str">
        <f t="shared" si="10"/>
        <v/>
      </c>
      <c r="I24" s="63" t="str">
        <f t="shared" si="10"/>
        <v/>
      </c>
      <c r="J24" s="63" t="str">
        <f t="shared" si="10"/>
        <v/>
      </c>
      <c r="K24" s="63" t="str">
        <f t="shared" si="10"/>
        <v/>
      </c>
      <c r="L24" s="63" t="str">
        <f t="shared" si="10"/>
        <v/>
      </c>
      <c r="M24" s="63" t="str">
        <f t="shared" si="10"/>
        <v/>
      </c>
      <c r="N24" s="35" t="str">
        <f t="shared" si="10"/>
        <v/>
      </c>
      <c r="O24" s="35" t="str">
        <f t="shared" si="10"/>
        <v/>
      </c>
      <c r="P24" s="35" t="str">
        <f t="shared" si="10"/>
        <v/>
      </c>
      <c r="Q24" s="63" t="str">
        <f t="shared" si="10"/>
        <v/>
      </c>
      <c r="R24" s="63" t="str">
        <f t="shared" si="10"/>
        <v/>
      </c>
      <c r="S24" s="63" t="str">
        <f t="shared" si="10"/>
        <v/>
      </c>
      <c r="T24" s="63" t="str">
        <f t="shared" si="10"/>
        <v/>
      </c>
      <c r="U24" s="63" t="str">
        <f t="shared" si="10"/>
        <v/>
      </c>
      <c r="V24" s="64" t="str">
        <f t="shared" si="10"/>
        <v/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 t="str">
        <f t="shared" ref="F25:V25" si="11">IFERROR(SQRT(2*(F23-F22)^2/(F23+F22)),"")</f>
        <v/>
      </c>
      <c r="G25" s="65" t="str">
        <f t="shared" si="11"/>
        <v/>
      </c>
      <c r="H25" s="65" t="str">
        <f t="shared" si="11"/>
        <v/>
      </c>
      <c r="I25" s="65" t="str">
        <f t="shared" si="11"/>
        <v/>
      </c>
      <c r="J25" s="65" t="str">
        <f t="shared" si="11"/>
        <v/>
      </c>
      <c r="K25" s="65" t="str">
        <f t="shared" si="11"/>
        <v/>
      </c>
      <c r="L25" s="65" t="str">
        <f t="shared" si="11"/>
        <v/>
      </c>
      <c r="M25" s="65" t="str">
        <f t="shared" si="11"/>
        <v/>
      </c>
      <c r="N25" s="74" t="str">
        <f t="shared" si="11"/>
        <v/>
      </c>
      <c r="O25" s="74" t="str">
        <f t="shared" si="11"/>
        <v/>
      </c>
      <c r="P25" s="74" t="str">
        <f t="shared" si="11"/>
        <v/>
      </c>
      <c r="Q25" s="65" t="str">
        <f t="shared" si="11"/>
        <v/>
      </c>
      <c r="R25" s="65" t="str">
        <f t="shared" si="11"/>
        <v/>
      </c>
      <c r="S25" s="65" t="str">
        <f t="shared" si="11"/>
        <v/>
      </c>
      <c r="T25" s="65" t="str">
        <f t="shared" si="11"/>
        <v/>
      </c>
      <c r="U25" s="65" t="str">
        <f t="shared" si="11"/>
        <v/>
      </c>
      <c r="V25" s="66" t="str">
        <f t="shared" si="11"/>
        <v/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2">IFERROR((F27-F26)/F26,"")</f>
        <v/>
      </c>
      <c r="G28" s="63" t="str">
        <f t="shared" si="12"/>
        <v/>
      </c>
      <c r="H28" s="63" t="str">
        <f t="shared" si="12"/>
        <v/>
      </c>
      <c r="I28" s="63" t="str">
        <f t="shared" si="12"/>
        <v/>
      </c>
      <c r="J28" s="63" t="str">
        <f t="shared" si="12"/>
        <v/>
      </c>
      <c r="K28" s="63" t="str">
        <f t="shared" si="12"/>
        <v/>
      </c>
      <c r="L28" s="63" t="str">
        <f t="shared" si="12"/>
        <v/>
      </c>
      <c r="M28" s="63" t="str">
        <f t="shared" si="12"/>
        <v/>
      </c>
      <c r="N28" s="35" t="str">
        <f t="shared" si="12"/>
        <v/>
      </c>
      <c r="O28" s="35" t="str">
        <f t="shared" si="12"/>
        <v/>
      </c>
      <c r="P28" s="35" t="str">
        <f t="shared" si="12"/>
        <v/>
      </c>
      <c r="Q28" s="63" t="str">
        <f t="shared" si="12"/>
        <v/>
      </c>
      <c r="R28" s="63" t="str">
        <f t="shared" si="12"/>
        <v/>
      </c>
      <c r="S28" s="63" t="str">
        <f t="shared" si="12"/>
        <v/>
      </c>
      <c r="T28" s="63" t="str">
        <f t="shared" si="12"/>
        <v/>
      </c>
      <c r="U28" s="63" t="str">
        <f t="shared" si="12"/>
        <v/>
      </c>
      <c r="V28" s="64" t="str">
        <f t="shared" si="12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3">IFERROR(SQRT(2*(F27-F26)^2/(F27+F26)),"")</f>
        <v/>
      </c>
      <c r="G29" s="65" t="str">
        <f t="shared" si="13"/>
        <v/>
      </c>
      <c r="H29" s="65" t="str">
        <f t="shared" si="13"/>
        <v/>
      </c>
      <c r="I29" s="65" t="str">
        <f t="shared" si="13"/>
        <v/>
      </c>
      <c r="J29" s="65" t="str">
        <f t="shared" si="13"/>
        <v/>
      </c>
      <c r="K29" s="65" t="str">
        <f t="shared" si="13"/>
        <v/>
      </c>
      <c r="L29" s="65" t="str">
        <f t="shared" si="13"/>
        <v/>
      </c>
      <c r="M29" s="65" t="str">
        <f t="shared" si="13"/>
        <v/>
      </c>
      <c r="N29" s="74" t="str">
        <f t="shared" si="13"/>
        <v/>
      </c>
      <c r="O29" s="74" t="str">
        <f t="shared" si="13"/>
        <v/>
      </c>
      <c r="P29" s="74" t="str">
        <f t="shared" si="13"/>
        <v/>
      </c>
      <c r="Q29" s="65" t="str">
        <f t="shared" si="13"/>
        <v/>
      </c>
      <c r="R29" s="65" t="str">
        <f t="shared" si="13"/>
        <v/>
      </c>
      <c r="S29" s="65" t="str">
        <f t="shared" si="13"/>
        <v/>
      </c>
      <c r="T29" s="65" t="str">
        <f t="shared" si="13"/>
        <v/>
      </c>
      <c r="U29" s="65" t="str">
        <f t="shared" si="13"/>
        <v/>
      </c>
      <c r="V29" s="66" t="str">
        <f t="shared" si="13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91"/>
      <c r="E30" s="91"/>
      <c r="F30" s="75"/>
      <c r="G30" s="75"/>
      <c r="H30" s="75"/>
      <c r="I30" s="75"/>
      <c r="J30" s="75"/>
      <c r="K30" s="75"/>
      <c r="L30" s="75"/>
      <c r="M30" s="75"/>
      <c r="Q30" s="75"/>
      <c r="R30" s="75"/>
      <c r="S30" s="75"/>
      <c r="T30" s="75"/>
      <c r="U30" s="75"/>
      <c r="V30" s="76"/>
    </row>
    <row r="31" spans="1:22" ht="13.95" customHeight="1" x14ac:dyDescent="0.3">
      <c r="A31" s="82"/>
      <c r="B31" s="85"/>
      <c r="C31" s="18" t="s">
        <v>548</v>
      </c>
      <c r="D31" s="88"/>
      <c r="E31" s="88"/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 t="str">
        <f t="shared" ref="F32:V32" si="14">IFERROR((F31-F30)/F30,"")</f>
        <v/>
      </c>
      <c r="G32" s="63" t="str">
        <f t="shared" si="14"/>
        <v/>
      </c>
      <c r="H32" s="63" t="str">
        <f t="shared" si="14"/>
        <v/>
      </c>
      <c r="I32" s="63" t="str">
        <f t="shared" si="14"/>
        <v/>
      </c>
      <c r="J32" s="63" t="str">
        <f t="shared" si="14"/>
        <v/>
      </c>
      <c r="K32" s="63" t="str">
        <f t="shared" si="14"/>
        <v/>
      </c>
      <c r="L32" s="63" t="str">
        <f t="shared" si="14"/>
        <v/>
      </c>
      <c r="M32" s="63" t="str">
        <f t="shared" si="14"/>
        <v/>
      </c>
      <c r="N32" s="35" t="str">
        <f t="shared" si="14"/>
        <v/>
      </c>
      <c r="O32" s="35" t="str">
        <f t="shared" si="14"/>
        <v/>
      </c>
      <c r="P32" s="35" t="str">
        <f t="shared" si="14"/>
        <v/>
      </c>
      <c r="Q32" s="63" t="str">
        <f t="shared" si="14"/>
        <v/>
      </c>
      <c r="R32" s="63" t="str">
        <f t="shared" si="14"/>
        <v/>
      </c>
      <c r="S32" s="63" t="str">
        <f t="shared" si="14"/>
        <v/>
      </c>
      <c r="T32" s="63" t="str">
        <f t="shared" si="14"/>
        <v/>
      </c>
      <c r="U32" s="63" t="str">
        <f t="shared" si="14"/>
        <v/>
      </c>
      <c r="V32" s="64" t="str">
        <f t="shared" si="14"/>
        <v/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 t="str">
        <f t="shared" ref="F33:V33" si="15">IFERROR(SQRT(2*(F31-F30)^2/(F31+F30)),"")</f>
        <v/>
      </c>
      <c r="G33" s="65" t="str">
        <f t="shared" si="15"/>
        <v/>
      </c>
      <c r="H33" s="65" t="str">
        <f t="shared" si="15"/>
        <v/>
      </c>
      <c r="I33" s="65" t="str">
        <f t="shared" si="15"/>
        <v/>
      </c>
      <c r="J33" s="65" t="str">
        <f t="shared" si="15"/>
        <v/>
      </c>
      <c r="K33" s="65" t="str">
        <f t="shared" si="15"/>
        <v/>
      </c>
      <c r="L33" s="65" t="str">
        <f t="shared" si="15"/>
        <v/>
      </c>
      <c r="M33" s="65" t="str">
        <f t="shared" si="15"/>
        <v/>
      </c>
      <c r="N33" s="74" t="str">
        <f t="shared" si="15"/>
        <v/>
      </c>
      <c r="O33" s="74" t="str">
        <f t="shared" si="15"/>
        <v/>
      </c>
      <c r="P33" s="74" t="str">
        <f t="shared" si="15"/>
        <v/>
      </c>
      <c r="Q33" s="65" t="str">
        <f t="shared" si="15"/>
        <v/>
      </c>
      <c r="R33" s="65" t="str">
        <f t="shared" si="15"/>
        <v/>
      </c>
      <c r="S33" s="65" t="str">
        <f t="shared" si="15"/>
        <v/>
      </c>
      <c r="T33" s="65" t="str">
        <f t="shared" si="15"/>
        <v/>
      </c>
      <c r="U33" s="65" t="str">
        <f t="shared" si="15"/>
        <v/>
      </c>
      <c r="V33" s="66" t="str">
        <f t="shared" si="15"/>
        <v/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/>
      <c r="E34" s="90"/>
      <c r="F34" s="75"/>
      <c r="G34" s="75"/>
      <c r="H34" s="75"/>
      <c r="I34" s="75"/>
      <c r="J34" s="75"/>
      <c r="K34" s="75"/>
      <c r="L34" s="75"/>
      <c r="M34" s="75"/>
      <c r="Q34" s="75"/>
      <c r="R34" s="75"/>
      <c r="S34" s="75"/>
      <c r="T34" s="75"/>
      <c r="U34" s="75"/>
      <c r="V34" s="76"/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60"/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 t="str">
        <f t="shared" ref="F36:V36" si="16">IFERROR((F35-F34)/F34,"")</f>
        <v/>
      </c>
      <c r="G36" s="63" t="str">
        <f t="shared" si="16"/>
        <v/>
      </c>
      <c r="H36" s="63" t="str">
        <f t="shared" si="16"/>
        <v/>
      </c>
      <c r="I36" s="63" t="str">
        <f t="shared" si="16"/>
        <v/>
      </c>
      <c r="J36" s="63" t="str">
        <f t="shared" si="16"/>
        <v/>
      </c>
      <c r="K36" s="63" t="str">
        <f t="shared" si="16"/>
        <v/>
      </c>
      <c r="L36" s="63" t="str">
        <f t="shared" si="16"/>
        <v/>
      </c>
      <c r="M36" s="63" t="str">
        <f t="shared" si="16"/>
        <v/>
      </c>
      <c r="N36" s="35" t="str">
        <f t="shared" si="16"/>
        <v/>
      </c>
      <c r="O36" s="35" t="str">
        <f t="shared" si="16"/>
        <v/>
      </c>
      <c r="P36" s="35" t="str">
        <f t="shared" si="16"/>
        <v/>
      </c>
      <c r="Q36" s="63" t="str">
        <f t="shared" si="16"/>
        <v/>
      </c>
      <c r="R36" s="63" t="str">
        <f t="shared" si="16"/>
        <v/>
      </c>
      <c r="S36" s="63" t="str">
        <f t="shared" si="16"/>
        <v/>
      </c>
      <c r="T36" s="63" t="str">
        <f t="shared" si="16"/>
        <v/>
      </c>
      <c r="U36" s="63" t="str">
        <f t="shared" si="16"/>
        <v/>
      </c>
      <c r="V36" s="64" t="str">
        <f t="shared" si="16"/>
        <v/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 t="str">
        <f t="shared" ref="F37:V37" si="17">IFERROR(SQRT(2*(F35-F34)^2/(F35+F34)),"")</f>
        <v/>
      </c>
      <c r="G37" s="65" t="str">
        <f t="shared" si="17"/>
        <v/>
      </c>
      <c r="H37" s="65" t="str">
        <f t="shared" si="17"/>
        <v/>
      </c>
      <c r="I37" s="65" t="str">
        <f t="shared" si="17"/>
        <v/>
      </c>
      <c r="J37" s="65" t="str">
        <f t="shared" si="17"/>
        <v/>
      </c>
      <c r="K37" s="65" t="str">
        <f t="shared" si="17"/>
        <v/>
      </c>
      <c r="L37" s="65" t="str">
        <f t="shared" si="17"/>
        <v/>
      </c>
      <c r="M37" s="65" t="str">
        <f t="shared" si="17"/>
        <v/>
      </c>
      <c r="N37" s="74" t="str">
        <f t="shared" si="17"/>
        <v/>
      </c>
      <c r="O37" s="74" t="str">
        <f t="shared" si="17"/>
        <v/>
      </c>
      <c r="P37" s="74" t="str">
        <f t="shared" si="17"/>
        <v/>
      </c>
      <c r="Q37" s="65" t="str">
        <f t="shared" si="17"/>
        <v/>
      </c>
      <c r="R37" s="65" t="str">
        <f t="shared" si="17"/>
        <v/>
      </c>
      <c r="S37" s="65" t="str">
        <f t="shared" si="17"/>
        <v/>
      </c>
      <c r="T37" s="65" t="str">
        <f t="shared" si="17"/>
        <v/>
      </c>
      <c r="U37" s="65" t="str">
        <f t="shared" si="17"/>
        <v/>
      </c>
      <c r="V37" s="66" t="str">
        <f t="shared" si="17"/>
        <v/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18">IFERROR((F39-F38)/F38,"")</f>
        <v/>
      </c>
      <c r="G40" s="63" t="str">
        <f t="shared" si="18"/>
        <v/>
      </c>
      <c r="H40" s="63" t="str">
        <f t="shared" si="18"/>
        <v/>
      </c>
      <c r="I40" s="63" t="str">
        <f t="shared" si="18"/>
        <v/>
      </c>
      <c r="J40" s="63" t="str">
        <f t="shared" si="18"/>
        <v/>
      </c>
      <c r="K40" s="63" t="str">
        <f t="shared" si="18"/>
        <v/>
      </c>
      <c r="L40" s="63" t="str">
        <f t="shared" si="18"/>
        <v/>
      </c>
      <c r="M40" s="63" t="str">
        <f t="shared" si="18"/>
        <v/>
      </c>
      <c r="N40" s="35" t="str">
        <f t="shared" si="18"/>
        <v/>
      </c>
      <c r="O40" s="35" t="str">
        <f t="shared" si="18"/>
        <v/>
      </c>
      <c r="P40" s="35" t="str">
        <f t="shared" si="18"/>
        <v/>
      </c>
      <c r="Q40" s="63" t="str">
        <f t="shared" si="18"/>
        <v/>
      </c>
      <c r="R40" s="63" t="str">
        <f t="shared" si="18"/>
        <v/>
      </c>
      <c r="S40" s="63" t="str">
        <f t="shared" si="18"/>
        <v/>
      </c>
      <c r="T40" s="63" t="str">
        <f t="shared" si="18"/>
        <v/>
      </c>
      <c r="U40" s="63" t="str">
        <f t="shared" si="18"/>
        <v/>
      </c>
      <c r="V40" s="64" t="str">
        <f t="shared" si="18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19">IFERROR(SQRT(2*(F39-F38)^2/(F39+F38)),"")</f>
        <v/>
      </c>
      <c r="G41" s="65" t="str">
        <f t="shared" si="19"/>
        <v/>
      </c>
      <c r="H41" s="65" t="str">
        <f t="shared" si="19"/>
        <v/>
      </c>
      <c r="I41" s="65" t="str">
        <f t="shared" si="19"/>
        <v/>
      </c>
      <c r="J41" s="65" t="str">
        <f t="shared" si="19"/>
        <v/>
      </c>
      <c r="K41" s="65" t="str">
        <f t="shared" si="19"/>
        <v/>
      </c>
      <c r="L41" s="65" t="str">
        <f t="shared" si="19"/>
        <v/>
      </c>
      <c r="M41" s="65" t="str">
        <f t="shared" si="19"/>
        <v/>
      </c>
      <c r="N41" s="74" t="str">
        <f t="shared" si="19"/>
        <v/>
      </c>
      <c r="O41" s="74" t="str">
        <f t="shared" si="19"/>
        <v/>
      </c>
      <c r="P41" s="74" t="str">
        <f t="shared" si="19"/>
        <v/>
      </c>
      <c r="Q41" s="65" t="str">
        <f t="shared" si="19"/>
        <v/>
      </c>
      <c r="R41" s="65" t="str">
        <f t="shared" si="19"/>
        <v/>
      </c>
      <c r="S41" s="65" t="str">
        <f t="shared" si="19"/>
        <v/>
      </c>
      <c r="T41" s="65" t="str">
        <f t="shared" si="19"/>
        <v/>
      </c>
      <c r="U41" s="65" t="str">
        <f t="shared" si="19"/>
        <v/>
      </c>
      <c r="V41" s="66" t="str">
        <f t="shared" si="19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/>
      <c r="E42" s="90"/>
    </row>
    <row r="43" spans="1:22" ht="13.95" customHeight="1" x14ac:dyDescent="0.3">
      <c r="A43" s="82"/>
      <c r="B43" s="85"/>
      <c r="C43" s="18" t="s">
        <v>548</v>
      </c>
      <c r="D43" s="88"/>
      <c r="E43" s="88"/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 t="str">
        <f t="shared" ref="F44:V44" si="20">IFERROR((F43-F42)/F42,"")</f>
        <v/>
      </c>
      <c r="G44" s="63" t="str">
        <f t="shared" si="20"/>
        <v/>
      </c>
      <c r="H44" s="63" t="str">
        <f t="shared" si="20"/>
        <v/>
      </c>
      <c r="I44" s="63" t="str">
        <f t="shared" si="20"/>
        <v/>
      </c>
      <c r="J44" s="63" t="str">
        <f t="shared" si="20"/>
        <v/>
      </c>
      <c r="K44" s="63" t="str">
        <f t="shared" si="20"/>
        <v/>
      </c>
      <c r="L44" s="63" t="str">
        <f t="shared" si="20"/>
        <v/>
      </c>
      <c r="M44" s="63" t="str">
        <f t="shared" si="20"/>
        <v/>
      </c>
      <c r="N44" s="35" t="str">
        <f t="shared" si="20"/>
        <v/>
      </c>
      <c r="O44" s="35" t="str">
        <f t="shared" si="20"/>
        <v/>
      </c>
      <c r="P44" s="35" t="str">
        <f t="shared" si="20"/>
        <v/>
      </c>
      <c r="Q44" s="63" t="str">
        <f t="shared" si="20"/>
        <v/>
      </c>
      <c r="R44" s="63" t="str">
        <f t="shared" si="20"/>
        <v/>
      </c>
      <c r="S44" s="63" t="str">
        <f t="shared" si="20"/>
        <v/>
      </c>
      <c r="T44" s="63" t="str">
        <f t="shared" si="20"/>
        <v/>
      </c>
      <c r="U44" s="63" t="str">
        <f t="shared" si="20"/>
        <v/>
      </c>
      <c r="V44" s="64" t="str">
        <f t="shared" si="20"/>
        <v/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 t="str">
        <f t="shared" ref="F45:V45" si="21">IFERROR(SQRT(2*(F43-F42)^2/(F43+F42)),"")</f>
        <v/>
      </c>
      <c r="G45" s="65" t="str">
        <f t="shared" si="21"/>
        <v/>
      </c>
      <c r="H45" s="65" t="str">
        <f t="shared" si="21"/>
        <v/>
      </c>
      <c r="I45" s="65" t="str">
        <f t="shared" si="21"/>
        <v/>
      </c>
      <c r="J45" s="65" t="str">
        <f t="shared" si="21"/>
        <v/>
      </c>
      <c r="K45" s="65" t="str">
        <f t="shared" si="21"/>
        <v/>
      </c>
      <c r="L45" s="65" t="str">
        <f t="shared" si="21"/>
        <v/>
      </c>
      <c r="M45" s="65" t="str">
        <f t="shared" si="21"/>
        <v/>
      </c>
      <c r="N45" s="74" t="str">
        <f t="shared" si="21"/>
        <v/>
      </c>
      <c r="O45" s="74" t="str">
        <f t="shared" si="21"/>
        <v/>
      </c>
      <c r="P45" s="74" t="str">
        <f t="shared" si="21"/>
        <v/>
      </c>
      <c r="Q45" s="65" t="str">
        <f t="shared" si="21"/>
        <v/>
      </c>
      <c r="R45" s="65" t="str">
        <f t="shared" si="21"/>
        <v/>
      </c>
      <c r="S45" s="65" t="str">
        <f t="shared" si="21"/>
        <v/>
      </c>
      <c r="T45" s="65" t="str">
        <f t="shared" si="21"/>
        <v/>
      </c>
      <c r="U45" s="65" t="str">
        <f t="shared" si="21"/>
        <v/>
      </c>
      <c r="V45" s="66" t="str">
        <f t="shared" si="21"/>
        <v/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/>
      <c r="E46" s="90"/>
    </row>
    <row r="47" spans="1:22" ht="13.95" customHeight="1" x14ac:dyDescent="0.3">
      <c r="A47" s="82"/>
      <c r="B47" s="85"/>
      <c r="C47" s="18" t="s">
        <v>548</v>
      </c>
      <c r="D47" s="88"/>
      <c r="E47" s="88"/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 t="str">
        <f t="shared" ref="F48:V48" si="22">IFERROR((F47-F46)/F46,"")</f>
        <v/>
      </c>
      <c r="G48" s="63" t="str">
        <f t="shared" si="22"/>
        <v/>
      </c>
      <c r="H48" s="63" t="str">
        <f t="shared" si="22"/>
        <v/>
      </c>
      <c r="I48" s="63" t="str">
        <f t="shared" si="22"/>
        <v/>
      </c>
      <c r="J48" s="63" t="str">
        <f t="shared" si="22"/>
        <v/>
      </c>
      <c r="K48" s="63" t="str">
        <f t="shared" si="22"/>
        <v/>
      </c>
      <c r="L48" s="63" t="str">
        <f t="shared" si="22"/>
        <v/>
      </c>
      <c r="M48" s="63" t="str">
        <f t="shared" si="22"/>
        <v/>
      </c>
      <c r="N48" s="35" t="str">
        <f t="shared" si="22"/>
        <v/>
      </c>
      <c r="O48" s="35" t="str">
        <f t="shared" si="22"/>
        <v/>
      </c>
      <c r="P48" s="35" t="str">
        <f t="shared" si="22"/>
        <v/>
      </c>
      <c r="Q48" s="63" t="str">
        <f t="shared" si="22"/>
        <v/>
      </c>
      <c r="R48" s="63" t="str">
        <f t="shared" si="22"/>
        <v/>
      </c>
      <c r="S48" s="63" t="str">
        <f t="shared" si="22"/>
        <v/>
      </c>
      <c r="T48" s="63" t="str">
        <f t="shared" si="22"/>
        <v/>
      </c>
      <c r="U48" s="63" t="str">
        <f t="shared" si="22"/>
        <v/>
      </c>
      <c r="V48" s="64" t="str">
        <f t="shared" si="22"/>
        <v/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 t="str">
        <f t="shared" ref="F49:V49" si="23">IFERROR(SQRT(2*(F47-F46)^2/(F47+F46)),"")</f>
        <v/>
      </c>
      <c r="G49" s="65" t="str">
        <f t="shared" si="23"/>
        <v/>
      </c>
      <c r="H49" s="65" t="str">
        <f t="shared" si="23"/>
        <v/>
      </c>
      <c r="I49" s="65" t="str">
        <f t="shared" si="23"/>
        <v/>
      </c>
      <c r="J49" s="65" t="str">
        <f t="shared" si="23"/>
        <v/>
      </c>
      <c r="K49" s="65" t="str">
        <f t="shared" si="23"/>
        <v/>
      </c>
      <c r="L49" s="65" t="str">
        <f t="shared" si="23"/>
        <v/>
      </c>
      <c r="M49" s="65" t="str">
        <f t="shared" si="23"/>
        <v/>
      </c>
      <c r="N49" s="74" t="str">
        <f t="shared" si="23"/>
        <v/>
      </c>
      <c r="O49" s="74" t="str">
        <f t="shared" si="23"/>
        <v/>
      </c>
      <c r="P49" s="74" t="str">
        <f t="shared" si="23"/>
        <v/>
      </c>
      <c r="Q49" s="65" t="str">
        <f t="shared" si="23"/>
        <v/>
      </c>
      <c r="R49" s="65" t="str">
        <f t="shared" si="23"/>
        <v/>
      </c>
      <c r="S49" s="65" t="str">
        <f t="shared" si="23"/>
        <v/>
      </c>
      <c r="T49" s="65" t="str">
        <f t="shared" si="23"/>
        <v/>
      </c>
      <c r="U49" s="65" t="str">
        <f t="shared" si="23"/>
        <v/>
      </c>
      <c r="V49" s="66" t="str">
        <f t="shared" si="23"/>
        <v/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/>
      <c r="E50" s="90"/>
    </row>
    <row r="51" spans="1:22" ht="13.95" customHeight="1" x14ac:dyDescent="0.3">
      <c r="A51" s="82"/>
      <c r="B51" s="85"/>
      <c r="C51" s="18" t="s">
        <v>548</v>
      </c>
      <c r="D51" s="88"/>
      <c r="E51" s="88"/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 t="str">
        <f t="shared" ref="F52:V52" si="24">IFERROR((F51-F50)/F50,"")</f>
        <v/>
      </c>
      <c r="G52" s="63" t="str">
        <f t="shared" si="24"/>
        <v/>
      </c>
      <c r="H52" s="63" t="str">
        <f t="shared" si="24"/>
        <v/>
      </c>
      <c r="I52" s="63" t="str">
        <f t="shared" si="24"/>
        <v/>
      </c>
      <c r="J52" s="63" t="str">
        <f t="shared" si="24"/>
        <v/>
      </c>
      <c r="K52" s="63" t="str">
        <f t="shared" si="24"/>
        <v/>
      </c>
      <c r="L52" s="63" t="str">
        <f t="shared" si="24"/>
        <v/>
      </c>
      <c r="M52" s="63" t="str">
        <f t="shared" si="24"/>
        <v/>
      </c>
      <c r="N52" s="35" t="str">
        <f t="shared" si="24"/>
        <v/>
      </c>
      <c r="O52" s="35" t="str">
        <f t="shared" si="24"/>
        <v/>
      </c>
      <c r="P52" s="35" t="str">
        <f t="shared" si="24"/>
        <v/>
      </c>
      <c r="Q52" s="63" t="str">
        <f t="shared" si="24"/>
        <v/>
      </c>
      <c r="R52" s="63" t="str">
        <f t="shared" si="24"/>
        <v/>
      </c>
      <c r="S52" s="63" t="str">
        <f t="shared" si="24"/>
        <v/>
      </c>
      <c r="T52" s="63" t="str">
        <f t="shared" si="24"/>
        <v/>
      </c>
      <c r="U52" s="63" t="str">
        <f t="shared" si="24"/>
        <v/>
      </c>
      <c r="V52" s="64" t="str">
        <f t="shared" si="24"/>
        <v/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 t="str">
        <f t="shared" ref="F53:V53" si="25">IFERROR(SQRT(2*(F51-F50)^2/(F51+F50)),"")</f>
        <v/>
      </c>
      <c r="G53" s="65" t="str">
        <f t="shared" si="25"/>
        <v/>
      </c>
      <c r="H53" s="65" t="str">
        <f t="shared" si="25"/>
        <v/>
      </c>
      <c r="I53" s="65" t="str">
        <f t="shared" si="25"/>
        <v/>
      </c>
      <c r="J53" s="65" t="str">
        <f t="shared" si="25"/>
        <v/>
      </c>
      <c r="K53" s="65" t="str">
        <f t="shared" si="25"/>
        <v/>
      </c>
      <c r="L53" s="65" t="str">
        <f t="shared" si="25"/>
        <v/>
      </c>
      <c r="M53" s="65" t="str">
        <f t="shared" si="25"/>
        <v/>
      </c>
      <c r="N53" s="74" t="str">
        <f t="shared" si="25"/>
        <v/>
      </c>
      <c r="O53" s="74" t="str">
        <f t="shared" si="25"/>
        <v/>
      </c>
      <c r="P53" s="74" t="str">
        <f t="shared" si="25"/>
        <v/>
      </c>
      <c r="Q53" s="65" t="str">
        <f t="shared" si="25"/>
        <v/>
      </c>
      <c r="R53" s="65" t="str">
        <f t="shared" si="25"/>
        <v/>
      </c>
      <c r="S53" s="65" t="str">
        <f t="shared" si="25"/>
        <v/>
      </c>
      <c r="T53" s="65" t="str">
        <f t="shared" si="25"/>
        <v/>
      </c>
      <c r="U53" s="65" t="str">
        <f t="shared" si="25"/>
        <v/>
      </c>
      <c r="V53" s="66" t="str">
        <f t="shared" si="25"/>
        <v/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6">IFERROR((F55-F54)/F54,"")</f>
        <v/>
      </c>
      <c r="G56" s="63" t="str">
        <f t="shared" si="26"/>
        <v/>
      </c>
      <c r="H56" s="63" t="str">
        <f t="shared" si="26"/>
        <v/>
      </c>
      <c r="I56" s="63" t="str">
        <f t="shared" si="26"/>
        <v/>
      </c>
      <c r="J56" s="63" t="str">
        <f t="shared" si="26"/>
        <v/>
      </c>
      <c r="K56" s="63" t="str">
        <f t="shared" si="26"/>
        <v/>
      </c>
      <c r="L56" s="63" t="str">
        <f t="shared" si="26"/>
        <v/>
      </c>
      <c r="M56" s="63" t="str">
        <f t="shared" si="26"/>
        <v/>
      </c>
      <c r="N56" s="35" t="str">
        <f t="shared" si="26"/>
        <v/>
      </c>
      <c r="O56" s="35" t="str">
        <f t="shared" si="26"/>
        <v/>
      </c>
      <c r="P56" s="35" t="str">
        <f t="shared" si="26"/>
        <v/>
      </c>
      <c r="Q56" s="63" t="str">
        <f t="shared" si="26"/>
        <v/>
      </c>
      <c r="R56" s="63" t="str">
        <f t="shared" si="26"/>
        <v/>
      </c>
      <c r="S56" s="63" t="str">
        <f t="shared" si="26"/>
        <v/>
      </c>
      <c r="T56" s="63" t="str">
        <f t="shared" si="26"/>
        <v/>
      </c>
      <c r="U56" s="63" t="str">
        <f t="shared" si="26"/>
        <v/>
      </c>
      <c r="V56" s="64" t="str">
        <f t="shared" si="26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7">IFERROR(SQRT(2*(F55-F54)^2/(F55+F54)),"")</f>
        <v/>
      </c>
      <c r="G57" s="65" t="str">
        <f t="shared" si="27"/>
        <v/>
      </c>
      <c r="H57" s="65" t="str">
        <f t="shared" si="27"/>
        <v/>
      </c>
      <c r="I57" s="65" t="str">
        <f t="shared" si="27"/>
        <v/>
      </c>
      <c r="J57" s="65" t="str">
        <f t="shared" si="27"/>
        <v/>
      </c>
      <c r="K57" s="65" t="str">
        <f t="shared" si="27"/>
        <v/>
      </c>
      <c r="L57" s="65" t="str">
        <f t="shared" si="27"/>
        <v/>
      </c>
      <c r="M57" s="65" t="str">
        <f t="shared" si="27"/>
        <v/>
      </c>
      <c r="N57" s="70" t="str">
        <f t="shared" si="27"/>
        <v/>
      </c>
      <c r="O57" s="70" t="str">
        <f t="shared" si="27"/>
        <v/>
      </c>
      <c r="P57" s="70" t="str">
        <f t="shared" si="27"/>
        <v/>
      </c>
      <c r="Q57" s="65" t="str">
        <f t="shared" si="27"/>
        <v/>
      </c>
      <c r="R57" s="65" t="str">
        <f t="shared" si="27"/>
        <v/>
      </c>
      <c r="S57" s="65" t="str">
        <f t="shared" si="27"/>
        <v/>
      </c>
      <c r="T57" s="65" t="str">
        <f t="shared" si="27"/>
        <v/>
      </c>
      <c r="U57" s="65" t="str">
        <f t="shared" si="27"/>
        <v/>
      </c>
      <c r="V57" s="66" t="str">
        <f t="shared" si="27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28">IFERROR((F59-F58)/F58,"")</f>
        <v/>
      </c>
      <c r="G60" s="63" t="str">
        <f t="shared" si="28"/>
        <v/>
      </c>
      <c r="H60" s="63" t="str">
        <f t="shared" si="28"/>
        <v/>
      </c>
      <c r="I60" s="63" t="str">
        <f t="shared" si="28"/>
        <v/>
      </c>
      <c r="J60" s="63" t="str">
        <f t="shared" si="28"/>
        <v/>
      </c>
      <c r="K60" s="63" t="str">
        <f t="shared" si="28"/>
        <v/>
      </c>
      <c r="L60" s="63" t="str">
        <f t="shared" si="28"/>
        <v/>
      </c>
      <c r="M60" s="63" t="str">
        <f t="shared" si="28"/>
        <v/>
      </c>
      <c r="N60" s="35" t="str">
        <f t="shared" si="28"/>
        <v/>
      </c>
      <c r="O60" s="35" t="str">
        <f t="shared" si="28"/>
        <v/>
      </c>
      <c r="P60" s="35" t="str">
        <f t="shared" si="28"/>
        <v/>
      </c>
      <c r="Q60" s="63" t="str">
        <f t="shared" si="28"/>
        <v/>
      </c>
      <c r="R60" s="63" t="str">
        <f t="shared" si="28"/>
        <v/>
      </c>
      <c r="S60" s="63" t="str">
        <f t="shared" si="28"/>
        <v/>
      </c>
      <c r="T60" s="63" t="str">
        <f t="shared" si="28"/>
        <v/>
      </c>
      <c r="U60" s="63" t="str">
        <f t="shared" si="28"/>
        <v/>
      </c>
      <c r="V60" s="64" t="str">
        <f t="shared" si="28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29">IFERROR(SQRT(2*(F59-F58)^2/(F59+F58)),"")</f>
        <v/>
      </c>
      <c r="G61" s="65" t="str">
        <f t="shared" si="29"/>
        <v/>
      </c>
      <c r="H61" s="65" t="str">
        <f t="shared" si="29"/>
        <v/>
      </c>
      <c r="I61" s="65" t="str">
        <f t="shared" si="29"/>
        <v/>
      </c>
      <c r="J61" s="65" t="str">
        <f t="shared" si="29"/>
        <v/>
      </c>
      <c r="K61" s="65" t="str">
        <f t="shared" si="29"/>
        <v/>
      </c>
      <c r="L61" s="65" t="str">
        <f t="shared" si="29"/>
        <v/>
      </c>
      <c r="M61" s="65" t="str">
        <f t="shared" si="29"/>
        <v/>
      </c>
      <c r="N61" s="70" t="str">
        <f t="shared" si="29"/>
        <v/>
      </c>
      <c r="O61" s="70" t="str">
        <f t="shared" si="29"/>
        <v/>
      </c>
      <c r="P61" s="70" t="str">
        <f t="shared" si="29"/>
        <v/>
      </c>
      <c r="Q61" s="65" t="str">
        <f t="shared" si="29"/>
        <v/>
      </c>
      <c r="R61" s="65" t="str">
        <f t="shared" si="29"/>
        <v/>
      </c>
      <c r="S61" s="65" t="str">
        <f t="shared" si="29"/>
        <v/>
      </c>
      <c r="T61" s="65" t="str">
        <f t="shared" si="29"/>
        <v/>
      </c>
      <c r="U61" s="65" t="str">
        <f t="shared" si="29"/>
        <v/>
      </c>
      <c r="V61" s="66" t="str">
        <f t="shared" si="29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0">IFERROR((F63-F62)/F62,"")</f>
        <v/>
      </c>
      <c r="G64" s="63" t="str">
        <f t="shared" si="30"/>
        <v/>
      </c>
      <c r="H64" s="63" t="str">
        <f t="shared" si="30"/>
        <v/>
      </c>
      <c r="I64" s="63" t="str">
        <f t="shared" si="30"/>
        <v/>
      </c>
      <c r="J64" s="63" t="str">
        <f t="shared" si="30"/>
        <v/>
      </c>
      <c r="K64" s="63" t="str">
        <f t="shared" si="30"/>
        <v/>
      </c>
      <c r="L64" s="63" t="str">
        <f t="shared" si="30"/>
        <v/>
      </c>
      <c r="M64" s="63" t="str">
        <f t="shared" si="30"/>
        <v/>
      </c>
      <c r="N64" s="35" t="str">
        <f t="shared" si="30"/>
        <v/>
      </c>
      <c r="O64" s="35" t="str">
        <f t="shared" si="30"/>
        <v/>
      </c>
      <c r="P64" s="35" t="str">
        <f t="shared" si="30"/>
        <v/>
      </c>
      <c r="Q64" s="63" t="str">
        <f t="shared" si="30"/>
        <v/>
      </c>
      <c r="R64" s="63" t="str">
        <f t="shared" si="30"/>
        <v/>
      </c>
      <c r="S64" s="63" t="str">
        <f t="shared" si="30"/>
        <v/>
      </c>
      <c r="T64" s="63" t="str">
        <f t="shared" si="30"/>
        <v/>
      </c>
      <c r="U64" s="63" t="str">
        <f t="shared" si="30"/>
        <v/>
      </c>
      <c r="V64" s="64" t="str">
        <f t="shared" si="30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1">IFERROR(SQRT(2*(F63-F62)^2/(F63+F62)),"")</f>
        <v/>
      </c>
      <c r="G65" s="65" t="str">
        <f t="shared" si="31"/>
        <v/>
      </c>
      <c r="H65" s="65" t="str">
        <f t="shared" si="31"/>
        <v/>
      </c>
      <c r="I65" s="65" t="str">
        <f t="shared" si="31"/>
        <v/>
      </c>
      <c r="J65" s="65" t="str">
        <f t="shared" si="31"/>
        <v/>
      </c>
      <c r="K65" s="65" t="str">
        <f t="shared" si="31"/>
        <v/>
      </c>
      <c r="L65" s="65" t="str">
        <f t="shared" si="31"/>
        <v/>
      </c>
      <c r="M65" s="65" t="str">
        <f t="shared" si="31"/>
        <v/>
      </c>
      <c r="N65" s="70" t="str">
        <f t="shared" si="31"/>
        <v/>
      </c>
      <c r="O65" s="70" t="str">
        <f t="shared" si="31"/>
        <v/>
      </c>
      <c r="P65" s="70" t="str">
        <f t="shared" si="31"/>
        <v/>
      </c>
      <c r="Q65" s="65" t="str">
        <f t="shared" si="31"/>
        <v/>
      </c>
      <c r="R65" s="65" t="str">
        <f t="shared" si="31"/>
        <v/>
      </c>
      <c r="S65" s="65" t="str">
        <f t="shared" si="31"/>
        <v/>
      </c>
      <c r="T65" s="65" t="str">
        <f t="shared" si="31"/>
        <v/>
      </c>
      <c r="U65" s="65" t="str">
        <f t="shared" si="31"/>
        <v/>
      </c>
      <c r="V65" s="66" t="str">
        <f t="shared" si="31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2">IFERROR((F67-F66)/F66,"")</f>
        <v/>
      </c>
      <c r="G68" s="63" t="str">
        <f t="shared" si="32"/>
        <v/>
      </c>
      <c r="H68" s="63" t="str">
        <f t="shared" si="32"/>
        <v/>
      </c>
      <c r="I68" s="63" t="str">
        <f t="shared" si="32"/>
        <v/>
      </c>
      <c r="J68" s="63" t="str">
        <f t="shared" si="32"/>
        <v/>
      </c>
      <c r="K68" s="63" t="str">
        <f t="shared" si="32"/>
        <v/>
      </c>
      <c r="L68" s="63" t="str">
        <f t="shared" si="32"/>
        <v/>
      </c>
      <c r="M68" s="63" t="str">
        <f t="shared" si="32"/>
        <v/>
      </c>
      <c r="N68" s="35" t="str">
        <f t="shared" si="32"/>
        <v/>
      </c>
      <c r="O68" s="35" t="str">
        <f t="shared" si="32"/>
        <v/>
      </c>
      <c r="P68" s="35" t="str">
        <f t="shared" si="32"/>
        <v/>
      </c>
      <c r="Q68" s="63" t="str">
        <f t="shared" si="32"/>
        <v/>
      </c>
      <c r="R68" s="63" t="str">
        <f t="shared" si="32"/>
        <v/>
      </c>
      <c r="S68" s="63" t="str">
        <f t="shared" si="32"/>
        <v/>
      </c>
      <c r="T68" s="63" t="str">
        <f t="shared" si="32"/>
        <v/>
      </c>
      <c r="U68" s="63" t="str">
        <f t="shared" si="32"/>
        <v/>
      </c>
      <c r="V68" s="64" t="str">
        <f t="shared" si="32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3">IFERROR(SQRT(2*(F67-F66)^2/(F67+F66)),"")</f>
        <v/>
      </c>
      <c r="G69" s="65" t="str">
        <f t="shared" si="33"/>
        <v/>
      </c>
      <c r="H69" s="65" t="str">
        <f t="shared" si="33"/>
        <v/>
      </c>
      <c r="I69" s="65" t="str">
        <f t="shared" si="33"/>
        <v/>
      </c>
      <c r="J69" s="65" t="str">
        <f t="shared" si="33"/>
        <v/>
      </c>
      <c r="K69" s="65" t="str">
        <f t="shared" si="33"/>
        <v/>
      </c>
      <c r="L69" s="65" t="str">
        <f t="shared" si="33"/>
        <v/>
      </c>
      <c r="M69" s="65" t="str">
        <f t="shared" si="33"/>
        <v/>
      </c>
      <c r="N69" s="70" t="str">
        <f t="shared" si="33"/>
        <v/>
      </c>
      <c r="O69" s="70" t="str">
        <f t="shared" si="33"/>
        <v/>
      </c>
      <c r="P69" s="70" t="str">
        <f t="shared" si="33"/>
        <v/>
      </c>
      <c r="Q69" s="65" t="str">
        <f t="shared" si="33"/>
        <v/>
      </c>
      <c r="R69" s="65" t="str">
        <f t="shared" si="33"/>
        <v/>
      </c>
      <c r="S69" s="65" t="str">
        <f t="shared" si="33"/>
        <v/>
      </c>
      <c r="T69" s="65" t="str">
        <f t="shared" si="33"/>
        <v/>
      </c>
      <c r="U69" s="65" t="str">
        <f t="shared" si="33"/>
        <v/>
      </c>
      <c r="V69" s="66" t="str">
        <f t="shared" si="33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4">IFERROR((F71-F70)/F70,"")</f>
        <v/>
      </c>
      <c r="G72" s="63" t="str">
        <f t="shared" si="34"/>
        <v/>
      </c>
      <c r="H72" s="63" t="str">
        <f t="shared" si="34"/>
        <v/>
      </c>
      <c r="I72" s="63" t="str">
        <f t="shared" si="34"/>
        <v/>
      </c>
      <c r="J72" s="63" t="str">
        <f t="shared" si="34"/>
        <v/>
      </c>
      <c r="K72" s="63" t="str">
        <f t="shared" si="34"/>
        <v/>
      </c>
      <c r="L72" s="63" t="str">
        <f t="shared" si="34"/>
        <v/>
      </c>
      <c r="M72" s="63" t="str">
        <f t="shared" si="34"/>
        <v/>
      </c>
      <c r="N72" s="35" t="str">
        <f t="shared" si="34"/>
        <v/>
      </c>
      <c r="O72" s="35" t="str">
        <f t="shared" si="34"/>
        <v/>
      </c>
      <c r="P72" s="35" t="str">
        <f t="shared" si="34"/>
        <v/>
      </c>
      <c r="Q72" s="63" t="str">
        <f t="shared" si="34"/>
        <v/>
      </c>
      <c r="R72" s="63" t="str">
        <f t="shared" si="34"/>
        <v/>
      </c>
      <c r="S72" s="63" t="str">
        <f t="shared" si="34"/>
        <v/>
      </c>
      <c r="T72" s="63" t="str">
        <f t="shared" si="34"/>
        <v/>
      </c>
      <c r="U72" s="63" t="str">
        <f t="shared" si="34"/>
        <v/>
      </c>
      <c r="V72" s="64" t="str">
        <f t="shared" si="34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5">IFERROR(SQRT(2*(F71-F70)^2/(F71+F70)),"")</f>
        <v/>
      </c>
      <c r="G73" s="65" t="str">
        <f t="shared" si="35"/>
        <v/>
      </c>
      <c r="H73" s="65" t="str">
        <f t="shared" si="35"/>
        <v/>
      </c>
      <c r="I73" s="65" t="str">
        <f t="shared" si="35"/>
        <v/>
      </c>
      <c r="J73" s="65" t="str">
        <f t="shared" si="35"/>
        <v/>
      </c>
      <c r="K73" s="65" t="str">
        <f t="shared" si="35"/>
        <v/>
      </c>
      <c r="L73" s="65" t="str">
        <f t="shared" si="35"/>
        <v/>
      </c>
      <c r="M73" s="65" t="str">
        <f t="shared" si="35"/>
        <v/>
      </c>
      <c r="N73" s="74" t="str">
        <f t="shared" si="35"/>
        <v/>
      </c>
      <c r="O73" s="74" t="str">
        <f t="shared" si="35"/>
        <v/>
      </c>
      <c r="P73" s="74" t="str">
        <f t="shared" si="35"/>
        <v/>
      </c>
      <c r="Q73" s="65" t="str">
        <f t="shared" si="35"/>
        <v/>
      </c>
      <c r="R73" s="65" t="str">
        <f t="shared" si="35"/>
        <v/>
      </c>
      <c r="S73" s="65" t="str">
        <f t="shared" si="35"/>
        <v/>
      </c>
      <c r="T73" s="65" t="str">
        <f t="shared" si="35"/>
        <v/>
      </c>
      <c r="U73" s="65" t="str">
        <f t="shared" si="35"/>
        <v/>
      </c>
      <c r="V73" s="66" t="str">
        <f t="shared" si="35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91"/>
      <c r="E74" s="91"/>
      <c r="F74" s="75"/>
      <c r="G74" s="75"/>
      <c r="H74" s="75"/>
      <c r="I74" s="75"/>
      <c r="J74" s="75"/>
      <c r="K74" s="75"/>
      <c r="L74" s="75"/>
      <c r="M74" s="75"/>
      <c r="Q74" s="75"/>
      <c r="R74" s="75"/>
      <c r="S74" s="75"/>
      <c r="T74" s="75"/>
      <c r="U74" s="75"/>
      <c r="V74" s="76"/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60"/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 t="str">
        <f t="shared" ref="F76:V76" si="36">IFERROR((F75-F74)/F74,"")</f>
        <v/>
      </c>
      <c r="G76" s="63" t="str">
        <f t="shared" si="36"/>
        <v/>
      </c>
      <c r="H76" s="63" t="str">
        <f t="shared" si="36"/>
        <v/>
      </c>
      <c r="I76" s="63" t="str">
        <f t="shared" si="36"/>
        <v/>
      </c>
      <c r="J76" s="63" t="str">
        <f t="shared" si="36"/>
        <v/>
      </c>
      <c r="K76" s="63" t="str">
        <f t="shared" si="36"/>
        <v/>
      </c>
      <c r="L76" s="63" t="str">
        <f t="shared" si="36"/>
        <v/>
      </c>
      <c r="M76" s="63" t="str">
        <f t="shared" si="36"/>
        <v/>
      </c>
      <c r="N76" s="35" t="str">
        <f t="shared" si="36"/>
        <v/>
      </c>
      <c r="O76" s="35" t="str">
        <f t="shared" si="36"/>
        <v/>
      </c>
      <c r="P76" s="35" t="str">
        <f t="shared" si="36"/>
        <v/>
      </c>
      <c r="Q76" s="63" t="str">
        <f t="shared" si="36"/>
        <v/>
      </c>
      <c r="R76" s="63" t="str">
        <f t="shared" si="36"/>
        <v/>
      </c>
      <c r="S76" s="63" t="str">
        <f t="shared" si="36"/>
        <v/>
      </c>
      <c r="T76" s="63" t="str">
        <f t="shared" si="36"/>
        <v/>
      </c>
      <c r="U76" s="63" t="str">
        <f t="shared" si="36"/>
        <v/>
      </c>
      <c r="V76" s="64" t="str">
        <f t="shared" si="36"/>
        <v/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 t="str">
        <f t="shared" ref="F77:V77" si="37">IFERROR(SQRT(2*(F75-F74)^2/(F75+F74)),"")</f>
        <v/>
      </c>
      <c r="G77" s="65" t="str">
        <f t="shared" si="37"/>
        <v/>
      </c>
      <c r="H77" s="65" t="str">
        <f t="shared" si="37"/>
        <v/>
      </c>
      <c r="I77" s="65" t="str">
        <f t="shared" si="37"/>
        <v/>
      </c>
      <c r="J77" s="65" t="str">
        <f t="shared" si="37"/>
        <v/>
      </c>
      <c r="K77" s="65" t="str">
        <f t="shared" si="37"/>
        <v/>
      </c>
      <c r="L77" s="65" t="str">
        <f t="shared" si="37"/>
        <v/>
      </c>
      <c r="M77" s="65" t="str">
        <f t="shared" si="37"/>
        <v/>
      </c>
      <c r="N77" s="70" t="str">
        <f t="shared" si="37"/>
        <v/>
      </c>
      <c r="O77" s="70" t="str">
        <f t="shared" si="37"/>
        <v/>
      </c>
      <c r="P77" s="70" t="str">
        <f t="shared" si="37"/>
        <v/>
      </c>
      <c r="Q77" s="65" t="str">
        <f t="shared" si="37"/>
        <v/>
      </c>
      <c r="R77" s="65" t="str">
        <f t="shared" si="37"/>
        <v/>
      </c>
      <c r="S77" s="65" t="str">
        <f t="shared" si="37"/>
        <v/>
      </c>
      <c r="T77" s="65" t="str">
        <f t="shared" si="37"/>
        <v/>
      </c>
      <c r="U77" s="65" t="str">
        <f t="shared" si="37"/>
        <v/>
      </c>
      <c r="V77" s="66" t="str">
        <f t="shared" si="37"/>
        <v/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91"/>
      <c r="E78" s="91"/>
      <c r="F78" s="58"/>
      <c r="G78" s="58"/>
      <c r="H78" s="58"/>
      <c r="I78" s="58"/>
      <c r="J78" s="58"/>
      <c r="K78" s="58"/>
      <c r="L78" s="58"/>
      <c r="M78" s="58"/>
      <c r="Q78" s="58"/>
      <c r="R78" s="58"/>
      <c r="S78" s="58"/>
      <c r="T78" s="58"/>
      <c r="U78" s="58"/>
      <c r="V78" s="59"/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60"/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 t="str">
        <f t="shared" ref="F80:V80" si="38">IFERROR((F79-F78)/F78,"")</f>
        <v/>
      </c>
      <c r="G80" s="63" t="str">
        <f t="shared" si="38"/>
        <v/>
      </c>
      <c r="H80" s="63" t="str">
        <f t="shared" si="38"/>
        <v/>
      </c>
      <c r="I80" s="63" t="str">
        <f t="shared" si="38"/>
        <v/>
      </c>
      <c r="J80" s="63" t="str">
        <f t="shared" si="38"/>
        <v/>
      </c>
      <c r="K80" s="63" t="str">
        <f t="shared" si="38"/>
        <v/>
      </c>
      <c r="L80" s="63" t="str">
        <f t="shared" si="38"/>
        <v/>
      </c>
      <c r="M80" s="63" t="str">
        <f t="shared" si="38"/>
        <v/>
      </c>
      <c r="N80" s="35" t="str">
        <f t="shared" si="38"/>
        <v/>
      </c>
      <c r="O80" s="35" t="str">
        <f t="shared" si="38"/>
        <v/>
      </c>
      <c r="P80" s="35" t="str">
        <f t="shared" si="38"/>
        <v/>
      </c>
      <c r="Q80" s="63" t="str">
        <f t="shared" si="38"/>
        <v/>
      </c>
      <c r="R80" s="63" t="str">
        <f t="shared" si="38"/>
        <v/>
      </c>
      <c r="S80" s="63" t="str">
        <f t="shared" si="38"/>
        <v/>
      </c>
      <c r="T80" s="63" t="str">
        <f t="shared" si="38"/>
        <v/>
      </c>
      <c r="U80" s="63" t="str">
        <f t="shared" si="38"/>
        <v/>
      </c>
      <c r="V80" s="64" t="str">
        <f t="shared" si="38"/>
        <v/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 t="str">
        <f t="shared" ref="F81:V81" si="39">IFERROR(SQRT(2*(F79-F78)^2/(F79+F78)),"")</f>
        <v/>
      </c>
      <c r="G81" s="65" t="str">
        <f t="shared" si="39"/>
        <v/>
      </c>
      <c r="H81" s="65" t="str">
        <f t="shared" si="39"/>
        <v/>
      </c>
      <c r="I81" s="65" t="str">
        <f t="shared" si="39"/>
        <v/>
      </c>
      <c r="J81" s="65" t="str">
        <f t="shared" si="39"/>
        <v/>
      </c>
      <c r="K81" s="65" t="str">
        <f t="shared" si="39"/>
        <v/>
      </c>
      <c r="L81" s="65" t="str">
        <f t="shared" si="39"/>
        <v/>
      </c>
      <c r="M81" s="65" t="str">
        <f t="shared" si="39"/>
        <v/>
      </c>
      <c r="N81" s="70" t="str">
        <f t="shared" si="39"/>
        <v/>
      </c>
      <c r="O81" s="70" t="str">
        <f t="shared" si="39"/>
        <v/>
      </c>
      <c r="P81" s="70" t="str">
        <f t="shared" si="39"/>
        <v/>
      </c>
      <c r="Q81" s="65" t="str">
        <f t="shared" si="39"/>
        <v/>
      </c>
      <c r="R81" s="65" t="str">
        <f t="shared" si="39"/>
        <v/>
      </c>
      <c r="S81" s="65" t="str">
        <f t="shared" si="39"/>
        <v/>
      </c>
      <c r="T81" s="65" t="str">
        <f t="shared" si="39"/>
        <v/>
      </c>
      <c r="U81" s="65" t="str">
        <f t="shared" si="39"/>
        <v/>
      </c>
      <c r="V81" s="66" t="str">
        <f t="shared" si="39"/>
        <v/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0">IFERROR((F83-F82)/F82,"")</f>
        <v/>
      </c>
      <c r="G84" s="63" t="str">
        <f t="shared" si="40"/>
        <v/>
      </c>
      <c r="H84" s="63" t="str">
        <f t="shared" si="40"/>
        <v/>
      </c>
      <c r="I84" s="63" t="str">
        <f t="shared" si="40"/>
        <v/>
      </c>
      <c r="J84" s="63" t="str">
        <f t="shared" si="40"/>
        <v/>
      </c>
      <c r="K84" s="63" t="str">
        <f t="shared" si="40"/>
        <v/>
      </c>
      <c r="L84" s="63" t="str">
        <f t="shared" si="40"/>
        <v/>
      </c>
      <c r="M84" s="63" t="str">
        <f t="shared" si="40"/>
        <v/>
      </c>
      <c r="N84" s="35" t="str">
        <f t="shared" si="40"/>
        <v/>
      </c>
      <c r="O84" s="35" t="str">
        <f t="shared" si="40"/>
        <v/>
      </c>
      <c r="P84" s="35" t="str">
        <f t="shared" si="40"/>
        <v/>
      </c>
      <c r="Q84" s="63" t="str">
        <f t="shared" si="40"/>
        <v/>
      </c>
      <c r="R84" s="63" t="str">
        <f t="shared" si="40"/>
        <v/>
      </c>
      <c r="S84" s="63" t="str">
        <f t="shared" si="40"/>
        <v/>
      </c>
      <c r="T84" s="63" t="str">
        <f t="shared" si="40"/>
        <v/>
      </c>
      <c r="U84" s="63" t="str">
        <f t="shared" si="40"/>
        <v/>
      </c>
      <c r="V84" s="64" t="str">
        <f t="shared" si="40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1">IFERROR(SQRT(2*(F83-F82)^2/(F83+F82)),"")</f>
        <v/>
      </c>
      <c r="G85" s="65" t="str">
        <f t="shared" si="41"/>
        <v/>
      </c>
      <c r="H85" s="65" t="str">
        <f t="shared" si="41"/>
        <v/>
      </c>
      <c r="I85" s="65" t="str">
        <f t="shared" si="41"/>
        <v/>
      </c>
      <c r="J85" s="65" t="str">
        <f t="shared" si="41"/>
        <v/>
      </c>
      <c r="K85" s="65" t="str">
        <f t="shared" si="41"/>
        <v/>
      </c>
      <c r="L85" s="65" t="str">
        <f t="shared" si="41"/>
        <v/>
      </c>
      <c r="M85" s="65" t="str">
        <f t="shared" si="41"/>
        <v/>
      </c>
      <c r="N85" s="70" t="str">
        <f t="shared" si="41"/>
        <v/>
      </c>
      <c r="O85" s="70" t="str">
        <f t="shared" si="41"/>
        <v/>
      </c>
      <c r="P85" s="70" t="str">
        <f t="shared" si="41"/>
        <v/>
      </c>
      <c r="Q85" s="65" t="str">
        <f t="shared" si="41"/>
        <v/>
      </c>
      <c r="R85" s="65" t="str">
        <f t="shared" si="41"/>
        <v/>
      </c>
      <c r="S85" s="65" t="str">
        <f t="shared" si="41"/>
        <v/>
      </c>
      <c r="T85" s="65" t="str">
        <f t="shared" si="41"/>
        <v/>
      </c>
      <c r="U85" s="65" t="str">
        <f t="shared" si="41"/>
        <v/>
      </c>
      <c r="V85" s="66" t="str">
        <f t="shared" si="41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2">IFERROR((F87-F86)/F86,"")</f>
        <v/>
      </c>
      <c r="G88" s="63" t="str">
        <f t="shared" si="42"/>
        <v/>
      </c>
      <c r="H88" s="63" t="str">
        <f t="shared" si="42"/>
        <v/>
      </c>
      <c r="I88" s="63" t="str">
        <f t="shared" si="42"/>
        <v/>
      </c>
      <c r="J88" s="63" t="str">
        <f t="shared" si="42"/>
        <v/>
      </c>
      <c r="K88" s="63" t="str">
        <f t="shared" si="42"/>
        <v/>
      </c>
      <c r="L88" s="63" t="str">
        <f t="shared" si="42"/>
        <v/>
      </c>
      <c r="M88" s="63" t="str">
        <f t="shared" si="42"/>
        <v/>
      </c>
      <c r="N88" s="35" t="str">
        <f t="shared" si="42"/>
        <v/>
      </c>
      <c r="O88" s="35" t="str">
        <f t="shared" si="42"/>
        <v/>
      </c>
      <c r="P88" s="35" t="str">
        <f t="shared" si="42"/>
        <v/>
      </c>
      <c r="Q88" s="63" t="str">
        <f t="shared" si="42"/>
        <v/>
      </c>
      <c r="R88" s="63" t="str">
        <f t="shared" si="42"/>
        <v/>
      </c>
      <c r="S88" s="63" t="str">
        <f t="shared" si="42"/>
        <v/>
      </c>
      <c r="T88" s="63" t="str">
        <f t="shared" si="42"/>
        <v/>
      </c>
      <c r="U88" s="63" t="str">
        <f t="shared" si="42"/>
        <v/>
      </c>
      <c r="V88" s="64" t="str">
        <f t="shared" si="42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3">IFERROR(SQRT(2*(F87-F86)^2/(F87+F86)),"")</f>
        <v/>
      </c>
      <c r="G89" s="65" t="str">
        <f t="shared" si="43"/>
        <v/>
      </c>
      <c r="H89" s="65" t="str">
        <f t="shared" si="43"/>
        <v/>
      </c>
      <c r="I89" s="65" t="str">
        <f t="shared" si="43"/>
        <v/>
      </c>
      <c r="J89" s="65" t="str">
        <f t="shared" si="43"/>
        <v/>
      </c>
      <c r="K89" s="65" t="str">
        <f t="shared" si="43"/>
        <v/>
      </c>
      <c r="L89" s="65" t="str">
        <f t="shared" si="43"/>
        <v/>
      </c>
      <c r="M89" s="65" t="str">
        <f t="shared" si="43"/>
        <v/>
      </c>
      <c r="N89" s="70" t="str">
        <f t="shared" si="43"/>
        <v/>
      </c>
      <c r="O89" s="70" t="str">
        <f t="shared" si="43"/>
        <v/>
      </c>
      <c r="P89" s="70" t="str">
        <f t="shared" si="43"/>
        <v/>
      </c>
      <c r="Q89" s="65" t="str">
        <f t="shared" si="43"/>
        <v/>
      </c>
      <c r="R89" s="65" t="str">
        <f t="shared" si="43"/>
        <v/>
      </c>
      <c r="S89" s="65" t="str">
        <f t="shared" si="43"/>
        <v/>
      </c>
      <c r="T89" s="65" t="str">
        <f t="shared" si="43"/>
        <v/>
      </c>
      <c r="U89" s="65" t="str">
        <f t="shared" si="43"/>
        <v/>
      </c>
      <c r="V89" s="66" t="str">
        <f t="shared" si="43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4">IFERROR((F91-F90)/F90,"")</f>
        <v/>
      </c>
      <c r="G92" s="63" t="str">
        <f t="shared" si="44"/>
        <v/>
      </c>
      <c r="H92" s="63" t="str">
        <f t="shared" si="44"/>
        <v/>
      </c>
      <c r="I92" s="63" t="str">
        <f t="shared" si="44"/>
        <v/>
      </c>
      <c r="J92" s="63" t="str">
        <f t="shared" si="44"/>
        <v/>
      </c>
      <c r="K92" s="63" t="str">
        <f t="shared" si="44"/>
        <v/>
      </c>
      <c r="L92" s="63" t="str">
        <f t="shared" si="44"/>
        <v/>
      </c>
      <c r="M92" s="63" t="str">
        <f t="shared" si="44"/>
        <v/>
      </c>
      <c r="N92" s="35" t="str">
        <f t="shared" si="44"/>
        <v/>
      </c>
      <c r="O92" s="35" t="str">
        <f t="shared" si="44"/>
        <v/>
      </c>
      <c r="P92" s="35" t="str">
        <f t="shared" si="44"/>
        <v/>
      </c>
      <c r="Q92" s="63" t="str">
        <f t="shared" si="44"/>
        <v/>
      </c>
      <c r="R92" s="63" t="str">
        <f t="shared" si="44"/>
        <v/>
      </c>
      <c r="S92" s="63" t="str">
        <f t="shared" si="44"/>
        <v/>
      </c>
      <c r="T92" s="63" t="str">
        <f t="shared" si="44"/>
        <v/>
      </c>
      <c r="U92" s="63" t="str">
        <f t="shared" si="44"/>
        <v/>
      </c>
      <c r="V92" s="64" t="str">
        <f t="shared" si="44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5">IFERROR(SQRT(2*(F91-F90)^2/(F91+F90)),"")</f>
        <v/>
      </c>
      <c r="G93" s="65" t="str">
        <f t="shared" si="45"/>
        <v/>
      </c>
      <c r="H93" s="65" t="str">
        <f t="shared" si="45"/>
        <v/>
      </c>
      <c r="I93" s="65" t="str">
        <f t="shared" si="45"/>
        <v/>
      </c>
      <c r="J93" s="65" t="str">
        <f t="shared" si="45"/>
        <v/>
      </c>
      <c r="K93" s="65" t="str">
        <f t="shared" si="45"/>
        <v/>
      </c>
      <c r="L93" s="65" t="str">
        <f t="shared" si="45"/>
        <v/>
      </c>
      <c r="M93" s="65" t="str">
        <f t="shared" si="45"/>
        <v/>
      </c>
      <c r="N93" s="70" t="str">
        <f t="shared" si="45"/>
        <v/>
      </c>
      <c r="O93" s="70" t="str">
        <f t="shared" si="45"/>
        <v/>
      </c>
      <c r="P93" s="70" t="str">
        <f t="shared" si="45"/>
        <v/>
      </c>
      <c r="Q93" s="65" t="str">
        <f t="shared" si="45"/>
        <v/>
      </c>
      <c r="R93" s="65" t="str">
        <f t="shared" si="45"/>
        <v/>
      </c>
      <c r="S93" s="65" t="str">
        <f t="shared" si="45"/>
        <v/>
      </c>
      <c r="T93" s="65" t="str">
        <f t="shared" si="45"/>
        <v/>
      </c>
      <c r="U93" s="65" t="str">
        <f t="shared" si="45"/>
        <v/>
      </c>
      <c r="V93" s="66" t="str">
        <f t="shared" si="45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46">IFERROR((F95-F94)/F94,"")</f>
        <v/>
      </c>
      <c r="G96" s="63" t="str">
        <f t="shared" si="46"/>
        <v/>
      </c>
      <c r="H96" s="63" t="str">
        <f t="shared" si="46"/>
        <v/>
      </c>
      <c r="I96" s="63" t="str">
        <f t="shared" si="46"/>
        <v/>
      </c>
      <c r="J96" s="63" t="str">
        <f t="shared" si="46"/>
        <v/>
      </c>
      <c r="K96" s="63" t="str">
        <f t="shared" si="46"/>
        <v/>
      </c>
      <c r="L96" s="63" t="str">
        <f t="shared" si="46"/>
        <v/>
      </c>
      <c r="M96" s="63" t="str">
        <f t="shared" si="46"/>
        <v/>
      </c>
      <c r="N96" s="35" t="str">
        <f t="shared" si="46"/>
        <v/>
      </c>
      <c r="O96" s="35" t="str">
        <f t="shared" si="46"/>
        <v/>
      </c>
      <c r="P96" s="35" t="str">
        <f t="shared" si="46"/>
        <v/>
      </c>
      <c r="Q96" s="63" t="str">
        <f t="shared" si="46"/>
        <v/>
      </c>
      <c r="R96" s="63" t="str">
        <f t="shared" si="46"/>
        <v/>
      </c>
      <c r="S96" s="63" t="str">
        <f t="shared" si="46"/>
        <v/>
      </c>
      <c r="T96" s="63" t="str">
        <f t="shared" si="46"/>
        <v/>
      </c>
      <c r="U96" s="63" t="str">
        <f t="shared" si="46"/>
        <v/>
      </c>
      <c r="V96" s="64" t="str">
        <f t="shared" si="46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47">IFERROR(SQRT(2*(F95-F94)^2/(F95+F94)),"")</f>
        <v/>
      </c>
      <c r="G97" s="65" t="str">
        <f t="shared" si="47"/>
        <v/>
      </c>
      <c r="H97" s="65" t="str">
        <f t="shared" si="47"/>
        <v/>
      </c>
      <c r="I97" s="65" t="str">
        <f t="shared" si="47"/>
        <v/>
      </c>
      <c r="J97" s="65" t="str">
        <f t="shared" si="47"/>
        <v/>
      </c>
      <c r="K97" s="65" t="str">
        <f t="shared" si="47"/>
        <v/>
      </c>
      <c r="L97" s="65" t="str">
        <f t="shared" si="47"/>
        <v/>
      </c>
      <c r="M97" s="65" t="str">
        <f t="shared" si="47"/>
        <v/>
      </c>
      <c r="N97" s="70" t="str">
        <f t="shared" si="47"/>
        <v/>
      </c>
      <c r="O97" s="70" t="str">
        <f t="shared" si="47"/>
        <v/>
      </c>
      <c r="P97" s="70" t="str">
        <f t="shared" si="47"/>
        <v/>
      </c>
      <c r="Q97" s="65" t="str">
        <f t="shared" si="47"/>
        <v/>
      </c>
      <c r="R97" s="65" t="str">
        <f t="shared" si="47"/>
        <v/>
      </c>
      <c r="S97" s="65" t="str">
        <f t="shared" si="47"/>
        <v/>
      </c>
      <c r="T97" s="65" t="str">
        <f t="shared" si="47"/>
        <v/>
      </c>
      <c r="U97" s="65" t="str">
        <f t="shared" si="47"/>
        <v/>
      </c>
      <c r="V97" s="66" t="str">
        <f t="shared" si="47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48">IFERROR((F99-F98)/F98,"")</f>
        <v/>
      </c>
      <c r="G100" s="63" t="str">
        <f t="shared" si="48"/>
        <v/>
      </c>
      <c r="H100" s="63" t="str">
        <f t="shared" si="48"/>
        <v/>
      </c>
      <c r="I100" s="63" t="str">
        <f t="shared" si="48"/>
        <v/>
      </c>
      <c r="J100" s="63" t="str">
        <f t="shared" si="48"/>
        <v/>
      </c>
      <c r="K100" s="63" t="str">
        <f t="shared" si="48"/>
        <v/>
      </c>
      <c r="L100" s="63" t="str">
        <f t="shared" si="48"/>
        <v/>
      </c>
      <c r="M100" s="63" t="str">
        <f t="shared" si="48"/>
        <v/>
      </c>
      <c r="N100" s="35" t="str">
        <f t="shared" si="48"/>
        <v/>
      </c>
      <c r="O100" s="35" t="str">
        <f t="shared" si="48"/>
        <v/>
      </c>
      <c r="P100" s="35" t="str">
        <f t="shared" si="48"/>
        <v/>
      </c>
      <c r="Q100" s="63" t="str">
        <f t="shared" si="48"/>
        <v/>
      </c>
      <c r="R100" s="63" t="str">
        <f t="shared" si="48"/>
        <v/>
      </c>
      <c r="S100" s="63" t="str">
        <f t="shared" si="48"/>
        <v/>
      </c>
      <c r="T100" s="63" t="str">
        <f t="shared" si="48"/>
        <v/>
      </c>
      <c r="U100" s="63" t="str">
        <f t="shared" si="48"/>
        <v/>
      </c>
      <c r="V100" s="64" t="str">
        <f t="shared" si="48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49">IFERROR(SQRT(2*(F99-F98)^2/(F99+F98)),"")</f>
        <v/>
      </c>
      <c r="G101" s="65" t="str">
        <f t="shared" si="49"/>
        <v/>
      </c>
      <c r="H101" s="65" t="str">
        <f t="shared" si="49"/>
        <v/>
      </c>
      <c r="I101" s="65" t="str">
        <f t="shared" si="49"/>
        <v/>
      </c>
      <c r="J101" s="65" t="str">
        <f t="shared" si="49"/>
        <v/>
      </c>
      <c r="K101" s="65" t="str">
        <f t="shared" si="49"/>
        <v/>
      </c>
      <c r="L101" s="65" t="str">
        <f t="shared" si="49"/>
        <v/>
      </c>
      <c r="M101" s="65" t="str">
        <f t="shared" si="49"/>
        <v/>
      </c>
      <c r="N101" s="70" t="str">
        <f t="shared" si="49"/>
        <v/>
      </c>
      <c r="O101" s="70" t="str">
        <f t="shared" si="49"/>
        <v/>
      </c>
      <c r="P101" s="70" t="str">
        <f t="shared" si="49"/>
        <v/>
      </c>
      <c r="Q101" s="65" t="str">
        <f t="shared" si="49"/>
        <v/>
      </c>
      <c r="R101" s="65" t="str">
        <f t="shared" si="49"/>
        <v/>
      </c>
      <c r="S101" s="65" t="str">
        <f t="shared" si="49"/>
        <v/>
      </c>
      <c r="T101" s="65" t="str">
        <f t="shared" si="49"/>
        <v/>
      </c>
      <c r="U101" s="65" t="str">
        <f t="shared" si="49"/>
        <v/>
      </c>
      <c r="V101" s="66" t="str">
        <f t="shared" si="49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0">IFERROR((F103-F102)/F102,"")</f>
        <v/>
      </c>
      <c r="G104" s="63" t="str">
        <f t="shared" si="50"/>
        <v/>
      </c>
      <c r="H104" s="63" t="str">
        <f t="shared" si="50"/>
        <v/>
      </c>
      <c r="I104" s="63" t="str">
        <f t="shared" si="50"/>
        <v/>
      </c>
      <c r="J104" s="63" t="str">
        <f t="shared" si="50"/>
        <v/>
      </c>
      <c r="K104" s="63" t="str">
        <f t="shared" si="50"/>
        <v/>
      </c>
      <c r="L104" s="63" t="str">
        <f t="shared" si="50"/>
        <v/>
      </c>
      <c r="M104" s="63" t="str">
        <f t="shared" si="50"/>
        <v/>
      </c>
      <c r="N104" s="35" t="str">
        <f t="shared" si="50"/>
        <v/>
      </c>
      <c r="O104" s="35" t="str">
        <f t="shared" si="50"/>
        <v/>
      </c>
      <c r="P104" s="35" t="str">
        <f t="shared" si="50"/>
        <v/>
      </c>
      <c r="Q104" s="63" t="str">
        <f t="shared" si="50"/>
        <v/>
      </c>
      <c r="R104" s="63" t="str">
        <f t="shared" si="50"/>
        <v/>
      </c>
      <c r="S104" s="63" t="str">
        <f t="shared" si="50"/>
        <v/>
      </c>
      <c r="T104" s="63" t="str">
        <f t="shared" si="50"/>
        <v/>
      </c>
      <c r="U104" s="63" t="str">
        <f t="shared" si="50"/>
        <v/>
      </c>
      <c r="V104" s="64" t="str">
        <f t="shared" si="50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1">IFERROR(SQRT(2*(F103-F102)^2/(F103+F102)),"")</f>
        <v/>
      </c>
      <c r="G105" s="65" t="str">
        <f t="shared" si="51"/>
        <v/>
      </c>
      <c r="H105" s="65" t="str">
        <f t="shared" si="51"/>
        <v/>
      </c>
      <c r="I105" s="65" t="str">
        <f t="shared" si="51"/>
        <v/>
      </c>
      <c r="J105" s="65" t="str">
        <f t="shared" si="51"/>
        <v/>
      </c>
      <c r="K105" s="65" t="str">
        <f t="shared" si="51"/>
        <v/>
      </c>
      <c r="L105" s="65" t="str">
        <f t="shared" si="51"/>
        <v/>
      </c>
      <c r="M105" s="65" t="str">
        <f t="shared" si="51"/>
        <v/>
      </c>
      <c r="N105" s="70" t="str">
        <f t="shared" si="51"/>
        <v/>
      </c>
      <c r="O105" s="70" t="str">
        <f t="shared" si="51"/>
        <v/>
      </c>
      <c r="P105" s="70" t="str">
        <f t="shared" si="51"/>
        <v/>
      </c>
      <c r="Q105" s="65" t="str">
        <f t="shared" si="51"/>
        <v/>
      </c>
      <c r="R105" s="65" t="str">
        <f t="shared" si="51"/>
        <v/>
      </c>
      <c r="S105" s="65" t="str">
        <f t="shared" si="51"/>
        <v/>
      </c>
      <c r="T105" s="65" t="str">
        <f t="shared" si="51"/>
        <v/>
      </c>
      <c r="U105" s="65" t="str">
        <f t="shared" si="51"/>
        <v/>
      </c>
      <c r="V105" s="66" t="str">
        <f t="shared" si="51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2">IFERROR((F107-F106)/F106,"")</f>
        <v/>
      </c>
      <c r="G108" s="63" t="str">
        <f t="shared" si="52"/>
        <v/>
      </c>
      <c r="H108" s="63" t="str">
        <f t="shared" si="52"/>
        <v/>
      </c>
      <c r="I108" s="63" t="str">
        <f t="shared" si="52"/>
        <v/>
      </c>
      <c r="J108" s="63" t="str">
        <f t="shared" si="52"/>
        <v/>
      </c>
      <c r="K108" s="63" t="str">
        <f t="shared" si="52"/>
        <v/>
      </c>
      <c r="L108" s="63" t="str">
        <f t="shared" si="52"/>
        <v/>
      </c>
      <c r="M108" s="63" t="str">
        <f t="shared" si="52"/>
        <v/>
      </c>
      <c r="N108" s="35" t="str">
        <f t="shared" si="52"/>
        <v/>
      </c>
      <c r="O108" s="35" t="str">
        <f t="shared" si="52"/>
        <v/>
      </c>
      <c r="P108" s="35" t="str">
        <f t="shared" si="52"/>
        <v/>
      </c>
      <c r="Q108" s="63" t="str">
        <f t="shared" si="52"/>
        <v/>
      </c>
      <c r="R108" s="63" t="str">
        <f t="shared" si="52"/>
        <v/>
      </c>
      <c r="S108" s="63" t="str">
        <f t="shared" si="52"/>
        <v/>
      </c>
      <c r="T108" s="63" t="str">
        <f t="shared" si="52"/>
        <v/>
      </c>
      <c r="U108" s="63" t="str">
        <f t="shared" si="52"/>
        <v/>
      </c>
      <c r="V108" s="64" t="str">
        <f t="shared" si="52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3">IFERROR(SQRT(2*(F107-F106)^2/(F107+F106)),"")</f>
        <v/>
      </c>
      <c r="G109" s="65" t="str">
        <f t="shared" si="53"/>
        <v/>
      </c>
      <c r="H109" s="65" t="str">
        <f t="shared" si="53"/>
        <v/>
      </c>
      <c r="I109" s="65" t="str">
        <f t="shared" si="53"/>
        <v/>
      </c>
      <c r="J109" s="65" t="str">
        <f t="shared" si="53"/>
        <v/>
      </c>
      <c r="K109" s="65" t="str">
        <f t="shared" si="53"/>
        <v/>
      </c>
      <c r="L109" s="65" t="str">
        <f t="shared" si="53"/>
        <v/>
      </c>
      <c r="M109" s="65" t="str">
        <f t="shared" si="53"/>
        <v/>
      </c>
      <c r="N109" s="74" t="str">
        <f t="shared" si="53"/>
        <v/>
      </c>
      <c r="O109" s="74" t="str">
        <f t="shared" si="53"/>
        <v/>
      </c>
      <c r="P109" s="74" t="str">
        <f t="shared" si="53"/>
        <v/>
      </c>
      <c r="Q109" s="65" t="str">
        <f t="shared" si="53"/>
        <v/>
      </c>
      <c r="R109" s="65" t="str">
        <f t="shared" si="53"/>
        <v/>
      </c>
      <c r="S109" s="65" t="str">
        <f t="shared" si="53"/>
        <v/>
      </c>
      <c r="T109" s="65" t="str">
        <f t="shared" si="53"/>
        <v/>
      </c>
      <c r="U109" s="65" t="str">
        <f t="shared" si="53"/>
        <v/>
      </c>
      <c r="V109" s="66" t="str">
        <f t="shared" si="53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/>
      <c r="E110" s="90"/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54">IFERROR((F111-F110)/F110,"")</f>
        <v/>
      </c>
      <c r="G112" s="63" t="str">
        <f t="shared" si="54"/>
        <v/>
      </c>
      <c r="H112" s="63" t="str">
        <f t="shared" si="54"/>
        <v/>
      </c>
      <c r="I112" s="63" t="str">
        <f t="shared" si="54"/>
        <v/>
      </c>
      <c r="J112" s="63" t="str">
        <f t="shared" si="54"/>
        <v/>
      </c>
      <c r="K112" s="63" t="str">
        <f t="shared" si="54"/>
        <v/>
      </c>
      <c r="L112" s="63" t="str">
        <f t="shared" si="54"/>
        <v/>
      </c>
      <c r="M112" s="63" t="str">
        <f t="shared" si="54"/>
        <v/>
      </c>
      <c r="N112" s="35" t="str">
        <f t="shared" si="54"/>
        <v/>
      </c>
      <c r="O112" s="35" t="str">
        <f t="shared" si="54"/>
        <v/>
      </c>
      <c r="P112" s="35" t="str">
        <f t="shared" si="54"/>
        <v/>
      </c>
      <c r="Q112" s="63" t="str">
        <f t="shared" si="54"/>
        <v/>
      </c>
      <c r="R112" s="63" t="str">
        <f t="shared" si="54"/>
        <v/>
      </c>
      <c r="S112" s="63" t="str">
        <f t="shared" si="54"/>
        <v/>
      </c>
      <c r="T112" s="63" t="str">
        <f t="shared" si="54"/>
        <v/>
      </c>
      <c r="U112" s="63" t="str">
        <f t="shared" si="54"/>
        <v/>
      </c>
      <c r="V112" s="64" t="str">
        <f t="shared" si="54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55">IFERROR(SQRT(2*(F111-F110)^2/(F111+F110)),"")</f>
        <v/>
      </c>
      <c r="G113" s="65" t="str">
        <f t="shared" si="55"/>
        <v/>
      </c>
      <c r="H113" s="65" t="str">
        <f t="shared" si="55"/>
        <v/>
      </c>
      <c r="I113" s="65" t="str">
        <f t="shared" si="55"/>
        <v/>
      </c>
      <c r="J113" s="65" t="str">
        <f t="shared" si="55"/>
        <v/>
      </c>
      <c r="K113" s="65" t="str">
        <f t="shared" si="55"/>
        <v/>
      </c>
      <c r="L113" s="65" t="str">
        <f t="shared" si="55"/>
        <v/>
      </c>
      <c r="M113" s="65" t="str">
        <f t="shared" si="55"/>
        <v/>
      </c>
      <c r="N113" s="74" t="str">
        <f t="shared" si="55"/>
        <v/>
      </c>
      <c r="O113" s="74" t="str">
        <f t="shared" si="55"/>
        <v/>
      </c>
      <c r="P113" s="74" t="str">
        <f t="shared" si="55"/>
        <v/>
      </c>
      <c r="Q113" s="65" t="str">
        <f t="shared" si="55"/>
        <v/>
      </c>
      <c r="R113" s="65" t="str">
        <f t="shared" si="55"/>
        <v/>
      </c>
      <c r="S113" s="65" t="str">
        <f t="shared" si="55"/>
        <v/>
      </c>
      <c r="T113" s="65" t="str">
        <f t="shared" si="55"/>
        <v/>
      </c>
      <c r="U113" s="65" t="str">
        <f t="shared" si="55"/>
        <v/>
      </c>
      <c r="V113" s="66" t="str">
        <f t="shared" si="55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/>
      <c r="E114" s="90"/>
    </row>
    <row r="115" spans="1:22" ht="13.95" customHeight="1" x14ac:dyDescent="0.3">
      <c r="A115" s="82"/>
      <c r="B115" s="85"/>
      <c r="C115" s="18" t="s">
        <v>548</v>
      </c>
      <c r="D115" s="88"/>
      <c r="E115" s="88"/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 t="str">
        <f t="shared" ref="F116:V116" si="56">IFERROR((F115-F114)/F114,"")</f>
        <v/>
      </c>
      <c r="G116" s="63" t="str">
        <f t="shared" si="56"/>
        <v/>
      </c>
      <c r="H116" s="63" t="str">
        <f t="shared" si="56"/>
        <v/>
      </c>
      <c r="I116" s="63" t="str">
        <f t="shared" si="56"/>
        <v/>
      </c>
      <c r="J116" s="63" t="str">
        <f t="shared" si="56"/>
        <v/>
      </c>
      <c r="K116" s="63" t="str">
        <f t="shared" si="56"/>
        <v/>
      </c>
      <c r="L116" s="63" t="str">
        <f t="shared" si="56"/>
        <v/>
      </c>
      <c r="M116" s="63" t="str">
        <f t="shared" si="56"/>
        <v/>
      </c>
      <c r="N116" s="35" t="str">
        <f t="shared" si="56"/>
        <v/>
      </c>
      <c r="O116" s="35" t="str">
        <f t="shared" si="56"/>
        <v/>
      </c>
      <c r="P116" s="35" t="str">
        <f t="shared" si="56"/>
        <v/>
      </c>
      <c r="Q116" s="63" t="str">
        <f t="shared" si="56"/>
        <v/>
      </c>
      <c r="R116" s="63" t="str">
        <f t="shared" si="56"/>
        <v/>
      </c>
      <c r="S116" s="63" t="str">
        <f t="shared" si="56"/>
        <v/>
      </c>
      <c r="T116" s="63" t="str">
        <f t="shared" si="56"/>
        <v/>
      </c>
      <c r="U116" s="63" t="str">
        <f t="shared" si="56"/>
        <v/>
      </c>
      <c r="V116" s="64" t="str">
        <f t="shared" si="56"/>
        <v/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 t="str">
        <f t="shared" ref="F117:V117" si="57">IFERROR(SQRT(2*(F115-F114)^2/(F115+F114)),"")</f>
        <v/>
      </c>
      <c r="G117" s="65" t="str">
        <f t="shared" si="57"/>
        <v/>
      </c>
      <c r="H117" s="65" t="str">
        <f t="shared" si="57"/>
        <v/>
      </c>
      <c r="I117" s="65" t="str">
        <f t="shared" si="57"/>
        <v/>
      </c>
      <c r="J117" s="65" t="str">
        <f t="shared" si="57"/>
        <v/>
      </c>
      <c r="K117" s="65" t="str">
        <f t="shared" si="57"/>
        <v/>
      </c>
      <c r="L117" s="65" t="str">
        <f t="shared" si="57"/>
        <v/>
      </c>
      <c r="M117" s="65" t="str">
        <f t="shared" si="57"/>
        <v/>
      </c>
      <c r="N117" s="74" t="str">
        <f t="shared" si="57"/>
        <v/>
      </c>
      <c r="O117" s="74" t="str">
        <f t="shared" si="57"/>
        <v/>
      </c>
      <c r="P117" s="74" t="str">
        <f t="shared" si="57"/>
        <v/>
      </c>
      <c r="Q117" s="65" t="str">
        <f t="shared" si="57"/>
        <v/>
      </c>
      <c r="R117" s="65" t="str">
        <f t="shared" si="57"/>
        <v/>
      </c>
      <c r="S117" s="65" t="str">
        <f t="shared" si="57"/>
        <v/>
      </c>
      <c r="T117" s="65" t="str">
        <f t="shared" si="57"/>
        <v/>
      </c>
      <c r="U117" s="65" t="str">
        <f t="shared" si="57"/>
        <v/>
      </c>
      <c r="V117" s="66" t="str">
        <f t="shared" si="57"/>
        <v/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58">IFERROR((F119-F118)/F118,"")</f>
        <v/>
      </c>
      <c r="G120" s="63" t="str">
        <f t="shared" si="58"/>
        <v/>
      </c>
      <c r="H120" s="63" t="str">
        <f t="shared" si="58"/>
        <v/>
      </c>
      <c r="I120" s="63" t="str">
        <f t="shared" si="58"/>
        <v/>
      </c>
      <c r="J120" s="63" t="str">
        <f t="shared" si="58"/>
        <v/>
      </c>
      <c r="K120" s="63" t="str">
        <f t="shared" si="58"/>
        <v/>
      </c>
      <c r="L120" s="63" t="str">
        <f t="shared" si="58"/>
        <v/>
      </c>
      <c r="M120" s="63" t="str">
        <f t="shared" si="58"/>
        <v/>
      </c>
      <c r="N120" s="35" t="str">
        <f t="shared" si="58"/>
        <v/>
      </c>
      <c r="O120" s="35" t="str">
        <f t="shared" si="58"/>
        <v/>
      </c>
      <c r="P120" s="35" t="str">
        <f t="shared" si="58"/>
        <v/>
      </c>
      <c r="Q120" s="63" t="str">
        <f t="shared" si="58"/>
        <v/>
      </c>
      <c r="R120" s="63" t="str">
        <f t="shared" si="58"/>
        <v/>
      </c>
      <c r="S120" s="63" t="str">
        <f t="shared" si="58"/>
        <v/>
      </c>
      <c r="T120" s="63" t="str">
        <f t="shared" si="58"/>
        <v/>
      </c>
      <c r="U120" s="63" t="str">
        <f t="shared" si="58"/>
        <v/>
      </c>
      <c r="V120" s="64" t="str">
        <f t="shared" si="58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59">IFERROR(SQRT(2*(F119-F118)^2/(F119+F118)),"")</f>
        <v/>
      </c>
      <c r="G121" s="65" t="str">
        <f t="shared" si="59"/>
        <v/>
      </c>
      <c r="H121" s="65" t="str">
        <f t="shared" si="59"/>
        <v/>
      </c>
      <c r="I121" s="65" t="str">
        <f t="shared" si="59"/>
        <v/>
      </c>
      <c r="J121" s="65" t="str">
        <f t="shared" si="59"/>
        <v/>
      </c>
      <c r="K121" s="65" t="str">
        <f t="shared" si="59"/>
        <v/>
      </c>
      <c r="L121" s="65" t="str">
        <f t="shared" si="59"/>
        <v/>
      </c>
      <c r="M121" s="65" t="str">
        <f t="shared" si="59"/>
        <v/>
      </c>
      <c r="N121" s="70" t="str">
        <f t="shared" si="59"/>
        <v/>
      </c>
      <c r="O121" s="70" t="str">
        <f t="shared" si="59"/>
        <v/>
      </c>
      <c r="P121" s="70" t="str">
        <f t="shared" si="59"/>
        <v/>
      </c>
      <c r="Q121" s="65" t="str">
        <f t="shared" si="59"/>
        <v/>
      </c>
      <c r="R121" s="65" t="str">
        <f t="shared" si="59"/>
        <v/>
      </c>
      <c r="S121" s="65" t="str">
        <f t="shared" si="59"/>
        <v/>
      </c>
      <c r="T121" s="65" t="str">
        <f t="shared" si="59"/>
        <v/>
      </c>
      <c r="U121" s="65" t="str">
        <f t="shared" si="59"/>
        <v/>
      </c>
      <c r="V121" s="66" t="str">
        <f t="shared" si="59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0">IFERROR((F123-F122)/F122,"")</f>
        <v/>
      </c>
      <c r="G124" s="63" t="str">
        <f t="shared" si="60"/>
        <v/>
      </c>
      <c r="H124" s="63" t="str">
        <f t="shared" si="60"/>
        <v/>
      </c>
      <c r="I124" s="63" t="str">
        <f t="shared" si="60"/>
        <v/>
      </c>
      <c r="J124" s="63" t="str">
        <f t="shared" si="60"/>
        <v/>
      </c>
      <c r="K124" s="63" t="str">
        <f t="shared" si="60"/>
        <v/>
      </c>
      <c r="L124" s="63" t="str">
        <f t="shared" si="60"/>
        <v/>
      </c>
      <c r="M124" s="63" t="str">
        <f t="shared" si="60"/>
        <v/>
      </c>
      <c r="N124" s="35" t="str">
        <f t="shared" si="60"/>
        <v/>
      </c>
      <c r="O124" s="35" t="str">
        <f t="shared" si="60"/>
        <v/>
      </c>
      <c r="P124" s="35" t="str">
        <f t="shared" si="60"/>
        <v/>
      </c>
      <c r="Q124" s="63" t="str">
        <f t="shared" si="60"/>
        <v/>
      </c>
      <c r="R124" s="63" t="str">
        <f t="shared" si="60"/>
        <v/>
      </c>
      <c r="S124" s="63" t="str">
        <f t="shared" si="60"/>
        <v/>
      </c>
      <c r="T124" s="63" t="str">
        <f t="shared" si="60"/>
        <v/>
      </c>
      <c r="U124" s="63" t="str">
        <f t="shared" si="60"/>
        <v/>
      </c>
      <c r="V124" s="64" t="str">
        <f t="shared" si="60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1">IFERROR(SQRT(2*(F123-F122)^2/(F123+F122)),"")</f>
        <v/>
      </c>
      <c r="G125" s="65" t="str">
        <f t="shared" si="61"/>
        <v/>
      </c>
      <c r="H125" s="65" t="str">
        <f t="shared" si="61"/>
        <v/>
      </c>
      <c r="I125" s="65" t="str">
        <f t="shared" si="61"/>
        <v/>
      </c>
      <c r="J125" s="65" t="str">
        <f t="shared" si="61"/>
        <v/>
      </c>
      <c r="K125" s="65" t="str">
        <f t="shared" si="61"/>
        <v/>
      </c>
      <c r="L125" s="65" t="str">
        <f t="shared" si="61"/>
        <v/>
      </c>
      <c r="M125" s="65" t="str">
        <f t="shared" si="61"/>
        <v/>
      </c>
      <c r="N125" s="70" t="str">
        <f t="shared" si="61"/>
        <v/>
      </c>
      <c r="O125" s="70" t="str">
        <f t="shared" si="61"/>
        <v/>
      </c>
      <c r="P125" s="70" t="str">
        <f t="shared" si="61"/>
        <v/>
      </c>
      <c r="Q125" s="65" t="str">
        <f t="shared" si="61"/>
        <v/>
      </c>
      <c r="R125" s="65" t="str">
        <f t="shared" si="61"/>
        <v/>
      </c>
      <c r="S125" s="65" t="str">
        <f t="shared" si="61"/>
        <v/>
      </c>
      <c r="T125" s="65" t="str">
        <f t="shared" si="61"/>
        <v/>
      </c>
      <c r="U125" s="65" t="str">
        <f t="shared" si="61"/>
        <v/>
      </c>
      <c r="V125" s="66" t="str">
        <f t="shared" si="61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2">IFERROR((F127-F126)/F126,"")</f>
        <v/>
      </c>
      <c r="G128" s="63" t="str">
        <f t="shared" si="62"/>
        <v/>
      </c>
      <c r="H128" s="63" t="str">
        <f t="shared" si="62"/>
        <v/>
      </c>
      <c r="I128" s="63" t="str">
        <f t="shared" si="62"/>
        <v/>
      </c>
      <c r="J128" s="63" t="str">
        <f t="shared" si="62"/>
        <v/>
      </c>
      <c r="K128" s="63" t="str">
        <f t="shared" si="62"/>
        <v/>
      </c>
      <c r="L128" s="63" t="str">
        <f t="shared" si="62"/>
        <v/>
      </c>
      <c r="M128" s="63" t="str">
        <f t="shared" si="62"/>
        <v/>
      </c>
      <c r="N128" s="35" t="str">
        <f t="shared" si="62"/>
        <v/>
      </c>
      <c r="O128" s="35" t="str">
        <f t="shared" si="62"/>
        <v/>
      </c>
      <c r="P128" s="35" t="str">
        <f t="shared" si="62"/>
        <v/>
      </c>
      <c r="Q128" s="63" t="str">
        <f t="shared" si="62"/>
        <v/>
      </c>
      <c r="R128" s="63" t="str">
        <f t="shared" si="62"/>
        <v/>
      </c>
      <c r="S128" s="63" t="str">
        <f t="shared" si="62"/>
        <v/>
      </c>
      <c r="T128" s="63" t="str">
        <f t="shared" si="62"/>
        <v/>
      </c>
      <c r="U128" s="63" t="str">
        <f t="shared" si="62"/>
        <v/>
      </c>
      <c r="V128" s="64" t="str">
        <f t="shared" si="62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3">IFERROR(SQRT(2*(F127-F126)^2/(F127+F126)),"")</f>
        <v/>
      </c>
      <c r="G129" s="65" t="str">
        <f t="shared" si="63"/>
        <v/>
      </c>
      <c r="H129" s="65" t="str">
        <f t="shared" si="63"/>
        <v/>
      </c>
      <c r="I129" s="65" t="str">
        <f t="shared" si="63"/>
        <v/>
      </c>
      <c r="J129" s="65" t="str">
        <f t="shared" si="63"/>
        <v/>
      </c>
      <c r="K129" s="65" t="str">
        <f t="shared" si="63"/>
        <v/>
      </c>
      <c r="L129" s="65" t="str">
        <f t="shared" si="63"/>
        <v/>
      </c>
      <c r="M129" s="65" t="str">
        <f t="shared" si="63"/>
        <v/>
      </c>
      <c r="N129" s="70" t="str">
        <f t="shared" si="63"/>
        <v/>
      </c>
      <c r="O129" s="70" t="str">
        <f t="shared" si="63"/>
        <v/>
      </c>
      <c r="P129" s="70" t="str">
        <f t="shared" si="63"/>
        <v/>
      </c>
      <c r="Q129" s="65" t="str">
        <f t="shared" si="63"/>
        <v/>
      </c>
      <c r="R129" s="65" t="str">
        <f t="shared" si="63"/>
        <v/>
      </c>
      <c r="S129" s="65" t="str">
        <f t="shared" si="63"/>
        <v/>
      </c>
      <c r="T129" s="65" t="str">
        <f t="shared" si="63"/>
        <v/>
      </c>
      <c r="U129" s="65" t="str">
        <f t="shared" si="63"/>
        <v/>
      </c>
      <c r="V129" s="66" t="str">
        <f t="shared" si="63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4">IFERROR((F131-F130)/F130,"")</f>
        <v/>
      </c>
      <c r="G132" s="63" t="str">
        <f t="shared" si="64"/>
        <v/>
      </c>
      <c r="H132" s="63" t="str">
        <f t="shared" si="64"/>
        <v/>
      </c>
      <c r="I132" s="63" t="str">
        <f t="shared" si="64"/>
        <v/>
      </c>
      <c r="J132" s="63" t="str">
        <f t="shared" si="64"/>
        <v/>
      </c>
      <c r="K132" s="63" t="str">
        <f t="shared" si="64"/>
        <v/>
      </c>
      <c r="L132" s="63" t="str">
        <f t="shared" si="64"/>
        <v/>
      </c>
      <c r="M132" s="63" t="str">
        <f t="shared" si="64"/>
        <v/>
      </c>
      <c r="N132" s="35" t="str">
        <f t="shared" si="64"/>
        <v/>
      </c>
      <c r="O132" s="35" t="str">
        <f t="shared" si="64"/>
        <v/>
      </c>
      <c r="P132" s="35" t="str">
        <f t="shared" si="64"/>
        <v/>
      </c>
      <c r="Q132" s="63" t="str">
        <f t="shared" si="64"/>
        <v/>
      </c>
      <c r="R132" s="63" t="str">
        <f t="shared" si="64"/>
        <v/>
      </c>
      <c r="S132" s="63" t="str">
        <f t="shared" si="64"/>
        <v/>
      </c>
      <c r="T132" s="63" t="str">
        <f t="shared" si="64"/>
        <v/>
      </c>
      <c r="U132" s="63" t="str">
        <f t="shared" si="64"/>
        <v/>
      </c>
      <c r="V132" s="64" t="str">
        <f t="shared" si="64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5">IFERROR(SQRT(2*(F131-F130)^2/(F131+F130)),"")</f>
        <v/>
      </c>
      <c r="G133" s="65" t="str">
        <f t="shared" si="65"/>
        <v/>
      </c>
      <c r="H133" s="65" t="str">
        <f t="shared" si="65"/>
        <v/>
      </c>
      <c r="I133" s="65" t="str">
        <f t="shared" si="65"/>
        <v/>
      </c>
      <c r="J133" s="65" t="str">
        <f t="shared" si="65"/>
        <v/>
      </c>
      <c r="K133" s="65" t="str">
        <f t="shared" si="65"/>
        <v/>
      </c>
      <c r="L133" s="65" t="str">
        <f t="shared" si="65"/>
        <v/>
      </c>
      <c r="M133" s="65" t="str">
        <f t="shared" si="65"/>
        <v/>
      </c>
      <c r="N133" s="70" t="str">
        <f t="shared" si="65"/>
        <v/>
      </c>
      <c r="O133" s="70" t="str">
        <f t="shared" si="65"/>
        <v/>
      </c>
      <c r="P133" s="70" t="str">
        <f t="shared" si="65"/>
        <v/>
      </c>
      <c r="Q133" s="65" t="str">
        <f t="shared" si="65"/>
        <v/>
      </c>
      <c r="R133" s="65" t="str">
        <f t="shared" si="65"/>
        <v/>
      </c>
      <c r="S133" s="65" t="str">
        <f t="shared" si="65"/>
        <v/>
      </c>
      <c r="T133" s="65" t="str">
        <f t="shared" si="65"/>
        <v/>
      </c>
      <c r="U133" s="65" t="str">
        <f t="shared" si="65"/>
        <v/>
      </c>
      <c r="V133" s="66" t="str">
        <f t="shared" si="65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66">IFERROR((F135-F134)/F134,"")</f>
        <v/>
      </c>
      <c r="G136" s="63" t="str">
        <f t="shared" si="66"/>
        <v/>
      </c>
      <c r="H136" s="63" t="str">
        <f t="shared" si="66"/>
        <v/>
      </c>
      <c r="I136" s="63" t="str">
        <f t="shared" si="66"/>
        <v/>
      </c>
      <c r="J136" s="63" t="str">
        <f t="shared" si="66"/>
        <v/>
      </c>
      <c r="K136" s="63" t="str">
        <f t="shared" si="66"/>
        <v/>
      </c>
      <c r="L136" s="63" t="str">
        <f t="shared" si="66"/>
        <v/>
      </c>
      <c r="M136" s="63" t="str">
        <f t="shared" si="66"/>
        <v/>
      </c>
      <c r="N136" s="35" t="str">
        <f t="shared" si="66"/>
        <v/>
      </c>
      <c r="O136" s="35" t="str">
        <f t="shared" si="66"/>
        <v/>
      </c>
      <c r="P136" s="35" t="str">
        <f t="shared" si="66"/>
        <v/>
      </c>
      <c r="Q136" s="63" t="str">
        <f t="shared" si="66"/>
        <v/>
      </c>
      <c r="R136" s="63" t="str">
        <f t="shared" si="66"/>
        <v/>
      </c>
      <c r="S136" s="63" t="str">
        <f t="shared" si="66"/>
        <v/>
      </c>
      <c r="T136" s="63" t="str">
        <f t="shared" si="66"/>
        <v/>
      </c>
      <c r="U136" s="63" t="str">
        <f t="shared" si="66"/>
        <v/>
      </c>
      <c r="V136" s="64" t="str">
        <f t="shared" si="66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67">IFERROR(SQRT(2*(F135-F134)^2/(F135+F134)),"")</f>
        <v/>
      </c>
      <c r="G137" s="65" t="str">
        <f t="shared" si="67"/>
        <v/>
      </c>
      <c r="H137" s="65" t="str">
        <f t="shared" si="67"/>
        <v/>
      </c>
      <c r="I137" s="65" t="str">
        <f t="shared" si="67"/>
        <v/>
      </c>
      <c r="J137" s="65" t="str">
        <f t="shared" si="67"/>
        <v/>
      </c>
      <c r="K137" s="65" t="str">
        <f t="shared" si="67"/>
        <v/>
      </c>
      <c r="L137" s="65" t="str">
        <f t="shared" si="67"/>
        <v/>
      </c>
      <c r="M137" s="65" t="str">
        <f t="shared" si="67"/>
        <v/>
      </c>
      <c r="N137" s="70" t="str">
        <f t="shared" si="67"/>
        <v/>
      </c>
      <c r="O137" s="70" t="str">
        <f t="shared" si="67"/>
        <v/>
      </c>
      <c r="P137" s="70" t="str">
        <f t="shared" si="67"/>
        <v/>
      </c>
      <c r="Q137" s="65" t="str">
        <f t="shared" si="67"/>
        <v/>
      </c>
      <c r="R137" s="65" t="str">
        <f t="shared" si="67"/>
        <v/>
      </c>
      <c r="S137" s="65" t="str">
        <f t="shared" si="67"/>
        <v/>
      </c>
      <c r="T137" s="65" t="str">
        <f t="shared" si="67"/>
        <v/>
      </c>
      <c r="U137" s="65" t="str">
        <f t="shared" si="67"/>
        <v/>
      </c>
      <c r="V137" s="66" t="str">
        <f t="shared" si="67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68">IFERROR((F139-F138)/F138,"")</f>
        <v/>
      </c>
      <c r="G140" s="63" t="str">
        <f t="shared" si="68"/>
        <v/>
      </c>
      <c r="H140" s="63" t="str">
        <f t="shared" si="68"/>
        <v/>
      </c>
      <c r="I140" s="63" t="str">
        <f t="shared" si="68"/>
        <v/>
      </c>
      <c r="J140" s="63" t="str">
        <f t="shared" si="68"/>
        <v/>
      </c>
      <c r="K140" s="63" t="str">
        <f t="shared" si="68"/>
        <v/>
      </c>
      <c r="L140" s="63" t="str">
        <f t="shared" si="68"/>
        <v/>
      </c>
      <c r="M140" s="63" t="str">
        <f t="shared" si="68"/>
        <v/>
      </c>
      <c r="N140" s="35" t="str">
        <f t="shared" si="68"/>
        <v/>
      </c>
      <c r="O140" s="35" t="str">
        <f t="shared" si="68"/>
        <v/>
      </c>
      <c r="P140" s="35" t="str">
        <f t="shared" si="68"/>
        <v/>
      </c>
      <c r="Q140" s="63" t="str">
        <f t="shared" si="68"/>
        <v/>
      </c>
      <c r="R140" s="63" t="str">
        <f t="shared" si="68"/>
        <v/>
      </c>
      <c r="S140" s="63" t="str">
        <f t="shared" si="68"/>
        <v/>
      </c>
      <c r="T140" s="63" t="str">
        <f t="shared" si="68"/>
        <v/>
      </c>
      <c r="U140" s="63" t="str">
        <f t="shared" si="68"/>
        <v/>
      </c>
      <c r="V140" s="64" t="str">
        <f t="shared" si="68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69">IFERROR(SQRT(2*(F139-F138)^2/(F139+F138)),"")</f>
        <v/>
      </c>
      <c r="G141" s="65" t="str">
        <f t="shared" si="69"/>
        <v/>
      </c>
      <c r="H141" s="65" t="str">
        <f t="shared" si="69"/>
        <v/>
      </c>
      <c r="I141" s="65" t="str">
        <f t="shared" si="69"/>
        <v/>
      </c>
      <c r="J141" s="65" t="str">
        <f t="shared" si="69"/>
        <v/>
      </c>
      <c r="K141" s="65" t="str">
        <f t="shared" si="69"/>
        <v/>
      </c>
      <c r="L141" s="65" t="str">
        <f t="shared" si="69"/>
        <v/>
      </c>
      <c r="M141" s="65" t="str">
        <f t="shared" si="69"/>
        <v/>
      </c>
      <c r="N141" s="70" t="str">
        <f t="shared" si="69"/>
        <v/>
      </c>
      <c r="O141" s="70" t="str">
        <f t="shared" si="69"/>
        <v/>
      </c>
      <c r="P141" s="70" t="str">
        <f t="shared" si="69"/>
        <v/>
      </c>
      <c r="Q141" s="65" t="str">
        <f t="shared" si="69"/>
        <v/>
      </c>
      <c r="R141" s="65" t="str">
        <f t="shared" si="69"/>
        <v/>
      </c>
      <c r="S141" s="65" t="str">
        <f t="shared" si="69"/>
        <v/>
      </c>
      <c r="T141" s="65" t="str">
        <f t="shared" si="69"/>
        <v/>
      </c>
      <c r="U141" s="65" t="str">
        <f t="shared" si="69"/>
        <v/>
      </c>
      <c r="V141" s="66" t="str">
        <f t="shared" si="69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0">IFERROR((F143-F142)/F142,"")</f>
        <v/>
      </c>
      <c r="G144" s="63" t="str">
        <f t="shared" si="70"/>
        <v/>
      </c>
      <c r="H144" s="63" t="str">
        <f t="shared" si="70"/>
        <v/>
      </c>
      <c r="I144" s="63" t="str">
        <f t="shared" si="70"/>
        <v/>
      </c>
      <c r="J144" s="63" t="str">
        <f t="shared" si="70"/>
        <v/>
      </c>
      <c r="K144" s="63" t="str">
        <f t="shared" si="70"/>
        <v/>
      </c>
      <c r="L144" s="63" t="str">
        <f t="shared" si="70"/>
        <v/>
      </c>
      <c r="M144" s="63" t="str">
        <f t="shared" si="70"/>
        <v/>
      </c>
      <c r="N144" s="35" t="str">
        <f t="shared" si="70"/>
        <v/>
      </c>
      <c r="O144" s="35" t="str">
        <f t="shared" si="70"/>
        <v/>
      </c>
      <c r="P144" s="35" t="str">
        <f t="shared" si="70"/>
        <v/>
      </c>
      <c r="Q144" s="63" t="str">
        <f t="shared" si="70"/>
        <v/>
      </c>
      <c r="R144" s="63" t="str">
        <f t="shared" si="70"/>
        <v/>
      </c>
      <c r="S144" s="63" t="str">
        <f t="shared" si="70"/>
        <v/>
      </c>
      <c r="T144" s="63" t="str">
        <f t="shared" si="70"/>
        <v/>
      </c>
      <c r="U144" s="63" t="str">
        <f t="shared" si="70"/>
        <v/>
      </c>
      <c r="V144" s="64" t="str">
        <f t="shared" si="70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1">IFERROR(SQRT(2*(F143-F142)^2/(F143+F142)),"")</f>
        <v/>
      </c>
      <c r="G145" s="65" t="str">
        <f t="shared" si="71"/>
        <v/>
      </c>
      <c r="H145" s="65" t="str">
        <f t="shared" si="71"/>
        <v/>
      </c>
      <c r="I145" s="65" t="str">
        <f t="shared" si="71"/>
        <v/>
      </c>
      <c r="J145" s="65" t="str">
        <f t="shared" si="71"/>
        <v/>
      </c>
      <c r="K145" s="65" t="str">
        <f t="shared" si="71"/>
        <v/>
      </c>
      <c r="L145" s="65" t="str">
        <f t="shared" si="71"/>
        <v/>
      </c>
      <c r="M145" s="65" t="str">
        <f t="shared" si="71"/>
        <v/>
      </c>
      <c r="N145" s="70" t="str">
        <f t="shared" si="71"/>
        <v/>
      </c>
      <c r="O145" s="70" t="str">
        <f t="shared" si="71"/>
        <v/>
      </c>
      <c r="P145" s="70" t="str">
        <f t="shared" si="71"/>
        <v/>
      </c>
      <c r="Q145" s="65" t="str">
        <f t="shared" si="71"/>
        <v/>
      </c>
      <c r="R145" s="65" t="str">
        <f t="shared" si="71"/>
        <v/>
      </c>
      <c r="S145" s="65" t="str">
        <f t="shared" si="71"/>
        <v/>
      </c>
      <c r="T145" s="65" t="str">
        <f t="shared" si="71"/>
        <v/>
      </c>
      <c r="U145" s="65" t="str">
        <f t="shared" si="71"/>
        <v/>
      </c>
      <c r="V145" s="66" t="str">
        <f t="shared" si="71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2">IFERROR((F147-F146)/F146,"")</f>
        <v/>
      </c>
      <c r="G148" s="63" t="str">
        <f t="shared" si="72"/>
        <v/>
      </c>
      <c r="H148" s="63" t="str">
        <f t="shared" si="72"/>
        <v/>
      </c>
      <c r="I148" s="63" t="str">
        <f t="shared" si="72"/>
        <v/>
      </c>
      <c r="J148" s="63" t="str">
        <f t="shared" si="72"/>
        <v/>
      </c>
      <c r="K148" s="63" t="str">
        <f t="shared" si="72"/>
        <v/>
      </c>
      <c r="L148" s="63" t="str">
        <f t="shared" si="72"/>
        <v/>
      </c>
      <c r="M148" s="63" t="str">
        <f t="shared" si="72"/>
        <v/>
      </c>
      <c r="N148" s="35" t="str">
        <f t="shared" si="72"/>
        <v/>
      </c>
      <c r="O148" s="35" t="str">
        <f t="shared" si="72"/>
        <v/>
      </c>
      <c r="P148" s="35" t="str">
        <f t="shared" si="72"/>
        <v/>
      </c>
      <c r="Q148" s="63" t="str">
        <f t="shared" si="72"/>
        <v/>
      </c>
      <c r="R148" s="63" t="str">
        <f t="shared" si="72"/>
        <v/>
      </c>
      <c r="S148" s="63" t="str">
        <f t="shared" si="72"/>
        <v/>
      </c>
      <c r="T148" s="63" t="str">
        <f t="shared" si="72"/>
        <v/>
      </c>
      <c r="U148" s="63" t="str">
        <f t="shared" si="72"/>
        <v/>
      </c>
      <c r="V148" s="64" t="str">
        <f t="shared" si="72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3">IFERROR(SQRT(2*(F147-F146)^2/(F147+F146)),"")</f>
        <v/>
      </c>
      <c r="G149" s="65" t="str">
        <f t="shared" si="73"/>
        <v/>
      </c>
      <c r="H149" s="65" t="str">
        <f t="shared" si="73"/>
        <v/>
      </c>
      <c r="I149" s="65" t="str">
        <f t="shared" si="73"/>
        <v/>
      </c>
      <c r="J149" s="65" t="str">
        <f t="shared" si="73"/>
        <v/>
      </c>
      <c r="K149" s="65" t="str">
        <f t="shared" si="73"/>
        <v/>
      </c>
      <c r="L149" s="65" t="str">
        <f t="shared" si="73"/>
        <v/>
      </c>
      <c r="M149" s="65" t="str">
        <f t="shared" si="73"/>
        <v/>
      </c>
      <c r="N149" s="70" t="str">
        <f t="shared" si="73"/>
        <v/>
      </c>
      <c r="O149" s="70" t="str">
        <f t="shared" si="73"/>
        <v/>
      </c>
      <c r="P149" s="70" t="str">
        <f t="shared" si="73"/>
        <v/>
      </c>
      <c r="Q149" s="65" t="str">
        <f t="shared" si="73"/>
        <v/>
      </c>
      <c r="R149" s="65" t="str">
        <f t="shared" si="73"/>
        <v/>
      </c>
      <c r="S149" s="65" t="str">
        <f t="shared" si="73"/>
        <v/>
      </c>
      <c r="T149" s="65" t="str">
        <f t="shared" si="73"/>
        <v/>
      </c>
      <c r="U149" s="65" t="str">
        <f t="shared" si="73"/>
        <v/>
      </c>
      <c r="V149" s="66" t="str">
        <f t="shared" si="73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74">IFERROR((F151-F150)/F150,"")</f>
        <v/>
      </c>
      <c r="G152" s="63" t="str">
        <f t="shared" si="74"/>
        <v/>
      </c>
      <c r="H152" s="63" t="str">
        <f t="shared" si="74"/>
        <v/>
      </c>
      <c r="I152" s="63" t="str">
        <f t="shared" si="74"/>
        <v/>
      </c>
      <c r="J152" s="63" t="str">
        <f t="shared" si="74"/>
        <v/>
      </c>
      <c r="K152" s="63" t="str">
        <f t="shared" si="74"/>
        <v/>
      </c>
      <c r="L152" s="63" t="str">
        <f t="shared" si="74"/>
        <v/>
      </c>
      <c r="M152" s="63" t="str">
        <f t="shared" si="74"/>
        <v/>
      </c>
      <c r="N152" s="35" t="str">
        <f t="shared" si="74"/>
        <v/>
      </c>
      <c r="O152" s="35" t="str">
        <f t="shared" si="74"/>
        <v/>
      </c>
      <c r="P152" s="35" t="str">
        <f t="shared" si="74"/>
        <v/>
      </c>
      <c r="Q152" s="63" t="str">
        <f t="shared" si="74"/>
        <v/>
      </c>
      <c r="R152" s="63" t="str">
        <f t="shared" si="74"/>
        <v/>
      </c>
      <c r="S152" s="63" t="str">
        <f t="shared" si="74"/>
        <v/>
      </c>
      <c r="T152" s="63" t="str">
        <f t="shared" si="74"/>
        <v/>
      </c>
      <c r="U152" s="63" t="str">
        <f t="shared" si="74"/>
        <v/>
      </c>
      <c r="V152" s="64" t="str">
        <f t="shared" si="74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75">IFERROR(SQRT(2*(F151-F150)^2/(F151+F150)),"")</f>
        <v/>
      </c>
      <c r="G153" s="65" t="str">
        <f t="shared" si="75"/>
        <v/>
      </c>
      <c r="H153" s="65" t="str">
        <f t="shared" si="75"/>
        <v/>
      </c>
      <c r="I153" s="65" t="str">
        <f t="shared" si="75"/>
        <v/>
      </c>
      <c r="J153" s="65" t="str">
        <f t="shared" si="75"/>
        <v/>
      </c>
      <c r="K153" s="65" t="str">
        <f t="shared" si="75"/>
        <v/>
      </c>
      <c r="L153" s="65" t="str">
        <f t="shared" si="75"/>
        <v/>
      </c>
      <c r="M153" s="65" t="str">
        <f t="shared" si="75"/>
        <v/>
      </c>
      <c r="N153" s="74" t="str">
        <f t="shared" si="75"/>
        <v/>
      </c>
      <c r="O153" s="74" t="str">
        <f t="shared" si="75"/>
        <v/>
      </c>
      <c r="P153" s="74" t="str">
        <f t="shared" si="75"/>
        <v/>
      </c>
      <c r="Q153" s="65" t="str">
        <f t="shared" si="75"/>
        <v/>
      </c>
      <c r="R153" s="65" t="str">
        <f t="shared" si="75"/>
        <v/>
      </c>
      <c r="S153" s="65" t="str">
        <f t="shared" si="75"/>
        <v/>
      </c>
      <c r="T153" s="65" t="str">
        <f t="shared" si="75"/>
        <v/>
      </c>
      <c r="U153" s="65" t="str">
        <f t="shared" si="75"/>
        <v/>
      </c>
      <c r="V153" s="66" t="str">
        <f t="shared" si="75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76">IFERROR((F155-F154)/F154,"")</f>
        <v/>
      </c>
      <c r="G156" s="63" t="str">
        <f t="shared" si="76"/>
        <v/>
      </c>
      <c r="H156" s="63" t="str">
        <f t="shared" si="76"/>
        <v/>
      </c>
      <c r="I156" s="63" t="str">
        <f t="shared" si="76"/>
        <v/>
      </c>
      <c r="J156" s="63" t="str">
        <f t="shared" si="76"/>
        <v/>
      </c>
      <c r="K156" s="63" t="str">
        <f t="shared" si="76"/>
        <v/>
      </c>
      <c r="L156" s="63" t="str">
        <f t="shared" si="76"/>
        <v/>
      </c>
      <c r="M156" s="63" t="str">
        <f t="shared" si="76"/>
        <v/>
      </c>
      <c r="N156" s="35" t="str">
        <f t="shared" si="76"/>
        <v/>
      </c>
      <c r="O156" s="35" t="str">
        <f t="shared" si="76"/>
        <v/>
      </c>
      <c r="P156" s="35" t="str">
        <f t="shared" si="76"/>
        <v/>
      </c>
      <c r="Q156" s="63" t="str">
        <f t="shared" si="76"/>
        <v/>
      </c>
      <c r="R156" s="63" t="str">
        <f t="shared" si="76"/>
        <v/>
      </c>
      <c r="S156" s="63" t="str">
        <f t="shared" si="76"/>
        <v/>
      </c>
      <c r="T156" s="63" t="str">
        <f t="shared" si="76"/>
        <v/>
      </c>
      <c r="U156" s="63" t="str">
        <f t="shared" si="76"/>
        <v/>
      </c>
      <c r="V156" s="64" t="str">
        <f t="shared" si="76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77">IFERROR(SQRT(2*(F155-F154)^2/(F155+F154)),"")</f>
        <v/>
      </c>
      <c r="G157" s="65" t="str">
        <f t="shared" si="77"/>
        <v/>
      </c>
      <c r="H157" s="65" t="str">
        <f t="shared" si="77"/>
        <v/>
      </c>
      <c r="I157" s="65" t="str">
        <f t="shared" si="77"/>
        <v/>
      </c>
      <c r="J157" s="65" t="str">
        <f t="shared" si="77"/>
        <v/>
      </c>
      <c r="K157" s="65" t="str">
        <f t="shared" si="77"/>
        <v/>
      </c>
      <c r="L157" s="65" t="str">
        <f t="shared" si="77"/>
        <v/>
      </c>
      <c r="M157" s="65" t="str">
        <f t="shared" si="77"/>
        <v/>
      </c>
      <c r="N157" s="74" t="str">
        <f t="shared" si="77"/>
        <v/>
      </c>
      <c r="O157" s="74" t="str">
        <f t="shared" si="77"/>
        <v/>
      </c>
      <c r="P157" s="74" t="str">
        <f t="shared" si="77"/>
        <v/>
      </c>
      <c r="Q157" s="65" t="str">
        <f t="shared" si="77"/>
        <v/>
      </c>
      <c r="R157" s="65" t="str">
        <f t="shared" si="77"/>
        <v/>
      </c>
      <c r="S157" s="65" t="str">
        <f t="shared" si="77"/>
        <v/>
      </c>
      <c r="T157" s="65" t="str">
        <f t="shared" si="77"/>
        <v/>
      </c>
      <c r="U157" s="65" t="str">
        <f t="shared" si="77"/>
        <v/>
      </c>
      <c r="V157" s="66" t="str">
        <f t="shared" si="77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78">IFERROR((F159-F158)/F158,"")</f>
        <v/>
      </c>
      <c r="G160" s="63" t="str">
        <f t="shared" si="78"/>
        <v/>
      </c>
      <c r="H160" s="63" t="str">
        <f t="shared" si="78"/>
        <v/>
      </c>
      <c r="I160" s="63" t="str">
        <f t="shared" si="78"/>
        <v/>
      </c>
      <c r="J160" s="63" t="str">
        <f t="shared" si="78"/>
        <v/>
      </c>
      <c r="K160" s="63" t="str">
        <f t="shared" si="78"/>
        <v/>
      </c>
      <c r="L160" s="63" t="str">
        <f t="shared" si="78"/>
        <v/>
      </c>
      <c r="M160" s="63" t="str">
        <f t="shared" si="78"/>
        <v/>
      </c>
      <c r="N160" s="35" t="str">
        <f t="shared" si="78"/>
        <v/>
      </c>
      <c r="O160" s="35" t="str">
        <f t="shared" si="78"/>
        <v/>
      </c>
      <c r="P160" s="35" t="str">
        <f t="shared" si="78"/>
        <v/>
      </c>
      <c r="Q160" s="63" t="str">
        <f t="shared" si="78"/>
        <v/>
      </c>
      <c r="R160" s="63" t="str">
        <f t="shared" si="78"/>
        <v/>
      </c>
      <c r="S160" s="63" t="str">
        <f t="shared" si="78"/>
        <v/>
      </c>
      <c r="T160" s="63" t="str">
        <f t="shared" si="78"/>
        <v/>
      </c>
      <c r="U160" s="63" t="str">
        <f t="shared" si="78"/>
        <v/>
      </c>
      <c r="V160" s="64" t="str">
        <f t="shared" si="78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79">IFERROR(SQRT(2*(F159-F158)^2/(F159+F158)),"")</f>
        <v/>
      </c>
      <c r="G161" s="65" t="str">
        <f t="shared" si="79"/>
        <v/>
      </c>
      <c r="H161" s="65" t="str">
        <f t="shared" si="79"/>
        <v/>
      </c>
      <c r="I161" s="65" t="str">
        <f t="shared" si="79"/>
        <v/>
      </c>
      <c r="J161" s="65" t="str">
        <f t="shared" si="79"/>
        <v/>
      </c>
      <c r="K161" s="65" t="str">
        <f t="shared" si="79"/>
        <v/>
      </c>
      <c r="L161" s="65" t="str">
        <f t="shared" si="79"/>
        <v/>
      </c>
      <c r="M161" s="65" t="str">
        <f t="shared" si="79"/>
        <v/>
      </c>
      <c r="N161" s="74" t="str">
        <f t="shared" si="79"/>
        <v/>
      </c>
      <c r="O161" s="74" t="str">
        <f t="shared" si="79"/>
        <v/>
      </c>
      <c r="P161" s="74" t="str">
        <f t="shared" si="79"/>
        <v/>
      </c>
      <c r="Q161" s="65" t="str">
        <f t="shared" si="79"/>
        <v/>
      </c>
      <c r="R161" s="65" t="str">
        <f t="shared" si="79"/>
        <v/>
      </c>
      <c r="S161" s="65" t="str">
        <f t="shared" si="79"/>
        <v/>
      </c>
      <c r="T161" s="65" t="str">
        <f t="shared" si="79"/>
        <v/>
      </c>
      <c r="U161" s="65" t="str">
        <f t="shared" si="79"/>
        <v/>
      </c>
      <c r="V161" s="66" t="str">
        <f t="shared" si="79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/>
      <c r="E162" s="90"/>
    </row>
    <row r="163" spans="1:22" ht="13.95" customHeight="1" x14ac:dyDescent="0.3">
      <c r="A163" s="82"/>
      <c r="B163" s="85"/>
      <c r="C163" s="18" t="s">
        <v>548</v>
      </c>
      <c r="D163" s="88"/>
      <c r="E163" s="88"/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 t="str">
        <f t="shared" ref="F164:V164" si="80">IFERROR((F163-F162)/F162,"")</f>
        <v/>
      </c>
      <c r="G164" s="63" t="str">
        <f t="shared" si="80"/>
        <v/>
      </c>
      <c r="H164" s="63" t="str">
        <f t="shared" si="80"/>
        <v/>
      </c>
      <c r="I164" s="63" t="str">
        <f t="shared" si="80"/>
        <v/>
      </c>
      <c r="J164" s="63" t="str">
        <f t="shared" si="80"/>
        <v/>
      </c>
      <c r="K164" s="63" t="str">
        <f t="shared" si="80"/>
        <v/>
      </c>
      <c r="L164" s="63" t="str">
        <f t="shared" si="80"/>
        <v/>
      </c>
      <c r="M164" s="63" t="str">
        <f t="shared" si="80"/>
        <v/>
      </c>
      <c r="N164" s="35" t="str">
        <f t="shared" si="80"/>
        <v/>
      </c>
      <c r="O164" s="35" t="str">
        <f t="shared" si="80"/>
        <v/>
      </c>
      <c r="P164" s="35" t="str">
        <f t="shared" si="80"/>
        <v/>
      </c>
      <c r="Q164" s="63" t="str">
        <f t="shared" si="80"/>
        <v/>
      </c>
      <c r="R164" s="63" t="str">
        <f t="shared" si="80"/>
        <v/>
      </c>
      <c r="S164" s="63" t="str">
        <f t="shared" si="80"/>
        <v/>
      </c>
      <c r="T164" s="63" t="str">
        <f t="shared" si="80"/>
        <v/>
      </c>
      <c r="U164" s="63" t="str">
        <f t="shared" si="80"/>
        <v/>
      </c>
      <c r="V164" s="64" t="str">
        <f t="shared" si="80"/>
        <v/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 t="str">
        <f t="shared" ref="F165:V165" si="81">IFERROR(SQRT(2*(F163-F162)^2/(F163+F162)),"")</f>
        <v/>
      </c>
      <c r="G165" s="65" t="str">
        <f t="shared" si="81"/>
        <v/>
      </c>
      <c r="H165" s="65" t="str">
        <f t="shared" si="81"/>
        <v/>
      </c>
      <c r="I165" s="65" t="str">
        <f t="shared" si="81"/>
        <v/>
      </c>
      <c r="J165" s="65" t="str">
        <f t="shared" si="81"/>
        <v/>
      </c>
      <c r="K165" s="65" t="str">
        <f t="shared" si="81"/>
        <v/>
      </c>
      <c r="L165" s="65" t="str">
        <f t="shared" si="81"/>
        <v/>
      </c>
      <c r="M165" s="65" t="str">
        <f t="shared" si="81"/>
        <v/>
      </c>
      <c r="N165" s="74" t="str">
        <f t="shared" si="81"/>
        <v/>
      </c>
      <c r="O165" s="74" t="str">
        <f t="shared" si="81"/>
        <v/>
      </c>
      <c r="P165" s="74" t="str">
        <f t="shared" si="81"/>
        <v/>
      </c>
      <c r="Q165" s="65" t="str">
        <f t="shared" si="81"/>
        <v/>
      </c>
      <c r="R165" s="65" t="str">
        <f t="shared" si="81"/>
        <v/>
      </c>
      <c r="S165" s="65" t="str">
        <f t="shared" si="81"/>
        <v/>
      </c>
      <c r="T165" s="65" t="str">
        <f t="shared" si="81"/>
        <v/>
      </c>
      <c r="U165" s="65" t="str">
        <f t="shared" si="81"/>
        <v/>
      </c>
      <c r="V165" s="66" t="str">
        <f t="shared" si="81"/>
        <v/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2">IFERROR((F167-F166)/F166,"")</f>
        <v/>
      </c>
      <c r="G168" s="63" t="str">
        <f t="shared" si="82"/>
        <v/>
      </c>
      <c r="H168" s="63" t="str">
        <f t="shared" si="82"/>
        <v/>
      </c>
      <c r="I168" s="63" t="str">
        <f t="shared" si="82"/>
        <v/>
      </c>
      <c r="J168" s="63" t="str">
        <f t="shared" si="82"/>
        <v/>
      </c>
      <c r="K168" s="63" t="str">
        <f t="shared" si="82"/>
        <v/>
      </c>
      <c r="L168" s="63" t="str">
        <f t="shared" si="82"/>
        <v/>
      </c>
      <c r="M168" s="63" t="str">
        <f t="shared" si="82"/>
        <v/>
      </c>
      <c r="N168" s="35" t="str">
        <f t="shared" si="82"/>
        <v/>
      </c>
      <c r="O168" s="35" t="str">
        <f t="shared" si="82"/>
        <v/>
      </c>
      <c r="P168" s="35" t="str">
        <f t="shared" si="82"/>
        <v/>
      </c>
      <c r="Q168" s="63" t="str">
        <f t="shared" si="82"/>
        <v/>
      </c>
      <c r="R168" s="63" t="str">
        <f t="shared" si="82"/>
        <v/>
      </c>
      <c r="S168" s="63" t="str">
        <f t="shared" si="82"/>
        <v/>
      </c>
      <c r="T168" s="63" t="str">
        <f t="shared" si="82"/>
        <v/>
      </c>
      <c r="U168" s="63" t="str">
        <f t="shared" si="82"/>
        <v/>
      </c>
      <c r="V168" s="64" t="str">
        <f t="shared" si="82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3">IFERROR(SQRT(2*(F167-F166)^2/(F167+F166)),"")</f>
        <v/>
      </c>
      <c r="G169" s="65" t="str">
        <f t="shared" si="83"/>
        <v/>
      </c>
      <c r="H169" s="65" t="str">
        <f t="shared" si="83"/>
        <v/>
      </c>
      <c r="I169" s="65" t="str">
        <f t="shared" si="83"/>
        <v/>
      </c>
      <c r="J169" s="65" t="str">
        <f t="shared" si="83"/>
        <v/>
      </c>
      <c r="K169" s="65" t="str">
        <f t="shared" si="83"/>
        <v/>
      </c>
      <c r="L169" s="65" t="str">
        <f t="shared" si="83"/>
        <v/>
      </c>
      <c r="M169" s="65" t="str">
        <f t="shared" si="83"/>
        <v/>
      </c>
      <c r="N169" s="70" t="str">
        <f t="shared" si="83"/>
        <v/>
      </c>
      <c r="O169" s="70" t="str">
        <f t="shared" si="83"/>
        <v/>
      </c>
      <c r="P169" s="70" t="str">
        <f t="shared" si="83"/>
        <v/>
      </c>
      <c r="Q169" s="65" t="str">
        <f t="shared" si="83"/>
        <v/>
      </c>
      <c r="R169" s="65" t="str">
        <f t="shared" si="83"/>
        <v/>
      </c>
      <c r="S169" s="65" t="str">
        <f t="shared" si="83"/>
        <v/>
      </c>
      <c r="T169" s="65" t="str">
        <f t="shared" si="83"/>
        <v/>
      </c>
      <c r="U169" s="65" t="str">
        <f t="shared" si="83"/>
        <v/>
      </c>
      <c r="V169" s="66" t="str">
        <f t="shared" si="83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4">IFERROR((F171-F170)/F170,"")</f>
        <v/>
      </c>
      <c r="G172" s="63" t="str">
        <f t="shared" si="84"/>
        <v/>
      </c>
      <c r="H172" s="63" t="str">
        <f t="shared" si="84"/>
        <v/>
      </c>
      <c r="I172" s="63" t="str">
        <f t="shared" si="84"/>
        <v/>
      </c>
      <c r="J172" s="63" t="str">
        <f t="shared" si="84"/>
        <v/>
      </c>
      <c r="K172" s="63" t="str">
        <f t="shared" si="84"/>
        <v/>
      </c>
      <c r="L172" s="63" t="str">
        <f t="shared" si="84"/>
        <v/>
      </c>
      <c r="M172" s="63" t="str">
        <f t="shared" si="84"/>
        <v/>
      </c>
      <c r="N172" s="35" t="str">
        <f t="shared" si="84"/>
        <v/>
      </c>
      <c r="O172" s="35" t="str">
        <f t="shared" si="84"/>
        <v/>
      </c>
      <c r="P172" s="35" t="str">
        <f t="shared" si="84"/>
        <v/>
      </c>
      <c r="Q172" s="63" t="str">
        <f t="shared" si="84"/>
        <v/>
      </c>
      <c r="R172" s="63" t="str">
        <f t="shared" si="84"/>
        <v/>
      </c>
      <c r="S172" s="63" t="str">
        <f t="shared" si="84"/>
        <v/>
      </c>
      <c r="T172" s="63" t="str">
        <f t="shared" si="84"/>
        <v/>
      </c>
      <c r="U172" s="63" t="str">
        <f t="shared" si="84"/>
        <v/>
      </c>
      <c r="V172" s="64" t="str">
        <f t="shared" si="84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5">IFERROR(SQRT(2*(F171-F170)^2/(F171+F170)),"")</f>
        <v/>
      </c>
      <c r="G173" s="65" t="str">
        <f t="shared" si="85"/>
        <v/>
      </c>
      <c r="H173" s="65" t="str">
        <f t="shared" si="85"/>
        <v/>
      </c>
      <c r="I173" s="65" t="str">
        <f t="shared" si="85"/>
        <v/>
      </c>
      <c r="J173" s="65" t="str">
        <f t="shared" si="85"/>
        <v/>
      </c>
      <c r="K173" s="65" t="str">
        <f t="shared" si="85"/>
        <v/>
      </c>
      <c r="L173" s="65" t="str">
        <f t="shared" si="85"/>
        <v/>
      </c>
      <c r="M173" s="65" t="str">
        <f t="shared" si="85"/>
        <v/>
      </c>
      <c r="N173" s="70" t="str">
        <f t="shared" si="85"/>
        <v/>
      </c>
      <c r="O173" s="70" t="str">
        <f t="shared" si="85"/>
        <v/>
      </c>
      <c r="P173" s="70" t="str">
        <f t="shared" si="85"/>
        <v/>
      </c>
      <c r="Q173" s="65" t="str">
        <f t="shared" si="85"/>
        <v/>
      </c>
      <c r="R173" s="65" t="str">
        <f t="shared" si="85"/>
        <v/>
      </c>
      <c r="S173" s="65" t="str">
        <f t="shared" si="85"/>
        <v/>
      </c>
      <c r="T173" s="65" t="str">
        <f t="shared" si="85"/>
        <v/>
      </c>
      <c r="U173" s="65" t="str">
        <f t="shared" si="85"/>
        <v/>
      </c>
      <c r="V173" s="66" t="str">
        <f t="shared" si="85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86">IFERROR((F175-F174)/F174,"")</f>
        <v/>
      </c>
      <c r="G176" s="63" t="str">
        <f t="shared" si="86"/>
        <v/>
      </c>
      <c r="H176" s="63" t="str">
        <f t="shared" si="86"/>
        <v/>
      </c>
      <c r="I176" s="63" t="str">
        <f t="shared" si="86"/>
        <v/>
      </c>
      <c r="J176" s="63" t="str">
        <f t="shared" si="86"/>
        <v/>
      </c>
      <c r="K176" s="63" t="str">
        <f t="shared" si="86"/>
        <v/>
      </c>
      <c r="L176" s="63" t="str">
        <f t="shared" si="86"/>
        <v/>
      </c>
      <c r="M176" s="63" t="str">
        <f t="shared" si="86"/>
        <v/>
      </c>
      <c r="N176" s="35" t="str">
        <f t="shared" si="86"/>
        <v/>
      </c>
      <c r="O176" s="35" t="str">
        <f t="shared" si="86"/>
        <v/>
      </c>
      <c r="P176" s="35" t="str">
        <f t="shared" si="86"/>
        <v/>
      </c>
      <c r="Q176" s="63" t="str">
        <f t="shared" si="86"/>
        <v/>
      </c>
      <c r="R176" s="63" t="str">
        <f t="shared" si="86"/>
        <v/>
      </c>
      <c r="S176" s="63" t="str">
        <f t="shared" si="86"/>
        <v/>
      </c>
      <c r="T176" s="63" t="str">
        <f t="shared" si="86"/>
        <v/>
      </c>
      <c r="U176" s="63" t="str">
        <f t="shared" si="86"/>
        <v/>
      </c>
      <c r="V176" s="64" t="str">
        <f t="shared" si="86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87">IFERROR(SQRT(2*(F175-F174)^2/(F175+F174)),"")</f>
        <v/>
      </c>
      <c r="G177" s="65" t="str">
        <f t="shared" si="87"/>
        <v/>
      </c>
      <c r="H177" s="65" t="str">
        <f t="shared" si="87"/>
        <v/>
      </c>
      <c r="I177" s="65" t="str">
        <f t="shared" si="87"/>
        <v/>
      </c>
      <c r="J177" s="65" t="str">
        <f t="shared" si="87"/>
        <v/>
      </c>
      <c r="K177" s="65" t="str">
        <f t="shared" si="87"/>
        <v/>
      </c>
      <c r="L177" s="65" t="str">
        <f t="shared" si="87"/>
        <v/>
      </c>
      <c r="M177" s="65" t="str">
        <f t="shared" si="87"/>
        <v/>
      </c>
      <c r="N177" s="70" t="str">
        <f t="shared" si="87"/>
        <v/>
      </c>
      <c r="O177" s="70" t="str">
        <f t="shared" si="87"/>
        <v/>
      </c>
      <c r="P177" s="70" t="str">
        <f t="shared" si="87"/>
        <v/>
      </c>
      <c r="Q177" s="65" t="str">
        <f t="shared" si="87"/>
        <v/>
      </c>
      <c r="R177" s="65" t="str">
        <f t="shared" si="87"/>
        <v/>
      </c>
      <c r="S177" s="65" t="str">
        <f t="shared" si="87"/>
        <v/>
      </c>
      <c r="T177" s="65" t="str">
        <f t="shared" si="87"/>
        <v/>
      </c>
      <c r="U177" s="65" t="str">
        <f t="shared" si="87"/>
        <v/>
      </c>
      <c r="V177" s="66" t="str">
        <f t="shared" si="87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88">IFERROR((F179-F178)/F178,"")</f>
        <v/>
      </c>
      <c r="G180" s="63" t="str">
        <f t="shared" si="88"/>
        <v/>
      </c>
      <c r="H180" s="63" t="str">
        <f t="shared" si="88"/>
        <v/>
      </c>
      <c r="I180" s="63" t="str">
        <f t="shared" si="88"/>
        <v/>
      </c>
      <c r="J180" s="63" t="str">
        <f t="shared" si="88"/>
        <v/>
      </c>
      <c r="K180" s="63" t="str">
        <f t="shared" si="88"/>
        <v/>
      </c>
      <c r="L180" s="63" t="str">
        <f t="shared" si="88"/>
        <v/>
      </c>
      <c r="M180" s="63" t="str">
        <f t="shared" si="88"/>
        <v/>
      </c>
      <c r="N180" s="35" t="str">
        <f t="shared" si="88"/>
        <v/>
      </c>
      <c r="O180" s="35" t="str">
        <f t="shared" si="88"/>
        <v/>
      </c>
      <c r="P180" s="35" t="str">
        <f t="shared" si="88"/>
        <v/>
      </c>
      <c r="Q180" s="63" t="str">
        <f t="shared" si="88"/>
        <v/>
      </c>
      <c r="R180" s="63" t="str">
        <f t="shared" si="88"/>
        <v/>
      </c>
      <c r="S180" s="63" t="str">
        <f t="shared" si="88"/>
        <v/>
      </c>
      <c r="T180" s="63" t="str">
        <f t="shared" si="88"/>
        <v/>
      </c>
      <c r="U180" s="63" t="str">
        <f t="shared" si="88"/>
        <v/>
      </c>
      <c r="V180" s="64" t="str">
        <f t="shared" si="88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89">IFERROR(SQRT(2*(F179-F178)^2/(F179+F178)),"")</f>
        <v/>
      </c>
      <c r="G181" s="65" t="str">
        <f t="shared" si="89"/>
        <v/>
      </c>
      <c r="H181" s="65" t="str">
        <f t="shared" si="89"/>
        <v/>
      </c>
      <c r="I181" s="65" t="str">
        <f t="shared" si="89"/>
        <v/>
      </c>
      <c r="J181" s="65" t="str">
        <f t="shared" si="89"/>
        <v/>
      </c>
      <c r="K181" s="65" t="str">
        <f t="shared" si="89"/>
        <v/>
      </c>
      <c r="L181" s="65" t="str">
        <f t="shared" si="89"/>
        <v/>
      </c>
      <c r="M181" s="65" t="str">
        <f t="shared" si="89"/>
        <v/>
      </c>
      <c r="N181" s="70" t="str">
        <f t="shared" si="89"/>
        <v/>
      </c>
      <c r="O181" s="70" t="str">
        <f t="shared" si="89"/>
        <v/>
      </c>
      <c r="P181" s="70" t="str">
        <f t="shared" si="89"/>
        <v/>
      </c>
      <c r="Q181" s="65" t="str">
        <f t="shared" si="89"/>
        <v/>
      </c>
      <c r="R181" s="65" t="str">
        <f t="shared" si="89"/>
        <v/>
      </c>
      <c r="S181" s="65" t="str">
        <f t="shared" si="89"/>
        <v/>
      </c>
      <c r="T181" s="65" t="str">
        <f t="shared" si="89"/>
        <v/>
      </c>
      <c r="U181" s="65" t="str">
        <f t="shared" si="89"/>
        <v/>
      </c>
      <c r="V181" s="66" t="str">
        <f t="shared" si="89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0">IFERROR((F183-F182)/F182,"")</f>
        <v/>
      </c>
      <c r="G184" s="63" t="str">
        <f t="shared" si="90"/>
        <v/>
      </c>
      <c r="H184" s="63" t="str">
        <f t="shared" si="90"/>
        <v/>
      </c>
      <c r="I184" s="63" t="str">
        <f t="shared" si="90"/>
        <v/>
      </c>
      <c r="J184" s="63" t="str">
        <f t="shared" si="90"/>
        <v/>
      </c>
      <c r="K184" s="63" t="str">
        <f t="shared" si="90"/>
        <v/>
      </c>
      <c r="L184" s="63" t="str">
        <f t="shared" si="90"/>
        <v/>
      </c>
      <c r="M184" s="63" t="str">
        <f t="shared" si="90"/>
        <v/>
      </c>
      <c r="N184" s="35" t="str">
        <f t="shared" si="90"/>
        <v/>
      </c>
      <c r="O184" s="35" t="str">
        <f t="shared" si="90"/>
        <v/>
      </c>
      <c r="P184" s="35" t="str">
        <f t="shared" si="90"/>
        <v/>
      </c>
      <c r="Q184" s="63" t="str">
        <f t="shared" si="90"/>
        <v/>
      </c>
      <c r="R184" s="63" t="str">
        <f t="shared" si="90"/>
        <v/>
      </c>
      <c r="S184" s="63" t="str">
        <f t="shared" si="90"/>
        <v/>
      </c>
      <c r="T184" s="63" t="str">
        <f t="shared" si="90"/>
        <v/>
      </c>
      <c r="U184" s="63" t="str">
        <f t="shared" si="90"/>
        <v/>
      </c>
      <c r="V184" s="64" t="str">
        <f t="shared" si="90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1">IFERROR(SQRT(2*(F183-F182)^2/(F183+F182)),"")</f>
        <v/>
      </c>
      <c r="G185" s="65" t="str">
        <f t="shared" si="91"/>
        <v/>
      </c>
      <c r="H185" s="65" t="str">
        <f t="shared" si="91"/>
        <v/>
      </c>
      <c r="I185" s="65" t="str">
        <f t="shared" si="91"/>
        <v/>
      </c>
      <c r="J185" s="65" t="str">
        <f t="shared" si="91"/>
        <v/>
      </c>
      <c r="K185" s="65" t="str">
        <f t="shared" si="91"/>
        <v/>
      </c>
      <c r="L185" s="65" t="str">
        <f t="shared" si="91"/>
        <v/>
      </c>
      <c r="M185" s="65" t="str">
        <f t="shared" si="91"/>
        <v/>
      </c>
      <c r="N185" s="70" t="str">
        <f t="shared" si="91"/>
        <v/>
      </c>
      <c r="O185" s="70" t="str">
        <f t="shared" si="91"/>
        <v/>
      </c>
      <c r="P185" s="70" t="str">
        <f t="shared" si="91"/>
        <v/>
      </c>
      <c r="Q185" s="65" t="str">
        <f t="shared" si="91"/>
        <v/>
      </c>
      <c r="R185" s="65" t="str">
        <f t="shared" si="91"/>
        <v/>
      </c>
      <c r="S185" s="65" t="str">
        <f t="shared" si="91"/>
        <v/>
      </c>
      <c r="T185" s="65" t="str">
        <f t="shared" si="91"/>
        <v/>
      </c>
      <c r="U185" s="65" t="str">
        <f t="shared" si="91"/>
        <v/>
      </c>
      <c r="V185" s="66" t="str">
        <f t="shared" si="91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2">IFERROR((F187-F186)/F186,"")</f>
        <v/>
      </c>
      <c r="G188" s="63" t="str">
        <f t="shared" si="92"/>
        <v/>
      </c>
      <c r="H188" s="63" t="str">
        <f t="shared" si="92"/>
        <v/>
      </c>
      <c r="I188" s="63" t="str">
        <f t="shared" si="92"/>
        <v/>
      </c>
      <c r="J188" s="63" t="str">
        <f t="shared" si="92"/>
        <v/>
      </c>
      <c r="K188" s="63" t="str">
        <f t="shared" si="92"/>
        <v/>
      </c>
      <c r="L188" s="63" t="str">
        <f t="shared" si="92"/>
        <v/>
      </c>
      <c r="M188" s="63" t="str">
        <f t="shared" si="92"/>
        <v/>
      </c>
      <c r="N188" s="35" t="str">
        <f t="shared" si="92"/>
        <v/>
      </c>
      <c r="O188" s="35" t="str">
        <f t="shared" si="92"/>
        <v/>
      </c>
      <c r="P188" s="35" t="str">
        <f t="shared" si="92"/>
        <v/>
      </c>
      <c r="Q188" s="63" t="str">
        <f t="shared" si="92"/>
        <v/>
      </c>
      <c r="R188" s="63" t="str">
        <f t="shared" si="92"/>
        <v/>
      </c>
      <c r="S188" s="63" t="str">
        <f t="shared" si="92"/>
        <v/>
      </c>
      <c r="T188" s="63" t="str">
        <f t="shared" si="92"/>
        <v/>
      </c>
      <c r="U188" s="63" t="str">
        <f t="shared" si="92"/>
        <v/>
      </c>
      <c r="V188" s="64" t="str">
        <f t="shared" si="92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3">IFERROR(SQRT(2*(F187-F186)^2/(F187+F186)),"")</f>
        <v/>
      </c>
      <c r="G189" s="65" t="str">
        <f t="shared" si="93"/>
        <v/>
      </c>
      <c r="H189" s="65" t="str">
        <f t="shared" si="93"/>
        <v/>
      </c>
      <c r="I189" s="65" t="str">
        <f t="shared" si="93"/>
        <v/>
      </c>
      <c r="J189" s="65" t="str">
        <f t="shared" si="93"/>
        <v/>
      </c>
      <c r="K189" s="65" t="str">
        <f t="shared" si="93"/>
        <v/>
      </c>
      <c r="L189" s="65" t="str">
        <f t="shared" si="93"/>
        <v/>
      </c>
      <c r="M189" s="65" t="str">
        <f t="shared" si="93"/>
        <v/>
      </c>
      <c r="N189" s="74" t="str">
        <f t="shared" si="93"/>
        <v/>
      </c>
      <c r="O189" s="74" t="str">
        <f t="shared" si="93"/>
        <v/>
      </c>
      <c r="P189" s="74" t="str">
        <f t="shared" si="93"/>
        <v/>
      </c>
      <c r="Q189" s="65" t="str">
        <f t="shared" si="93"/>
        <v/>
      </c>
      <c r="R189" s="65" t="str">
        <f t="shared" si="93"/>
        <v/>
      </c>
      <c r="S189" s="65" t="str">
        <f t="shared" si="93"/>
        <v/>
      </c>
      <c r="T189" s="65" t="str">
        <f t="shared" si="93"/>
        <v/>
      </c>
      <c r="U189" s="65" t="str">
        <f t="shared" si="93"/>
        <v/>
      </c>
      <c r="V189" s="66" t="str">
        <f t="shared" si="93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94">IFERROR((F191-F190)/F190,"")</f>
        <v/>
      </c>
      <c r="G192" s="63" t="str">
        <f t="shared" si="94"/>
        <v/>
      </c>
      <c r="H192" s="63" t="str">
        <f t="shared" si="94"/>
        <v/>
      </c>
      <c r="I192" s="63" t="str">
        <f t="shared" si="94"/>
        <v/>
      </c>
      <c r="J192" s="63" t="str">
        <f t="shared" si="94"/>
        <v/>
      </c>
      <c r="K192" s="63" t="str">
        <f t="shared" si="94"/>
        <v/>
      </c>
      <c r="L192" s="63" t="str">
        <f t="shared" si="94"/>
        <v/>
      </c>
      <c r="M192" s="63" t="str">
        <f t="shared" si="94"/>
        <v/>
      </c>
      <c r="N192" s="35" t="str">
        <f t="shared" si="94"/>
        <v/>
      </c>
      <c r="O192" s="35" t="str">
        <f t="shared" si="94"/>
        <v/>
      </c>
      <c r="P192" s="35" t="str">
        <f t="shared" si="94"/>
        <v/>
      </c>
      <c r="Q192" s="63" t="str">
        <f t="shared" si="94"/>
        <v/>
      </c>
      <c r="R192" s="63" t="str">
        <f t="shared" si="94"/>
        <v/>
      </c>
      <c r="S192" s="63" t="str">
        <f t="shared" si="94"/>
        <v/>
      </c>
      <c r="T192" s="63" t="str">
        <f t="shared" si="94"/>
        <v/>
      </c>
      <c r="U192" s="63" t="str">
        <f t="shared" si="94"/>
        <v/>
      </c>
      <c r="V192" s="64" t="str">
        <f t="shared" si="94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95">IFERROR(SQRT(2*(F191-F190)^2/(F191+F190)),"")</f>
        <v/>
      </c>
      <c r="G193" s="65" t="str">
        <f t="shared" si="95"/>
        <v/>
      </c>
      <c r="H193" s="65" t="str">
        <f t="shared" si="95"/>
        <v/>
      </c>
      <c r="I193" s="65" t="str">
        <f t="shared" si="95"/>
        <v/>
      </c>
      <c r="J193" s="65" t="str">
        <f t="shared" si="95"/>
        <v/>
      </c>
      <c r="K193" s="65" t="str">
        <f t="shared" si="95"/>
        <v/>
      </c>
      <c r="L193" s="65" t="str">
        <f t="shared" si="95"/>
        <v/>
      </c>
      <c r="M193" s="65" t="str">
        <f t="shared" si="95"/>
        <v/>
      </c>
      <c r="N193" s="74" t="str">
        <f t="shared" si="95"/>
        <v/>
      </c>
      <c r="O193" s="74" t="str">
        <f t="shared" si="95"/>
        <v/>
      </c>
      <c r="P193" s="74" t="str">
        <f t="shared" si="95"/>
        <v/>
      </c>
      <c r="Q193" s="65" t="str">
        <f t="shared" si="95"/>
        <v/>
      </c>
      <c r="R193" s="65" t="str">
        <f t="shared" si="95"/>
        <v/>
      </c>
      <c r="S193" s="65" t="str">
        <f t="shared" si="95"/>
        <v/>
      </c>
      <c r="T193" s="65" t="str">
        <f t="shared" si="95"/>
        <v/>
      </c>
      <c r="U193" s="65" t="str">
        <f t="shared" si="95"/>
        <v/>
      </c>
      <c r="V193" s="66" t="str">
        <f t="shared" si="95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96">IFERROR((F195-F194)/F194,"")</f>
        <v/>
      </c>
      <c r="G196" s="63" t="str">
        <f t="shared" si="96"/>
        <v/>
      </c>
      <c r="H196" s="63" t="str">
        <f t="shared" si="96"/>
        <v/>
      </c>
      <c r="I196" s="63" t="str">
        <f t="shared" si="96"/>
        <v/>
      </c>
      <c r="J196" s="63" t="str">
        <f t="shared" si="96"/>
        <v/>
      </c>
      <c r="K196" s="63" t="str">
        <f t="shared" si="96"/>
        <v/>
      </c>
      <c r="L196" s="63" t="str">
        <f t="shared" si="96"/>
        <v/>
      </c>
      <c r="M196" s="63" t="str">
        <f t="shared" si="96"/>
        <v/>
      </c>
      <c r="N196" s="35" t="str">
        <f t="shared" si="96"/>
        <v/>
      </c>
      <c r="O196" s="35" t="str">
        <f t="shared" si="96"/>
        <v/>
      </c>
      <c r="P196" s="35" t="str">
        <f t="shared" si="96"/>
        <v/>
      </c>
      <c r="Q196" s="63" t="str">
        <f t="shared" si="96"/>
        <v/>
      </c>
      <c r="R196" s="63" t="str">
        <f t="shared" si="96"/>
        <v/>
      </c>
      <c r="S196" s="63" t="str">
        <f t="shared" si="96"/>
        <v/>
      </c>
      <c r="T196" s="63" t="str">
        <f t="shared" si="96"/>
        <v/>
      </c>
      <c r="U196" s="63" t="str">
        <f t="shared" si="96"/>
        <v/>
      </c>
      <c r="V196" s="64" t="str">
        <f t="shared" si="96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97">IFERROR(SQRT(2*(F195-F194)^2/(F195+F194)),"")</f>
        <v/>
      </c>
      <c r="G197" s="65" t="str">
        <f t="shared" si="97"/>
        <v/>
      </c>
      <c r="H197" s="65" t="str">
        <f t="shared" si="97"/>
        <v/>
      </c>
      <c r="I197" s="65" t="str">
        <f t="shared" si="97"/>
        <v/>
      </c>
      <c r="J197" s="65" t="str">
        <f t="shared" si="97"/>
        <v/>
      </c>
      <c r="K197" s="65" t="str">
        <f t="shared" si="97"/>
        <v/>
      </c>
      <c r="L197" s="65" t="str">
        <f t="shared" si="97"/>
        <v/>
      </c>
      <c r="M197" s="65" t="str">
        <f t="shared" si="97"/>
        <v/>
      </c>
      <c r="N197" s="70" t="str">
        <f t="shared" si="97"/>
        <v/>
      </c>
      <c r="O197" s="70" t="str">
        <f t="shared" si="97"/>
        <v/>
      </c>
      <c r="P197" s="70" t="str">
        <f t="shared" si="97"/>
        <v/>
      </c>
      <c r="Q197" s="65" t="str">
        <f t="shared" si="97"/>
        <v/>
      </c>
      <c r="R197" s="65" t="str">
        <f t="shared" si="97"/>
        <v/>
      </c>
      <c r="S197" s="65" t="str">
        <f t="shared" si="97"/>
        <v/>
      </c>
      <c r="T197" s="65" t="str">
        <f t="shared" si="97"/>
        <v/>
      </c>
      <c r="U197" s="65" t="str">
        <f t="shared" si="97"/>
        <v/>
      </c>
      <c r="V197" s="66" t="str">
        <f t="shared" si="97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98">IFERROR((F199-F198)/F198,"")</f>
        <v/>
      </c>
      <c r="G200" s="63" t="str">
        <f t="shared" si="98"/>
        <v/>
      </c>
      <c r="H200" s="63" t="str">
        <f t="shared" si="98"/>
        <v/>
      </c>
      <c r="I200" s="63" t="str">
        <f t="shared" si="98"/>
        <v/>
      </c>
      <c r="J200" s="63" t="str">
        <f t="shared" si="98"/>
        <v/>
      </c>
      <c r="K200" s="63" t="str">
        <f t="shared" si="98"/>
        <v/>
      </c>
      <c r="L200" s="63" t="str">
        <f t="shared" si="98"/>
        <v/>
      </c>
      <c r="M200" s="63" t="str">
        <f t="shared" si="98"/>
        <v/>
      </c>
      <c r="N200" s="35" t="str">
        <f t="shared" si="98"/>
        <v/>
      </c>
      <c r="O200" s="35" t="str">
        <f t="shared" si="98"/>
        <v/>
      </c>
      <c r="P200" s="35" t="str">
        <f t="shared" si="98"/>
        <v/>
      </c>
      <c r="Q200" s="63" t="str">
        <f t="shared" si="98"/>
        <v/>
      </c>
      <c r="R200" s="63" t="str">
        <f t="shared" si="98"/>
        <v/>
      </c>
      <c r="S200" s="63" t="str">
        <f t="shared" si="98"/>
        <v/>
      </c>
      <c r="T200" s="63" t="str">
        <f t="shared" si="98"/>
        <v/>
      </c>
      <c r="U200" s="63" t="str">
        <f t="shared" si="98"/>
        <v/>
      </c>
      <c r="V200" s="64" t="str">
        <f t="shared" si="98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99">IFERROR(SQRT(2*(F199-F198)^2/(F199+F198)),"")</f>
        <v/>
      </c>
      <c r="G201" s="65" t="str">
        <f t="shared" si="99"/>
        <v/>
      </c>
      <c r="H201" s="65" t="str">
        <f t="shared" si="99"/>
        <v/>
      </c>
      <c r="I201" s="65" t="str">
        <f t="shared" si="99"/>
        <v/>
      </c>
      <c r="J201" s="65" t="str">
        <f t="shared" si="99"/>
        <v/>
      </c>
      <c r="K201" s="65" t="str">
        <f t="shared" si="99"/>
        <v/>
      </c>
      <c r="L201" s="65" t="str">
        <f t="shared" si="99"/>
        <v/>
      </c>
      <c r="M201" s="65" t="str">
        <f t="shared" si="99"/>
        <v/>
      </c>
      <c r="N201" s="70" t="str">
        <f t="shared" si="99"/>
        <v/>
      </c>
      <c r="O201" s="70" t="str">
        <f t="shared" si="99"/>
        <v/>
      </c>
      <c r="P201" s="70" t="str">
        <f t="shared" si="99"/>
        <v/>
      </c>
      <c r="Q201" s="65" t="str">
        <f t="shared" si="99"/>
        <v/>
      </c>
      <c r="R201" s="65" t="str">
        <f t="shared" si="99"/>
        <v/>
      </c>
      <c r="S201" s="65" t="str">
        <f t="shared" si="99"/>
        <v/>
      </c>
      <c r="T201" s="65" t="str">
        <f t="shared" si="99"/>
        <v/>
      </c>
      <c r="U201" s="65" t="str">
        <f t="shared" si="99"/>
        <v/>
      </c>
      <c r="V201" s="66" t="str">
        <f t="shared" si="99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0">IFERROR((F203-F202)/F202,"")</f>
        <v/>
      </c>
      <c r="G204" s="63" t="str">
        <f t="shared" si="100"/>
        <v/>
      </c>
      <c r="H204" s="63" t="str">
        <f t="shared" si="100"/>
        <v/>
      </c>
      <c r="I204" s="63" t="str">
        <f t="shared" si="100"/>
        <v/>
      </c>
      <c r="J204" s="63" t="str">
        <f t="shared" si="100"/>
        <v/>
      </c>
      <c r="K204" s="63" t="str">
        <f t="shared" si="100"/>
        <v/>
      </c>
      <c r="L204" s="63" t="str">
        <f t="shared" si="100"/>
        <v/>
      </c>
      <c r="M204" s="63" t="str">
        <f t="shared" si="100"/>
        <v/>
      </c>
      <c r="N204" s="35" t="str">
        <f t="shared" si="100"/>
        <v/>
      </c>
      <c r="O204" s="35" t="str">
        <f t="shared" si="100"/>
        <v/>
      </c>
      <c r="P204" s="35" t="str">
        <f t="shared" si="100"/>
        <v/>
      </c>
      <c r="Q204" s="63" t="str">
        <f t="shared" si="100"/>
        <v/>
      </c>
      <c r="R204" s="63" t="str">
        <f t="shared" si="100"/>
        <v/>
      </c>
      <c r="S204" s="63" t="str">
        <f t="shared" si="100"/>
        <v/>
      </c>
      <c r="T204" s="63" t="str">
        <f t="shared" si="100"/>
        <v/>
      </c>
      <c r="U204" s="63" t="str">
        <f t="shared" si="100"/>
        <v/>
      </c>
      <c r="V204" s="64" t="str">
        <f t="shared" si="100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1">IFERROR(SQRT(2*(F203-F202)^2/(F203+F202)),"")</f>
        <v/>
      </c>
      <c r="G205" s="65" t="str">
        <f t="shared" si="101"/>
        <v/>
      </c>
      <c r="H205" s="65" t="str">
        <f t="shared" si="101"/>
        <v/>
      </c>
      <c r="I205" s="65" t="str">
        <f t="shared" si="101"/>
        <v/>
      </c>
      <c r="J205" s="65" t="str">
        <f t="shared" si="101"/>
        <v/>
      </c>
      <c r="K205" s="65" t="str">
        <f t="shared" si="101"/>
        <v/>
      </c>
      <c r="L205" s="65" t="str">
        <f t="shared" si="101"/>
        <v/>
      </c>
      <c r="M205" s="65" t="str">
        <f t="shared" si="101"/>
        <v/>
      </c>
      <c r="N205" s="70" t="str">
        <f t="shared" si="101"/>
        <v/>
      </c>
      <c r="O205" s="70" t="str">
        <f t="shared" si="101"/>
        <v/>
      </c>
      <c r="P205" s="70" t="str">
        <f t="shared" si="101"/>
        <v/>
      </c>
      <c r="Q205" s="65" t="str">
        <f t="shared" si="101"/>
        <v/>
      </c>
      <c r="R205" s="65" t="str">
        <f t="shared" si="101"/>
        <v/>
      </c>
      <c r="S205" s="65" t="str">
        <f t="shared" si="101"/>
        <v/>
      </c>
      <c r="T205" s="65" t="str">
        <f t="shared" si="101"/>
        <v/>
      </c>
      <c r="U205" s="65" t="str">
        <f t="shared" si="101"/>
        <v/>
      </c>
      <c r="V205" s="66" t="str">
        <f t="shared" si="101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2">IFERROR((F207-F206)/F206,"")</f>
        <v/>
      </c>
      <c r="G208" s="63" t="str">
        <f t="shared" si="102"/>
        <v/>
      </c>
      <c r="H208" s="63" t="str">
        <f t="shared" si="102"/>
        <v/>
      </c>
      <c r="I208" s="63" t="str">
        <f t="shared" si="102"/>
        <v/>
      </c>
      <c r="J208" s="63" t="str">
        <f t="shared" si="102"/>
        <v/>
      </c>
      <c r="K208" s="63" t="str">
        <f t="shared" si="102"/>
        <v/>
      </c>
      <c r="L208" s="63" t="str">
        <f t="shared" si="102"/>
        <v/>
      </c>
      <c r="M208" s="63" t="str">
        <f t="shared" si="102"/>
        <v/>
      </c>
      <c r="N208" s="35" t="str">
        <f t="shared" si="102"/>
        <v/>
      </c>
      <c r="O208" s="35" t="str">
        <f t="shared" si="102"/>
        <v/>
      </c>
      <c r="P208" s="35" t="str">
        <f t="shared" si="102"/>
        <v/>
      </c>
      <c r="Q208" s="63" t="str">
        <f t="shared" si="102"/>
        <v/>
      </c>
      <c r="R208" s="63" t="str">
        <f t="shared" si="102"/>
        <v/>
      </c>
      <c r="S208" s="63" t="str">
        <f t="shared" si="102"/>
        <v/>
      </c>
      <c r="T208" s="63" t="str">
        <f t="shared" si="102"/>
        <v/>
      </c>
      <c r="U208" s="63" t="str">
        <f t="shared" si="102"/>
        <v/>
      </c>
      <c r="V208" s="64" t="str">
        <f t="shared" si="102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3">IFERROR(SQRT(2*(F207-F206)^2/(F207+F206)),"")</f>
        <v/>
      </c>
      <c r="G209" s="65" t="str">
        <f t="shared" si="103"/>
        <v/>
      </c>
      <c r="H209" s="65" t="str">
        <f t="shared" si="103"/>
        <v/>
      </c>
      <c r="I209" s="65" t="str">
        <f t="shared" si="103"/>
        <v/>
      </c>
      <c r="J209" s="65" t="str">
        <f t="shared" si="103"/>
        <v/>
      </c>
      <c r="K209" s="65" t="str">
        <f t="shared" si="103"/>
        <v/>
      </c>
      <c r="L209" s="65" t="str">
        <f t="shared" si="103"/>
        <v/>
      </c>
      <c r="M209" s="65" t="str">
        <f t="shared" si="103"/>
        <v/>
      </c>
      <c r="N209" s="74" t="str">
        <f t="shared" si="103"/>
        <v/>
      </c>
      <c r="O209" s="74" t="str">
        <f t="shared" si="103"/>
        <v/>
      </c>
      <c r="P209" s="74" t="str">
        <f t="shared" si="103"/>
        <v/>
      </c>
      <c r="Q209" s="65" t="str">
        <f t="shared" si="103"/>
        <v/>
      </c>
      <c r="R209" s="65" t="str">
        <f t="shared" si="103"/>
        <v/>
      </c>
      <c r="S209" s="65" t="str">
        <f t="shared" si="103"/>
        <v/>
      </c>
      <c r="T209" s="65" t="str">
        <f t="shared" si="103"/>
        <v/>
      </c>
      <c r="U209" s="65" t="str">
        <f t="shared" si="103"/>
        <v/>
      </c>
      <c r="V209" s="66" t="str">
        <f t="shared" si="103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/>
      <c r="E210" s="90"/>
    </row>
    <row r="211" spans="1:22" ht="13.95" customHeight="1" x14ac:dyDescent="0.3">
      <c r="A211" s="82"/>
      <c r="B211" s="85"/>
      <c r="C211" s="18" t="s">
        <v>548</v>
      </c>
      <c r="D211" s="88"/>
      <c r="E211" s="88"/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 t="str">
        <f t="shared" ref="F212:V212" si="104">IFERROR((F211-F210)/F210,"")</f>
        <v/>
      </c>
      <c r="G212" s="63" t="str">
        <f t="shared" si="104"/>
        <v/>
      </c>
      <c r="H212" s="63" t="str">
        <f t="shared" si="104"/>
        <v/>
      </c>
      <c r="I212" s="63" t="str">
        <f t="shared" si="104"/>
        <v/>
      </c>
      <c r="J212" s="63" t="str">
        <f t="shared" si="104"/>
        <v/>
      </c>
      <c r="K212" s="63" t="str">
        <f t="shared" si="104"/>
        <v/>
      </c>
      <c r="L212" s="63" t="str">
        <f t="shared" si="104"/>
        <v/>
      </c>
      <c r="M212" s="63" t="str">
        <f t="shared" si="104"/>
        <v/>
      </c>
      <c r="N212" s="35" t="str">
        <f t="shared" si="104"/>
        <v/>
      </c>
      <c r="O212" s="35" t="str">
        <f t="shared" si="104"/>
        <v/>
      </c>
      <c r="P212" s="35" t="str">
        <f t="shared" si="104"/>
        <v/>
      </c>
      <c r="Q212" s="63" t="str">
        <f t="shared" si="104"/>
        <v/>
      </c>
      <c r="R212" s="63" t="str">
        <f t="shared" si="104"/>
        <v/>
      </c>
      <c r="S212" s="63" t="str">
        <f t="shared" si="104"/>
        <v/>
      </c>
      <c r="T212" s="63" t="str">
        <f t="shared" si="104"/>
        <v/>
      </c>
      <c r="U212" s="63" t="str">
        <f t="shared" si="104"/>
        <v/>
      </c>
      <c r="V212" s="64" t="str">
        <f t="shared" si="104"/>
        <v/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 t="str">
        <f t="shared" ref="F213:V213" si="105">IFERROR(SQRT(2*(F211-F210)^2/(F211+F210)),"")</f>
        <v/>
      </c>
      <c r="G213" s="65" t="str">
        <f t="shared" si="105"/>
        <v/>
      </c>
      <c r="H213" s="65" t="str">
        <f t="shared" si="105"/>
        <v/>
      </c>
      <c r="I213" s="65" t="str">
        <f t="shared" si="105"/>
        <v/>
      </c>
      <c r="J213" s="65" t="str">
        <f t="shared" si="105"/>
        <v/>
      </c>
      <c r="K213" s="65" t="str">
        <f t="shared" si="105"/>
        <v/>
      </c>
      <c r="L213" s="65" t="str">
        <f t="shared" si="105"/>
        <v/>
      </c>
      <c r="M213" s="65" t="str">
        <f t="shared" si="105"/>
        <v/>
      </c>
      <c r="N213" s="74" t="str">
        <f t="shared" si="105"/>
        <v/>
      </c>
      <c r="O213" s="74" t="str">
        <f t="shared" si="105"/>
        <v/>
      </c>
      <c r="P213" s="74" t="str">
        <f t="shared" si="105"/>
        <v/>
      </c>
      <c r="Q213" s="65" t="str">
        <f t="shared" si="105"/>
        <v/>
      </c>
      <c r="R213" s="65" t="str">
        <f t="shared" si="105"/>
        <v/>
      </c>
      <c r="S213" s="65" t="str">
        <f t="shared" si="105"/>
        <v/>
      </c>
      <c r="T213" s="65" t="str">
        <f t="shared" si="105"/>
        <v/>
      </c>
      <c r="U213" s="65" t="str">
        <f t="shared" si="105"/>
        <v/>
      </c>
      <c r="V213" s="66" t="str">
        <f t="shared" si="105"/>
        <v/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/>
      <c r="E214" s="90"/>
    </row>
    <row r="215" spans="1:22" ht="13.95" customHeight="1" x14ac:dyDescent="0.3">
      <c r="A215" s="82"/>
      <c r="B215" s="85"/>
      <c r="C215" s="18" t="s">
        <v>548</v>
      </c>
      <c r="D215" s="88"/>
      <c r="E215" s="88"/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 t="str">
        <f t="shared" ref="F216:V216" si="106">IFERROR((F215-F214)/F214,"")</f>
        <v/>
      </c>
      <c r="G216" s="63" t="str">
        <f t="shared" si="106"/>
        <v/>
      </c>
      <c r="H216" s="63" t="str">
        <f t="shared" si="106"/>
        <v/>
      </c>
      <c r="I216" s="63" t="str">
        <f t="shared" si="106"/>
        <v/>
      </c>
      <c r="J216" s="63" t="str">
        <f t="shared" si="106"/>
        <v/>
      </c>
      <c r="K216" s="63" t="str">
        <f t="shared" si="106"/>
        <v/>
      </c>
      <c r="L216" s="63" t="str">
        <f t="shared" si="106"/>
        <v/>
      </c>
      <c r="M216" s="63" t="str">
        <f t="shared" si="106"/>
        <v/>
      </c>
      <c r="N216" s="35" t="str">
        <f t="shared" si="106"/>
        <v/>
      </c>
      <c r="O216" s="35" t="str">
        <f t="shared" si="106"/>
        <v/>
      </c>
      <c r="P216" s="35" t="str">
        <f t="shared" si="106"/>
        <v/>
      </c>
      <c r="Q216" s="63" t="str">
        <f t="shared" si="106"/>
        <v/>
      </c>
      <c r="R216" s="63" t="str">
        <f t="shared" si="106"/>
        <v/>
      </c>
      <c r="S216" s="63" t="str">
        <f t="shared" si="106"/>
        <v/>
      </c>
      <c r="T216" s="63" t="str">
        <f t="shared" si="106"/>
        <v/>
      </c>
      <c r="U216" s="63" t="str">
        <f t="shared" si="106"/>
        <v/>
      </c>
      <c r="V216" s="64" t="str">
        <f t="shared" si="106"/>
        <v/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 t="str">
        <f t="shared" ref="F217:V217" si="107">IFERROR(SQRT(2*(F215-F214)^2/(F215+F214)),"")</f>
        <v/>
      </c>
      <c r="G217" s="65" t="str">
        <f t="shared" si="107"/>
        <v/>
      </c>
      <c r="H217" s="65" t="str">
        <f t="shared" si="107"/>
        <v/>
      </c>
      <c r="I217" s="65" t="str">
        <f t="shared" si="107"/>
        <v/>
      </c>
      <c r="J217" s="65" t="str">
        <f t="shared" si="107"/>
        <v/>
      </c>
      <c r="K217" s="65" t="str">
        <f t="shared" si="107"/>
        <v/>
      </c>
      <c r="L217" s="65" t="str">
        <f t="shared" si="107"/>
        <v/>
      </c>
      <c r="M217" s="65" t="str">
        <f t="shared" si="107"/>
        <v/>
      </c>
      <c r="N217" s="74" t="str">
        <f t="shared" si="107"/>
        <v/>
      </c>
      <c r="O217" s="74" t="str">
        <f t="shared" si="107"/>
        <v/>
      </c>
      <c r="P217" s="74" t="str">
        <f t="shared" si="107"/>
        <v/>
      </c>
      <c r="Q217" s="65" t="str">
        <f t="shared" si="107"/>
        <v/>
      </c>
      <c r="R217" s="65" t="str">
        <f t="shared" si="107"/>
        <v/>
      </c>
      <c r="S217" s="65" t="str">
        <f t="shared" si="107"/>
        <v/>
      </c>
      <c r="T217" s="65" t="str">
        <f t="shared" si="107"/>
        <v/>
      </c>
      <c r="U217" s="65" t="str">
        <f t="shared" si="107"/>
        <v/>
      </c>
      <c r="V217" s="66" t="str">
        <f t="shared" si="107"/>
        <v/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08">IFERROR((F219-F218)/F218,"")</f>
        <v/>
      </c>
      <c r="G220" s="63" t="str">
        <f t="shared" si="108"/>
        <v/>
      </c>
      <c r="H220" s="63" t="str">
        <f t="shared" si="108"/>
        <v/>
      </c>
      <c r="I220" s="63" t="str">
        <f t="shared" si="108"/>
        <v/>
      </c>
      <c r="J220" s="63" t="str">
        <f t="shared" si="108"/>
        <v/>
      </c>
      <c r="K220" s="63" t="str">
        <f t="shared" si="108"/>
        <v/>
      </c>
      <c r="L220" s="63" t="str">
        <f t="shared" si="108"/>
        <v/>
      </c>
      <c r="M220" s="63" t="str">
        <f t="shared" si="108"/>
        <v/>
      </c>
      <c r="N220" s="35" t="str">
        <f t="shared" si="108"/>
        <v/>
      </c>
      <c r="O220" s="35" t="str">
        <f t="shared" si="108"/>
        <v/>
      </c>
      <c r="P220" s="35" t="str">
        <f t="shared" si="108"/>
        <v/>
      </c>
      <c r="Q220" s="63" t="str">
        <f t="shared" si="108"/>
        <v/>
      </c>
      <c r="R220" s="63" t="str">
        <f t="shared" si="108"/>
        <v/>
      </c>
      <c r="S220" s="63" t="str">
        <f t="shared" si="108"/>
        <v/>
      </c>
      <c r="T220" s="63" t="str">
        <f t="shared" si="108"/>
        <v/>
      </c>
      <c r="U220" s="63" t="str">
        <f t="shared" si="108"/>
        <v/>
      </c>
      <c r="V220" s="64" t="str">
        <f t="shared" si="108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09">IFERROR(SQRT(2*(F219-F218)^2/(F219+F218)),"")</f>
        <v/>
      </c>
      <c r="G221" s="65" t="str">
        <f t="shared" si="109"/>
        <v/>
      </c>
      <c r="H221" s="65" t="str">
        <f t="shared" si="109"/>
        <v/>
      </c>
      <c r="I221" s="65" t="str">
        <f t="shared" si="109"/>
        <v/>
      </c>
      <c r="J221" s="65" t="str">
        <f t="shared" si="109"/>
        <v/>
      </c>
      <c r="K221" s="65" t="str">
        <f t="shared" si="109"/>
        <v/>
      </c>
      <c r="L221" s="65" t="str">
        <f t="shared" si="109"/>
        <v/>
      </c>
      <c r="M221" s="65" t="str">
        <f t="shared" si="109"/>
        <v/>
      </c>
      <c r="N221" s="70" t="str">
        <f t="shared" si="109"/>
        <v/>
      </c>
      <c r="O221" s="70" t="str">
        <f t="shared" si="109"/>
        <v/>
      </c>
      <c r="P221" s="70" t="str">
        <f t="shared" si="109"/>
        <v/>
      </c>
      <c r="Q221" s="65" t="str">
        <f t="shared" si="109"/>
        <v/>
      </c>
      <c r="R221" s="65" t="str">
        <f t="shared" si="109"/>
        <v/>
      </c>
      <c r="S221" s="65" t="str">
        <f t="shared" si="109"/>
        <v/>
      </c>
      <c r="T221" s="65" t="str">
        <f t="shared" si="109"/>
        <v/>
      </c>
      <c r="U221" s="65" t="str">
        <f t="shared" si="109"/>
        <v/>
      </c>
      <c r="V221" s="66" t="str">
        <f t="shared" si="109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0">IFERROR((F223-F222)/F222,"")</f>
        <v/>
      </c>
      <c r="G224" s="63" t="str">
        <f t="shared" si="110"/>
        <v/>
      </c>
      <c r="H224" s="63" t="str">
        <f t="shared" si="110"/>
        <v/>
      </c>
      <c r="I224" s="63" t="str">
        <f t="shared" si="110"/>
        <v/>
      </c>
      <c r="J224" s="63" t="str">
        <f t="shared" si="110"/>
        <v/>
      </c>
      <c r="K224" s="63" t="str">
        <f t="shared" si="110"/>
        <v/>
      </c>
      <c r="L224" s="63" t="str">
        <f t="shared" si="110"/>
        <v/>
      </c>
      <c r="M224" s="63" t="str">
        <f t="shared" si="110"/>
        <v/>
      </c>
      <c r="N224" s="35" t="str">
        <f t="shared" si="110"/>
        <v/>
      </c>
      <c r="O224" s="35" t="str">
        <f t="shared" si="110"/>
        <v/>
      </c>
      <c r="P224" s="35" t="str">
        <f t="shared" si="110"/>
        <v/>
      </c>
      <c r="Q224" s="63" t="str">
        <f t="shared" si="110"/>
        <v/>
      </c>
      <c r="R224" s="63" t="str">
        <f t="shared" si="110"/>
        <v/>
      </c>
      <c r="S224" s="63" t="str">
        <f t="shared" si="110"/>
        <v/>
      </c>
      <c r="T224" s="63" t="str">
        <f t="shared" si="110"/>
        <v/>
      </c>
      <c r="U224" s="63" t="str">
        <f t="shared" si="110"/>
        <v/>
      </c>
      <c r="V224" s="64" t="str">
        <f t="shared" si="110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1">IFERROR(SQRT(2*(F223-F222)^2/(F223+F222)),"")</f>
        <v/>
      </c>
      <c r="G225" s="65" t="str">
        <f t="shared" si="111"/>
        <v/>
      </c>
      <c r="H225" s="65" t="str">
        <f t="shared" si="111"/>
        <v/>
      </c>
      <c r="I225" s="65" t="str">
        <f t="shared" si="111"/>
        <v/>
      </c>
      <c r="J225" s="65" t="str">
        <f t="shared" si="111"/>
        <v/>
      </c>
      <c r="K225" s="65" t="str">
        <f t="shared" si="111"/>
        <v/>
      </c>
      <c r="L225" s="65" t="str">
        <f t="shared" si="111"/>
        <v/>
      </c>
      <c r="M225" s="65" t="str">
        <f t="shared" si="111"/>
        <v/>
      </c>
      <c r="N225" s="70" t="str">
        <f t="shared" si="111"/>
        <v/>
      </c>
      <c r="O225" s="70" t="str">
        <f t="shared" si="111"/>
        <v/>
      </c>
      <c r="P225" s="70" t="str">
        <f t="shared" si="111"/>
        <v/>
      </c>
      <c r="Q225" s="65" t="str">
        <f t="shared" si="111"/>
        <v/>
      </c>
      <c r="R225" s="65" t="str">
        <f t="shared" si="111"/>
        <v/>
      </c>
      <c r="S225" s="65" t="str">
        <f t="shared" si="111"/>
        <v/>
      </c>
      <c r="T225" s="65" t="str">
        <f t="shared" si="111"/>
        <v/>
      </c>
      <c r="U225" s="65" t="str">
        <f t="shared" si="111"/>
        <v/>
      </c>
      <c r="V225" s="66" t="str">
        <f t="shared" si="111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2">IFERROR((F227-F226)/F226,"")</f>
        <v/>
      </c>
      <c r="G228" s="63" t="str">
        <f t="shared" si="112"/>
        <v/>
      </c>
      <c r="H228" s="63" t="str">
        <f t="shared" si="112"/>
        <v/>
      </c>
      <c r="I228" s="63" t="str">
        <f t="shared" si="112"/>
        <v/>
      </c>
      <c r="J228" s="63" t="str">
        <f t="shared" si="112"/>
        <v/>
      </c>
      <c r="K228" s="63" t="str">
        <f t="shared" si="112"/>
        <v/>
      </c>
      <c r="L228" s="63" t="str">
        <f t="shared" si="112"/>
        <v/>
      </c>
      <c r="M228" s="63" t="str">
        <f t="shared" si="112"/>
        <v/>
      </c>
      <c r="N228" s="35" t="str">
        <f t="shared" si="112"/>
        <v/>
      </c>
      <c r="O228" s="35" t="str">
        <f t="shared" si="112"/>
        <v/>
      </c>
      <c r="P228" s="35" t="str">
        <f t="shared" si="112"/>
        <v/>
      </c>
      <c r="Q228" s="63" t="str">
        <f t="shared" si="112"/>
        <v/>
      </c>
      <c r="R228" s="63" t="str">
        <f t="shared" si="112"/>
        <v/>
      </c>
      <c r="S228" s="63" t="str">
        <f t="shared" si="112"/>
        <v/>
      </c>
      <c r="T228" s="63" t="str">
        <f t="shared" si="112"/>
        <v/>
      </c>
      <c r="U228" s="63" t="str">
        <f t="shared" si="112"/>
        <v/>
      </c>
      <c r="V228" s="64" t="str">
        <f t="shared" si="112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3">IFERROR(SQRT(2*(F227-F226)^2/(F227+F226)),"")</f>
        <v/>
      </c>
      <c r="G229" s="65" t="str">
        <f t="shared" si="113"/>
        <v/>
      </c>
      <c r="H229" s="65" t="str">
        <f t="shared" si="113"/>
        <v/>
      </c>
      <c r="I229" s="65" t="str">
        <f t="shared" si="113"/>
        <v/>
      </c>
      <c r="J229" s="65" t="str">
        <f t="shared" si="113"/>
        <v/>
      </c>
      <c r="K229" s="65" t="str">
        <f t="shared" si="113"/>
        <v/>
      </c>
      <c r="L229" s="65" t="str">
        <f t="shared" si="113"/>
        <v/>
      </c>
      <c r="M229" s="65" t="str">
        <f t="shared" si="113"/>
        <v/>
      </c>
      <c r="N229" s="70" t="str">
        <f t="shared" si="113"/>
        <v/>
      </c>
      <c r="O229" s="70" t="str">
        <f t="shared" si="113"/>
        <v/>
      </c>
      <c r="P229" s="70" t="str">
        <f t="shared" si="113"/>
        <v/>
      </c>
      <c r="Q229" s="65" t="str">
        <f t="shared" si="113"/>
        <v/>
      </c>
      <c r="R229" s="65" t="str">
        <f t="shared" si="113"/>
        <v/>
      </c>
      <c r="S229" s="65" t="str">
        <f t="shared" si="113"/>
        <v/>
      </c>
      <c r="T229" s="65" t="str">
        <f t="shared" si="113"/>
        <v/>
      </c>
      <c r="U229" s="65" t="str">
        <f t="shared" si="113"/>
        <v/>
      </c>
      <c r="V229" s="66" t="str">
        <f t="shared" si="113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4">IFERROR((F231-F230)/F230,"")</f>
        <v/>
      </c>
      <c r="G232" s="63" t="str">
        <f t="shared" si="114"/>
        <v/>
      </c>
      <c r="H232" s="63" t="str">
        <f t="shared" si="114"/>
        <v/>
      </c>
      <c r="I232" s="63" t="str">
        <f t="shared" si="114"/>
        <v/>
      </c>
      <c r="J232" s="63" t="str">
        <f t="shared" si="114"/>
        <v/>
      </c>
      <c r="K232" s="63" t="str">
        <f t="shared" si="114"/>
        <v/>
      </c>
      <c r="L232" s="63" t="str">
        <f t="shared" si="114"/>
        <v/>
      </c>
      <c r="M232" s="63" t="str">
        <f t="shared" si="114"/>
        <v/>
      </c>
      <c r="N232" s="35" t="str">
        <f t="shared" si="114"/>
        <v/>
      </c>
      <c r="O232" s="35" t="str">
        <f t="shared" si="114"/>
        <v/>
      </c>
      <c r="P232" s="35" t="str">
        <f t="shared" si="114"/>
        <v/>
      </c>
      <c r="Q232" s="63" t="str">
        <f t="shared" si="114"/>
        <v/>
      </c>
      <c r="R232" s="63" t="str">
        <f t="shared" si="114"/>
        <v/>
      </c>
      <c r="S232" s="63" t="str">
        <f t="shared" si="114"/>
        <v/>
      </c>
      <c r="T232" s="63" t="str">
        <f t="shared" si="114"/>
        <v/>
      </c>
      <c r="U232" s="63" t="str">
        <f t="shared" si="114"/>
        <v/>
      </c>
      <c r="V232" s="64" t="str">
        <f t="shared" si="114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5">IFERROR(SQRT(2*(F231-F230)^2/(F231+F230)),"")</f>
        <v/>
      </c>
      <c r="G233" s="65" t="str">
        <f t="shared" si="115"/>
        <v/>
      </c>
      <c r="H233" s="65" t="str">
        <f t="shared" si="115"/>
        <v/>
      </c>
      <c r="I233" s="65" t="str">
        <f t="shared" si="115"/>
        <v/>
      </c>
      <c r="J233" s="65" t="str">
        <f t="shared" si="115"/>
        <v/>
      </c>
      <c r="K233" s="65" t="str">
        <f t="shared" si="115"/>
        <v/>
      </c>
      <c r="L233" s="65" t="str">
        <f t="shared" si="115"/>
        <v/>
      </c>
      <c r="M233" s="65" t="str">
        <f t="shared" si="115"/>
        <v/>
      </c>
      <c r="N233" s="74" t="str">
        <f t="shared" si="115"/>
        <v/>
      </c>
      <c r="O233" s="74" t="str">
        <f t="shared" si="115"/>
        <v/>
      </c>
      <c r="P233" s="74" t="str">
        <f t="shared" si="115"/>
        <v/>
      </c>
      <c r="Q233" s="65" t="str">
        <f t="shared" si="115"/>
        <v/>
      </c>
      <c r="R233" s="65" t="str">
        <f t="shared" si="115"/>
        <v/>
      </c>
      <c r="S233" s="65" t="str">
        <f t="shared" si="115"/>
        <v/>
      </c>
      <c r="T233" s="65" t="str">
        <f t="shared" si="115"/>
        <v/>
      </c>
      <c r="U233" s="65" t="str">
        <f t="shared" si="115"/>
        <v/>
      </c>
      <c r="V233" s="66" t="str">
        <f t="shared" si="115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16">IFERROR((F235-F234)/F234,"")</f>
        <v/>
      </c>
      <c r="G236" s="63" t="str">
        <f t="shared" si="116"/>
        <v/>
      </c>
      <c r="H236" s="63" t="str">
        <f t="shared" si="116"/>
        <v/>
      </c>
      <c r="I236" s="63" t="str">
        <f t="shared" si="116"/>
        <v/>
      </c>
      <c r="J236" s="63" t="str">
        <f t="shared" si="116"/>
        <v/>
      </c>
      <c r="K236" s="63" t="str">
        <f t="shared" si="116"/>
        <v/>
      </c>
      <c r="L236" s="63" t="str">
        <f t="shared" si="116"/>
        <v/>
      </c>
      <c r="M236" s="63" t="str">
        <f t="shared" si="116"/>
        <v/>
      </c>
      <c r="N236" s="35" t="str">
        <f t="shared" si="116"/>
        <v/>
      </c>
      <c r="O236" s="35" t="str">
        <f t="shared" si="116"/>
        <v/>
      </c>
      <c r="P236" s="35" t="str">
        <f t="shared" si="116"/>
        <v/>
      </c>
      <c r="Q236" s="63" t="str">
        <f t="shared" si="116"/>
        <v/>
      </c>
      <c r="R236" s="63" t="str">
        <f t="shared" si="116"/>
        <v/>
      </c>
      <c r="S236" s="63" t="str">
        <f t="shared" si="116"/>
        <v/>
      </c>
      <c r="T236" s="63" t="str">
        <f t="shared" si="116"/>
        <v/>
      </c>
      <c r="U236" s="63" t="str">
        <f t="shared" si="116"/>
        <v/>
      </c>
      <c r="V236" s="64" t="str">
        <f t="shared" si="116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17">IFERROR(SQRT(2*(F235-F234)^2/(F235+F234)),"")</f>
        <v/>
      </c>
      <c r="G237" s="65" t="str">
        <f t="shared" si="117"/>
        <v/>
      </c>
      <c r="H237" s="65" t="str">
        <f t="shared" si="117"/>
        <v/>
      </c>
      <c r="I237" s="65" t="str">
        <f t="shared" si="117"/>
        <v/>
      </c>
      <c r="J237" s="65" t="str">
        <f t="shared" si="117"/>
        <v/>
      </c>
      <c r="K237" s="65" t="str">
        <f t="shared" si="117"/>
        <v/>
      </c>
      <c r="L237" s="65" t="str">
        <f t="shared" si="117"/>
        <v/>
      </c>
      <c r="M237" s="65" t="str">
        <f t="shared" si="117"/>
        <v/>
      </c>
      <c r="N237" s="74" t="str">
        <f t="shared" si="117"/>
        <v/>
      </c>
      <c r="O237" s="74" t="str">
        <f t="shared" si="117"/>
        <v/>
      </c>
      <c r="P237" s="74" t="str">
        <f t="shared" si="117"/>
        <v/>
      </c>
      <c r="Q237" s="65" t="str">
        <f t="shared" si="117"/>
        <v/>
      </c>
      <c r="R237" s="65" t="str">
        <f t="shared" si="117"/>
        <v/>
      </c>
      <c r="S237" s="65" t="str">
        <f t="shared" si="117"/>
        <v/>
      </c>
      <c r="T237" s="65" t="str">
        <f t="shared" si="117"/>
        <v/>
      </c>
      <c r="U237" s="65" t="str">
        <f t="shared" si="117"/>
        <v/>
      </c>
      <c r="V237" s="66" t="str">
        <f t="shared" si="117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18">IFERROR((F239-F238)/F238,"")</f>
        <v/>
      </c>
      <c r="G240" s="63" t="str">
        <f t="shared" si="118"/>
        <v/>
      </c>
      <c r="H240" s="63" t="str">
        <f t="shared" si="118"/>
        <v/>
      </c>
      <c r="I240" s="63" t="str">
        <f t="shared" si="118"/>
        <v/>
      </c>
      <c r="J240" s="63" t="str">
        <f t="shared" si="118"/>
        <v/>
      </c>
      <c r="K240" s="63" t="str">
        <f t="shared" si="118"/>
        <v/>
      </c>
      <c r="L240" s="63" t="str">
        <f t="shared" si="118"/>
        <v/>
      </c>
      <c r="M240" s="63" t="str">
        <f t="shared" si="118"/>
        <v/>
      </c>
      <c r="N240" s="35" t="str">
        <f t="shared" si="118"/>
        <v/>
      </c>
      <c r="O240" s="35" t="str">
        <f t="shared" si="118"/>
        <v/>
      </c>
      <c r="P240" s="35" t="str">
        <f t="shared" si="118"/>
        <v/>
      </c>
      <c r="Q240" s="63" t="str">
        <f t="shared" si="118"/>
        <v/>
      </c>
      <c r="R240" s="63" t="str">
        <f t="shared" si="118"/>
        <v/>
      </c>
      <c r="S240" s="63" t="str">
        <f t="shared" si="118"/>
        <v/>
      </c>
      <c r="T240" s="63" t="str">
        <f t="shared" si="118"/>
        <v/>
      </c>
      <c r="U240" s="63" t="str">
        <f t="shared" si="118"/>
        <v/>
      </c>
      <c r="V240" s="64" t="str">
        <f t="shared" si="118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19">IFERROR(SQRT(2*(F239-F238)^2/(F239+F238)),"")</f>
        <v/>
      </c>
      <c r="G241" s="65" t="str">
        <f t="shared" si="119"/>
        <v/>
      </c>
      <c r="H241" s="65" t="str">
        <f t="shared" si="119"/>
        <v/>
      </c>
      <c r="I241" s="65" t="str">
        <f t="shared" si="119"/>
        <v/>
      </c>
      <c r="J241" s="65" t="str">
        <f t="shared" si="119"/>
        <v/>
      </c>
      <c r="K241" s="65" t="str">
        <f t="shared" si="119"/>
        <v/>
      </c>
      <c r="L241" s="65" t="str">
        <f t="shared" si="119"/>
        <v/>
      </c>
      <c r="M241" s="65" t="str">
        <f t="shared" si="119"/>
        <v/>
      </c>
      <c r="N241" s="70" t="str">
        <f t="shared" si="119"/>
        <v/>
      </c>
      <c r="O241" s="70" t="str">
        <f t="shared" si="119"/>
        <v/>
      </c>
      <c r="P241" s="70" t="str">
        <f t="shared" si="119"/>
        <v/>
      </c>
      <c r="Q241" s="65" t="str">
        <f t="shared" si="119"/>
        <v/>
      </c>
      <c r="R241" s="65" t="str">
        <f t="shared" si="119"/>
        <v/>
      </c>
      <c r="S241" s="65" t="str">
        <f t="shared" si="119"/>
        <v/>
      </c>
      <c r="T241" s="65" t="str">
        <f t="shared" si="119"/>
        <v/>
      </c>
      <c r="U241" s="65" t="str">
        <f t="shared" si="119"/>
        <v/>
      </c>
      <c r="V241" s="66" t="str">
        <f t="shared" si="119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0">IFERROR((F243-F242)/F242,"")</f>
        <v/>
      </c>
      <c r="G244" s="63" t="str">
        <f t="shared" si="120"/>
        <v/>
      </c>
      <c r="H244" s="63" t="str">
        <f t="shared" si="120"/>
        <v/>
      </c>
      <c r="I244" s="63" t="str">
        <f t="shared" si="120"/>
        <v/>
      </c>
      <c r="J244" s="63" t="str">
        <f t="shared" si="120"/>
        <v/>
      </c>
      <c r="K244" s="63" t="str">
        <f t="shared" si="120"/>
        <v/>
      </c>
      <c r="L244" s="63" t="str">
        <f t="shared" si="120"/>
        <v/>
      </c>
      <c r="M244" s="63" t="str">
        <f t="shared" si="120"/>
        <v/>
      </c>
      <c r="N244" s="35" t="str">
        <f t="shared" si="120"/>
        <v/>
      </c>
      <c r="O244" s="35" t="str">
        <f t="shared" si="120"/>
        <v/>
      </c>
      <c r="P244" s="35" t="str">
        <f t="shared" si="120"/>
        <v/>
      </c>
      <c r="Q244" s="63" t="str">
        <f t="shared" si="120"/>
        <v/>
      </c>
      <c r="R244" s="63" t="str">
        <f t="shared" si="120"/>
        <v/>
      </c>
      <c r="S244" s="63" t="str">
        <f t="shared" si="120"/>
        <v/>
      </c>
      <c r="T244" s="63" t="str">
        <f t="shared" si="120"/>
        <v/>
      </c>
      <c r="U244" s="63" t="str">
        <f t="shared" si="120"/>
        <v/>
      </c>
      <c r="V244" s="64" t="str">
        <f t="shared" si="120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1">IFERROR(SQRT(2*(F243-F242)^2/(F243+F242)),"")</f>
        <v/>
      </c>
      <c r="G245" s="65" t="str">
        <f t="shared" si="121"/>
        <v/>
      </c>
      <c r="H245" s="65" t="str">
        <f t="shared" si="121"/>
        <v/>
      </c>
      <c r="I245" s="65" t="str">
        <f t="shared" si="121"/>
        <v/>
      </c>
      <c r="J245" s="65" t="str">
        <f t="shared" si="121"/>
        <v/>
      </c>
      <c r="K245" s="65" t="str">
        <f t="shared" si="121"/>
        <v/>
      </c>
      <c r="L245" s="65" t="str">
        <f t="shared" si="121"/>
        <v/>
      </c>
      <c r="M245" s="65" t="str">
        <f t="shared" si="121"/>
        <v/>
      </c>
      <c r="N245" s="70" t="str">
        <f t="shared" si="121"/>
        <v/>
      </c>
      <c r="O245" s="70" t="str">
        <f t="shared" si="121"/>
        <v/>
      </c>
      <c r="P245" s="70" t="str">
        <f t="shared" si="121"/>
        <v/>
      </c>
      <c r="Q245" s="65" t="str">
        <f t="shared" si="121"/>
        <v/>
      </c>
      <c r="R245" s="65" t="str">
        <f t="shared" si="121"/>
        <v/>
      </c>
      <c r="S245" s="65" t="str">
        <f t="shared" si="121"/>
        <v/>
      </c>
      <c r="T245" s="65" t="str">
        <f t="shared" si="121"/>
        <v/>
      </c>
      <c r="U245" s="65" t="str">
        <f t="shared" si="121"/>
        <v/>
      </c>
      <c r="V245" s="66" t="str">
        <f t="shared" si="121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2">IFERROR((F247-F246)/F246,"")</f>
        <v/>
      </c>
      <c r="G248" s="63" t="str">
        <f t="shared" si="122"/>
        <v/>
      </c>
      <c r="H248" s="63" t="str">
        <f t="shared" si="122"/>
        <v/>
      </c>
      <c r="I248" s="63" t="str">
        <f t="shared" si="122"/>
        <v/>
      </c>
      <c r="J248" s="63" t="str">
        <f t="shared" si="122"/>
        <v/>
      </c>
      <c r="K248" s="63" t="str">
        <f t="shared" si="122"/>
        <v/>
      </c>
      <c r="L248" s="63" t="str">
        <f t="shared" si="122"/>
        <v/>
      </c>
      <c r="M248" s="63" t="str">
        <f t="shared" si="122"/>
        <v/>
      </c>
      <c r="N248" s="35" t="str">
        <f t="shared" si="122"/>
        <v/>
      </c>
      <c r="O248" s="35" t="str">
        <f t="shared" si="122"/>
        <v/>
      </c>
      <c r="P248" s="35" t="str">
        <f t="shared" si="122"/>
        <v/>
      </c>
      <c r="Q248" s="63" t="str">
        <f t="shared" si="122"/>
        <v/>
      </c>
      <c r="R248" s="63" t="str">
        <f t="shared" si="122"/>
        <v/>
      </c>
      <c r="S248" s="63" t="str">
        <f t="shared" si="122"/>
        <v/>
      </c>
      <c r="T248" s="63" t="str">
        <f t="shared" si="122"/>
        <v/>
      </c>
      <c r="U248" s="63" t="str">
        <f t="shared" si="122"/>
        <v/>
      </c>
      <c r="V248" s="64" t="str">
        <f t="shared" si="122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3">IFERROR(SQRT(2*(F247-F246)^2/(F247+F246)),"")</f>
        <v/>
      </c>
      <c r="G249" s="65" t="str">
        <f t="shared" si="123"/>
        <v/>
      </c>
      <c r="H249" s="65" t="str">
        <f t="shared" si="123"/>
        <v/>
      </c>
      <c r="I249" s="65" t="str">
        <f t="shared" si="123"/>
        <v/>
      </c>
      <c r="J249" s="65" t="str">
        <f t="shared" si="123"/>
        <v/>
      </c>
      <c r="K249" s="65" t="str">
        <f t="shared" si="123"/>
        <v/>
      </c>
      <c r="L249" s="65" t="str">
        <f t="shared" si="123"/>
        <v/>
      </c>
      <c r="M249" s="65" t="str">
        <f t="shared" si="123"/>
        <v/>
      </c>
      <c r="N249" s="74" t="str">
        <f t="shared" si="123"/>
        <v/>
      </c>
      <c r="O249" s="74" t="str">
        <f t="shared" si="123"/>
        <v/>
      </c>
      <c r="P249" s="74" t="str">
        <f t="shared" si="123"/>
        <v/>
      </c>
      <c r="Q249" s="65" t="str">
        <f t="shared" si="123"/>
        <v/>
      </c>
      <c r="R249" s="65" t="str">
        <f t="shared" si="123"/>
        <v/>
      </c>
      <c r="S249" s="65" t="str">
        <f t="shared" si="123"/>
        <v/>
      </c>
      <c r="T249" s="65" t="str">
        <f t="shared" si="123"/>
        <v/>
      </c>
      <c r="U249" s="65" t="str">
        <f t="shared" si="123"/>
        <v/>
      </c>
      <c r="V249" s="66" t="str">
        <f t="shared" si="123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24">IFERROR((F251-F250)/F250,"")</f>
        <v/>
      </c>
      <c r="G252" s="63" t="str">
        <f t="shared" si="124"/>
        <v/>
      </c>
      <c r="H252" s="63" t="str">
        <f t="shared" si="124"/>
        <v/>
      </c>
      <c r="I252" s="63" t="str">
        <f t="shared" si="124"/>
        <v/>
      </c>
      <c r="J252" s="63" t="str">
        <f t="shared" si="124"/>
        <v/>
      </c>
      <c r="K252" s="63" t="str">
        <f t="shared" si="124"/>
        <v/>
      </c>
      <c r="L252" s="63" t="str">
        <f t="shared" si="124"/>
        <v/>
      </c>
      <c r="M252" s="63" t="str">
        <f t="shared" si="124"/>
        <v/>
      </c>
      <c r="N252" s="35" t="str">
        <f t="shared" si="124"/>
        <v/>
      </c>
      <c r="O252" s="35" t="str">
        <f t="shared" si="124"/>
        <v/>
      </c>
      <c r="P252" s="35" t="str">
        <f t="shared" si="124"/>
        <v/>
      </c>
      <c r="Q252" s="63" t="str">
        <f t="shared" si="124"/>
        <v/>
      </c>
      <c r="R252" s="63" t="str">
        <f t="shared" si="124"/>
        <v/>
      </c>
      <c r="S252" s="63" t="str">
        <f t="shared" si="124"/>
        <v/>
      </c>
      <c r="T252" s="63" t="str">
        <f t="shared" si="124"/>
        <v/>
      </c>
      <c r="U252" s="63" t="str">
        <f t="shared" si="124"/>
        <v/>
      </c>
      <c r="V252" s="64" t="str">
        <f t="shared" si="124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25">IFERROR(SQRT(2*(F251-F250)^2/(F251+F250)),"")</f>
        <v/>
      </c>
      <c r="G253" s="65" t="str">
        <f t="shared" si="125"/>
        <v/>
      </c>
      <c r="H253" s="65" t="str">
        <f t="shared" si="125"/>
        <v/>
      </c>
      <c r="I253" s="65" t="str">
        <f t="shared" si="125"/>
        <v/>
      </c>
      <c r="J253" s="65" t="str">
        <f t="shared" si="125"/>
        <v/>
      </c>
      <c r="K253" s="65" t="str">
        <f t="shared" si="125"/>
        <v/>
      </c>
      <c r="L253" s="65" t="str">
        <f t="shared" si="125"/>
        <v/>
      </c>
      <c r="M253" s="65" t="str">
        <f t="shared" si="125"/>
        <v/>
      </c>
      <c r="N253" s="74" t="str">
        <f t="shared" si="125"/>
        <v/>
      </c>
      <c r="O253" s="74" t="str">
        <f t="shared" si="125"/>
        <v/>
      </c>
      <c r="P253" s="74" t="str">
        <f t="shared" si="125"/>
        <v/>
      </c>
      <c r="Q253" s="65" t="str">
        <f t="shared" si="125"/>
        <v/>
      </c>
      <c r="R253" s="65" t="str">
        <f t="shared" si="125"/>
        <v/>
      </c>
      <c r="S253" s="65" t="str">
        <f t="shared" si="125"/>
        <v/>
      </c>
      <c r="T253" s="65" t="str">
        <f t="shared" si="125"/>
        <v/>
      </c>
      <c r="U253" s="65" t="str">
        <f t="shared" si="125"/>
        <v/>
      </c>
      <c r="V253" s="66" t="str">
        <f t="shared" si="125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26">IFERROR((F255-F254)/F254,"")</f>
        <v/>
      </c>
      <c r="G256" s="63" t="str">
        <f t="shared" si="126"/>
        <v/>
      </c>
      <c r="H256" s="63" t="str">
        <f t="shared" si="126"/>
        <v/>
      </c>
      <c r="I256" s="63" t="str">
        <f t="shared" si="126"/>
        <v/>
      </c>
      <c r="J256" s="63" t="str">
        <f t="shared" si="126"/>
        <v/>
      </c>
      <c r="K256" s="63" t="str">
        <f t="shared" si="126"/>
        <v/>
      </c>
      <c r="L256" s="63" t="str">
        <f t="shared" si="126"/>
        <v/>
      </c>
      <c r="M256" s="63" t="str">
        <f t="shared" si="126"/>
        <v/>
      </c>
      <c r="N256" s="35" t="str">
        <f t="shared" si="126"/>
        <v/>
      </c>
      <c r="O256" s="35" t="str">
        <f t="shared" si="126"/>
        <v/>
      </c>
      <c r="P256" s="35" t="str">
        <f t="shared" si="126"/>
        <v/>
      </c>
      <c r="Q256" s="63" t="str">
        <f t="shared" si="126"/>
        <v/>
      </c>
      <c r="R256" s="63" t="str">
        <f t="shared" si="126"/>
        <v/>
      </c>
      <c r="S256" s="63" t="str">
        <f t="shared" si="126"/>
        <v/>
      </c>
      <c r="T256" s="63" t="str">
        <f t="shared" si="126"/>
        <v/>
      </c>
      <c r="U256" s="63" t="str">
        <f t="shared" si="126"/>
        <v/>
      </c>
      <c r="V256" s="64" t="str">
        <f t="shared" si="126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27">IFERROR(SQRT(2*(F255-F254)^2/(F255+F254)),"")</f>
        <v/>
      </c>
      <c r="G257" s="65" t="str">
        <f t="shared" si="127"/>
        <v/>
      </c>
      <c r="H257" s="65" t="str">
        <f t="shared" si="127"/>
        <v/>
      </c>
      <c r="I257" s="65" t="str">
        <f t="shared" si="127"/>
        <v/>
      </c>
      <c r="J257" s="65" t="str">
        <f t="shared" si="127"/>
        <v/>
      </c>
      <c r="K257" s="65" t="str">
        <f t="shared" si="127"/>
        <v/>
      </c>
      <c r="L257" s="65" t="str">
        <f t="shared" si="127"/>
        <v/>
      </c>
      <c r="M257" s="65" t="str">
        <f t="shared" si="127"/>
        <v/>
      </c>
      <c r="N257" s="74" t="str">
        <f t="shared" si="127"/>
        <v/>
      </c>
      <c r="O257" s="74" t="str">
        <f t="shared" si="127"/>
        <v/>
      </c>
      <c r="P257" s="74" t="str">
        <f t="shared" si="127"/>
        <v/>
      </c>
      <c r="Q257" s="65" t="str">
        <f t="shared" si="127"/>
        <v/>
      </c>
      <c r="R257" s="65" t="str">
        <f t="shared" si="127"/>
        <v/>
      </c>
      <c r="S257" s="65" t="str">
        <f t="shared" si="127"/>
        <v/>
      </c>
      <c r="T257" s="65" t="str">
        <f t="shared" si="127"/>
        <v/>
      </c>
      <c r="U257" s="65" t="str">
        <f t="shared" si="127"/>
        <v/>
      </c>
      <c r="V257" s="66" t="str">
        <f t="shared" si="127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/>
      <c r="E258" s="90"/>
    </row>
    <row r="259" spans="1:22" ht="13.95" customHeight="1" x14ac:dyDescent="0.3">
      <c r="A259" s="82"/>
      <c r="B259" s="85"/>
      <c r="C259" s="18" t="s">
        <v>548</v>
      </c>
      <c r="D259" s="88"/>
      <c r="E259" s="88"/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 t="str">
        <f t="shared" ref="F260:V260" si="128">IFERROR((F259-F258)/F258,"")</f>
        <v/>
      </c>
      <c r="G260" s="63" t="str">
        <f t="shared" si="128"/>
        <v/>
      </c>
      <c r="H260" s="63" t="str">
        <f t="shared" si="128"/>
        <v/>
      </c>
      <c r="I260" s="63" t="str">
        <f t="shared" si="128"/>
        <v/>
      </c>
      <c r="J260" s="63" t="str">
        <f t="shared" si="128"/>
        <v/>
      </c>
      <c r="K260" s="63" t="str">
        <f t="shared" si="128"/>
        <v/>
      </c>
      <c r="L260" s="63" t="str">
        <f t="shared" si="128"/>
        <v/>
      </c>
      <c r="M260" s="63" t="str">
        <f t="shared" si="128"/>
        <v/>
      </c>
      <c r="N260" s="35" t="str">
        <f t="shared" si="128"/>
        <v/>
      </c>
      <c r="O260" s="35" t="str">
        <f t="shared" si="128"/>
        <v/>
      </c>
      <c r="P260" s="35" t="str">
        <f t="shared" si="128"/>
        <v/>
      </c>
      <c r="Q260" s="63" t="str">
        <f t="shared" si="128"/>
        <v/>
      </c>
      <c r="R260" s="63" t="str">
        <f t="shared" si="128"/>
        <v/>
      </c>
      <c r="S260" s="63" t="str">
        <f t="shared" si="128"/>
        <v/>
      </c>
      <c r="T260" s="63" t="str">
        <f t="shared" si="128"/>
        <v/>
      </c>
      <c r="U260" s="63" t="str">
        <f t="shared" si="128"/>
        <v/>
      </c>
      <c r="V260" s="64" t="str">
        <f t="shared" si="128"/>
        <v/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 t="str">
        <f t="shared" ref="F261:V261" si="129">IFERROR(SQRT(2*(F259-F258)^2/(F259+F258)),"")</f>
        <v/>
      </c>
      <c r="G261" s="65" t="str">
        <f t="shared" si="129"/>
        <v/>
      </c>
      <c r="H261" s="65" t="str">
        <f t="shared" si="129"/>
        <v/>
      </c>
      <c r="I261" s="65" t="str">
        <f t="shared" si="129"/>
        <v/>
      </c>
      <c r="J261" s="65" t="str">
        <f t="shared" si="129"/>
        <v/>
      </c>
      <c r="K261" s="65" t="str">
        <f t="shared" si="129"/>
        <v/>
      </c>
      <c r="L261" s="65" t="str">
        <f t="shared" si="129"/>
        <v/>
      </c>
      <c r="M261" s="65" t="str">
        <f t="shared" si="129"/>
        <v/>
      </c>
      <c r="N261" s="74" t="str">
        <f t="shared" si="129"/>
        <v/>
      </c>
      <c r="O261" s="74" t="str">
        <f t="shared" si="129"/>
        <v/>
      </c>
      <c r="P261" s="74" t="str">
        <f t="shared" si="129"/>
        <v/>
      </c>
      <c r="Q261" s="65" t="str">
        <f t="shared" si="129"/>
        <v/>
      </c>
      <c r="R261" s="65" t="str">
        <f t="shared" si="129"/>
        <v/>
      </c>
      <c r="S261" s="65" t="str">
        <f t="shared" si="129"/>
        <v/>
      </c>
      <c r="T261" s="65" t="str">
        <f t="shared" si="129"/>
        <v/>
      </c>
      <c r="U261" s="65" t="str">
        <f t="shared" si="129"/>
        <v/>
      </c>
      <c r="V261" s="66" t="str">
        <f t="shared" si="129"/>
        <v/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/>
      <c r="E262" s="90"/>
    </row>
    <row r="263" spans="1:22" ht="13.95" customHeight="1" x14ac:dyDescent="0.3">
      <c r="A263" s="82"/>
      <c r="B263" s="85"/>
      <c r="C263" s="18" t="s">
        <v>548</v>
      </c>
      <c r="D263" s="88"/>
      <c r="E263" s="88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 t="str">
        <f t="shared" ref="F264:V264" si="130">IFERROR((F263-F262)/F262,"")</f>
        <v/>
      </c>
      <c r="G264" s="63" t="str">
        <f t="shared" si="130"/>
        <v/>
      </c>
      <c r="H264" s="63" t="str">
        <f t="shared" si="130"/>
        <v/>
      </c>
      <c r="I264" s="63" t="str">
        <f t="shared" si="130"/>
        <v/>
      </c>
      <c r="J264" s="63" t="str">
        <f t="shared" si="130"/>
        <v/>
      </c>
      <c r="K264" s="63" t="str">
        <f t="shared" si="130"/>
        <v/>
      </c>
      <c r="L264" s="63" t="str">
        <f t="shared" si="130"/>
        <v/>
      </c>
      <c r="M264" s="63" t="str">
        <f t="shared" si="130"/>
        <v/>
      </c>
      <c r="N264" s="35" t="str">
        <f t="shared" si="130"/>
        <v/>
      </c>
      <c r="O264" s="35" t="str">
        <f t="shared" si="130"/>
        <v/>
      </c>
      <c r="P264" s="35" t="str">
        <f t="shared" si="130"/>
        <v/>
      </c>
      <c r="Q264" s="63" t="str">
        <f t="shared" si="130"/>
        <v/>
      </c>
      <c r="R264" s="63" t="str">
        <f t="shared" si="130"/>
        <v/>
      </c>
      <c r="S264" s="63" t="str">
        <f t="shared" si="130"/>
        <v/>
      </c>
      <c r="T264" s="63" t="str">
        <f t="shared" si="130"/>
        <v/>
      </c>
      <c r="U264" s="63" t="str">
        <f t="shared" si="130"/>
        <v/>
      </c>
      <c r="V264" s="64" t="str">
        <f t="shared" si="130"/>
        <v/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 t="str">
        <f t="shared" ref="F265:V265" si="131">IFERROR(SQRT(2*(F263-F262)^2/(F263+F262)),"")</f>
        <v/>
      </c>
      <c r="G265" s="65" t="str">
        <f t="shared" si="131"/>
        <v/>
      </c>
      <c r="H265" s="65" t="str">
        <f t="shared" si="131"/>
        <v/>
      </c>
      <c r="I265" s="65" t="str">
        <f t="shared" si="131"/>
        <v/>
      </c>
      <c r="J265" s="65" t="str">
        <f t="shared" si="131"/>
        <v/>
      </c>
      <c r="K265" s="65" t="str">
        <f t="shared" si="131"/>
        <v/>
      </c>
      <c r="L265" s="65" t="str">
        <f t="shared" si="131"/>
        <v/>
      </c>
      <c r="M265" s="65" t="str">
        <f t="shared" si="131"/>
        <v/>
      </c>
      <c r="N265" s="74" t="str">
        <f t="shared" si="131"/>
        <v/>
      </c>
      <c r="O265" s="74" t="str">
        <f t="shared" si="131"/>
        <v/>
      </c>
      <c r="P265" s="74" t="str">
        <f t="shared" si="131"/>
        <v/>
      </c>
      <c r="Q265" s="65" t="str">
        <f t="shared" si="131"/>
        <v/>
      </c>
      <c r="R265" s="65" t="str">
        <f t="shared" si="131"/>
        <v/>
      </c>
      <c r="S265" s="65" t="str">
        <f t="shared" si="131"/>
        <v/>
      </c>
      <c r="T265" s="65" t="str">
        <f t="shared" si="131"/>
        <v/>
      </c>
      <c r="U265" s="65" t="str">
        <f t="shared" si="131"/>
        <v/>
      </c>
      <c r="V265" s="66" t="str">
        <f t="shared" si="131"/>
        <v/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2">IFERROR((F267-F266)/F266,"")</f>
        <v/>
      </c>
      <c r="G268" s="63" t="str">
        <f t="shared" si="132"/>
        <v/>
      </c>
      <c r="H268" s="63" t="str">
        <f t="shared" si="132"/>
        <v/>
      </c>
      <c r="I268" s="63" t="str">
        <f t="shared" si="132"/>
        <v/>
      </c>
      <c r="J268" s="63" t="str">
        <f t="shared" si="132"/>
        <v/>
      </c>
      <c r="K268" s="63" t="str">
        <f t="shared" si="132"/>
        <v/>
      </c>
      <c r="L268" s="63" t="str">
        <f t="shared" si="132"/>
        <v/>
      </c>
      <c r="M268" s="63" t="str">
        <f t="shared" si="132"/>
        <v/>
      </c>
      <c r="N268" s="35" t="str">
        <f t="shared" si="132"/>
        <v/>
      </c>
      <c r="O268" s="35" t="str">
        <f t="shared" si="132"/>
        <v/>
      </c>
      <c r="P268" s="35" t="str">
        <f t="shared" si="132"/>
        <v/>
      </c>
      <c r="Q268" s="63" t="str">
        <f t="shared" si="132"/>
        <v/>
      </c>
      <c r="R268" s="63" t="str">
        <f t="shared" si="132"/>
        <v/>
      </c>
      <c r="S268" s="63" t="str">
        <f t="shared" si="132"/>
        <v/>
      </c>
      <c r="T268" s="63" t="str">
        <f t="shared" si="132"/>
        <v/>
      </c>
      <c r="U268" s="63" t="str">
        <f t="shared" si="132"/>
        <v/>
      </c>
      <c r="V268" s="64" t="str">
        <f t="shared" si="132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3">IFERROR(SQRT(2*(F267-F266)^2/(F267+F266)),"")</f>
        <v/>
      </c>
      <c r="G269" s="65" t="str">
        <f t="shared" si="133"/>
        <v/>
      </c>
      <c r="H269" s="65" t="str">
        <f t="shared" si="133"/>
        <v/>
      </c>
      <c r="I269" s="65" t="str">
        <f t="shared" si="133"/>
        <v/>
      </c>
      <c r="J269" s="65" t="str">
        <f t="shared" si="133"/>
        <v/>
      </c>
      <c r="K269" s="65" t="str">
        <f t="shared" si="133"/>
        <v/>
      </c>
      <c r="L269" s="65" t="str">
        <f t="shared" si="133"/>
        <v/>
      </c>
      <c r="M269" s="65" t="str">
        <f t="shared" si="133"/>
        <v/>
      </c>
      <c r="N269" s="70" t="str">
        <f t="shared" si="133"/>
        <v/>
      </c>
      <c r="O269" s="70" t="str">
        <f t="shared" si="133"/>
        <v/>
      </c>
      <c r="P269" s="70" t="str">
        <f t="shared" si="133"/>
        <v/>
      </c>
      <c r="Q269" s="65" t="str">
        <f t="shared" si="133"/>
        <v/>
      </c>
      <c r="R269" s="65" t="str">
        <f t="shared" si="133"/>
        <v/>
      </c>
      <c r="S269" s="65" t="str">
        <f t="shared" si="133"/>
        <v/>
      </c>
      <c r="T269" s="65" t="str">
        <f t="shared" si="133"/>
        <v/>
      </c>
      <c r="U269" s="65" t="str">
        <f t="shared" si="133"/>
        <v/>
      </c>
      <c r="V269" s="66" t="str">
        <f t="shared" si="133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4">IFERROR((F271-F270)/F270,"")</f>
        <v/>
      </c>
      <c r="G272" s="63" t="str">
        <f t="shared" si="134"/>
        <v/>
      </c>
      <c r="H272" s="63" t="str">
        <f t="shared" si="134"/>
        <v/>
      </c>
      <c r="I272" s="63" t="str">
        <f t="shared" si="134"/>
        <v/>
      </c>
      <c r="J272" s="63" t="str">
        <f t="shared" si="134"/>
        <v/>
      </c>
      <c r="K272" s="63" t="str">
        <f t="shared" si="134"/>
        <v/>
      </c>
      <c r="L272" s="63" t="str">
        <f t="shared" si="134"/>
        <v/>
      </c>
      <c r="M272" s="63" t="str">
        <f t="shared" si="134"/>
        <v/>
      </c>
      <c r="N272" s="35" t="str">
        <f t="shared" si="134"/>
        <v/>
      </c>
      <c r="O272" s="35" t="str">
        <f t="shared" si="134"/>
        <v/>
      </c>
      <c r="P272" s="35" t="str">
        <f t="shared" si="134"/>
        <v/>
      </c>
      <c r="Q272" s="63" t="str">
        <f t="shared" si="134"/>
        <v/>
      </c>
      <c r="R272" s="63" t="str">
        <f t="shared" si="134"/>
        <v/>
      </c>
      <c r="S272" s="63" t="str">
        <f t="shared" si="134"/>
        <v/>
      </c>
      <c r="T272" s="63" t="str">
        <f t="shared" si="134"/>
        <v/>
      </c>
      <c r="U272" s="63" t="str">
        <f t="shared" si="134"/>
        <v/>
      </c>
      <c r="V272" s="64" t="str">
        <f t="shared" si="134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5">IFERROR(SQRT(2*(F271-F270)^2/(F271+F270)),"")</f>
        <v/>
      </c>
      <c r="G273" s="65" t="str">
        <f t="shared" si="135"/>
        <v/>
      </c>
      <c r="H273" s="65" t="str">
        <f t="shared" si="135"/>
        <v/>
      </c>
      <c r="I273" s="65" t="str">
        <f t="shared" si="135"/>
        <v/>
      </c>
      <c r="J273" s="65" t="str">
        <f t="shared" si="135"/>
        <v/>
      </c>
      <c r="K273" s="65" t="str">
        <f t="shared" si="135"/>
        <v/>
      </c>
      <c r="L273" s="65" t="str">
        <f t="shared" si="135"/>
        <v/>
      </c>
      <c r="M273" s="65" t="str">
        <f t="shared" si="135"/>
        <v/>
      </c>
      <c r="N273" s="70" t="str">
        <f t="shared" si="135"/>
        <v/>
      </c>
      <c r="O273" s="70" t="str">
        <f t="shared" si="135"/>
        <v/>
      </c>
      <c r="P273" s="70" t="str">
        <f t="shared" si="135"/>
        <v/>
      </c>
      <c r="Q273" s="65" t="str">
        <f t="shared" si="135"/>
        <v/>
      </c>
      <c r="R273" s="65" t="str">
        <f t="shared" si="135"/>
        <v/>
      </c>
      <c r="S273" s="65" t="str">
        <f t="shared" si="135"/>
        <v/>
      </c>
      <c r="T273" s="65" t="str">
        <f t="shared" si="135"/>
        <v/>
      </c>
      <c r="U273" s="65" t="str">
        <f t="shared" si="135"/>
        <v/>
      </c>
      <c r="V273" s="66" t="str">
        <f t="shared" si="135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36">IFERROR((F275-F274)/F274,"")</f>
        <v/>
      </c>
      <c r="G276" s="63" t="str">
        <f t="shared" si="136"/>
        <v/>
      </c>
      <c r="H276" s="63" t="str">
        <f t="shared" si="136"/>
        <v/>
      </c>
      <c r="I276" s="63" t="str">
        <f t="shared" si="136"/>
        <v/>
      </c>
      <c r="J276" s="63" t="str">
        <f t="shared" si="136"/>
        <v/>
      </c>
      <c r="K276" s="63" t="str">
        <f t="shared" si="136"/>
        <v/>
      </c>
      <c r="L276" s="63" t="str">
        <f t="shared" si="136"/>
        <v/>
      </c>
      <c r="M276" s="63" t="str">
        <f t="shared" si="136"/>
        <v/>
      </c>
      <c r="N276" s="35" t="str">
        <f t="shared" si="136"/>
        <v/>
      </c>
      <c r="O276" s="35" t="str">
        <f t="shared" si="136"/>
        <v/>
      </c>
      <c r="P276" s="35" t="str">
        <f t="shared" si="136"/>
        <v/>
      </c>
      <c r="Q276" s="63" t="str">
        <f t="shared" si="136"/>
        <v/>
      </c>
      <c r="R276" s="63" t="str">
        <f t="shared" si="136"/>
        <v/>
      </c>
      <c r="S276" s="63" t="str">
        <f t="shared" si="136"/>
        <v/>
      </c>
      <c r="T276" s="63" t="str">
        <f t="shared" si="136"/>
        <v/>
      </c>
      <c r="U276" s="63" t="str">
        <f t="shared" si="136"/>
        <v/>
      </c>
      <c r="V276" s="64" t="str">
        <f t="shared" si="136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37">IFERROR(SQRT(2*(F275-F274)^2/(F275+F274)),"")</f>
        <v/>
      </c>
      <c r="G277" s="65" t="str">
        <f t="shared" si="137"/>
        <v/>
      </c>
      <c r="H277" s="65" t="str">
        <f t="shared" si="137"/>
        <v/>
      </c>
      <c r="I277" s="65" t="str">
        <f t="shared" si="137"/>
        <v/>
      </c>
      <c r="J277" s="65" t="str">
        <f t="shared" si="137"/>
        <v/>
      </c>
      <c r="K277" s="65" t="str">
        <f t="shared" si="137"/>
        <v/>
      </c>
      <c r="L277" s="65" t="str">
        <f t="shared" si="137"/>
        <v/>
      </c>
      <c r="M277" s="65" t="str">
        <f t="shared" si="137"/>
        <v/>
      </c>
      <c r="N277" s="70" t="str">
        <f t="shared" si="137"/>
        <v/>
      </c>
      <c r="O277" s="70" t="str">
        <f t="shared" si="137"/>
        <v/>
      </c>
      <c r="P277" s="70" t="str">
        <f t="shared" si="137"/>
        <v/>
      </c>
      <c r="Q277" s="65" t="str">
        <f t="shared" si="137"/>
        <v/>
      </c>
      <c r="R277" s="65" t="str">
        <f t="shared" si="137"/>
        <v/>
      </c>
      <c r="S277" s="65" t="str">
        <f t="shared" si="137"/>
        <v/>
      </c>
      <c r="T277" s="65" t="str">
        <f t="shared" si="137"/>
        <v/>
      </c>
      <c r="U277" s="65" t="str">
        <f t="shared" si="137"/>
        <v/>
      </c>
      <c r="V277" s="66" t="str">
        <f t="shared" si="137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38">IFERROR((F279-F278)/F278,"")</f>
        <v/>
      </c>
      <c r="G280" s="63" t="str">
        <f t="shared" si="138"/>
        <v/>
      </c>
      <c r="H280" s="63" t="str">
        <f t="shared" si="138"/>
        <v/>
      </c>
      <c r="I280" s="63" t="str">
        <f t="shared" si="138"/>
        <v/>
      </c>
      <c r="J280" s="63" t="str">
        <f t="shared" si="138"/>
        <v/>
      </c>
      <c r="K280" s="63" t="str">
        <f t="shared" si="138"/>
        <v/>
      </c>
      <c r="L280" s="63" t="str">
        <f t="shared" si="138"/>
        <v/>
      </c>
      <c r="M280" s="63" t="str">
        <f t="shared" si="138"/>
        <v/>
      </c>
      <c r="N280" s="35" t="str">
        <f t="shared" si="138"/>
        <v/>
      </c>
      <c r="O280" s="35" t="str">
        <f t="shared" si="138"/>
        <v/>
      </c>
      <c r="P280" s="35" t="str">
        <f t="shared" si="138"/>
        <v/>
      </c>
      <c r="Q280" s="63" t="str">
        <f t="shared" si="138"/>
        <v/>
      </c>
      <c r="R280" s="63" t="str">
        <f t="shared" si="138"/>
        <v/>
      </c>
      <c r="S280" s="63" t="str">
        <f t="shared" si="138"/>
        <v/>
      </c>
      <c r="T280" s="63" t="str">
        <f t="shared" si="138"/>
        <v/>
      </c>
      <c r="U280" s="63" t="str">
        <f t="shared" si="138"/>
        <v/>
      </c>
      <c r="V280" s="64" t="str">
        <f t="shared" si="138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39">IFERROR(SQRT(2*(F279-F278)^2/(F279+F278)),"")</f>
        <v/>
      </c>
      <c r="G281" s="65" t="str">
        <f t="shared" si="139"/>
        <v/>
      </c>
      <c r="H281" s="65" t="str">
        <f t="shared" si="139"/>
        <v/>
      </c>
      <c r="I281" s="65" t="str">
        <f t="shared" si="139"/>
        <v/>
      </c>
      <c r="J281" s="65" t="str">
        <f t="shared" si="139"/>
        <v/>
      </c>
      <c r="K281" s="65" t="str">
        <f t="shared" si="139"/>
        <v/>
      </c>
      <c r="L281" s="65" t="str">
        <f t="shared" si="139"/>
        <v/>
      </c>
      <c r="M281" s="65" t="str">
        <f t="shared" si="139"/>
        <v/>
      </c>
      <c r="N281" s="70" t="str">
        <f t="shared" si="139"/>
        <v/>
      </c>
      <c r="O281" s="70" t="str">
        <f t="shared" si="139"/>
        <v/>
      </c>
      <c r="P281" s="70" t="str">
        <f t="shared" si="139"/>
        <v/>
      </c>
      <c r="Q281" s="65" t="str">
        <f t="shared" si="139"/>
        <v/>
      </c>
      <c r="R281" s="65" t="str">
        <f t="shared" si="139"/>
        <v/>
      </c>
      <c r="S281" s="65" t="str">
        <f t="shared" si="139"/>
        <v/>
      </c>
      <c r="T281" s="65" t="str">
        <f t="shared" si="139"/>
        <v/>
      </c>
      <c r="U281" s="65" t="str">
        <f t="shared" si="139"/>
        <v/>
      </c>
      <c r="V281" s="66" t="str">
        <f t="shared" si="139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0">IFERROR((F283-F282)/F282,"")</f>
        <v/>
      </c>
      <c r="G284" s="63" t="str">
        <f t="shared" si="140"/>
        <v/>
      </c>
      <c r="H284" s="63" t="str">
        <f t="shared" si="140"/>
        <v/>
      </c>
      <c r="I284" s="63" t="str">
        <f t="shared" si="140"/>
        <v/>
      </c>
      <c r="J284" s="63" t="str">
        <f t="shared" si="140"/>
        <v/>
      </c>
      <c r="K284" s="63" t="str">
        <f t="shared" si="140"/>
        <v/>
      </c>
      <c r="L284" s="63" t="str">
        <f t="shared" si="140"/>
        <v/>
      </c>
      <c r="M284" s="63" t="str">
        <f t="shared" si="140"/>
        <v/>
      </c>
      <c r="N284" s="35" t="str">
        <f t="shared" si="140"/>
        <v/>
      </c>
      <c r="O284" s="35" t="str">
        <f t="shared" si="140"/>
        <v/>
      </c>
      <c r="P284" s="35" t="str">
        <f t="shared" si="140"/>
        <v/>
      </c>
      <c r="Q284" s="63" t="str">
        <f t="shared" si="140"/>
        <v/>
      </c>
      <c r="R284" s="63" t="str">
        <f t="shared" si="140"/>
        <v/>
      </c>
      <c r="S284" s="63" t="str">
        <f t="shared" si="140"/>
        <v/>
      </c>
      <c r="T284" s="63" t="str">
        <f t="shared" si="140"/>
        <v/>
      </c>
      <c r="U284" s="63" t="str">
        <f t="shared" si="140"/>
        <v/>
      </c>
      <c r="V284" s="64" t="str">
        <f t="shared" si="140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1">IFERROR(SQRT(2*(F283-F282)^2/(F283+F282)),"")</f>
        <v/>
      </c>
      <c r="G285" s="65" t="str">
        <f t="shared" si="141"/>
        <v/>
      </c>
      <c r="H285" s="65" t="str">
        <f t="shared" si="141"/>
        <v/>
      </c>
      <c r="I285" s="65" t="str">
        <f t="shared" si="141"/>
        <v/>
      </c>
      <c r="J285" s="65" t="str">
        <f t="shared" si="141"/>
        <v/>
      </c>
      <c r="K285" s="65" t="str">
        <f t="shared" si="141"/>
        <v/>
      </c>
      <c r="L285" s="65" t="str">
        <f t="shared" si="141"/>
        <v/>
      </c>
      <c r="M285" s="65" t="str">
        <f t="shared" si="141"/>
        <v/>
      </c>
      <c r="N285" s="70" t="str">
        <f t="shared" si="141"/>
        <v/>
      </c>
      <c r="O285" s="70" t="str">
        <f t="shared" si="141"/>
        <v/>
      </c>
      <c r="P285" s="70" t="str">
        <f t="shared" si="141"/>
        <v/>
      </c>
      <c r="Q285" s="65" t="str">
        <f t="shared" si="141"/>
        <v/>
      </c>
      <c r="R285" s="65" t="str">
        <f t="shared" si="141"/>
        <v/>
      </c>
      <c r="S285" s="65" t="str">
        <f t="shared" si="141"/>
        <v/>
      </c>
      <c r="T285" s="65" t="str">
        <f t="shared" si="141"/>
        <v/>
      </c>
      <c r="U285" s="65" t="str">
        <f t="shared" si="141"/>
        <v/>
      </c>
      <c r="V285" s="66" t="str">
        <f t="shared" si="141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2">IFERROR((F287-F286)/F286,"")</f>
        <v/>
      </c>
      <c r="G288" s="63" t="str">
        <f t="shared" si="142"/>
        <v/>
      </c>
      <c r="H288" s="63" t="str">
        <f t="shared" si="142"/>
        <v/>
      </c>
      <c r="I288" s="63" t="str">
        <f t="shared" si="142"/>
        <v/>
      </c>
      <c r="J288" s="63" t="str">
        <f t="shared" si="142"/>
        <v/>
      </c>
      <c r="K288" s="63" t="str">
        <f t="shared" si="142"/>
        <v/>
      </c>
      <c r="L288" s="63" t="str">
        <f t="shared" si="142"/>
        <v/>
      </c>
      <c r="M288" s="63" t="str">
        <f t="shared" si="142"/>
        <v/>
      </c>
      <c r="N288" s="35" t="str">
        <f t="shared" si="142"/>
        <v/>
      </c>
      <c r="O288" s="35" t="str">
        <f t="shared" si="142"/>
        <v/>
      </c>
      <c r="P288" s="35" t="str">
        <f t="shared" si="142"/>
        <v/>
      </c>
      <c r="Q288" s="63" t="str">
        <f t="shared" si="142"/>
        <v/>
      </c>
      <c r="R288" s="63" t="str">
        <f t="shared" si="142"/>
        <v/>
      </c>
      <c r="S288" s="63" t="str">
        <f t="shared" si="142"/>
        <v/>
      </c>
      <c r="T288" s="63" t="str">
        <f t="shared" si="142"/>
        <v/>
      </c>
      <c r="U288" s="63" t="str">
        <f t="shared" si="142"/>
        <v/>
      </c>
      <c r="V288" s="64" t="str">
        <f t="shared" si="142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3">IFERROR(SQRT(2*(F287-F286)^2/(F287+F286)),"")</f>
        <v/>
      </c>
      <c r="G289" s="65" t="str">
        <f t="shared" si="143"/>
        <v/>
      </c>
      <c r="H289" s="65" t="str">
        <f t="shared" si="143"/>
        <v/>
      </c>
      <c r="I289" s="65" t="str">
        <f t="shared" si="143"/>
        <v/>
      </c>
      <c r="J289" s="65" t="str">
        <f t="shared" si="143"/>
        <v/>
      </c>
      <c r="K289" s="65" t="str">
        <f t="shared" si="143"/>
        <v/>
      </c>
      <c r="L289" s="65" t="str">
        <f t="shared" si="143"/>
        <v/>
      </c>
      <c r="M289" s="65" t="str">
        <f t="shared" si="143"/>
        <v/>
      </c>
      <c r="N289" s="74" t="str">
        <f t="shared" si="143"/>
        <v/>
      </c>
      <c r="O289" s="74" t="str">
        <f t="shared" si="143"/>
        <v/>
      </c>
      <c r="P289" s="74" t="str">
        <f t="shared" si="143"/>
        <v/>
      </c>
      <c r="Q289" s="65" t="str">
        <f t="shared" si="143"/>
        <v/>
      </c>
      <c r="R289" s="65" t="str">
        <f t="shared" si="143"/>
        <v/>
      </c>
      <c r="S289" s="65" t="str">
        <f t="shared" si="143"/>
        <v/>
      </c>
      <c r="T289" s="65" t="str">
        <f t="shared" si="143"/>
        <v/>
      </c>
      <c r="U289" s="65" t="str">
        <f t="shared" si="143"/>
        <v/>
      </c>
      <c r="V289" s="66" t="str">
        <f t="shared" si="143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44">IFERROR((F291-F290)/F290,"")</f>
        <v/>
      </c>
      <c r="G292" s="63" t="str">
        <f t="shared" si="144"/>
        <v/>
      </c>
      <c r="H292" s="63" t="str">
        <f t="shared" si="144"/>
        <v/>
      </c>
      <c r="I292" s="63" t="str">
        <f t="shared" si="144"/>
        <v/>
      </c>
      <c r="J292" s="63" t="str">
        <f t="shared" si="144"/>
        <v/>
      </c>
      <c r="K292" s="63" t="str">
        <f t="shared" si="144"/>
        <v/>
      </c>
      <c r="L292" s="63" t="str">
        <f t="shared" si="144"/>
        <v/>
      </c>
      <c r="M292" s="63" t="str">
        <f t="shared" si="144"/>
        <v/>
      </c>
      <c r="N292" s="35" t="str">
        <f t="shared" si="144"/>
        <v/>
      </c>
      <c r="O292" s="35" t="str">
        <f t="shared" si="144"/>
        <v/>
      </c>
      <c r="P292" s="35" t="str">
        <f t="shared" si="144"/>
        <v/>
      </c>
      <c r="Q292" s="63" t="str">
        <f t="shared" si="144"/>
        <v/>
      </c>
      <c r="R292" s="63" t="str">
        <f t="shared" si="144"/>
        <v/>
      </c>
      <c r="S292" s="63" t="str">
        <f t="shared" si="144"/>
        <v/>
      </c>
      <c r="T292" s="63" t="str">
        <f t="shared" si="144"/>
        <v/>
      </c>
      <c r="U292" s="63" t="str">
        <f t="shared" si="144"/>
        <v/>
      </c>
      <c r="V292" s="64" t="str">
        <f t="shared" si="144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45">IFERROR(SQRT(2*(F291-F290)^2/(F291+F290)),"")</f>
        <v/>
      </c>
      <c r="G293" s="65" t="str">
        <f t="shared" si="145"/>
        <v/>
      </c>
      <c r="H293" s="65" t="str">
        <f t="shared" si="145"/>
        <v/>
      </c>
      <c r="I293" s="65" t="str">
        <f t="shared" si="145"/>
        <v/>
      </c>
      <c r="J293" s="65" t="str">
        <f t="shared" si="145"/>
        <v/>
      </c>
      <c r="K293" s="65" t="str">
        <f t="shared" si="145"/>
        <v/>
      </c>
      <c r="L293" s="65" t="str">
        <f t="shared" si="145"/>
        <v/>
      </c>
      <c r="M293" s="65" t="str">
        <f t="shared" si="145"/>
        <v/>
      </c>
      <c r="N293" s="74" t="str">
        <f t="shared" si="145"/>
        <v/>
      </c>
      <c r="O293" s="74" t="str">
        <f t="shared" si="145"/>
        <v/>
      </c>
      <c r="P293" s="74" t="str">
        <f t="shared" si="145"/>
        <v/>
      </c>
      <c r="Q293" s="65" t="str">
        <f t="shared" si="145"/>
        <v/>
      </c>
      <c r="R293" s="65" t="str">
        <f t="shared" si="145"/>
        <v/>
      </c>
      <c r="S293" s="65" t="str">
        <f t="shared" si="145"/>
        <v/>
      </c>
      <c r="T293" s="65" t="str">
        <f t="shared" si="145"/>
        <v/>
      </c>
      <c r="U293" s="65" t="str">
        <f t="shared" si="145"/>
        <v/>
      </c>
      <c r="V293" s="66" t="str">
        <f t="shared" si="145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46">IFERROR((F295-F294)/F294,"")</f>
        <v/>
      </c>
      <c r="G296" s="63" t="str">
        <f t="shared" si="146"/>
        <v/>
      </c>
      <c r="H296" s="63" t="str">
        <f t="shared" si="146"/>
        <v/>
      </c>
      <c r="I296" s="63" t="str">
        <f t="shared" si="146"/>
        <v/>
      </c>
      <c r="J296" s="63" t="str">
        <f t="shared" si="146"/>
        <v/>
      </c>
      <c r="K296" s="63" t="str">
        <f t="shared" si="146"/>
        <v/>
      </c>
      <c r="L296" s="63" t="str">
        <f t="shared" si="146"/>
        <v/>
      </c>
      <c r="M296" s="63" t="str">
        <f t="shared" si="146"/>
        <v/>
      </c>
      <c r="N296" s="35" t="str">
        <f t="shared" si="146"/>
        <v/>
      </c>
      <c r="O296" s="35" t="str">
        <f t="shared" si="146"/>
        <v/>
      </c>
      <c r="P296" s="35" t="str">
        <f t="shared" si="146"/>
        <v/>
      </c>
      <c r="Q296" s="63" t="str">
        <f t="shared" si="146"/>
        <v/>
      </c>
      <c r="R296" s="63" t="str">
        <f t="shared" si="146"/>
        <v/>
      </c>
      <c r="S296" s="63" t="str">
        <f t="shared" si="146"/>
        <v/>
      </c>
      <c r="T296" s="63" t="str">
        <f t="shared" si="146"/>
        <v/>
      </c>
      <c r="U296" s="63" t="str">
        <f t="shared" si="146"/>
        <v/>
      </c>
      <c r="V296" s="64" t="str">
        <f t="shared" si="146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47">IFERROR(SQRT(2*(F295-F294)^2/(F295+F294)),"")</f>
        <v/>
      </c>
      <c r="G297" s="65" t="str">
        <f t="shared" si="147"/>
        <v/>
      </c>
      <c r="H297" s="65" t="str">
        <f t="shared" si="147"/>
        <v/>
      </c>
      <c r="I297" s="65" t="str">
        <f t="shared" si="147"/>
        <v/>
      </c>
      <c r="J297" s="65" t="str">
        <f t="shared" si="147"/>
        <v/>
      </c>
      <c r="K297" s="65" t="str">
        <f t="shared" si="147"/>
        <v/>
      </c>
      <c r="L297" s="65" t="str">
        <f t="shared" si="147"/>
        <v/>
      </c>
      <c r="M297" s="65" t="str">
        <f t="shared" si="147"/>
        <v/>
      </c>
      <c r="N297" s="74" t="str">
        <f t="shared" si="147"/>
        <v/>
      </c>
      <c r="O297" s="74" t="str">
        <f t="shared" si="147"/>
        <v/>
      </c>
      <c r="P297" s="74" t="str">
        <f t="shared" si="147"/>
        <v/>
      </c>
      <c r="Q297" s="65" t="str">
        <f t="shared" si="147"/>
        <v/>
      </c>
      <c r="R297" s="65" t="str">
        <f t="shared" si="147"/>
        <v/>
      </c>
      <c r="S297" s="65" t="str">
        <f t="shared" si="147"/>
        <v/>
      </c>
      <c r="T297" s="65" t="str">
        <f t="shared" si="147"/>
        <v/>
      </c>
      <c r="U297" s="65" t="str">
        <f t="shared" si="147"/>
        <v/>
      </c>
      <c r="V297" s="66" t="str">
        <f t="shared" si="147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48">IFERROR((F299-F298)/F298,"")</f>
        <v/>
      </c>
      <c r="G300" s="63" t="str">
        <f t="shared" si="148"/>
        <v/>
      </c>
      <c r="H300" s="63" t="str">
        <f t="shared" si="148"/>
        <v/>
      </c>
      <c r="I300" s="63" t="str">
        <f t="shared" si="148"/>
        <v/>
      </c>
      <c r="J300" s="63" t="str">
        <f t="shared" si="148"/>
        <v/>
      </c>
      <c r="K300" s="63" t="str">
        <f t="shared" si="148"/>
        <v/>
      </c>
      <c r="L300" s="63" t="str">
        <f t="shared" si="148"/>
        <v/>
      </c>
      <c r="M300" s="63" t="str">
        <f t="shared" si="148"/>
        <v/>
      </c>
      <c r="N300" s="35" t="str">
        <f t="shared" si="148"/>
        <v/>
      </c>
      <c r="O300" s="35" t="str">
        <f t="shared" si="148"/>
        <v/>
      </c>
      <c r="P300" s="35" t="str">
        <f t="shared" si="148"/>
        <v/>
      </c>
      <c r="Q300" s="63" t="str">
        <f t="shared" si="148"/>
        <v/>
      </c>
      <c r="R300" s="63" t="str">
        <f t="shared" si="148"/>
        <v/>
      </c>
      <c r="S300" s="63" t="str">
        <f t="shared" si="148"/>
        <v/>
      </c>
      <c r="T300" s="63" t="str">
        <f t="shared" si="148"/>
        <v/>
      </c>
      <c r="U300" s="63" t="str">
        <f t="shared" si="148"/>
        <v/>
      </c>
      <c r="V300" s="64" t="str">
        <f t="shared" si="148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49">IFERROR(SQRT(2*(F299-F298)^2/(F299+F298)),"")</f>
        <v/>
      </c>
      <c r="G301" s="65" t="str">
        <f t="shared" si="149"/>
        <v/>
      </c>
      <c r="H301" s="65" t="str">
        <f t="shared" si="149"/>
        <v/>
      </c>
      <c r="I301" s="65" t="str">
        <f t="shared" si="149"/>
        <v/>
      </c>
      <c r="J301" s="65" t="str">
        <f t="shared" si="149"/>
        <v/>
      </c>
      <c r="K301" s="65" t="str">
        <f t="shared" si="149"/>
        <v/>
      </c>
      <c r="L301" s="65" t="str">
        <f t="shared" si="149"/>
        <v/>
      </c>
      <c r="M301" s="65" t="str">
        <f t="shared" si="149"/>
        <v/>
      </c>
      <c r="N301" s="74" t="str">
        <f t="shared" si="149"/>
        <v/>
      </c>
      <c r="O301" s="74" t="str">
        <f t="shared" si="149"/>
        <v/>
      </c>
      <c r="P301" s="74" t="str">
        <f t="shared" si="149"/>
        <v/>
      </c>
      <c r="Q301" s="65" t="str">
        <f t="shared" si="149"/>
        <v/>
      </c>
      <c r="R301" s="65" t="str">
        <f t="shared" si="149"/>
        <v/>
      </c>
      <c r="S301" s="65" t="str">
        <f t="shared" si="149"/>
        <v/>
      </c>
      <c r="T301" s="65" t="str">
        <f t="shared" si="149"/>
        <v/>
      </c>
      <c r="U301" s="65" t="str">
        <f t="shared" si="149"/>
        <v/>
      </c>
      <c r="V301" s="66" t="str">
        <f t="shared" si="149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50">IFERROR((F303-F302)/F302,"")</f>
        <v/>
      </c>
      <c r="G304" s="63" t="str">
        <f t="shared" si="150"/>
        <v/>
      </c>
      <c r="H304" s="63" t="str">
        <f t="shared" si="150"/>
        <v/>
      </c>
      <c r="I304" s="63" t="str">
        <f t="shared" si="150"/>
        <v/>
      </c>
      <c r="J304" s="63" t="str">
        <f t="shared" si="150"/>
        <v/>
      </c>
      <c r="K304" s="63" t="str">
        <f t="shared" si="150"/>
        <v/>
      </c>
      <c r="L304" s="63" t="str">
        <f t="shared" si="150"/>
        <v/>
      </c>
      <c r="M304" s="63" t="str">
        <f t="shared" si="150"/>
        <v/>
      </c>
      <c r="N304" s="35" t="str">
        <f t="shared" si="150"/>
        <v/>
      </c>
      <c r="O304" s="35" t="str">
        <f t="shared" si="150"/>
        <v/>
      </c>
      <c r="P304" s="35" t="str">
        <f t="shared" si="150"/>
        <v/>
      </c>
      <c r="Q304" s="63" t="str">
        <f t="shared" si="150"/>
        <v/>
      </c>
      <c r="R304" s="63" t="str">
        <f t="shared" si="150"/>
        <v/>
      </c>
      <c r="S304" s="63" t="str">
        <f t="shared" si="150"/>
        <v/>
      </c>
      <c r="T304" s="63" t="str">
        <f t="shared" si="150"/>
        <v/>
      </c>
      <c r="U304" s="63" t="str">
        <f t="shared" si="150"/>
        <v/>
      </c>
      <c r="V304" s="64" t="str">
        <f t="shared" si="150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51">IFERROR(SQRT(2*(F303-F302)^2/(F303+F302)),"")</f>
        <v/>
      </c>
      <c r="G305" s="65" t="str">
        <f t="shared" si="151"/>
        <v/>
      </c>
      <c r="H305" s="65" t="str">
        <f t="shared" si="151"/>
        <v/>
      </c>
      <c r="I305" s="65" t="str">
        <f t="shared" si="151"/>
        <v/>
      </c>
      <c r="J305" s="65" t="str">
        <f t="shared" si="151"/>
        <v/>
      </c>
      <c r="K305" s="65" t="str">
        <f t="shared" si="151"/>
        <v/>
      </c>
      <c r="L305" s="65" t="str">
        <f t="shared" si="151"/>
        <v/>
      </c>
      <c r="M305" s="65" t="str">
        <f t="shared" si="151"/>
        <v/>
      </c>
      <c r="N305" s="74" t="str">
        <f t="shared" si="151"/>
        <v/>
      </c>
      <c r="O305" s="74" t="str">
        <f t="shared" si="151"/>
        <v/>
      </c>
      <c r="P305" s="74" t="str">
        <f t="shared" si="151"/>
        <v/>
      </c>
      <c r="Q305" s="65" t="str">
        <f t="shared" si="151"/>
        <v/>
      </c>
      <c r="R305" s="65" t="str">
        <f t="shared" si="151"/>
        <v/>
      </c>
      <c r="S305" s="65" t="str">
        <f t="shared" si="151"/>
        <v/>
      </c>
      <c r="T305" s="65" t="str">
        <f t="shared" si="151"/>
        <v/>
      </c>
      <c r="U305" s="65" t="str">
        <f t="shared" si="151"/>
        <v/>
      </c>
      <c r="V305" s="66" t="str">
        <f t="shared" si="151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2">IFERROR((F307-F306)/F306,"")</f>
        <v/>
      </c>
      <c r="G308" s="63" t="str">
        <f t="shared" si="152"/>
        <v/>
      </c>
      <c r="H308" s="63" t="str">
        <f t="shared" si="152"/>
        <v/>
      </c>
      <c r="I308" s="63" t="str">
        <f t="shared" si="152"/>
        <v/>
      </c>
      <c r="J308" s="63" t="str">
        <f t="shared" si="152"/>
        <v/>
      </c>
      <c r="K308" s="63" t="str">
        <f t="shared" si="152"/>
        <v/>
      </c>
      <c r="L308" s="63" t="str">
        <f t="shared" si="152"/>
        <v/>
      </c>
      <c r="M308" s="63" t="str">
        <f t="shared" si="152"/>
        <v/>
      </c>
      <c r="N308" s="35" t="str">
        <f t="shared" si="152"/>
        <v/>
      </c>
      <c r="O308" s="35" t="str">
        <f t="shared" si="152"/>
        <v/>
      </c>
      <c r="P308" s="35" t="str">
        <f t="shared" si="152"/>
        <v/>
      </c>
      <c r="Q308" s="63" t="str">
        <f t="shared" si="152"/>
        <v/>
      </c>
      <c r="R308" s="63" t="str">
        <f t="shared" si="152"/>
        <v/>
      </c>
      <c r="S308" s="63" t="str">
        <f t="shared" si="152"/>
        <v/>
      </c>
      <c r="T308" s="63" t="str">
        <f t="shared" si="152"/>
        <v/>
      </c>
      <c r="U308" s="63" t="str">
        <f t="shared" si="152"/>
        <v/>
      </c>
      <c r="V308" s="64" t="str">
        <f t="shared" si="152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3">IFERROR(SQRT(2*(F307-F306)^2/(F307+F306)),"")</f>
        <v/>
      </c>
      <c r="G309" s="65" t="str">
        <f t="shared" si="153"/>
        <v/>
      </c>
      <c r="H309" s="65" t="str">
        <f t="shared" si="153"/>
        <v/>
      </c>
      <c r="I309" s="65" t="str">
        <f t="shared" si="153"/>
        <v/>
      </c>
      <c r="J309" s="65" t="str">
        <f t="shared" si="153"/>
        <v/>
      </c>
      <c r="K309" s="65" t="str">
        <f t="shared" si="153"/>
        <v/>
      </c>
      <c r="L309" s="65" t="str">
        <f t="shared" si="153"/>
        <v/>
      </c>
      <c r="M309" s="65" t="str">
        <f t="shared" si="153"/>
        <v/>
      </c>
      <c r="N309" s="70" t="str">
        <f t="shared" si="153"/>
        <v/>
      </c>
      <c r="O309" s="70" t="str">
        <f t="shared" si="153"/>
        <v/>
      </c>
      <c r="P309" s="70" t="str">
        <f t="shared" si="153"/>
        <v/>
      </c>
      <c r="Q309" s="65" t="str">
        <f t="shared" si="153"/>
        <v/>
      </c>
      <c r="R309" s="65" t="str">
        <f t="shared" si="153"/>
        <v/>
      </c>
      <c r="S309" s="65" t="str">
        <f t="shared" si="153"/>
        <v/>
      </c>
      <c r="T309" s="65" t="str">
        <f t="shared" si="153"/>
        <v/>
      </c>
      <c r="U309" s="65" t="str">
        <f t="shared" si="153"/>
        <v/>
      </c>
      <c r="V309" s="66" t="str">
        <f t="shared" si="153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4">IFERROR((F311-F310)/F310,"")</f>
        <v/>
      </c>
      <c r="G312" s="63" t="str">
        <f t="shared" si="154"/>
        <v/>
      </c>
      <c r="H312" s="63" t="str">
        <f t="shared" si="154"/>
        <v/>
      </c>
      <c r="I312" s="63" t="str">
        <f t="shared" si="154"/>
        <v/>
      </c>
      <c r="J312" s="63" t="str">
        <f t="shared" si="154"/>
        <v/>
      </c>
      <c r="K312" s="63" t="str">
        <f t="shared" si="154"/>
        <v/>
      </c>
      <c r="L312" s="63" t="str">
        <f t="shared" si="154"/>
        <v/>
      </c>
      <c r="M312" s="63" t="str">
        <f t="shared" si="154"/>
        <v/>
      </c>
      <c r="N312" s="35" t="str">
        <f t="shared" si="154"/>
        <v/>
      </c>
      <c r="O312" s="35" t="str">
        <f t="shared" si="154"/>
        <v/>
      </c>
      <c r="P312" s="35" t="str">
        <f t="shared" si="154"/>
        <v/>
      </c>
      <c r="Q312" s="63" t="str">
        <f t="shared" si="154"/>
        <v/>
      </c>
      <c r="R312" s="63" t="str">
        <f t="shared" si="154"/>
        <v/>
      </c>
      <c r="S312" s="63" t="str">
        <f t="shared" si="154"/>
        <v/>
      </c>
      <c r="T312" s="63" t="str">
        <f t="shared" si="154"/>
        <v/>
      </c>
      <c r="U312" s="63" t="str">
        <f t="shared" si="154"/>
        <v/>
      </c>
      <c r="V312" s="64" t="str">
        <f t="shared" si="154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5">IFERROR(SQRT(2*(F311-F310)^2/(F311+F310)),"")</f>
        <v/>
      </c>
      <c r="G313" s="65" t="str">
        <f t="shared" si="155"/>
        <v/>
      </c>
      <c r="H313" s="65" t="str">
        <f t="shared" si="155"/>
        <v/>
      </c>
      <c r="I313" s="65" t="str">
        <f t="shared" si="155"/>
        <v/>
      </c>
      <c r="J313" s="65" t="str">
        <f t="shared" si="155"/>
        <v/>
      </c>
      <c r="K313" s="65" t="str">
        <f t="shared" si="155"/>
        <v/>
      </c>
      <c r="L313" s="65" t="str">
        <f t="shared" si="155"/>
        <v/>
      </c>
      <c r="M313" s="65" t="str">
        <f t="shared" si="155"/>
        <v/>
      </c>
      <c r="N313" s="74" t="str">
        <f t="shared" si="155"/>
        <v/>
      </c>
      <c r="O313" s="74" t="str">
        <f t="shared" si="155"/>
        <v/>
      </c>
      <c r="P313" s="74" t="str">
        <f t="shared" si="155"/>
        <v/>
      </c>
      <c r="Q313" s="65" t="str">
        <f t="shared" si="155"/>
        <v/>
      </c>
      <c r="R313" s="65" t="str">
        <f t="shared" si="155"/>
        <v/>
      </c>
      <c r="S313" s="65" t="str">
        <f t="shared" si="155"/>
        <v/>
      </c>
      <c r="T313" s="65" t="str">
        <f t="shared" si="155"/>
        <v/>
      </c>
      <c r="U313" s="65" t="str">
        <f t="shared" si="155"/>
        <v/>
      </c>
      <c r="V313" s="66" t="str">
        <f t="shared" si="155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56">IFERROR((F315-F314)/F314,"")</f>
        <v/>
      </c>
      <c r="G316" s="63" t="str">
        <f t="shared" si="156"/>
        <v/>
      </c>
      <c r="H316" s="63" t="str">
        <f t="shared" si="156"/>
        <v/>
      </c>
      <c r="I316" s="63" t="str">
        <f t="shared" si="156"/>
        <v/>
      </c>
      <c r="J316" s="63" t="str">
        <f t="shared" si="156"/>
        <v/>
      </c>
      <c r="K316" s="63" t="str">
        <f t="shared" si="156"/>
        <v/>
      </c>
      <c r="L316" s="63" t="str">
        <f t="shared" si="156"/>
        <v/>
      </c>
      <c r="M316" s="63" t="str">
        <f t="shared" si="156"/>
        <v/>
      </c>
      <c r="N316" s="35" t="str">
        <f t="shared" si="156"/>
        <v/>
      </c>
      <c r="O316" s="35" t="str">
        <f t="shared" si="156"/>
        <v/>
      </c>
      <c r="P316" s="35" t="str">
        <f t="shared" si="156"/>
        <v/>
      </c>
      <c r="Q316" s="63" t="str">
        <f t="shared" si="156"/>
        <v/>
      </c>
      <c r="R316" s="63" t="str">
        <f t="shared" si="156"/>
        <v/>
      </c>
      <c r="S316" s="63" t="str">
        <f t="shared" si="156"/>
        <v/>
      </c>
      <c r="T316" s="63" t="str">
        <f t="shared" si="156"/>
        <v/>
      </c>
      <c r="U316" s="63" t="str">
        <f t="shared" si="156"/>
        <v/>
      </c>
      <c r="V316" s="64" t="str">
        <f t="shared" si="156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57">IFERROR(SQRT(2*(F315-F314)^2/(F315+F314)),"")</f>
        <v/>
      </c>
      <c r="G317" s="65" t="str">
        <f t="shared" si="157"/>
        <v/>
      </c>
      <c r="H317" s="65" t="str">
        <f t="shared" si="157"/>
        <v/>
      </c>
      <c r="I317" s="65" t="str">
        <f t="shared" si="157"/>
        <v/>
      </c>
      <c r="J317" s="65" t="str">
        <f t="shared" si="157"/>
        <v/>
      </c>
      <c r="K317" s="65" t="str">
        <f t="shared" si="157"/>
        <v/>
      </c>
      <c r="L317" s="65" t="str">
        <f t="shared" si="157"/>
        <v/>
      </c>
      <c r="M317" s="65" t="str">
        <f t="shared" si="157"/>
        <v/>
      </c>
      <c r="N317" s="74" t="str">
        <f t="shared" si="157"/>
        <v/>
      </c>
      <c r="O317" s="74" t="str">
        <f t="shared" si="157"/>
        <v/>
      </c>
      <c r="P317" s="74" t="str">
        <f t="shared" si="157"/>
        <v/>
      </c>
      <c r="Q317" s="65" t="str">
        <f t="shared" si="157"/>
        <v/>
      </c>
      <c r="R317" s="65" t="str">
        <f t="shared" si="157"/>
        <v/>
      </c>
      <c r="S317" s="65" t="str">
        <f t="shared" si="157"/>
        <v/>
      </c>
      <c r="T317" s="65" t="str">
        <f t="shared" si="157"/>
        <v/>
      </c>
      <c r="U317" s="65" t="str">
        <f t="shared" si="157"/>
        <v/>
      </c>
      <c r="V317" s="66" t="str">
        <f t="shared" si="157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58">IFERROR((F319-F318)/F318,"")</f>
        <v/>
      </c>
      <c r="G320" s="63" t="str">
        <f t="shared" si="158"/>
        <v/>
      </c>
      <c r="H320" s="63" t="str">
        <f t="shared" si="158"/>
        <v/>
      </c>
      <c r="I320" s="63" t="str">
        <f t="shared" si="158"/>
        <v/>
      </c>
      <c r="J320" s="63" t="str">
        <f t="shared" si="158"/>
        <v/>
      </c>
      <c r="K320" s="63" t="str">
        <f t="shared" si="158"/>
        <v/>
      </c>
      <c r="L320" s="63" t="str">
        <f t="shared" si="158"/>
        <v/>
      </c>
      <c r="M320" s="63" t="str">
        <f t="shared" si="158"/>
        <v/>
      </c>
      <c r="N320" s="35" t="str">
        <f t="shared" si="158"/>
        <v/>
      </c>
      <c r="O320" s="35" t="str">
        <f t="shared" si="158"/>
        <v/>
      </c>
      <c r="P320" s="35" t="str">
        <f t="shared" si="158"/>
        <v/>
      </c>
      <c r="Q320" s="63" t="str">
        <f t="shared" si="158"/>
        <v/>
      </c>
      <c r="R320" s="63" t="str">
        <f t="shared" si="158"/>
        <v/>
      </c>
      <c r="S320" s="63" t="str">
        <f t="shared" si="158"/>
        <v/>
      </c>
      <c r="T320" s="63" t="str">
        <f t="shared" si="158"/>
        <v/>
      </c>
      <c r="U320" s="63" t="str">
        <f t="shared" si="158"/>
        <v/>
      </c>
      <c r="V320" s="64" t="str">
        <f t="shared" si="158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59">IFERROR(SQRT(2*(F319-F318)^2/(F319+F318)),"")</f>
        <v/>
      </c>
      <c r="G321" s="65" t="str">
        <f t="shared" si="159"/>
        <v/>
      </c>
      <c r="H321" s="65" t="str">
        <f t="shared" si="159"/>
        <v/>
      </c>
      <c r="I321" s="65" t="str">
        <f t="shared" si="159"/>
        <v/>
      </c>
      <c r="J321" s="65" t="str">
        <f t="shared" si="159"/>
        <v/>
      </c>
      <c r="K321" s="65" t="str">
        <f t="shared" si="159"/>
        <v/>
      </c>
      <c r="L321" s="65" t="str">
        <f t="shared" si="159"/>
        <v/>
      </c>
      <c r="M321" s="65" t="str">
        <f t="shared" si="159"/>
        <v/>
      </c>
      <c r="N321" s="70" t="str">
        <f t="shared" si="159"/>
        <v/>
      </c>
      <c r="O321" s="70" t="str">
        <f t="shared" si="159"/>
        <v/>
      </c>
      <c r="P321" s="70" t="str">
        <f t="shared" si="159"/>
        <v/>
      </c>
      <c r="Q321" s="65" t="str">
        <f t="shared" si="159"/>
        <v/>
      </c>
      <c r="R321" s="65" t="str">
        <f t="shared" si="159"/>
        <v/>
      </c>
      <c r="S321" s="65" t="str">
        <f t="shared" si="159"/>
        <v/>
      </c>
      <c r="T321" s="65" t="str">
        <f t="shared" si="159"/>
        <v/>
      </c>
      <c r="U321" s="65" t="str">
        <f t="shared" si="159"/>
        <v/>
      </c>
      <c r="V321" s="66" t="str">
        <f t="shared" si="159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0">IFERROR((F323-F322)/F322,"")</f>
        <v/>
      </c>
      <c r="G324" s="63" t="str">
        <f t="shared" si="160"/>
        <v/>
      </c>
      <c r="H324" s="63" t="str">
        <f t="shared" si="160"/>
        <v/>
      </c>
      <c r="I324" s="63" t="str">
        <f t="shared" si="160"/>
        <v/>
      </c>
      <c r="J324" s="63" t="str">
        <f t="shared" si="160"/>
        <v/>
      </c>
      <c r="K324" s="63" t="str">
        <f t="shared" si="160"/>
        <v/>
      </c>
      <c r="L324" s="63" t="str">
        <f t="shared" si="160"/>
        <v/>
      </c>
      <c r="M324" s="63" t="str">
        <f t="shared" si="160"/>
        <v/>
      </c>
      <c r="N324" s="35" t="str">
        <f t="shared" si="160"/>
        <v/>
      </c>
      <c r="O324" s="35" t="str">
        <f t="shared" si="160"/>
        <v/>
      </c>
      <c r="P324" s="35" t="str">
        <f t="shared" si="160"/>
        <v/>
      </c>
      <c r="Q324" s="63" t="str">
        <f t="shared" si="160"/>
        <v/>
      </c>
      <c r="R324" s="63" t="str">
        <f t="shared" si="160"/>
        <v/>
      </c>
      <c r="S324" s="63" t="str">
        <f t="shared" si="160"/>
        <v/>
      </c>
      <c r="T324" s="63" t="str">
        <f t="shared" si="160"/>
        <v/>
      </c>
      <c r="U324" s="63" t="str">
        <f t="shared" si="160"/>
        <v/>
      </c>
      <c r="V324" s="64" t="str">
        <f t="shared" si="160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1">IFERROR(SQRT(2*(F323-F322)^2/(F323+F322)),"")</f>
        <v/>
      </c>
      <c r="G325" s="65" t="str">
        <f t="shared" si="161"/>
        <v/>
      </c>
      <c r="H325" s="65" t="str">
        <f t="shared" si="161"/>
        <v/>
      </c>
      <c r="I325" s="65" t="str">
        <f t="shared" si="161"/>
        <v/>
      </c>
      <c r="J325" s="65" t="str">
        <f t="shared" si="161"/>
        <v/>
      </c>
      <c r="K325" s="65" t="str">
        <f t="shared" si="161"/>
        <v/>
      </c>
      <c r="L325" s="65" t="str">
        <f t="shared" si="161"/>
        <v/>
      </c>
      <c r="M325" s="65" t="str">
        <f t="shared" si="161"/>
        <v/>
      </c>
      <c r="N325" s="70" t="str">
        <f t="shared" si="161"/>
        <v/>
      </c>
      <c r="O325" s="70" t="str">
        <f t="shared" si="161"/>
        <v/>
      </c>
      <c r="P325" s="70" t="str">
        <f t="shared" si="161"/>
        <v/>
      </c>
      <c r="Q325" s="65" t="str">
        <f t="shared" si="161"/>
        <v/>
      </c>
      <c r="R325" s="65" t="str">
        <f t="shared" si="161"/>
        <v/>
      </c>
      <c r="S325" s="65" t="str">
        <f t="shared" si="161"/>
        <v/>
      </c>
      <c r="T325" s="65" t="str">
        <f t="shared" si="161"/>
        <v/>
      </c>
      <c r="U325" s="65" t="str">
        <f t="shared" si="161"/>
        <v/>
      </c>
      <c r="V325" s="66" t="str">
        <f t="shared" si="161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2">IFERROR((F327-F326)/F326,"")</f>
        <v/>
      </c>
      <c r="G328" s="63" t="str">
        <f t="shared" si="162"/>
        <v/>
      </c>
      <c r="H328" s="63" t="str">
        <f t="shared" si="162"/>
        <v/>
      </c>
      <c r="I328" s="63" t="str">
        <f t="shared" si="162"/>
        <v/>
      </c>
      <c r="J328" s="63" t="str">
        <f t="shared" si="162"/>
        <v/>
      </c>
      <c r="K328" s="63" t="str">
        <f t="shared" si="162"/>
        <v/>
      </c>
      <c r="L328" s="63" t="str">
        <f t="shared" si="162"/>
        <v/>
      </c>
      <c r="M328" s="63" t="str">
        <f t="shared" si="162"/>
        <v/>
      </c>
      <c r="N328" s="35" t="str">
        <f t="shared" si="162"/>
        <v/>
      </c>
      <c r="O328" s="35" t="str">
        <f t="shared" si="162"/>
        <v/>
      </c>
      <c r="P328" s="35" t="str">
        <f t="shared" si="162"/>
        <v/>
      </c>
      <c r="Q328" s="63" t="str">
        <f t="shared" si="162"/>
        <v/>
      </c>
      <c r="R328" s="63" t="str">
        <f t="shared" si="162"/>
        <v/>
      </c>
      <c r="S328" s="63" t="str">
        <f t="shared" si="162"/>
        <v/>
      </c>
      <c r="T328" s="63" t="str">
        <f t="shared" si="162"/>
        <v/>
      </c>
      <c r="U328" s="63" t="str">
        <f t="shared" si="162"/>
        <v/>
      </c>
      <c r="V328" s="64" t="str">
        <f t="shared" si="162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3">IFERROR(SQRT(2*(F327-F326)^2/(F327+F326)),"")</f>
        <v/>
      </c>
      <c r="G329" s="65" t="str">
        <f t="shared" si="163"/>
        <v/>
      </c>
      <c r="H329" s="65" t="str">
        <f t="shared" si="163"/>
        <v/>
      </c>
      <c r="I329" s="65" t="str">
        <f t="shared" si="163"/>
        <v/>
      </c>
      <c r="J329" s="65" t="str">
        <f t="shared" si="163"/>
        <v/>
      </c>
      <c r="K329" s="65" t="str">
        <f t="shared" si="163"/>
        <v/>
      </c>
      <c r="L329" s="65" t="str">
        <f t="shared" si="163"/>
        <v/>
      </c>
      <c r="M329" s="65" t="str">
        <f t="shared" si="163"/>
        <v/>
      </c>
      <c r="N329" s="74" t="str">
        <f t="shared" si="163"/>
        <v/>
      </c>
      <c r="O329" s="74" t="str">
        <f t="shared" si="163"/>
        <v/>
      </c>
      <c r="P329" s="74" t="str">
        <f t="shared" si="163"/>
        <v/>
      </c>
      <c r="Q329" s="65" t="str">
        <f t="shared" si="163"/>
        <v/>
      </c>
      <c r="R329" s="65" t="str">
        <f t="shared" si="163"/>
        <v/>
      </c>
      <c r="S329" s="65" t="str">
        <f t="shared" si="163"/>
        <v/>
      </c>
      <c r="T329" s="65" t="str">
        <f t="shared" si="163"/>
        <v/>
      </c>
      <c r="U329" s="65" t="str">
        <f t="shared" si="163"/>
        <v/>
      </c>
      <c r="V329" s="66" t="str">
        <f t="shared" si="163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/>
      <c r="E330" s="90"/>
    </row>
    <row r="331" spans="1:22" ht="13.95" customHeight="1" x14ac:dyDescent="0.3">
      <c r="A331" s="82"/>
      <c r="B331" s="85"/>
      <c r="C331" s="18" t="s">
        <v>548</v>
      </c>
      <c r="D331" s="88"/>
      <c r="E331" s="88"/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 t="str">
        <f t="shared" ref="F332:V332" si="164">IFERROR((F331-F330)/F330,"")</f>
        <v/>
      </c>
      <c r="G332" s="63" t="str">
        <f t="shared" si="164"/>
        <v/>
      </c>
      <c r="H332" s="63" t="str">
        <f t="shared" si="164"/>
        <v/>
      </c>
      <c r="I332" s="63" t="str">
        <f t="shared" si="164"/>
        <v/>
      </c>
      <c r="J332" s="63" t="str">
        <f t="shared" si="164"/>
        <v/>
      </c>
      <c r="K332" s="63" t="str">
        <f t="shared" si="164"/>
        <v/>
      </c>
      <c r="L332" s="63" t="str">
        <f t="shared" si="164"/>
        <v/>
      </c>
      <c r="M332" s="63" t="str">
        <f t="shared" si="164"/>
        <v/>
      </c>
      <c r="N332" s="35" t="str">
        <f t="shared" si="164"/>
        <v/>
      </c>
      <c r="O332" s="35" t="str">
        <f t="shared" si="164"/>
        <v/>
      </c>
      <c r="P332" s="35" t="str">
        <f t="shared" si="164"/>
        <v/>
      </c>
      <c r="Q332" s="63" t="str">
        <f t="shared" si="164"/>
        <v/>
      </c>
      <c r="R332" s="63" t="str">
        <f t="shared" si="164"/>
        <v/>
      </c>
      <c r="S332" s="63" t="str">
        <f t="shared" si="164"/>
        <v/>
      </c>
      <c r="T332" s="63" t="str">
        <f t="shared" si="164"/>
        <v/>
      </c>
      <c r="U332" s="63" t="str">
        <f t="shared" si="164"/>
        <v/>
      </c>
      <c r="V332" s="64" t="str">
        <f t="shared" si="164"/>
        <v/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 t="str">
        <f t="shared" ref="F333:V333" si="165">IFERROR(SQRT(2*(F331-F330)^2/(F331+F330)),"")</f>
        <v/>
      </c>
      <c r="G333" s="65" t="str">
        <f t="shared" si="165"/>
        <v/>
      </c>
      <c r="H333" s="65" t="str">
        <f t="shared" si="165"/>
        <v/>
      </c>
      <c r="I333" s="65" t="str">
        <f t="shared" si="165"/>
        <v/>
      </c>
      <c r="J333" s="65" t="str">
        <f t="shared" si="165"/>
        <v/>
      </c>
      <c r="K333" s="65" t="str">
        <f t="shared" si="165"/>
        <v/>
      </c>
      <c r="L333" s="65" t="str">
        <f t="shared" si="165"/>
        <v/>
      </c>
      <c r="M333" s="65" t="str">
        <f t="shared" si="165"/>
        <v/>
      </c>
      <c r="N333" s="74" t="str">
        <f t="shared" si="165"/>
        <v/>
      </c>
      <c r="O333" s="74" t="str">
        <f t="shared" si="165"/>
        <v/>
      </c>
      <c r="P333" s="74" t="str">
        <f t="shared" si="165"/>
        <v/>
      </c>
      <c r="Q333" s="65" t="str">
        <f t="shared" si="165"/>
        <v/>
      </c>
      <c r="R333" s="65" t="str">
        <f t="shared" si="165"/>
        <v/>
      </c>
      <c r="S333" s="65" t="str">
        <f t="shared" si="165"/>
        <v/>
      </c>
      <c r="T333" s="65" t="str">
        <f t="shared" si="165"/>
        <v/>
      </c>
      <c r="U333" s="65" t="str">
        <f t="shared" si="165"/>
        <v/>
      </c>
      <c r="V333" s="66" t="str">
        <f t="shared" si="165"/>
        <v/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66">IFERROR((F335-F334)/F334,"")</f>
        <v/>
      </c>
      <c r="G336" s="63" t="str">
        <f t="shared" si="166"/>
        <v/>
      </c>
      <c r="H336" s="63" t="str">
        <f t="shared" si="166"/>
        <v/>
      </c>
      <c r="I336" s="63" t="str">
        <f t="shared" si="166"/>
        <v/>
      </c>
      <c r="J336" s="63" t="str">
        <f t="shared" si="166"/>
        <v/>
      </c>
      <c r="K336" s="63" t="str">
        <f t="shared" si="166"/>
        <v/>
      </c>
      <c r="L336" s="63" t="str">
        <f t="shared" si="166"/>
        <v/>
      </c>
      <c r="M336" s="63" t="str">
        <f t="shared" si="166"/>
        <v/>
      </c>
      <c r="N336" s="35" t="str">
        <f t="shared" si="166"/>
        <v/>
      </c>
      <c r="O336" s="35" t="str">
        <f t="shared" si="166"/>
        <v/>
      </c>
      <c r="P336" s="35" t="str">
        <f t="shared" si="166"/>
        <v/>
      </c>
      <c r="Q336" s="63" t="str">
        <f t="shared" si="166"/>
        <v/>
      </c>
      <c r="R336" s="63" t="str">
        <f t="shared" si="166"/>
        <v/>
      </c>
      <c r="S336" s="63" t="str">
        <f t="shared" si="166"/>
        <v/>
      </c>
      <c r="T336" s="63" t="str">
        <f t="shared" si="166"/>
        <v/>
      </c>
      <c r="U336" s="63" t="str">
        <f t="shared" si="166"/>
        <v/>
      </c>
      <c r="V336" s="64" t="str">
        <f t="shared" si="166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67">IFERROR(SQRT(2*(F335-F334)^2/(F335+F334)),"")</f>
        <v/>
      </c>
      <c r="G337" s="65" t="str">
        <f t="shared" si="167"/>
        <v/>
      </c>
      <c r="H337" s="65" t="str">
        <f t="shared" si="167"/>
        <v/>
      </c>
      <c r="I337" s="65" t="str">
        <f t="shared" si="167"/>
        <v/>
      </c>
      <c r="J337" s="65" t="str">
        <f t="shared" si="167"/>
        <v/>
      </c>
      <c r="K337" s="65" t="str">
        <f t="shared" si="167"/>
        <v/>
      </c>
      <c r="L337" s="65" t="str">
        <f t="shared" si="167"/>
        <v/>
      </c>
      <c r="M337" s="65" t="str">
        <f t="shared" si="167"/>
        <v/>
      </c>
      <c r="N337" s="70" t="str">
        <f t="shared" si="167"/>
        <v/>
      </c>
      <c r="O337" s="70" t="str">
        <f t="shared" si="167"/>
        <v/>
      </c>
      <c r="P337" s="70" t="str">
        <f t="shared" si="167"/>
        <v/>
      </c>
      <c r="Q337" s="65" t="str">
        <f t="shared" si="167"/>
        <v/>
      </c>
      <c r="R337" s="65" t="str">
        <f t="shared" si="167"/>
        <v/>
      </c>
      <c r="S337" s="65" t="str">
        <f t="shared" si="167"/>
        <v/>
      </c>
      <c r="T337" s="65" t="str">
        <f t="shared" si="167"/>
        <v/>
      </c>
      <c r="U337" s="65" t="str">
        <f t="shared" si="167"/>
        <v/>
      </c>
      <c r="V337" s="66" t="str">
        <f t="shared" si="167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68">IFERROR((F339-F338)/F338,"")</f>
        <v/>
      </c>
      <c r="G340" s="63" t="str">
        <f t="shared" si="168"/>
        <v/>
      </c>
      <c r="H340" s="63" t="str">
        <f t="shared" si="168"/>
        <v/>
      </c>
      <c r="I340" s="63" t="str">
        <f t="shared" si="168"/>
        <v/>
      </c>
      <c r="J340" s="63" t="str">
        <f t="shared" si="168"/>
        <v/>
      </c>
      <c r="K340" s="63" t="str">
        <f t="shared" si="168"/>
        <v/>
      </c>
      <c r="L340" s="63" t="str">
        <f t="shared" si="168"/>
        <v/>
      </c>
      <c r="M340" s="63" t="str">
        <f t="shared" si="168"/>
        <v/>
      </c>
      <c r="N340" s="35" t="str">
        <f t="shared" si="168"/>
        <v/>
      </c>
      <c r="O340" s="35" t="str">
        <f t="shared" si="168"/>
        <v/>
      </c>
      <c r="P340" s="35" t="str">
        <f t="shared" si="168"/>
        <v/>
      </c>
      <c r="Q340" s="63" t="str">
        <f t="shared" si="168"/>
        <v/>
      </c>
      <c r="R340" s="63" t="str">
        <f t="shared" si="168"/>
        <v/>
      </c>
      <c r="S340" s="63" t="str">
        <f t="shared" si="168"/>
        <v/>
      </c>
      <c r="T340" s="63" t="str">
        <f t="shared" si="168"/>
        <v/>
      </c>
      <c r="U340" s="63" t="str">
        <f t="shared" si="168"/>
        <v/>
      </c>
      <c r="V340" s="64" t="str">
        <f t="shared" si="168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69">IFERROR(SQRT(2*(F339-F338)^2/(F339+F338)),"")</f>
        <v/>
      </c>
      <c r="G341" s="65" t="str">
        <f t="shared" si="169"/>
        <v/>
      </c>
      <c r="H341" s="65" t="str">
        <f t="shared" si="169"/>
        <v/>
      </c>
      <c r="I341" s="65" t="str">
        <f t="shared" si="169"/>
        <v/>
      </c>
      <c r="J341" s="65" t="str">
        <f t="shared" si="169"/>
        <v/>
      </c>
      <c r="K341" s="65" t="str">
        <f t="shared" si="169"/>
        <v/>
      </c>
      <c r="L341" s="65" t="str">
        <f t="shared" si="169"/>
        <v/>
      </c>
      <c r="M341" s="65" t="str">
        <f t="shared" si="169"/>
        <v/>
      </c>
      <c r="N341" s="70" t="str">
        <f t="shared" si="169"/>
        <v/>
      </c>
      <c r="O341" s="70" t="str">
        <f t="shared" si="169"/>
        <v/>
      </c>
      <c r="P341" s="70" t="str">
        <f t="shared" si="169"/>
        <v/>
      </c>
      <c r="Q341" s="65" t="str">
        <f t="shared" si="169"/>
        <v/>
      </c>
      <c r="R341" s="65" t="str">
        <f t="shared" si="169"/>
        <v/>
      </c>
      <c r="S341" s="65" t="str">
        <f t="shared" si="169"/>
        <v/>
      </c>
      <c r="T341" s="65" t="str">
        <f t="shared" si="169"/>
        <v/>
      </c>
      <c r="U341" s="65" t="str">
        <f t="shared" si="169"/>
        <v/>
      </c>
      <c r="V341" s="66" t="str">
        <f t="shared" si="169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0">IFERROR((F343-F342)/F342,"")</f>
        <v/>
      </c>
      <c r="G344" s="63" t="str">
        <f t="shared" si="170"/>
        <v/>
      </c>
      <c r="H344" s="63" t="str">
        <f t="shared" si="170"/>
        <v/>
      </c>
      <c r="I344" s="63" t="str">
        <f t="shared" si="170"/>
        <v/>
      </c>
      <c r="J344" s="63" t="str">
        <f t="shared" si="170"/>
        <v/>
      </c>
      <c r="K344" s="63" t="str">
        <f t="shared" si="170"/>
        <v/>
      </c>
      <c r="L344" s="63" t="str">
        <f t="shared" si="170"/>
        <v/>
      </c>
      <c r="M344" s="63" t="str">
        <f t="shared" si="170"/>
        <v/>
      </c>
      <c r="N344" s="35" t="str">
        <f t="shared" si="170"/>
        <v/>
      </c>
      <c r="O344" s="35" t="str">
        <f t="shared" si="170"/>
        <v/>
      </c>
      <c r="P344" s="35" t="str">
        <f t="shared" si="170"/>
        <v/>
      </c>
      <c r="Q344" s="63" t="str">
        <f t="shared" si="170"/>
        <v/>
      </c>
      <c r="R344" s="63" t="str">
        <f t="shared" si="170"/>
        <v/>
      </c>
      <c r="S344" s="63" t="str">
        <f t="shared" si="170"/>
        <v/>
      </c>
      <c r="T344" s="63" t="str">
        <f t="shared" si="170"/>
        <v/>
      </c>
      <c r="U344" s="63" t="str">
        <f t="shared" si="170"/>
        <v/>
      </c>
      <c r="V344" s="64" t="str">
        <f t="shared" si="170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1">IFERROR(SQRT(2*(F343-F342)^2/(F343+F342)),"")</f>
        <v/>
      </c>
      <c r="G345" s="65" t="str">
        <f t="shared" si="171"/>
        <v/>
      </c>
      <c r="H345" s="65" t="str">
        <f t="shared" si="171"/>
        <v/>
      </c>
      <c r="I345" s="65" t="str">
        <f t="shared" si="171"/>
        <v/>
      </c>
      <c r="J345" s="65" t="str">
        <f t="shared" si="171"/>
        <v/>
      </c>
      <c r="K345" s="65" t="str">
        <f t="shared" si="171"/>
        <v/>
      </c>
      <c r="L345" s="65" t="str">
        <f t="shared" si="171"/>
        <v/>
      </c>
      <c r="M345" s="65" t="str">
        <f t="shared" si="171"/>
        <v/>
      </c>
      <c r="N345" s="74" t="str">
        <f t="shared" si="171"/>
        <v/>
      </c>
      <c r="O345" s="74" t="str">
        <f t="shared" si="171"/>
        <v/>
      </c>
      <c r="P345" s="74" t="str">
        <f t="shared" si="171"/>
        <v/>
      </c>
      <c r="Q345" s="65" t="str">
        <f t="shared" si="171"/>
        <v/>
      </c>
      <c r="R345" s="65" t="str">
        <f t="shared" si="171"/>
        <v/>
      </c>
      <c r="S345" s="65" t="str">
        <f t="shared" si="171"/>
        <v/>
      </c>
      <c r="T345" s="65" t="str">
        <f t="shared" si="171"/>
        <v/>
      </c>
      <c r="U345" s="65" t="str">
        <f t="shared" si="171"/>
        <v/>
      </c>
      <c r="V345" s="66" t="str">
        <f t="shared" si="171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2">IFERROR((F347-F346)/F346,"")</f>
        <v/>
      </c>
      <c r="G348" s="63" t="str">
        <f t="shared" si="172"/>
        <v/>
      </c>
      <c r="H348" s="63" t="str">
        <f t="shared" si="172"/>
        <v/>
      </c>
      <c r="I348" s="63" t="str">
        <f t="shared" si="172"/>
        <v/>
      </c>
      <c r="J348" s="63" t="str">
        <f t="shared" si="172"/>
        <v/>
      </c>
      <c r="K348" s="63" t="str">
        <f t="shared" si="172"/>
        <v/>
      </c>
      <c r="L348" s="63" t="str">
        <f t="shared" si="172"/>
        <v/>
      </c>
      <c r="M348" s="63" t="str">
        <f t="shared" si="172"/>
        <v/>
      </c>
      <c r="N348" s="35" t="str">
        <f t="shared" si="172"/>
        <v/>
      </c>
      <c r="O348" s="35" t="str">
        <f t="shared" si="172"/>
        <v/>
      </c>
      <c r="P348" s="35" t="str">
        <f t="shared" si="172"/>
        <v/>
      </c>
      <c r="Q348" s="63" t="str">
        <f t="shared" si="172"/>
        <v/>
      </c>
      <c r="R348" s="63" t="str">
        <f t="shared" si="172"/>
        <v/>
      </c>
      <c r="S348" s="63" t="str">
        <f t="shared" si="172"/>
        <v/>
      </c>
      <c r="T348" s="63" t="str">
        <f t="shared" si="172"/>
        <v/>
      </c>
      <c r="U348" s="63" t="str">
        <f t="shared" si="172"/>
        <v/>
      </c>
      <c r="V348" s="64" t="str">
        <f t="shared" si="172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73">IFERROR(SQRT(2*(F347-F346)^2/(F347+F346)),"")</f>
        <v/>
      </c>
      <c r="G349" s="65" t="str">
        <f t="shared" si="173"/>
        <v/>
      </c>
      <c r="H349" s="65" t="str">
        <f t="shared" si="173"/>
        <v/>
      </c>
      <c r="I349" s="65" t="str">
        <f t="shared" si="173"/>
        <v/>
      </c>
      <c r="J349" s="65" t="str">
        <f t="shared" si="173"/>
        <v/>
      </c>
      <c r="K349" s="65" t="str">
        <f t="shared" si="173"/>
        <v/>
      </c>
      <c r="L349" s="65" t="str">
        <f t="shared" si="173"/>
        <v/>
      </c>
      <c r="M349" s="65" t="str">
        <f t="shared" si="173"/>
        <v/>
      </c>
      <c r="N349" s="74" t="str">
        <f t="shared" si="173"/>
        <v/>
      </c>
      <c r="O349" s="74" t="str">
        <f t="shared" si="173"/>
        <v/>
      </c>
      <c r="P349" s="74" t="str">
        <f t="shared" si="173"/>
        <v/>
      </c>
      <c r="Q349" s="65" t="str">
        <f t="shared" si="173"/>
        <v/>
      </c>
      <c r="R349" s="65" t="str">
        <f t="shared" si="173"/>
        <v/>
      </c>
      <c r="S349" s="65" t="str">
        <f t="shared" si="173"/>
        <v/>
      </c>
      <c r="T349" s="65" t="str">
        <f t="shared" si="173"/>
        <v/>
      </c>
      <c r="U349" s="65" t="str">
        <f t="shared" si="173"/>
        <v/>
      </c>
      <c r="V349" s="66" t="str">
        <f t="shared" si="173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4">IFERROR((F351-F350)/F350,"")</f>
        <v/>
      </c>
      <c r="G352" s="63" t="str">
        <f t="shared" si="174"/>
        <v/>
      </c>
      <c r="H352" s="63" t="str">
        <f t="shared" si="174"/>
        <v/>
      </c>
      <c r="I352" s="63" t="str">
        <f t="shared" si="174"/>
        <v/>
      </c>
      <c r="J352" s="63" t="str">
        <f t="shared" si="174"/>
        <v/>
      </c>
      <c r="K352" s="63" t="str">
        <f t="shared" si="174"/>
        <v/>
      </c>
      <c r="L352" s="63" t="str">
        <f t="shared" si="174"/>
        <v/>
      </c>
      <c r="M352" s="63" t="str">
        <f t="shared" si="174"/>
        <v/>
      </c>
      <c r="N352" s="35" t="str">
        <f t="shared" si="174"/>
        <v/>
      </c>
      <c r="O352" s="35" t="str">
        <f t="shared" si="174"/>
        <v/>
      </c>
      <c r="P352" s="35" t="str">
        <f t="shared" si="174"/>
        <v/>
      </c>
      <c r="Q352" s="63" t="str">
        <f t="shared" si="174"/>
        <v/>
      </c>
      <c r="R352" s="63" t="str">
        <f t="shared" si="174"/>
        <v/>
      </c>
      <c r="S352" s="63" t="str">
        <f t="shared" si="174"/>
        <v/>
      </c>
      <c r="T352" s="63" t="str">
        <f t="shared" si="174"/>
        <v/>
      </c>
      <c r="U352" s="63" t="str">
        <f t="shared" si="174"/>
        <v/>
      </c>
      <c r="V352" s="64" t="str">
        <f t="shared" si="174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5">IFERROR(SQRT(2*(F351-F350)^2/(F351+F350)),"")</f>
        <v/>
      </c>
      <c r="G353" s="65" t="str">
        <f t="shared" si="175"/>
        <v/>
      </c>
      <c r="H353" s="65" t="str">
        <f t="shared" si="175"/>
        <v/>
      </c>
      <c r="I353" s="65" t="str">
        <f t="shared" si="175"/>
        <v/>
      </c>
      <c r="J353" s="65" t="str">
        <f t="shared" si="175"/>
        <v/>
      </c>
      <c r="K353" s="65" t="str">
        <f t="shared" si="175"/>
        <v/>
      </c>
      <c r="L353" s="65" t="str">
        <f t="shared" si="175"/>
        <v/>
      </c>
      <c r="M353" s="65" t="str">
        <f t="shared" si="175"/>
        <v/>
      </c>
      <c r="N353" s="70" t="str">
        <f t="shared" si="175"/>
        <v/>
      </c>
      <c r="O353" s="70" t="str">
        <f t="shared" si="175"/>
        <v/>
      </c>
      <c r="P353" s="70" t="str">
        <f t="shared" si="175"/>
        <v/>
      </c>
      <c r="Q353" s="65" t="str">
        <f t="shared" si="175"/>
        <v/>
      </c>
      <c r="R353" s="65" t="str">
        <f t="shared" si="175"/>
        <v/>
      </c>
      <c r="S353" s="65" t="str">
        <f t="shared" si="175"/>
        <v/>
      </c>
      <c r="T353" s="65" t="str">
        <f t="shared" si="175"/>
        <v/>
      </c>
      <c r="U353" s="65" t="str">
        <f t="shared" si="175"/>
        <v/>
      </c>
      <c r="V353" s="66" t="str">
        <f t="shared" si="175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76">IFERROR((F355-F354)/F354,"")</f>
        <v/>
      </c>
      <c r="G356" s="63" t="str">
        <f t="shared" si="176"/>
        <v/>
      </c>
      <c r="H356" s="63" t="str">
        <f t="shared" si="176"/>
        <v/>
      </c>
      <c r="I356" s="63" t="str">
        <f t="shared" si="176"/>
        <v/>
      </c>
      <c r="J356" s="63" t="str">
        <f t="shared" si="176"/>
        <v/>
      </c>
      <c r="K356" s="63" t="str">
        <f t="shared" si="176"/>
        <v/>
      </c>
      <c r="L356" s="63" t="str">
        <f t="shared" si="176"/>
        <v/>
      </c>
      <c r="M356" s="63" t="str">
        <f t="shared" si="176"/>
        <v/>
      </c>
      <c r="N356" s="35" t="str">
        <f t="shared" si="176"/>
        <v/>
      </c>
      <c r="O356" s="35" t="str">
        <f t="shared" si="176"/>
        <v/>
      </c>
      <c r="P356" s="35" t="str">
        <f t="shared" si="176"/>
        <v/>
      </c>
      <c r="Q356" s="63" t="str">
        <f t="shared" si="176"/>
        <v/>
      </c>
      <c r="R356" s="63" t="str">
        <f t="shared" si="176"/>
        <v/>
      </c>
      <c r="S356" s="63" t="str">
        <f t="shared" si="176"/>
        <v/>
      </c>
      <c r="T356" s="63" t="str">
        <f t="shared" si="176"/>
        <v/>
      </c>
      <c r="U356" s="63" t="str">
        <f t="shared" si="176"/>
        <v/>
      </c>
      <c r="V356" s="64" t="str">
        <f t="shared" si="176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77">IFERROR(SQRT(2*(F355-F354)^2/(F355+F354)),"")</f>
        <v/>
      </c>
      <c r="G357" s="65" t="str">
        <f t="shared" si="177"/>
        <v/>
      </c>
      <c r="H357" s="65" t="str">
        <f t="shared" si="177"/>
        <v/>
      </c>
      <c r="I357" s="65" t="str">
        <f t="shared" si="177"/>
        <v/>
      </c>
      <c r="J357" s="65" t="str">
        <f t="shared" si="177"/>
        <v/>
      </c>
      <c r="K357" s="65" t="str">
        <f t="shared" si="177"/>
        <v/>
      </c>
      <c r="L357" s="65" t="str">
        <f t="shared" si="177"/>
        <v/>
      </c>
      <c r="M357" s="65" t="str">
        <f t="shared" si="177"/>
        <v/>
      </c>
      <c r="N357" s="70" t="str">
        <f t="shared" si="177"/>
        <v/>
      </c>
      <c r="O357" s="70" t="str">
        <f t="shared" si="177"/>
        <v/>
      </c>
      <c r="P357" s="70" t="str">
        <f t="shared" si="177"/>
        <v/>
      </c>
      <c r="Q357" s="65" t="str">
        <f t="shared" si="177"/>
        <v/>
      </c>
      <c r="R357" s="65" t="str">
        <f t="shared" si="177"/>
        <v/>
      </c>
      <c r="S357" s="65" t="str">
        <f t="shared" si="177"/>
        <v/>
      </c>
      <c r="T357" s="65" t="str">
        <f t="shared" si="177"/>
        <v/>
      </c>
      <c r="U357" s="65" t="str">
        <f t="shared" si="177"/>
        <v/>
      </c>
      <c r="V357" s="66" t="str">
        <f t="shared" si="177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78">IFERROR((F359-F358)/F358,"")</f>
        <v/>
      </c>
      <c r="G360" s="63" t="str">
        <f t="shared" si="178"/>
        <v/>
      </c>
      <c r="H360" s="63" t="str">
        <f t="shared" si="178"/>
        <v/>
      </c>
      <c r="I360" s="63" t="str">
        <f t="shared" si="178"/>
        <v/>
      </c>
      <c r="J360" s="63" t="str">
        <f t="shared" si="178"/>
        <v/>
      </c>
      <c r="K360" s="63" t="str">
        <f t="shared" si="178"/>
        <v/>
      </c>
      <c r="L360" s="63" t="str">
        <f t="shared" si="178"/>
        <v/>
      </c>
      <c r="M360" s="63" t="str">
        <f t="shared" si="178"/>
        <v/>
      </c>
      <c r="N360" s="35" t="str">
        <f t="shared" si="178"/>
        <v/>
      </c>
      <c r="O360" s="35" t="str">
        <f t="shared" si="178"/>
        <v/>
      </c>
      <c r="P360" s="35" t="str">
        <f t="shared" si="178"/>
        <v/>
      </c>
      <c r="Q360" s="63" t="str">
        <f t="shared" si="178"/>
        <v/>
      </c>
      <c r="R360" s="63" t="str">
        <f t="shared" si="178"/>
        <v/>
      </c>
      <c r="S360" s="63" t="str">
        <f t="shared" si="178"/>
        <v/>
      </c>
      <c r="T360" s="63" t="str">
        <f t="shared" si="178"/>
        <v/>
      </c>
      <c r="U360" s="63" t="str">
        <f t="shared" si="178"/>
        <v/>
      </c>
      <c r="V360" s="64" t="str">
        <f t="shared" si="178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79">IFERROR(SQRT(2*(F359-F358)^2/(F359+F358)),"")</f>
        <v/>
      </c>
      <c r="G361" s="65" t="str">
        <f t="shared" si="179"/>
        <v/>
      </c>
      <c r="H361" s="65" t="str">
        <f t="shared" si="179"/>
        <v/>
      </c>
      <c r="I361" s="65" t="str">
        <f t="shared" si="179"/>
        <v/>
      </c>
      <c r="J361" s="65" t="str">
        <f t="shared" si="179"/>
        <v/>
      </c>
      <c r="K361" s="65" t="str">
        <f t="shared" si="179"/>
        <v/>
      </c>
      <c r="L361" s="65" t="str">
        <f t="shared" si="179"/>
        <v/>
      </c>
      <c r="M361" s="65" t="str">
        <f t="shared" si="179"/>
        <v/>
      </c>
      <c r="N361" s="70" t="str">
        <f t="shared" si="179"/>
        <v/>
      </c>
      <c r="O361" s="70" t="str">
        <f t="shared" si="179"/>
        <v/>
      </c>
      <c r="P361" s="70" t="str">
        <f t="shared" si="179"/>
        <v/>
      </c>
      <c r="Q361" s="65" t="str">
        <f t="shared" si="179"/>
        <v/>
      </c>
      <c r="R361" s="65" t="str">
        <f t="shared" si="179"/>
        <v/>
      </c>
      <c r="S361" s="65" t="str">
        <f t="shared" si="179"/>
        <v/>
      </c>
      <c r="T361" s="65" t="str">
        <f t="shared" si="179"/>
        <v/>
      </c>
      <c r="U361" s="65" t="str">
        <f t="shared" si="179"/>
        <v/>
      </c>
      <c r="V361" s="66" t="str">
        <f t="shared" si="179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0">IFERROR((F363-F362)/F362,"")</f>
        <v/>
      </c>
      <c r="G364" s="63" t="str">
        <f t="shared" si="180"/>
        <v/>
      </c>
      <c r="H364" s="63" t="str">
        <f t="shared" si="180"/>
        <v/>
      </c>
      <c r="I364" s="63" t="str">
        <f t="shared" si="180"/>
        <v/>
      </c>
      <c r="J364" s="63" t="str">
        <f t="shared" si="180"/>
        <v/>
      </c>
      <c r="K364" s="63" t="str">
        <f t="shared" si="180"/>
        <v/>
      </c>
      <c r="L364" s="63" t="str">
        <f t="shared" si="180"/>
        <v/>
      </c>
      <c r="M364" s="63" t="str">
        <f t="shared" si="180"/>
        <v/>
      </c>
      <c r="N364" s="35" t="str">
        <f t="shared" si="180"/>
        <v/>
      </c>
      <c r="O364" s="35" t="str">
        <f t="shared" si="180"/>
        <v/>
      </c>
      <c r="P364" s="35" t="str">
        <f t="shared" si="180"/>
        <v/>
      </c>
      <c r="Q364" s="63" t="str">
        <f t="shared" si="180"/>
        <v/>
      </c>
      <c r="R364" s="63" t="str">
        <f t="shared" si="180"/>
        <v/>
      </c>
      <c r="S364" s="63" t="str">
        <f t="shared" si="180"/>
        <v/>
      </c>
      <c r="T364" s="63" t="str">
        <f t="shared" si="180"/>
        <v/>
      </c>
      <c r="U364" s="63" t="str">
        <f t="shared" si="180"/>
        <v/>
      </c>
      <c r="V364" s="64" t="str">
        <f t="shared" si="180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1">IFERROR(SQRT(2*(F363-F362)^2/(F363+F362)),"")</f>
        <v/>
      </c>
      <c r="G365" s="65" t="str">
        <f t="shared" si="181"/>
        <v/>
      </c>
      <c r="H365" s="65" t="str">
        <f t="shared" si="181"/>
        <v/>
      </c>
      <c r="I365" s="65" t="str">
        <f t="shared" si="181"/>
        <v/>
      </c>
      <c r="J365" s="65" t="str">
        <f t="shared" si="181"/>
        <v/>
      </c>
      <c r="K365" s="65" t="str">
        <f t="shared" si="181"/>
        <v/>
      </c>
      <c r="L365" s="65" t="str">
        <f t="shared" si="181"/>
        <v/>
      </c>
      <c r="M365" s="65" t="str">
        <f t="shared" si="181"/>
        <v/>
      </c>
      <c r="N365" s="74" t="str">
        <f t="shared" si="181"/>
        <v/>
      </c>
      <c r="O365" s="74" t="str">
        <f t="shared" si="181"/>
        <v/>
      </c>
      <c r="P365" s="74" t="str">
        <f t="shared" si="181"/>
        <v/>
      </c>
      <c r="Q365" s="65" t="str">
        <f t="shared" si="181"/>
        <v/>
      </c>
      <c r="R365" s="65" t="str">
        <f t="shared" si="181"/>
        <v/>
      </c>
      <c r="S365" s="65" t="str">
        <f t="shared" si="181"/>
        <v/>
      </c>
      <c r="T365" s="65" t="str">
        <f t="shared" si="181"/>
        <v/>
      </c>
      <c r="U365" s="65" t="str">
        <f t="shared" si="181"/>
        <v/>
      </c>
      <c r="V365" s="66" t="str">
        <f t="shared" si="181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82">IFERROR((F367-F366)/F366,"")</f>
        <v/>
      </c>
      <c r="G368" s="63" t="str">
        <f t="shared" si="182"/>
        <v/>
      </c>
      <c r="H368" s="63" t="str">
        <f t="shared" si="182"/>
        <v/>
      </c>
      <c r="I368" s="63" t="str">
        <f t="shared" si="182"/>
        <v/>
      </c>
      <c r="J368" s="63" t="str">
        <f t="shared" si="182"/>
        <v/>
      </c>
      <c r="K368" s="63" t="str">
        <f t="shared" si="182"/>
        <v/>
      </c>
      <c r="L368" s="63" t="str">
        <f t="shared" si="182"/>
        <v/>
      </c>
      <c r="M368" s="63" t="str">
        <f t="shared" si="182"/>
        <v/>
      </c>
      <c r="N368" s="35" t="str">
        <f t="shared" si="182"/>
        <v/>
      </c>
      <c r="O368" s="35" t="str">
        <f t="shared" si="182"/>
        <v/>
      </c>
      <c r="P368" s="35" t="str">
        <f t="shared" si="182"/>
        <v/>
      </c>
      <c r="Q368" s="63" t="str">
        <f t="shared" si="182"/>
        <v/>
      </c>
      <c r="R368" s="63" t="str">
        <f t="shared" si="182"/>
        <v/>
      </c>
      <c r="S368" s="63" t="str">
        <f t="shared" si="182"/>
        <v/>
      </c>
      <c r="T368" s="63" t="str">
        <f t="shared" si="182"/>
        <v/>
      </c>
      <c r="U368" s="63" t="str">
        <f t="shared" si="182"/>
        <v/>
      </c>
      <c r="V368" s="64" t="str">
        <f t="shared" si="182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83">IFERROR(SQRT(2*(F367-F366)^2/(F367+F366)),"")</f>
        <v/>
      </c>
      <c r="G369" s="65" t="str">
        <f t="shared" si="183"/>
        <v/>
      </c>
      <c r="H369" s="65" t="str">
        <f t="shared" si="183"/>
        <v/>
      </c>
      <c r="I369" s="65" t="str">
        <f t="shared" si="183"/>
        <v/>
      </c>
      <c r="J369" s="65" t="str">
        <f t="shared" si="183"/>
        <v/>
      </c>
      <c r="K369" s="65" t="str">
        <f t="shared" si="183"/>
        <v/>
      </c>
      <c r="L369" s="65" t="str">
        <f t="shared" si="183"/>
        <v/>
      </c>
      <c r="M369" s="65" t="str">
        <f t="shared" si="183"/>
        <v/>
      </c>
      <c r="N369" s="74" t="str">
        <f t="shared" si="183"/>
        <v/>
      </c>
      <c r="O369" s="74" t="str">
        <f t="shared" si="183"/>
        <v/>
      </c>
      <c r="P369" s="74" t="str">
        <f t="shared" si="183"/>
        <v/>
      </c>
      <c r="Q369" s="65" t="str">
        <f t="shared" si="183"/>
        <v/>
      </c>
      <c r="R369" s="65" t="str">
        <f t="shared" si="183"/>
        <v/>
      </c>
      <c r="S369" s="65" t="str">
        <f t="shared" si="183"/>
        <v/>
      </c>
      <c r="T369" s="65" t="str">
        <f t="shared" si="183"/>
        <v/>
      </c>
      <c r="U369" s="65" t="str">
        <f t="shared" si="183"/>
        <v/>
      </c>
      <c r="V369" s="66" t="str">
        <f t="shared" si="183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4">IFERROR((F371-F370)/F370,"")</f>
        <v/>
      </c>
      <c r="G372" s="63" t="str">
        <f t="shared" si="184"/>
        <v/>
      </c>
      <c r="H372" s="63" t="str">
        <f t="shared" si="184"/>
        <v/>
      </c>
      <c r="I372" s="63" t="str">
        <f t="shared" si="184"/>
        <v/>
      </c>
      <c r="J372" s="63" t="str">
        <f t="shared" si="184"/>
        <v/>
      </c>
      <c r="K372" s="63" t="str">
        <f t="shared" si="184"/>
        <v/>
      </c>
      <c r="L372" s="63" t="str">
        <f t="shared" si="184"/>
        <v/>
      </c>
      <c r="M372" s="63" t="str">
        <f t="shared" si="184"/>
        <v/>
      </c>
      <c r="N372" s="35" t="str">
        <f t="shared" si="184"/>
        <v/>
      </c>
      <c r="O372" s="35" t="str">
        <f t="shared" si="184"/>
        <v/>
      </c>
      <c r="P372" s="35" t="str">
        <f t="shared" si="184"/>
        <v/>
      </c>
      <c r="Q372" s="63" t="str">
        <f t="shared" si="184"/>
        <v/>
      </c>
      <c r="R372" s="63" t="str">
        <f t="shared" si="184"/>
        <v/>
      </c>
      <c r="S372" s="63" t="str">
        <f t="shared" si="184"/>
        <v/>
      </c>
      <c r="T372" s="63" t="str">
        <f t="shared" si="184"/>
        <v/>
      </c>
      <c r="U372" s="63" t="str">
        <f t="shared" si="184"/>
        <v/>
      </c>
      <c r="V372" s="64" t="str">
        <f t="shared" si="184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5">IFERROR(SQRT(2*(F371-F370)^2/(F371+F370)),"")</f>
        <v/>
      </c>
      <c r="G373" s="65" t="str">
        <f t="shared" si="185"/>
        <v/>
      </c>
      <c r="H373" s="65" t="str">
        <f t="shared" si="185"/>
        <v/>
      </c>
      <c r="I373" s="65" t="str">
        <f t="shared" si="185"/>
        <v/>
      </c>
      <c r="J373" s="65" t="str">
        <f t="shared" si="185"/>
        <v/>
      </c>
      <c r="K373" s="65" t="str">
        <f t="shared" si="185"/>
        <v/>
      </c>
      <c r="L373" s="65" t="str">
        <f t="shared" si="185"/>
        <v/>
      </c>
      <c r="M373" s="65" t="str">
        <f t="shared" si="185"/>
        <v/>
      </c>
      <c r="N373" s="70" t="str">
        <f t="shared" si="185"/>
        <v/>
      </c>
      <c r="O373" s="70" t="str">
        <f t="shared" si="185"/>
        <v/>
      </c>
      <c r="P373" s="70" t="str">
        <f t="shared" si="185"/>
        <v/>
      </c>
      <c r="Q373" s="65" t="str">
        <f t="shared" si="185"/>
        <v/>
      </c>
      <c r="R373" s="65" t="str">
        <f t="shared" si="185"/>
        <v/>
      </c>
      <c r="S373" s="65" t="str">
        <f t="shared" si="185"/>
        <v/>
      </c>
      <c r="T373" s="65" t="str">
        <f t="shared" si="185"/>
        <v/>
      </c>
      <c r="U373" s="65" t="str">
        <f t="shared" si="185"/>
        <v/>
      </c>
      <c r="V373" s="66" t="str">
        <f t="shared" si="185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86">IFERROR((F375-F374)/F374,"")</f>
        <v/>
      </c>
      <c r="G376" s="63" t="str">
        <f t="shared" si="186"/>
        <v/>
      </c>
      <c r="H376" s="63" t="str">
        <f t="shared" si="186"/>
        <v/>
      </c>
      <c r="I376" s="63" t="str">
        <f t="shared" si="186"/>
        <v/>
      </c>
      <c r="J376" s="63" t="str">
        <f t="shared" si="186"/>
        <v/>
      </c>
      <c r="K376" s="63" t="str">
        <f t="shared" si="186"/>
        <v/>
      </c>
      <c r="L376" s="63" t="str">
        <f t="shared" si="186"/>
        <v/>
      </c>
      <c r="M376" s="63" t="str">
        <f t="shared" si="186"/>
        <v/>
      </c>
      <c r="N376" s="35" t="str">
        <f t="shared" si="186"/>
        <v/>
      </c>
      <c r="O376" s="35" t="str">
        <f t="shared" si="186"/>
        <v/>
      </c>
      <c r="P376" s="35" t="str">
        <f t="shared" si="186"/>
        <v/>
      </c>
      <c r="Q376" s="63" t="str">
        <f t="shared" si="186"/>
        <v/>
      </c>
      <c r="R376" s="63" t="str">
        <f t="shared" si="186"/>
        <v/>
      </c>
      <c r="S376" s="63" t="str">
        <f t="shared" si="186"/>
        <v/>
      </c>
      <c r="T376" s="63" t="str">
        <f t="shared" si="186"/>
        <v/>
      </c>
      <c r="U376" s="63" t="str">
        <f t="shared" si="186"/>
        <v/>
      </c>
      <c r="V376" s="64" t="str">
        <f t="shared" si="186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87">IFERROR(SQRT(2*(F375-F374)^2/(F375+F374)),"")</f>
        <v/>
      </c>
      <c r="G377" s="65" t="str">
        <f t="shared" si="187"/>
        <v/>
      </c>
      <c r="H377" s="65" t="str">
        <f t="shared" si="187"/>
        <v/>
      </c>
      <c r="I377" s="65" t="str">
        <f t="shared" si="187"/>
        <v/>
      </c>
      <c r="J377" s="65" t="str">
        <f t="shared" si="187"/>
        <v/>
      </c>
      <c r="K377" s="65" t="str">
        <f t="shared" si="187"/>
        <v/>
      </c>
      <c r="L377" s="65" t="str">
        <f t="shared" si="187"/>
        <v/>
      </c>
      <c r="M377" s="65" t="str">
        <f t="shared" si="187"/>
        <v/>
      </c>
      <c r="N377" s="70" t="str">
        <f t="shared" si="187"/>
        <v/>
      </c>
      <c r="O377" s="70" t="str">
        <f t="shared" si="187"/>
        <v/>
      </c>
      <c r="P377" s="70" t="str">
        <f t="shared" si="187"/>
        <v/>
      </c>
      <c r="Q377" s="65" t="str">
        <f t="shared" si="187"/>
        <v/>
      </c>
      <c r="R377" s="65" t="str">
        <f t="shared" si="187"/>
        <v/>
      </c>
      <c r="S377" s="65" t="str">
        <f t="shared" si="187"/>
        <v/>
      </c>
      <c r="T377" s="65" t="str">
        <f t="shared" si="187"/>
        <v/>
      </c>
      <c r="U377" s="65" t="str">
        <f t="shared" si="187"/>
        <v/>
      </c>
      <c r="V377" s="66" t="str">
        <f t="shared" si="187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88">IFERROR((F379-F378)/F378,"")</f>
        <v/>
      </c>
      <c r="G380" s="63" t="str">
        <f t="shared" si="188"/>
        <v/>
      </c>
      <c r="H380" s="63" t="str">
        <f t="shared" si="188"/>
        <v/>
      </c>
      <c r="I380" s="63" t="str">
        <f t="shared" si="188"/>
        <v/>
      </c>
      <c r="J380" s="63" t="str">
        <f t="shared" si="188"/>
        <v/>
      </c>
      <c r="K380" s="63" t="str">
        <f t="shared" si="188"/>
        <v/>
      </c>
      <c r="L380" s="63" t="str">
        <f t="shared" si="188"/>
        <v/>
      </c>
      <c r="M380" s="63" t="str">
        <f t="shared" si="188"/>
        <v/>
      </c>
      <c r="N380" s="35" t="str">
        <f t="shared" si="188"/>
        <v/>
      </c>
      <c r="O380" s="35" t="str">
        <f t="shared" si="188"/>
        <v/>
      </c>
      <c r="P380" s="35" t="str">
        <f t="shared" si="188"/>
        <v/>
      </c>
      <c r="Q380" s="63" t="str">
        <f t="shared" si="188"/>
        <v/>
      </c>
      <c r="R380" s="63" t="str">
        <f t="shared" si="188"/>
        <v/>
      </c>
      <c r="S380" s="63" t="str">
        <f t="shared" si="188"/>
        <v/>
      </c>
      <c r="T380" s="63" t="str">
        <f t="shared" si="188"/>
        <v/>
      </c>
      <c r="U380" s="63" t="str">
        <f t="shared" si="188"/>
        <v/>
      </c>
      <c r="V380" s="64" t="str">
        <f t="shared" si="188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89">IFERROR(SQRT(2*(F379-F378)^2/(F379+F378)),"")</f>
        <v/>
      </c>
      <c r="G381" s="65" t="str">
        <f t="shared" si="189"/>
        <v/>
      </c>
      <c r="H381" s="65" t="str">
        <f t="shared" si="189"/>
        <v/>
      </c>
      <c r="I381" s="65" t="str">
        <f t="shared" si="189"/>
        <v/>
      </c>
      <c r="J381" s="65" t="str">
        <f t="shared" si="189"/>
        <v/>
      </c>
      <c r="K381" s="65" t="str">
        <f t="shared" si="189"/>
        <v/>
      </c>
      <c r="L381" s="65" t="str">
        <f t="shared" si="189"/>
        <v/>
      </c>
      <c r="M381" s="65" t="str">
        <f t="shared" si="189"/>
        <v/>
      </c>
      <c r="N381" s="70" t="str">
        <f t="shared" si="189"/>
        <v/>
      </c>
      <c r="O381" s="70" t="str">
        <f t="shared" si="189"/>
        <v/>
      </c>
      <c r="P381" s="70" t="str">
        <f t="shared" si="189"/>
        <v/>
      </c>
      <c r="Q381" s="65" t="str">
        <f t="shared" si="189"/>
        <v/>
      </c>
      <c r="R381" s="65" t="str">
        <f t="shared" si="189"/>
        <v/>
      </c>
      <c r="S381" s="65" t="str">
        <f t="shared" si="189"/>
        <v/>
      </c>
      <c r="T381" s="65" t="str">
        <f t="shared" si="189"/>
        <v/>
      </c>
      <c r="U381" s="65" t="str">
        <f t="shared" si="189"/>
        <v/>
      </c>
      <c r="V381" s="66" t="str">
        <f t="shared" si="189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0">IFERROR((F383-F382)/F382,"")</f>
        <v/>
      </c>
      <c r="G384" s="63" t="str">
        <f t="shared" si="190"/>
        <v/>
      </c>
      <c r="H384" s="63" t="str">
        <f t="shared" si="190"/>
        <v/>
      </c>
      <c r="I384" s="63" t="str">
        <f t="shared" si="190"/>
        <v/>
      </c>
      <c r="J384" s="63" t="str">
        <f t="shared" si="190"/>
        <v/>
      </c>
      <c r="K384" s="63" t="str">
        <f t="shared" si="190"/>
        <v/>
      </c>
      <c r="L384" s="63" t="str">
        <f t="shared" si="190"/>
        <v/>
      </c>
      <c r="M384" s="63" t="str">
        <f t="shared" si="190"/>
        <v/>
      </c>
      <c r="N384" s="35" t="str">
        <f t="shared" si="190"/>
        <v/>
      </c>
      <c r="O384" s="35" t="str">
        <f t="shared" si="190"/>
        <v/>
      </c>
      <c r="P384" s="35" t="str">
        <f t="shared" si="190"/>
        <v/>
      </c>
      <c r="Q384" s="63" t="str">
        <f t="shared" si="190"/>
        <v/>
      </c>
      <c r="R384" s="63" t="str">
        <f t="shared" si="190"/>
        <v/>
      </c>
      <c r="S384" s="63" t="str">
        <f t="shared" si="190"/>
        <v/>
      </c>
      <c r="T384" s="63" t="str">
        <f t="shared" si="190"/>
        <v/>
      </c>
      <c r="U384" s="63" t="str">
        <f t="shared" si="190"/>
        <v/>
      </c>
      <c r="V384" s="64" t="str">
        <f t="shared" si="190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1">IFERROR(SQRT(2*(F383-F382)^2/(F383+F382)),"")</f>
        <v/>
      </c>
      <c r="G385" s="65" t="str">
        <f t="shared" si="191"/>
        <v/>
      </c>
      <c r="H385" s="65" t="str">
        <f t="shared" si="191"/>
        <v/>
      </c>
      <c r="I385" s="65" t="str">
        <f t="shared" si="191"/>
        <v/>
      </c>
      <c r="J385" s="65" t="str">
        <f t="shared" si="191"/>
        <v/>
      </c>
      <c r="K385" s="65" t="str">
        <f t="shared" si="191"/>
        <v/>
      </c>
      <c r="L385" s="65" t="str">
        <f t="shared" si="191"/>
        <v/>
      </c>
      <c r="M385" s="65" t="str">
        <f t="shared" si="191"/>
        <v/>
      </c>
      <c r="N385" s="70" t="str">
        <f t="shared" si="191"/>
        <v/>
      </c>
      <c r="O385" s="70" t="str">
        <f t="shared" si="191"/>
        <v/>
      </c>
      <c r="P385" s="70" t="str">
        <f t="shared" si="191"/>
        <v/>
      </c>
      <c r="Q385" s="65" t="str">
        <f t="shared" si="191"/>
        <v/>
      </c>
      <c r="R385" s="65" t="str">
        <f t="shared" si="191"/>
        <v/>
      </c>
      <c r="S385" s="65" t="str">
        <f t="shared" si="191"/>
        <v/>
      </c>
      <c r="T385" s="65" t="str">
        <f t="shared" si="191"/>
        <v/>
      </c>
      <c r="U385" s="65" t="str">
        <f t="shared" si="191"/>
        <v/>
      </c>
      <c r="V385" s="66" t="str">
        <f t="shared" si="191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2">IFERROR((F387-F386)/F386,"")</f>
        <v/>
      </c>
      <c r="G388" s="63" t="str">
        <f t="shared" si="192"/>
        <v/>
      </c>
      <c r="H388" s="63" t="str">
        <f t="shared" si="192"/>
        <v/>
      </c>
      <c r="I388" s="63" t="str">
        <f t="shared" si="192"/>
        <v/>
      </c>
      <c r="J388" s="63" t="str">
        <f t="shared" si="192"/>
        <v/>
      </c>
      <c r="K388" s="63" t="str">
        <f t="shared" si="192"/>
        <v/>
      </c>
      <c r="L388" s="63" t="str">
        <f t="shared" si="192"/>
        <v/>
      </c>
      <c r="M388" s="63" t="str">
        <f t="shared" si="192"/>
        <v/>
      </c>
      <c r="N388" s="35" t="str">
        <f t="shared" si="192"/>
        <v/>
      </c>
      <c r="O388" s="35" t="str">
        <f t="shared" si="192"/>
        <v/>
      </c>
      <c r="P388" s="35" t="str">
        <f t="shared" si="192"/>
        <v/>
      </c>
      <c r="Q388" s="63" t="str">
        <f t="shared" si="192"/>
        <v/>
      </c>
      <c r="R388" s="63" t="str">
        <f t="shared" si="192"/>
        <v/>
      </c>
      <c r="S388" s="63" t="str">
        <f t="shared" si="192"/>
        <v/>
      </c>
      <c r="T388" s="63" t="str">
        <f t="shared" si="192"/>
        <v/>
      </c>
      <c r="U388" s="63" t="str">
        <f t="shared" si="192"/>
        <v/>
      </c>
      <c r="V388" s="64" t="str">
        <f t="shared" si="192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3">IFERROR(SQRT(2*(F387-F386)^2/(F387+F386)),"")</f>
        <v/>
      </c>
      <c r="G389" s="65" t="str">
        <f t="shared" si="193"/>
        <v/>
      </c>
      <c r="H389" s="65" t="str">
        <f t="shared" si="193"/>
        <v/>
      </c>
      <c r="I389" s="65" t="str">
        <f t="shared" si="193"/>
        <v/>
      </c>
      <c r="J389" s="65" t="str">
        <f t="shared" si="193"/>
        <v/>
      </c>
      <c r="K389" s="65" t="str">
        <f t="shared" si="193"/>
        <v/>
      </c>
      <c r="L389" s="65" t="str">
        <f t="shared" si="193"/>
        <v/>
      </c>
      <c r="M389" s="65" t="str">
        <f t="shared" si="193"/>
        <v/>
      </c>
      <c r="N389" s="70" t="str">
        <f t="shared" si="193"/>
        <v/>
      </c>
      <c r="O389" s="70" t="str">
        <f t="shared" si="193"/>
        <v/>
      </c>
      <c r="P389" s="70" t="str">
        <f t="shared" si="193"/>
        <v/>
      </c>
      <c r="Q389" s="65" t="str">
        <f t="shared" si="193"/>
        <v/>
      </c>
      <c r="R389" s="65" t="str">
        <f t="shared" si="193"/>
        <v/>
      </c>
      <c r="S389" s="65" t="str">
        <f t="shared" si="193"/>
        <v/>
      </c>
      <c r="T389" s="65" t="str">
        <f t="shared" si="193"/>
        <v/>
      </c>
      <c r="U389" s="65" t="str">
        <f t="shared" si="193"/>
        <v/>
      </c>
      <c r="V389" s="66" t="str">
        <f t="shared" si="193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4">IFERROR((F391-F390)/F390,"")</f>
        <v/>
      </c>
      <c r="G392" s="63" t="str">
        <f t="shared" si="194"/>
        <v/>
      </c>
      <c r="H392" s="63" t="str">
        <f t="shared" si="194"/>
        <v/>
      </c>
      <c r="I392" s="63" t="str">
        <f t="shared" si="194"/>
        <v/>
      </c>
      <c r="J392" s="63" t="str">
        <f t="shared" si="194"/>
        <v/>
      </c>
      <c r="K392" s="63" t="str">
        <f t="shared" si="194"/>
        <v/>
      </c>
      <c r="L392" s="63" t="str">
        <f t="shared" si="194"/>
        <v/>
      </c>
      <c r="M392" s="63" t="str">
        <f t="shared" si="194"/>
        <v/>
      </c>
      <c r="N392" s="35" t="str">
        <f t="shared" si="194"/>
        <v/>
      </c>
      <c r="O392" s="35" t="str">
        <f t="shared" si="194"/>
        <v/>
      </c>
      <c r="P392" s="35" t="str">
        <f t="shared" si="194"/>
        <v/>
      </c>
      <c r="Q392" s="63" t="str">
        <f t="shared" si="194"/>
        <v/>
      </c>
      <c r="R392" s="63" t="str">
        <f t="shared" si="194"/>
        <v/>
      </c>
      <c r="S392" s="63" t="str">
        <f t="shared" si="194"/>
        <v/>
      </c>
      <c r="T392" s="63" t="str">
        <f t="shared" si="194"/>
        <v/>
      </c>
      <c r="U392" s="63" t="str">
        <f t="shared" si="194"/>
        <v/>
      </c>
      <c r="V392" s="64" t="str">
        <f t="shared" si="194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5">IFERROR(SQRT(2*(F391-F390)^2/(F391+F390)),"")</f>
        <v/>
      </c>
      <c r="G393" s="65" t="str">
        <f t="shared" si="195"/>
        <v/>
      </c>
      <c r="H393" s="65" t="str">
        <f t="shared" si="195"/>
        <v/>
      </c>
      <c r="I393" s="65" t="str">
        <f t="shared" si="195"/>
        <v/>
      </c>
      <c r="J393" s="65" t="str">
        <f t="shared" si="195"/>
        <v/>
      </c>
      <c r="K393" s="65" t="str">
        <f t="shared" si="195"/>
        <v/>
      </c>
      <c r="L393" s="65" t="str">
        <f t="shared" si="195"/>
        <v/>
      </c>
      <c r="M393" s="65" t="str">
        <f t="shared" si="195"/>
        <v/>
      </c>
      <c r="N393" s="70" t="str">
        <f t="shared" si="195"/>
        <v/>
      </c>
      <c r="O393" s="70" t="str">
        <f t="shared" si="195"/>
        <v/>
      </c>
      <c r="P393" s="70" t="str">
        <f t="shared" si="195"/>
        <v/>
      </c>
      <c r="Q393" s="65" t="str">
        <f t="shared" si="195"/>
        <v/>
      </c>
      <c r="R393" s="65" t="str">
        <f t="shared" si="195"/>
        <v/>
      </c>
      <c r="S393" s="65" t="str">
        <f t="shared" si="195"/>
        <v/>
      </c>
      <c r="T393" s="65" t="str">
        <f t="shared" si="195"/>
        <v/>
      </c>
      <c r="U393" s="65" t="str">
        <f t="shared" si="195"/>
        <v/>
      </c>
      <c r="V393" s="66" t="str">
        <f t="shared" si="195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196">IFERROR((F395-F394)/F394,"")</f>
        <v/>
      </c>
      <c r="G396" s="63" t="str">
        <f t="shared" si="196"/>
        <v/>
      </c>
      <c r="H396" s="63" t="str">
        <f t="shared" si="196"/>
        <v/>
      </c>
      <c r="I396" s="63" t="str">
        <f t="shared" si="196"/>
        <v/>
      </c>
      <c r="J396" s="63" t="str">
        <f t="shared" si="196"/>
        <v/>
      </c>
      <c r="K396" s="63" t="str">
        <f t="shared" si="196"/>
        <v/>
      </c>
      <c r="L396" s="63" t="str">
        <f t="shared" si="196"/>
        <v/>
      </c>
      <c r="M396" s="63" t="str">
        <f t="shared" si="196"/>
        <v/>
      </c>
      <c r="N396" s="35" t="str">
        <f t="shared" si="196"/>
        <v/>
      </c>
      <c r="O396" s="35" t="str">
        <f t="shared" si="196"/>
        <v/>
      </c>
      <c r="P396" s="35" t="str">
        <f t="shared" si="196"/>
        <v/>
      </c>
      <c r="Q396" s="63" t="str">
        <f t="shared" si="196"/>
        <v/>
      </c>
      <c r="R396" s="63" t="str">
        <f t="shared" si="196"/>
        <v/>
      </c>
      <c r="S396" s="63" t="str">
        <f t="shared" si="196"/>
        <v/>
      </c>
      <c r="T396" s="63" t="str">
        <f t="shared" si="196"/>
        <v/>
      </c>
      <c r="U396" s="63" t="str">
        <f t="shared" si="196"/>
        <v/>
      </c>
      <c r="V396" s="64" t="str">
        <f t="shared" si="196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197">IFERROR(SQRT(2*(F395-F394)^2/(F395+F394)),"")</f>
        <v/>
      </c>
      <c r="G397" s="65" t="str">
        <f t="shared" si="197"/>
        <v/>
      </c>
      <c r="H397" s="65" t="str">
        <f t="shared" si="197"/>
        <v/>
      </c>
      <c r="I397" s="65" t="str">
        <f t="shared" si="197"/>
        <v/>
      </c>
      <c r="J397" s="65" t="str">
        <f t="shared" si="197"/>
        <v/>
      </c>
      <c r="K397" s="65" t="str">
        <f t="shared" si="197"/>
        <v/>
      </c>
      <c r="L397" s="65" t="str">
        <f t="shared" si="197"/>
        <v/>
      </c>
      <c r="M397" s="65" t="str">
        <f t="shared" si="197"/>
        <v/>
      </c>
      <c r="N397" s="70" t="str">
        <f t="shared" si="197"/>
        <v/>
      </c>
      <c r="O397" s="70" t="str">
        <f t="shared" si="197"/>
        <v/>
      </c>
      <c r="P397" s="70" t="str">
        <f t="shared" si="197"/>
        <v/>
      </c>
      <c r="Q397" s="65" t="str">
        <f t="shared" si="197"/>
        <v/>
      </c>
      <c r="R397" s="65" t="str">
        <f t="shared" si="197"/>
        <v/>
      </c>
      <c r="S397" s="65" t="str">
        <f t="shared" si="197"/>
        <v/>
      </c>
      <c r="T397" s="65" t="str">
        <f t="shared" si="197"/>
        <v/>
      </c>
      <c r="U397" s="65" t="str">
        <f t="shared" si="197"/>
        <v/>
      </c>
      <c r="V397" s="66" t="str">
        <f t="shared" si="197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198">IFERROR((F399-F398)/F398,"")</f>
        <v/>
      </c>
      <c r="G400" s="63" t="str">
        <f t="shared" si="198"/>
        <v/>
      </c>
      <c r="H400" s="63" t="str">
        <f t="shared" si="198"/>
        <v/>
      </c>
      <c r="I400" s="63" t="str">
        <f t="shared" si="198"/>
        <v/>
      </c>
      <c r="J400" s="63" t="str">
        <f t="shared" si="198"/>
        <v/>
      </c>
      <c r="K400" s="63" t="str">
        <f t="shared" si="198"/>
        <v/>
      </c>
      <c r="L400" s="63" t="str">
        <f t="shared" si="198"/>
        <v/>
      </c>
      <c r="M400" s="63" t="str">
        <f t="shared" si="198"/>
        <v/>
      </c>
      <c r="N400" s="35" t="str">
        <f t="shared" si="198"/>
        <v/>
      </c>
      <c r="O400" s="35" t="str">
        <f t="shared" si="198"/>
        <v/>
      </c>
      <c r="P400" s="35" t="str">
        <f t="shared" si="198"/>
        <v/>
      </c>
      <c r="Q400" s="63" t="str">
        <f t="shared" si="198"/>
        <v/>
      </c>
      <c r="R400" s="63" t="str">
        <f t="shared" si="198"/>
        <v/>
      </c>
      <c r="S400" s="63" t="str">
        <f t="shared" si="198"/>
        <v/>
      </c>
      <c r="T400" s="63" t="str">
        <f t="shared" si="198"/>
        <v/>
      </c>
      <c r="U400" s="63" t="str">
        <f t="shared" si="198"/>
        <v/>
      </c>
      <c r="V400" s="64" t="str">
        <f t="shared" si="198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199">IFERROR(SQRT(2*(F399-F398)^2/(F399+F398)),"")</f>
        <v/>
      </c>
      <c r="G401" s="65" t="str">
        <f t="shared" si="199"/>
        <v/>
      </c>
      <c r="H401" s="65" t="str">
        <f t="shared" si="199"/>
        <v/>
      </c>
      <c r="I401" s="65" t="str">
        <f t="shared" si="199"/>
        <v/>
      </c>
      <c r="J401" s="65" t="str">
        <f t="shared" si="199"/>
        <v/>
      </c>
      <c r="K401" s="65" t="str">
        <f t="shared" si="199"/>
        <v/>
      </c>
      <c r="L401" s="65" t="str">
        <f t="shared" si="199"/>
        <v/>
      </c>
      <c r="M401" s="65" t="str">
        <f t="shared" si="199"/>
        <v/>
      </c>
      <c r="N401" s="70" t="str">
        <f t="shared" si="199"/>
        <v/>
      </c>
      <c r="O401" s="70" t="str">
        <f t="shared" si="199"/>
        <v/>
      </c>
      <c r="P401" s="70" t="str">
        <f t="shared" si="199"/>
        <v/>
      </c>
      <c r="Q401" s="65" t="str">
        <f t="shared" si="199"/>
        <v/>
      </c>
      <c r="R401" s="65" t="str">
        <f t="shared" si="199"/>
        <v/>
      </c>
      <c r="S401" s="65" t="str">
        <f t="shared" si="199"/>
        <v/>
      </c>
      <c r="T401" s="65" t="str">
        <f t="shared" si="199"/>
        <v/>
      </c>
      <c r="U401" s="65" t="str">
        <f t="shared" si="199"/>
        <v/>
      </c>
      <c r="V401" s="66" t="str">
        <f t="shared" si="199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0">IFERROR((F403-F402)/F402,"")</f>
        <v/>
      </c>
      <c r="G404" s="63" t="str">
        <f t="shared" si="200"/>
        <v/>
      </c>
      <c r="H404" s="63" t="str">
        <f t="shared" si="200"/>
        <v/>
      </c>
      <c r="I404" s="63" t="str">
        <f t="shared" si="200"/>
        <v/>
      </c>
      <c r="J404" s="63" t="str">
        <f t="shared" si="200"/>
        <v/>
      </c>
      <c r="K404" s="63" t="str">
        <f t="shared" si="200"/>
        <v/>
      </c>
      <c r="L404" s="63" t="str">
        <f t="shared" si="200"/>
        <v/>
      </c>
      <c r="M404" s="63" t="str">
        <f t="shared" si="200"/>
        <v/>
      </c>
      <c r="N404" s="35" t="str">
        <f t="shared" si="200"/>
        <v/>
      </c>
      <c r="O404" s="35" t="str">
        <f t="shared" si="200"/>
        <v/>
      </c>
      <c r="P404" s="35" t="str">
        <f t="shared" si="200"/>
        <v/>
      </c>
      <c r="Q404" s="63" t="str">
        <f t="shared" si="200"/>
        <v/>
      </c>
      <c r="R404" s="63" t="str">
        <f t="shared" si="200"/>
        <v/>
      </c>
      <c r="S404" s="63" t="str">
        <f t="shared" si="200"/>
        <v/>
      </c>
      <c r="T404" s="63" t="str">
        <f t="shared" si="200"/>
        <v/>
      </c>
      <c r="U404" s="63" t="str">
        <f t="shared" si="200"/>
        <v/>
      </c>
      <c r="V404" s="64" t="str">
        <f t="shared" si="200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1">IFERROR(SQRT(2*(F403-F402)^2/(F403+F402)),"")</f>
        <v/>
      </c>
      <c r="G405" s="65" t="str">
        <f t="shared" si="201"/>
        <v/>
      </c>
      <c r="H405" s="65" t="str">
        <f t="shared" si="201"/>
        <v/>
      </c>
      <c r="I405" s="65" t="str">
        <f t="shared" si="201"/>
        <v/>
      </c>
      <c r="J405" s="65" t="str">
        <f t="shared" si="201"/>
        <v/>
      </c>
      <c r="K405" s="65" t="str">
        <f t="shared" si="201"/>
        <v/>
      </c>
      <c r="L405" s="65" t="str">
        <f t="shared" si="201"/>
        <v/>
      </c>
      <c r="M405" s="65" t="str">
        <f t="shared" si="201"/>
        <v/>
      </c>
      <c r="N405" s="70" t="str">
        <f t="shared" si="201"/>
        <v/>
      </c>
      <c r="O405" s="70" t="str">
        <f t="shared" si="201"/>
        <v/>
      </c>
      <c r="P405" s="70" t="str">
        <f t="shared" si="201"/>
        <v/>
      </c>
      <c r="Q405" s="65" t="str">
        <f t="shared" si="201"/>
        <v/>
      </c>
      <c r="R405" s="65" t="str">
        <f t="shared" si="201"/>
        <v/>
      </c>
      <c r="S405" s="65" t="str">
        <f t="shared" si="201"/>
        <v/>
      </c>
      <c r="T405" s="65" t="str">
        <f t="shared" si="201"/>
        <v/>
      </c>
      <c r="U405" s="65" t="str">
        <f t="shared" si="201"/>
        <v/>
      </c>
      <c r="V405" s="66" t="str">
        <f t="shared" si="201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71"/>
      <c r="E406" s="91"/>
      <c r="F406" s="58"/>
      <c r="G406" s="58"/>
      <c r="H406" s="58"/>
      <c r="I406" s="58"/>
      <c r="J406" s="58"/>
      <c r="K406" s="58"/>
      <c r="L406" s="58"/>
      <c r="M406" s="58"/>
      <c r="Q406" s="58"/>
      <c r="R406" s="58"/>
      <c r="S406" s="58"/>
      <c r="T406" s="58"/>
      <c r="U406" s="58"/>
      <c r="V406" s="59"/>
    </row>
    <row r="407" spans="1:22" ht="13.95" customHeight="1" x14ac:dyDescent="0.3">
      <c r="A407" s="82"/>
      <c r="B407" s="85"/>
      <c r="C407" s="18" t="s">
        <v>548</v>
      </c>
      <c r="D407" s="72"/>
      <c r="E407" s="88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60"/>
    </row>
    <row r="408" spans="1:22" ht="13.95" customHeight="1" x14ac:dyDescent="0.3">
      <c r="A408" s="82"/>
      <c r="B408" s="85"/>
      <c r="C408" s="18" t="s">
        <v>549</v>
      </c>
      <c r="D408" s="72"/>
      <c r="E408" s="88"/>
      <c r="F408" s="63" t="str">
        <f t="shared" ref="F408:V408" si="202">IFERROR((F407-F406)/F406,"")</f>
        <v/>
      </c>
      <c r="G408" s="63" t="str">
        <f t="shared" si="202"/>
        <v/>
      </c>
      <c r="H408" s="63" t="str">
        <f t="shared" si="202"/>
        <v/>
      </c>
      <c r="I408" s="63" t="str">
        <f t="shared" si="202"/>
        <v/>
      </c>
      <c r="J408" s="63" t="str">
        <f t="shared" si="202"/>
        <v/>
      </c>
      <c r="K408" s="63" t="str">
        <f t="shared" si="202"/>
        <v/>
      </c>
      <c r="L408" s="63" t="str">
        <f t="shared" si="202"/>
        <v/>
      </c>
      <c r="M408" s="63" t="str">
        <f t="shared" si="202"/>
        <v/>
      </c>
      <c r="N408" s="35" t="str">
        <f t="shared" si="202"/>
        <v/>
      </c>
      <c r="O408" s="35" t="str">
        <f t="shared" si="202"/>
        <v/>
      </c>
      <c r="P408" s="35" t="str">
        <f t="shared" si="202"/>
        <v/>
      </c>
      <c r="Q408" s="63" t="str">
        <f t="shared" si="202"/>
        <v/>
      </c>
      <c r="R408" s="63" t="str">
        <f t="shared" si="202"/>
        <v/>
      </c>
      <c r="S408" s="63" t="str">
        <f t="shared" si="202"/>
        <v/>
      </c>
      <c r="T408" s="63" t="str">
        <f t="shared" si="202"/>
        <v/>
      </c>
      <c r="U408" s="63" t="str">
        <f t="shared" si="202"/>
        <v/>
      </c>
      <c r="V408" s="64" t="str">
        <f t="shared" si="202"/>
        <v/>
      </c>
    </row>
    <row r="409" spans="1:22" ht="13.95" customHeight="1" thickBot="1" x14ac:dyDescent="0.35">
      <c r="A409" s="83"/>
      <c r="B409" s="86"/>
      <c r="C409" s="61" t="s">
        <v>550</v>
      </c>
      <c r="D409" s="73"/>
      <c r="E409" s="89"/>
      <c r="F409" s="65" t="str">
        <f t="shared" ref="F409:V409" si="203">IFERROR(SQRT(2*(F407-F406)^2/(F407+F406)),"")</f>
        <v/>
      </c>
      <c r="G409" s="65" t="str">
        <f t="shared" si="203"/>
        <v/>
      </c>
      <c r="H409" s="65" t="str">
        <f t="shared" si="203"/>
        <v/>
      </c>
      <c r="I409" s="65" t="str">
        <f t="shared" si="203"/>
        <v/>
      </c>
      <c r="J409" s="65" t="str">
        <f t="shared" si="203"/>
        <v/>
      </c>
      <c r="K409" s="65" t="str">
        <f t="shared" si="203"/>
        <v/>
      </c>
      <c r="L409" s="65" t="str">
        <f t="shared" si="203"/>
        <v/>
      </c>
      <c r="M409" s="65" t="str">
        <f t="shared" si="203"/>
        <v/>
      </c>
      <c r="N409" s="74" t="str">
        <f t="shared" si="203"/>
        <v/>
      </c>
      <c r="O409" s="74" t="str">
        <f t="shared" si="203"/>
        <v/>
      </c>
      <c r="P409" s="74" t="str">
        <f t="shared" si="203"/>
        <v/>
      </c>
      <c r="Q409" s="65" t="str">
        <f t="shared" si="203"/>
        <v/>
      </c>
      <c r="R409" s="65" t="str">
        <f t="shared" si="203"/>
        <v/>
      </c>
      <c r="S409" s="65" t="str">
        <f t="shared" si="203"/>
        <v/>
      </c>
      <c r="T409" s="65" t="str">
        <f t="shared" si="203"/>
        <v/>
      </c>
      <c r="U409" s="65" t="str">
        <f t="shared" si="203"/>
        <v/>
      </c>
      <c r="V409" s="66" t="str">
        <f t="shared" si="203"/>
        <v/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/>
      <c r="E410" s="90"/>
    </row>
    <row r="411" spans="1:22" ht="13.95" customHeight="1" x14ac:dyDescent="0.3">
      <c r="A411" s="82"/>
      <c r="B411" s="85"/>
      <c r="C411" s="18" t="s">
        <v>548</v>
      </c>
      <c r="D411" s="88"/>
      <c r="E411" s="88"/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 t="str">
        <f t="shared" ref="F412:V412" si="204">IFERROR((F411-F410)/F410,"")</f>
        <v/>
      </c>
      <c r="G412" s="63" t="str">
        <f t="shared" si="204"/>
        <v/>
      </c>
      <c r="H412" s="63" t="str">
        <f t="shared" si="204"/>
        <v/>
      </c>
      <c r="I412" s="63" t="str">
        <f t="shared" si="204"/>
        <v/>
      </c>
      <c r="J412" s="63" t="str">
        <f t="shared" si="204"/>
        <v/>
      </c>
      <c r="K412" s="63" t="str">
        <f t="shared" si="204"/>
        <v/>
      </c>
      <c r="L412" s="63" t="str">
        <f t="shared" si="204"/>
        <v/>
      </c>
      <c r="M412" s="63" t="str">
        <f t="shared" si="204"/>
        <v/>
      </c>
      <c r="N412" s="35" t="str">
        <f t="shared" si="204"/>
        <v/>
      </c>
      <c r="O412" s="35" t="str">
        <f t="shared" si="204"/>
        <v/>
      </c>
      <c r="P412" s="35" t="str">
        <f t="shared" si="204"/>
        <v/>
      </c>
      <c r="Q412" s="63" t="str">
        <f t="shared" si="204"/>
        <v/>
      </c>
      <c r="R412" s="63" t="str">
        <f t="shared" si="204"/>
        <v/>
      </c>
      <c r="S412" s="63" t="str">
        <f t="shared" si="204"/>
        <v/>
      </c>
      <c r="T412" s="63" t="str">
        <f t="shared" si="204"/>
        <v/>
      </c>
      <c r="U412" s="63" t="str">
        <f t="shared" si="204"/>
        <v/>
      </c>
      <c r="V412" s="64" t="str">
        <f t="shared" si="204"/>
        <v/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 t="str">
        <f t="shared" ref="F413:V413" si="205">IFERROR(SQRT(2*(F411-F410)^2/(F411+F410)),"")</f>
        <v/>
      </c>
      <c r="G413" s="65" t="str">
        <f t="shared" si="205"/>
        <v/>
      </c>
      <c r="H413" s="65" t="str">
        <f t="shared" si="205"/>
        <v/>
      </c>
      <c r="I413" s="65" t="str">
        <f t="shared" si="205"/>
        <v/>
      </c>
      <c r="J413" s="65" t="str">
        <f t="shared" si="205"/>
        <v/>
      </c>
      <c r="K413" s="65" t="str">
        <f t="shared" si="205"/>
        <v/>
      </c>
      <c r="L413" s="65" t="str">
        <f t="shared" si="205"/>
        <v/>
      </c>
      <c r="M413" s="65" t="str">
        <f t="shared" si="205"/>
        <v/>
      </c>
      <c r="N413" s="74" t="str">
        <f t="shared" si="205"/>
        <v/>
      </c>
      <c r="O413" s="74" t="str">
        <f t="shared" si="205"/>
        <v/>
      </c>
      <c r="P413" s="74" t="str">
        <f t="shared" si="205"/>
        <v/>
      </c>
      <c r="Q413" s="65" t="str">
        <f t="shared" si="205"/>
        <v/>
      </c>
      <c r="R413" s="65" t="str">
        <f t="shared" si="205"/>
        <v/>
      </c>
      <c r="S413" s="65" t="str">
        <f t="shared" si="205"/>
        <v/>
      </c>
      <c r="T413" s="65" t="str">
        <f t="shared" si="205"/>
        <v/>
      </c>
      <c r="U413" s="65" t="str">
        <f t="shared" si="205"/>
        <v/>
      </c>
      <c r="V413" s="66" t="str">
        <f t="shared" si="205"/>
        <v/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06">IFERROR((F415-F414)/F414,"")</f>
        <v/>
      </c>
      <c r="G416" s="63" t="str">
        <f t="shared" si="206"/>
        <v/>
      </c>
      <c r="H416" s="63" t="str">
        <f t="shared" si="206"/>
        <v/>
      </c>
      <c r="I416" s="63" t="str">
        <f t="shared" si="206"/>
        <v/>
      </c>
      <c r="J416" s="63" t="str">
        <f t="shared" si="206"/>
        <v/>
      </c>
      <c r="K416" s="63" t="str">
        <f t="shared" si="206"/>
        <v/>
      </c>
      <c r="L416" s="63" t="str">
        <f t="shared" si="206"/>
        <v/>
      </c>
      <c r="M416" s="63" t="str">
        <f t="shared" si="206"/>
        <v/>
      </c>
      <c r="N416" s="35" t="str">
        <f t="shared" si="206"/>
        <v/>
      </c>
      <c r="O416" s="35" t="str">
        <f t="shared" si="206"/>
        <v/>
      </c>
      <c r="P416" s="35" t="str">
        <f t="shared" si="206"/>
        <v/>
      </c>
      <c r="Q416" s="63" t="str">
        <f t="shared" si="206"/>
        <v/>
      </c>
      <c r="R416" s="63" t="str">
        <f t="shared" si="206"/>
        <v/>
      </c>
      <c r="S416" s="63" t="str">
        <f t="shared" si="206"/>
        <v/>
      </c>
      <c r="T416" s="63" t="str">
        <f t="shared" si="206"/>
        <v/>
      </c>
      <c r="U416" s="63" t="str">
        <f t="shared" si="206"/>
        <v/>
      </c>
      <c r="V416" s="64" t="str">
        <f t="shared" si="206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07">IFERROR(SQRT(2*(F415-F414)^2/(F415+F414)),"")</f>
        <v/>
      </c>
      <c r="G417" s="65" t="str">
        <f t="shared" si="207"/>
        <v/>
      </c>
      <c r="H417" s="65" t="str">
        <f t="shared" si="207"/>
        <v/>
      </c>
      <c r="I417" s="65" t="str">
        <f t="shared" si="207"/>
        <v/>
      </c>
      <c r="J417" s="65" t="str">
        <f t="shared" si="207"/>
        <v/>
      </c>
      <c r="K417" s="65" t="str">
        <f t="shared" si="207"/>
        <v/>
      </c>
      <c r="L417" s="65" t="str">
        <f t="shared" si="207"/>
        <v/>
      </c>
      <c r="M417" s="65" t="str">
        <f t="shared" si="207"/>
        <v/>
      </c>
      <c r="N417" s="74" t="str">
        <f t="shared" si="207"/>
        <v/>
      </c>
      <c r="O417" s="74" t="str">
        <f t="shared" si="207"/>
        <v/>
      </c>
      <c r="P417" s="74" t="str">
        <f t="shared" si="207"/>
        <v/>
      </c>
      <c r="Q417" s="65" t="str">
        <f t="shared" si="207"/>
        <v/>
      </c>
      <c r="R417" s="65" t="str">
        <f t="shared" si="207"/>
        <v/>
      </c>
      <c r="S417" s="65" t="str">
        <f t="shared" si="207"/>
        <v/>
      </c>
      <c r="T417" s="65" t="str">
        <f t="shared" si="207"/>
        <v/>
      </c>
      <c r="U417" s="65" t="str">
        <f t="shared" si="207"/>
        <v/>
      </c>
      <c r="V417" s="66" t="str">
        <f t="shared" si="207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08">IFERROR((F419-F418)/F418,"")</f>
        <v/>
      </c>
      <c r="G420" s="63" t="str">
        <f t="shared" si="208"/>
        <v/>
      </c>
      <c r="H420" s="63" t="str">
        <f t="shared" si="208"/>
        <v/>
      </c>
      <c r="I420" s="63" t="str">
        <f t="shared" si="208"/>
        <v/>
      </c>
      <c r="J420" s="63" t="str">
        <f t="shared" si="208"/>
        <v/>
      </c>
      <c r="K420" s="63" t="str">
        <f t="shared" si="208"/>
        <v/>
      </c>
      <c r="L420" s="63" t="str">
        <f t="shared" si="208"/>
        <v/>
      </c>
      <c r="M420" s="63" t="str">
        <f t="shared" si="208"/>
        <v/>
      </c>
      <c r="N420" s="35" t="str">
        <f t="shared" si="208"/>
        <v/>
      </c>
      <c r="O420" s="35" t="str">
        <f t="shared" si="208"/>
        <v/>
      </c>
      <c r="P420" s="35" t="str">
        <f t="shared" si="208"/>
        <v/>
      </c>
      <c r="Q420" s="63" t="str">
        <f t="shared" si="208"/>
        <v/>
      </c>
      <c r="R420" s="63" t="str">
        <f t="shared" si="208"/>
        <v/>
      </c>
      <c r="S420" s="63" t="str">
        <f t="shared" si="208"/>
        <v/>
      </c>
      <c r="T420" s="63" t="str">
        <f t="shared" si="208"/>
        <v/>
      </c>
      <c r="U420" s="63" t="str">
        <f t="shared" si="208"/>
        <v/>
      </c>
      <c r="V420" s="64" t="str">
        <f t="shared" si="208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09">IFERROR(SQRT(2*(F419-F418)^2/(F419+F418)),"")</f>
        <v/>
      </c>
      <c r="G421" s="65" t="str">
        <f t="shared" si="209"/>
        <v/>
      </c>
      <c r="H421" s="65" t="str">
        <f t="shared" si="209"/>
        <v/>
      </c>
      <c r="I421" s="65" t="str">
        <f t="shared" si="209"/>
        <v/>
      </c>
      <c r="J421" s="65" t="str">
        <f t="shared" si="209"/>
        <v/>
      </c>
      <c r="K421" s="65" t="str">
        <f t="shared" si="209"/>
        <v/>
      </c>
      <c r="L421" s="65" t="str">
        <f t="shared" si="209"/>
        <v/>
      </c>
      <c r="M421" s="65" t="str">
        <f t="shared" si="209"/>
        <v/>
      </c>
      <c r="N421" s="70" t="str">
        <f t="shared" si="209"/>
        <v/>
      </c>
      <c r="O421" s="70" t="str">
        <f t="shared" si="209"/>
        <v/>
      </c>
      <c r="P421" s="70" t="str">
        <f t="shared" si="209"/>
        <v/>
      </c>
      <c r="Q421" s="65" t="str">
        <f t="shared" si="209"/>
        <v/>
      </c>
      <c r="R421" s="65" t="str">
        <f t="shared" si="209"/>
        <v/>
      </c>
      <c r="S421" s="65" t="str">
        <f t="shared" si="209"/>
        <v/>
      </c>
      <c r="T421" s="65" t="str">
        <f t="shared" si="209"/>
        <v/>
      </c>
      <c r="U421" s="65" t="str">
        <f t="shared" si="209"/>
        <v/>
      </c>
      <c r="V421" s="66" t="str">
        <f t="shared" si="209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0">IFERROR((F423-F422)/F422,"")</f>
        <v/>
      </c>
      <c r="G424" s="63" t="str">
        <f t="shared" si="210"/>
        <v/>
      </c>
      <c r="H424" s="63" t="str">
        <f t="shared" si="210"/>
        <v/>
      </c>
      <c r="I424" s="63" t="str">
        <f t="shared" si="210"/>
        <v/>
      </c>
      <c r="J424" s="63" t="str">
        <f t="shared" si="210"/>
        <v/>
      </c>
      <c r="K424" s="63" t="str">
        <f t="shared" si="210"/>
        <v/>
      </c>
      <c r="L424" s="63" t="str">
        <f t="shared" si="210"/>
        <v/>
      </c>
      <c r="M424" s="63" t="str">
        <f t="shared" si="210"/>
        <v/>
      </c>
      <c r="N424" s="35" t="str">
        <f t="shared" si="210"/>
        <v/>
      </c>
      <c r="O424" s="35" t="str">
        <f t="shared" si="210"/>
        <v/>
      </c>
      <c r="P424" s="35" t="str">
        <f t="shared" si="210"/>
        <v/>
      </c>
      <c r="Q424" s="63" t="str">
        <f t="shared" si="210"/>
        <v/>
      </c>
      <c r="R424" s="63" t="str">
        <f t="shared" si="210"/>
        <v/>
      </c>
      <c r="S424" s="63" t="str">
        <f t="shared" si="210"/>
        <v/>
      </c>
      <c r="T424" s="63" t="str">
        <f t="shared" si="210"/>
        <v/>
      </c>
      <c r="U424" s="63" t="str">
        <f t="shared" si="210"/>
        <v/>
      </c>
      <c r="V424" s="64" t="str">
        <f t="shared" si="210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1">IFERROR(SQRT(2*(F423-F422)^2/(F423+F422)),"")</f>
        <v/>
      </c>
      <c r="G425" s="65" t="str">
        <f t="shared" si="211"/>
        <v/>
      </c>
      <c r="H425" s="65" t="str">
        <f t="shared" si="211"/>
        <v/>
      </c>
      <c r="I425" s="65" t="str">
        <f t="shared" si="211"/>
        <v/>
      </c>
      <c r="J425" s="65" t="str">
        <f t="shared" si="211"/>
        <v/>
      </c>
      <c r="K425" s="65" t="str">
        <f t="shared" si="211"/>
        <v/>
      </c>
      <c r="L425" s="65" t="str">
        <f t="shared" si="211"/>
        <v/>
      </c>
      <c r="M425" s="65" t="str">
        <f t="shared" si="211"/>
        <v/>
      </c>
      <c r="N425" s="74" t="str">
        <f t="shared" si="211"/>
        <v/>
      </c>
      <c r="O425" s="74" t="str">
        <f t="shared" si="211"/>
        <v/>
      </c>
      <c r="P425" s="74" t="str">
        <f t="shared" si="211"/>
        <v/>
      </c>
      <c r="Q425" s="65" t="str">
        <f t="shared" si="211"/>
        <v/>
      </c>
      <c r="R425" s="65" t="str">
        <f t="shared" si="211"/>
        <v/>
      </c>
      <c r="S425" s="65" t="str">
        <f t="shared" si="211"/>
        <v/>
      </c>
      <c r="T425" s="65" t="str">
        <f t="shared" si="211"/>
        <v/>
      </c>
      <c r="U425" s="65" t="str">
        <f t="shared" si="211"/>
        <v/>
      </c>
      <c r="V425" s="66" t="str">
        <f t="shared" si="211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12">IFERROR((F427-F426)/F426,"")</f>
        <v/>
      </c>
      <c r="G428" s="63" t="str">
        <f t="shared" si="212"/>
        <v/>
      </c>
      <c r="H428" s="63" t="str">
        <f t="shared" si="212"/>
        <v/>
      </c>
      <c r="I428" s="63" t="str">
        <f t="shared" si="212"/>
        <v/>
      </c>
      <c r="J428" s="63" t="str">
        <f t="shared" si="212"/>
        <v/>
      </c>
      <c r="K428" s="63" t="str">
        <f t="shared" si="212"/>
        <v/>
      </c>
      <c r="L428" s="63" t="str">
        <f t="shared" si="212"/>
        <v/>
      </c>
      <c r="M428" s="63" t="str">
        <f t="shared" si="212"/>
        <v/>
      </c>
      <c r="N428" s="35" t="str">
        <f t="shared" si="212"/>
        <v/>
      </c>
      <c r="O428" s="35" t="str">
        <f t="shared" si="212"/>
        <v/>
      </c>
      <c r="P428" s="35" t="str">
        <f t="shared" si="212"/>
        <v/>
      </c>
      <c r="Q428" s="63" t="str">
        <f t="shared" si="212"/>
        <v/>
      </c>
      <c r="R428" s="63" t="str">
        <f t="shared" si="212"/>
        <v/>
      </c>
      <c r="S428" s="63" t="str">
        <f t="shared" si="212"/>
        <v/>
      </c>
      <c r="T428" s="63" t="str">
        <f t="shared" si="212"/>
        <v/>
      </c>
      <c r="U428" s="63" t="str">
        <f t="shared" si="212"/>
        <v/>
      </c>
      <c r="V428" s="64" t="str">
        <f t="shared" si="212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13">IFERROR(SQRT(2*(F427-F426)^2/(F427+F426)),"")</f>
        <v/>
      </c>
      <c r="G429" s="65" t="str">
        <f t="shared" si="213"/>
        <v/>
      </c>
      <c r="H429" s="65" t="str">
        <f t="shared" si="213"/>
        <v/>
      </c>
      <c r="I429" s="65" t="str">
        <f t="shared" si="213"/>
        <v/>
      </c>
      <c r="J429" s="65" t="str">
        <f t="shared" si="213"/>
        <v/>
      </c>
      <c r="K429" s="65" t="str">
        <f t="shared" si="213"/>
        <v/>
      </c>
      <c r="L429" s="65" t="str">
        <f t="shared" si="213"/>
        <v/>
      </c>
      <c r="M429" s="65" t="str">
        <f t="shared" si="213"/>
        <v/>
      </c>
      <c r="N429" s="74" t="str">
        <f t="shared" si="213"/>
        <v/>
      </c>
      <c r="O429" s="74" t="str">
        <f t="shared" si="213"/>
        <v/>
      </c>
      <c r="P429" s="74" t="str">
        <f t="shared" si="213"/>
        <v/>
      </c>
      <c r="Q429" s="65" t="str">
        <f t="shared" si="213"/>
        <v/>
      </c>
      <c r="R429" s="65" t="str">
        <f t="shared" si="213"/>
        <v/>
      </c>
      <c r="S429" s="65" t="str">
        <f t="shared" si="213"/>
        <v/>
      </c>
      <c r="T429" s="65" t="str">
        <f t="shared" si="213"/>
        <v/>
      </c>
      <c r="U429" s="65" t="str">
        <f t="shared" si="213"/>
        <v/>
      </c>
      <c r="V429" s="66" t="str">
        <f t="shared" si="213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14">IFERROR((F431-F430)/F430,"")</f>
        <v/>
      </c>
      <c r="G432" s="63" t="str">
        <f t="shared" si="214"/>
        <v/>
      </c>
      <c r="H432" s="63" t="str">
        <f t="shared" si="214"/>
        <v/>
      </c>
      <c r="I432" s="63" t="str">
        <f t="shared" si="214"/>
        <v/>
      </c>
      <c r="J432" s="63" t="str">
        <f t="shared" si="214"/>
        <v/>
      </c>
      <c r="K432" s="63" t="str">
        <f t="shared" si="214"/>
        <v/>
      </c>
      <c r="L432" s="63" t="str">
        <f t="shared" si="214"/>
        <v/>
      </c>
      <c r="M432" s="63" t="str">
        <f t="shared" si="214"/>
        <v/>
      </c>
      <c r="N432" s="35" t="str">
        <f t="shared" si="214"/>
        <v/>
      </c>
      <c r="O432" s="35" t="str">
        <f t="shared" si="214"/>
        <v/>
      </c>
      <c r="P432" s="35" t="str">
        <f t="shared" si="214"/>
        <v/>
      </c>
      <c r="Q432" s="63" t="str">
        <f t="shared" si="214"/>
        <v/>
      </c>
      <c r="R432" s="63" t="str">
        <f t="shared" si="214"/>
        <v/>
      </c>
      <c r="S432" s="63" t="str">
        <f t="shared" si="214"/>
        <v/>
      </c>
      <c r="T432" s="63" t="str">
        <f t="shared" si="214"/>
        <v/>
      </c>
      <c r="U432" s="63" t="str">
        <f t="shared" si="214"/>
        <v/>
      </c>
      <c r="V432" s="64" t="str">
        <f t="shared" si="214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15">IFERROR(SQRT(2*(F431-F430)^2/(F431+F430)),"")</f>
        <v/>
      </c>
      <c r="G433" s="65" t="str">
        <f t="shared" si="215"/>
        <v/>
      </c>
      <c r="H433" s="65" t="str">
        <f t="shared" si="215"/>
        <v/>
      </c>
      <c r="I433" s="65" t="str">
        <f t="shared" si="215"/>
        <v/>
      </c>
      <c r="J433" s="65" t="str">
        <f t="shared" si="215"/>
        <v/>
      </c>
      <c r="K433" s="65" t="str">
        <f t="shared" si="215"/>
        <v/>
      </c>
      <c r="L433" s="65" t="str">
        <f t="shared" si="215"/>
        <v/>
      </c>
      <c r="M433" s="65" t="str">
        <f t="shared" si="215"/>
        <v/>
      </c>
      <c r="N433" s="74" t="str">
        <f t="shared" si="215"/>
        <v/>
      </c>
      <c r="O433" s="74" t="str">
        <f t="shared" si="215"/>
        <v/>
      </c>
      <c r="P433" s="74" t="str">
        <f t="shared" si="215"/>
        <v/>
      </c>
      <c r="Q433" s="65" t="str">
        <f t="shared" si="215"/>
        <v/>
      </c>
      <c r="R433" s="65" t="str">
        <f t="shared" si="215"/>
        <v/>
      </c>
      <c r="S433" s="65" t="str">
        <f t="shared" si="215"/>
        <v/>
      </c>
      <c r="T433" s="65" t="str">
        <f t="shared" si="215"/>
        <v/>
      </c>
      <c r="U433" s="65" t="str">
        <f t="shared" si="215"/>
        <v/>
      </c>
      <c r="V433" s="66" t="str">
        <f t="shared" si="215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/>
      <c r="E434" s="90"/>
    </row>
    <row r="435" spans="1:22" ht="13.95" customHeight="1" x14ac:dyDescent="0.3">
      <c r="A435" s="82"/>
      <c r="B435" s="85"/>
      <c r="C435" s="18" t="s">
        <v>548</v>
      </c>
      <c r="D435" s="88"/>
      <c r="E435" s="88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 t="str">
        <f t="shared" ref="F436:V436" si="216">IFERROR((F435-F434)/F434,"")</f>
        <v/>
      </c>
      <c r="G436" s="63" t="str">
        <f t="shared" si="216"/>
        <v/>
      </c>
      <c r="H436" s="63" t="str">
        <f t="shared" si="216"/>
        <v/>
      </c>
      <c r="I436" s="63" t="str">
        <f t="shared" si="216"/>
        <v/>
      </c>
      <c r="J436" s="63" t="str">
        <f t="shared" si="216"/>
        <v/>
      </c>
      <c r="K436" s="63" t="str">
        <f t="shared" si="216"/>
        <v/>
      </c>
      <c r="L436" s="63" t="str">
        <f t="shared" si="216"/>
        <v/>
      </c>
      <c r="M436" s="63" t="str">
        <f t="shared" si="216"/>
        <v/>
      </c>
      <c r="N436" s="35" t="str">
        <f t="shared" si="216"/>
        <v/>
      </c>
      <c r="O436" s="35" t="str">
        <f t="shared" si="216"/>
        <v/>
      </c>
      <c r="P436" s="35" t="str">
        <f t="shared" si="216"/>
        <v/>
      </c>
      <c r="Q436" s="63" t="str">
        <f t="shared" si="216"/>
        <v/>
      </c>
      <c r="R436" s="63" t="str">
        <f t="shared" si="216"/>
        <v/>
      </c>
      <c r="S436" s="63" t="str">
        <f t="shared" si="216"/>
        <v/>
      </c>
      <c r="T436" s="63" t="str">
        <f t="shared" si="216"/>
        <v/>
      </c>
      <c r="U436" s="63" t="str">
        <f t="shared" si="216"/>
        <v/>
      </c>
      <c r="V436" s="64" t="str">
        <f t="shared" si="216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 t="str">
        <f t="shared" ref="F437:V437" si="217">IFERROR(SQRT(2*(F435-F434)^2/(F435+F434)),"")</f>
        <v/>
      </c>
      <c r="G437" s="65" t="str">
        <f t="shared" si="217"/>
        <v/>
      </c>
      <c r="H437" s="65" t="str">
        <f t="shared" si="217"/>
        <v/>
      </c>
      <c r="I437" s="65" t="str">
        <f t="shared" si="217"/>
        <v/>
      </c>
      <c r="J437" s="65" t="str">
        <f t="shared" si="217"/>
        <v/>
      </c>
      <c r="K437" s="65" t="str">
        <f t="shared" si="217"/>
        <v/>
      </c>
      <c r="L437" s="65" t="str">
        <f t="shared" si="217"/>
        <v/>
      </c>
      <c r="M437" s="65" t="str">
        <f t="shared" si="217"/>
        <v/>
      </c>
      <c r="N437" s="74" t="str">
        <f t="shared" si="217"/>
        <v/>
      </c>
      <c r="O437" s="74" t="str">
        <f t="shared" si="217"/>
        <v/>
      </c>
      <c r="P437" s="74" t="str">
        <f t="shared" si="217"/>
        <v/>
      </c>
      <c r="Q437" s="65" t="str">
        <f t="shared" si="217"/>
        <v/>
      </c>
      <c r="R437" s="65" t="str">
        <f t="shared" si="217"/>
        <v/>
      </c>
      <c r="S437" s="65" t="str">
        <f t="shared" si="217"/>
        <v/>
      </c>
      <c r="T437" s="65" t="str">
        <f t="shared" si="217"/>
        <v/>
      </c>
      <c r="U437" s="65" t="str">
        <f t="shared" si="217"/>
        <v/>
      </c>
      <c r="V437" s="66" t="str">
        <f t="shared" si="217"/>
        <v/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18">IFERROR((F439-F438)/F438,"")</f>
        <v/>
      </c>
      <c r="G440" s="63" t="str">
        <f t="shared" si="218"/>
        <v/>
      </c>
      <c r="H440" s="63" t="str">
        <f t="shared" si="218"/>
        <v/>
      </c>
      <c r="I440" s="63" t="str">
        <f t="shared" si="218"/>
        <v/>
      </c>
      <c r="J440" s="63" t="str">
        <f t="shared" si="218"/>
        <v/>
      </c>
      <c r="K440" s="63" t="str">
        <f t="shared" si="218"/>
        <v/>
      </c>
      <c r="L440" s="63" t="str">
        <f t="shared" si="218"/>
        <v/>
      </c>
      <c r="M440" s="63" t="str">
        <f t="shared" si="218"/>
        <v/>
      </c>
      <c r="N440" s="35" t="str">
        <f t="shared" si="218"/>
        <v/>
      </c>
      <c r="O440" s="35" t="str">
        <f t="shared" si="218"/>
        <v/>
      </c>
      <c r="P440" s="35" t="str">
        <f t="shared" si="218"/>
        <v/>
      </c>
      <c r="Q440" s="63" t="str">
        <f t="shared" si="218"/>
        <v/>
      </c>
      <c r="R440" s="63" t="str">
        <f t="shared" si="218"/>
        <v/>
      </c>
      <c r="S440" s="63" t="str">
        <f t="shared" si="218"/>
        <v/>
      </c>
      <c r="T440" s="63" t="str">
        <f t="shared" si="218"/>
        <v/>
      </c>
      <c r="U440" s="63" t="str">
        <f t="shared" si="218"/>
        <v/>
      </c>
      <c r="V440" s="64" t="str">
        <f t="shared" si="218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19">IFERROR(SQRT(2*(F439-F438)^2/(F439+F438)),"")</f>
        <v/>
      </c>
      <c r="G441" s="65" t="str">
        <f t="shared" si="219"/>
        <v/>
      </c>
      <c r="H441" s="65" t="str">
        <f t="shared" si="219"/>
        <v/>
      </c>
      <c r="I441" s="65" t="str">
        <f t="shared" si="219"/>
        <v/>
      </c>
      <c r="J441" s="65" t="str">
        <f t="shared" si="219"/>
        <v/>
      </c>
      <c r="K441" s="65" t="str">
        <f t="shared" si="219"/>
        <v/>
      </c>
      <c r="L441" s="65" t="str">
        <f t="shared" si="219"/>
        <v/>
      </c>
      <c r="M441" s="65" t="str">
        <f t="shared" si="219"/>
        <v/>
      </c>
      <c r="N441" s="74" t="str">
        <f t="shared" si="219"/>
        <v/>
      </c>
      <c r="O441" s="74" t="str">
        <f t="shared" si="219"/>
        <v/>
      </c>
      <c r="P441" s="74" t="str">
        <f t="shared" si="219"/>
        <v/>
      </c>
      <c r="Q441" s="65" t="str">
        <f t="shared" si="219"/>
        <v/>
      </c>
      <c r="R441" s="65" t="str">
        <f t="shared" si="219"/>
        <v/>
      </c>
      <c r="S441" s="65" t="str">
        <f t="shared" si="219"/>
        <v/>
      </c>
      <c r="T441" s="65" t="str">
        <f t="shared" si="219"/>
        <v/>
      </c>
      <c r="U441" s="65" t="str">
        <f t="shared" si="219"/>
        <v/>
      </c>
      <c r="V441" s="66" t="str">
        <f t="shared" si="219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20">IFERROR((F443-F442)/F442,"")</f>
        <v/>
      </c>
      <c r="G444" s="63" t="str">
        <f t="shared" si="220"/>
        <v/>
      </c>
      <c r="H444" s="63" t="str">
        <f t="shared" si="220"/>
        <v/>
      </c>
      <c r="I444" s="63" t="str">
        <f t="shared" si="220"/>
        <v/>
      </c>
      <c r="J444" s="63" t="str">
        <f t="shared" si="220"/>
        <v/>
      </c>
      <c r="K444" s="63" t="str">
        <f t="shared" si="220"/>
        <v/>
      </c>
      <c r="L444" s="63" t="str">
        <f t="shared" si="220"/>
        <v/>
      </c>
      <c r="M444" s="63" t="str">
        <f t="shared" si="220"/>
        <v/>
      </c>
      <c r="N444" s="35" t="str">
        <f t="shared" si="220"/>
        <v/>
      </c>
      <c r="O444" s="35" t="str">
        <f t="shared" si="220"/>
        <v/>
      </c>
      <c r="P444" s="35" t="str">
        <f t="shared" si="220"/>
        <v/>
      </c>
      <c r="Q444" s="63" t="str">
        <f t="shared" si="220"/>
        <v/>
      </c>
      <c r="R444" s="63" t="str">
        <f t="shared" si="220"/>
        <v/>
      </c>
      <c r="S444" s="63" t="str">
        <f t="shared" si="220"/>
        <v/>
      </c>
      <c r="T444" s="63" t="str">
        <f t="shared" si="220"/>
        <v/>
      </c>
      <c r="U444" s="63" t="str">
        <f t="shared" si="220"/>
        <v/>
      </c>
      <c r="V444" s="64" t="str">
        <f t="shared" si="220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21">IFERROR(SQRT(2*(F443-F442)^2/(F443+F442)),"")</f>
        <v/>
      </c>
      <c r="G445" s="65" t="str">
        <f t="shared" si="221"/>
        <v/>
      </c>
      <c r="H445" s="65" t="str">
        <f t="shared" si="221"/>
        <v/>
      </c>
      <c r="I445" s="65" t="str">
        <f t="shared" si="221"/>
        <v/>
      </c>
      <c r="J445" s="65" t="str">
        <f t="shared" si="221"/>
        <v/>
      </c>
      <c r="K445" s="65" t="str">
        <f t="shared" si="221"/>
        <v/>
      </c>
      <c r="L445" s="65" t="str">
        <f t="shared" si="221"/>
        <v/>
      </c>
      <c r="M445" s="65" t="str">
        <f t="shared" si="221"/>
        <v/>
      </c>
      <c r="N445" s="74" t="str">
        <f t="shared" si="221"/>
        <v/>
      </c>
      <c r="O445" s="74" t="str">
        <f t="shared" si="221"/>
        <v/>
      </c>
      <c r="P445" s="74" t="str">
        <f t="shared" si="221"/>
        <v/>
      </c>
      <c r="Q445" s="65" t="str">
        <f t="shared" si="221"/>
        <v/>
      </c>
      <c r="R445" s="65" t="str">
        <f t="shared" si="221"/>
        <v/>
      </c>
      <c r="S445" s="65" t="str">
        <f t="shared" si="221"/>
        <v/>
      </c>
      <c r="T445" s="65" t="str">
        <f t="shared" si="221"/>
        <v/>
      </c>
      <c r="U445" s="65" t="str">
        <f t="shared" si="221"/>
        <v/>
      </c>
      <c r="V445" s="66" t="str">
        <f t="shared" si="221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2">IFERROR((F447-F446)/F446,"")</f>
        <v/>
      </c>
      <c r="G448" s="63" t="str">
        <f t="shared" si="222"/>
        <v/>
      </c>
      <c r="H448" s="63" t="str">
        <f t="shared" si="222"/>
        <v/>
      </c>
      <c r="I448" s="63" t="str">
        <f t="shared" si="222"/>
        <v/>
      </c>
      <c r="J448" s="63" t="str">
        <f t="shared" si="222"/>
        <v/>
      </c>
      <c r="K448" s="63" t="str">
        <f t="shared" si="222"/>
        <v/>
      </c>
      <c r="L448" s="63" t="str">
        <f t="shared" si="222"/>
        <v/>
      </c>
      <c r="M448" s="63" t="str">
        <f t="shared" si="222"/>
        <v/>
      </c>
      <c r="N448" s="35" t="str">
        <f t="shared" si="222"/>
        <v/>
      </c>
      <c r="O448" s="35" t="str">
        <f t="shared" si="222"/>
        <v/>
      </c>
      <c r="P448" s="35" t="str">
        <f t="shared" si="222"/>
        <v/>
      </c>
      <c r="Q448" s="63" t="str">
        <f t="shared" si="222"/>
        <v/>
      </c>
      <c r="R448" s="63" t="str">
        <f t="shared" si="222"/>
        <v/>
      </c>
      <c r="S448" s="63" t="str">
        <f t="shared" si="222"/>
        <v/>
      </c>
      <c r="T448" s="63" t="str">
        <f t="shared" si="222"/>
        <v/>
      </c>
      <c r="U448" s="63" t="str">
        <f t="shared" si="222"/>
        <v/>
      </c>
      <c r="V448" s="64" t="str">
        <f t="shared" si="222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3">IFERROR(SQRT(2*(F447-F446)^2/(F447+F446)),"")</f>
        <v/>
      </c>
      <c r="G449" s="65" t="str">
        <f t="shared" si="223"/>
        <v/>
      </c>
      <c r="H449" s="65" t="str">
        <f t="shared" si="223"/>
        <v/>
      </c>
      <c r="I449" s="65" t="str">
        <f t="shared" si="223"/>
        <v/>
      </c>
      <c r="J449" s="65" t="str">
        <f t="shared" si="223"/>
        <v/>
      </c>
      <c r="K449" s="65" t="str">
        <f t="shared" si="223"/>
        <v/>
      </c>
      <c r="L449" s="65" t="str">
        <f t="shared" si="223"/>
        <v/>
      </c>
      <c r="M449" s="65" t="str">
        <f t="shared" si="223"/>
        <v/>
      </c>
      <c r="N449" s="70" t="str">
        <f t="shared" si="223"/>
        <v/>
      </c>
      <c r="O449" s="70" t="str">
        <f t="shared" si="223"/>
        <v/>
      </c>
      <c r="P449" s="70" t="str">
        <f t="shared" si="223"/>
        <v/>
      </c>
      <c r="Q449" s="65" t="str">
        <f t="shared" si="223"/>
        <v/>
      </c>
      <c r="R449" s="65" t="str">
        <f t="shared" si="223"/>
        <v/>
      </c>
      <c r="S449" s="65" t="str">
        <f t="shared" si="223"/>
        <v/>
      </c>
      <c r="T449" s="65" t="str">
        <f t="shared" si="223"/>
        <v/>
      </c>
      <c r="U449" s="65" t="str">
        <f t="shared" si="223"/>
        <v/>
      </c>
      <c r="V449" s="66" t="str">
        <f t="shared" si="223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4">IFERROR((F451-F450)/F450,"")</f>
        <v/>
      </c>
      <c r="G452" s="63" t="str">
        <f t="shared" si="224"/>
        <v/>
      </c>
      <c r="H452" s="63" t="str">
        <f t="shared" si="224"/>
        <v/>
      </c>
      <c r="I452" s="63" t="str">
        <f t="shared" si="224"/>
        <v/>
      </c>
      <c r="J452" s="63" t="str">
        <f t="shared" si="224"/>
        <v/>
      </c>
      <c r="K452" s="63" t="str">
        <f t="shared" si="224"/>
        <v/>
      </c>
      <c r="L452" s="63" t="str">
        <f t="shared" si="224"/>
        <v/>
      </c>
      <c r="M452" s="63" t="str">
        <f t="shared" si="224"/>
        <v/>
      </c>
      <c r="N452" s="35" t="str">
        <f t="shared" si="224"/>
        <v/>
      </c>
      <c r="O452" s="35" t="str">
        <f t="shared" si="224"/>
        <v/>
      </c>
      <c r="P452" s="35" t="str">
        <f t="shared" si="224"/>
        <v/>
      </c>
      <c r="Q452" s="63" t="str">
        <f t="shared" si="224"/>
        <v/>
      </c>
      <c r="R452" s="63" t="str">
        <f t="shared" si="224"/>
        <v/>
      </c>
      <c r="S452" s="63" t="str">
        <f t="shared" si="224"/>
        <v/>
      </c>
      <c r="T452" s="63" t="str">
        <f t="shared" si="224"/>
        <v/>
      </c>
      <c r="U452" s="63" t="str">
        <f t="shared" si="224"/>
        <v/>
      </c>
      <c r="V452" s="64" t="str">
        <f t="shared" si="224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5">IFERROR(SQRT(2*(F451-F450)^2/(F451+F450)),"")</f>
        <v/>
      </c>
      <c r="G453" s="65" t="str">
        <f t="shared" si="225"/>
        <v/>
      </c>
      <c r="H453" s="65" t="str">
        <f t="shared" si="225"/>
        <v/>
      </c>
      <c r="I453" s="65" t="str">
        <f t="shared" si="225"/>
        <v/>
      </c>
      <c r="J453" s="65" t="str">
        <f t="shared" si="225"/>
        <v/>
      </c>
      <c r="K453" s="65" t="str">
        <f t="shared" si="225"/>
        <v/>
      </c>
      <c r="L453" s="65" t="str">
        <f t="shared" si="225"/>
        <v/>
      </c>
      <c r="M453" s="65" t="str">
        <f t="shared" si="225"/>
        <v/>
      </c>
      <c r="N453" s="74" t="str">
        <f t="shared" si="225"/>
        <v/>
      </c>
      <c r="O453" s="74" t="str">
        <f t="shared" si="225"/>
        <v/>
      </c>
      <c r="P453" s="74" t="str">
        <f t="shared" si="225"/>
        <v/>
      </c>
      <c r="Q453" s="65" t="str">
        <f t="shared" si="225"/>
        <v/>
      </c>
      <c r="R453" s="65" t="str">
        <f t="shared" si="225"/>
        <v/>
      </c>
      <c r="S453" s="65" t="str">
        <f t="shared" si="225"/>
        <v/>
      </c>
      <c r="T453" s="65" t="str">
        <f t="shared" si="225"/>
        <v/>
      </c>
      <c r="U453" s="65" t="str">
        <f t="shared" si="225"/>
        <v/>
      </c>
      <c r="V453" s="66" t="str">
        <f t="shared" si="225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26">IFERROR((F455-F454)/F454,"")</f>
        <v/>
      </c>
      <c r="G456" s="63" t="str">
        <f t="shared" si="226"/>
        <v/>
      </c>
      <c r="H456" s="63" t="str">
        <f t="shared" si="226"/>
        <v/>
      </c>
      <c r="I456" s="63" t="str">
        <f t="shared" si="226"/>
        <v/>
      </c>
      <c r="J456" s="63" t="str">
        <f t="shared" si="226"/>
        <v/>
      </c>
      <c r="K456" s="63" t="str">
        <f t="shared" si="226"/>
        <v/>
      </c>
      <c r="L456" s="63" t="str">
        <f t="shared" si="226"/>
        <v/>
      </c>
      <c r="M456" s="63" t="str">
        <f t="shared" si="226"/>
        <v/>
      </c>
      <c r="N456" s="35" t="str">
        <f t="shared" si="226"/>
        <v/>
      </c>
      <c r="O456" s="35" t="str">
        <f t="shared" si="226"/>
        <v/>
      </c>
      <c r="P456" s="35" t="str">
        <f t="shared" si="226"/>
        <v/>
      </c>
      <c r="Q456" s="63" t="str">
        <f t="shared" si="226"/>
        <v/>
      </c>
      <c r="R456" s="63" t="str">
        <f t="shared" si="226"/>
        <v/>
      </c>
      <c r="S456" s="63" t="str">
        <f t="shared" si="226"/>
        <v/>
      </c>
      <c r="T456" s="63" t="str">
        <f t="shared" si="226"/>
        <v/>
      </c>
      <c r="U456" s="63" t="str">
        <f t="shared" si="226"/>
        <v/>
      </c>
      <c r="V456" s="64" t="str">
        <f t="shared" si="226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27">IFERROR(SQRT(2*(F455-F454)^2/(F455+F454)),"")</f>
        <v/>
      </c>
      <c r="G457" s="65" t="str">
        <f t="shared" si="227"/>
        <v/>
      </c>
      <c r="H457" s="65" t="str">
        <f t="shared" si="227"/>
        <v/>
      </c>
      <c r="I457" s="65" t="str">
        <f t="shared" si="227"/>
        <v/>
      </c>
      <c r="J457" s="65" t="str">
        <f t="shared" si="227"/>
        <v/>
      </c>
      <c r="K457" s="65" t="str">
        <f t="shared" si="227"/>
        <v/>
      </c>
      <c r="L457" s="65" t="str">
        <f t="shared" si="227"/>
        <v/>
      </c>
      <c r="M457" s="65" t="str">
        <f t="shared" si="227"/>
        <v/>
      </c>
      <c r="N457" s="74" t="str">
        <f t="shared" si="227"/>
        <v/>
      </c>
      <c r="O457" s="74" t="str">
        <f t="shared" si="227"/>
        <v/>
      </c>
      <c r="P457" s="74" t="str">
        <f t="shared" si="227"/>
        <v/>
      </c>
      <c r="Q457" s="65" t="str">
        <f t="shared" si="227"/>
        <v/>
      </c>
      <c r="R457" s="65" t="str">
        <f t="shared" si="227"/>
        <v/>
      </c>
      <c r="S457" s="65" t="str">
        <f t="shared" si="227"/>
        <v/>
      </c>
      <c r="T457" s="65" t="str">
        <f t="shared" si="227"/>
        <v/>
      </c>
      <c r="U457" s="65" t="str">
        <f t="shared" si="227"/>
        <v/>
      </c>
      <c r="V457" s="66" t="str">
        <f t="shared" si="227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28">IFERROR((F459-F458)/F458,"")</f>
        <v/>
      </c>
      <c r="G460" s="63" t="str">
        <f t="shared" si="228"/>
        <v/>
      </c>
      <c r="H460" s="63" t="str">
        <f t="shared" si="228"/>
        <v/>
      </c>
      <c r="I460" s="63" t="str">
        <f t="shared" si="228"/>
        <v/>
      </c>
      <c r="J460" s="63" t="str">
        <f t="shared" si="228"/>
        <v/>
      </c>
      <c r="K460" s="63" t="str">
        <f t="shared" si="228"/>
        <v/>
      </c>
      <c r="L460" s="63" t="str">
        <f t="shared" si="228"/>
        <v/>
      </c>
      <c r="M460" s="63" t="str">
        <f t="shared" si="228"/>
        <v/>
      </c>
      <c r="N460" s="35" t="str">
        <f t="shared" si="228"/>
        <v/>
      </c>
      <c r="O460" s="35" t="str">
        <f t="shared" si="228"/>
        <v/>
      </c>
      <c r="P460" s="35" t="str">
        <f t="shared" si="228"/>
        <v/>
      </c>
      <c r="Q460" s="63" t="str">
        <f t="shared" si="228"/>
        <v/>
      </c>
      <c r="R460" s="63" t="str">
        <f t="shared" si="228"/>
        <v/>
      </c>
      <c r="S460" s="63" t="str">
        <f t="shared" si="228"/>
        <v/>
      </c>
      <c r="T460" s="63" t="str">
        <f t="shared" si="228"/>
        <v/>
      </c>
      <c r="U460" s="63" t="str">
        <f t="shared" si="228"/>
        <v/>
      </c>
      <c r="V460" s="64" t="str">
        <f t="shared" si="228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29">IFERROR(SQRT(2*(F459-F458)^2/(F459+F458)),"")</f>
        <v/>
      </c>
      <c r="G461" s="65" t="str">
        <f t="shared" si="229"/>
        <v/>
      </c>
      <c r="H461" s="65" t="str">
        <f t="shared" si="229"/>
        <v/>
      </c>
      <c r="I461" s="65" t="str">
        <f t="shared" si="229"/>
        <v/>
      </c>
      <c r="J461" s="65" t="str">
        <f t="shared" si="229"/>
        <v/>
      </c>
      <c r="K461" s="65" t="str">
        <f t="shared" si="229"/>
        <v/>
      </c>
      <c r="L461" s="65" t="str">
        <f t="shared" si="229"/>
        <v/>
      </c>
      <c r="M461" s="65" t="str">
        <f t="shared" si="229"/>
        <v/>
      </c>
      <c r="N461" s="70" t="str">
        <f t="shared" si="229"/>
        <v/>
      </c>
      <c r="O461" s="70" t="str">
        <f t="shared" si="229"/>
        <v/>
      </c>
      <c r="P461" s="70" t="str">
        <f t="shared" si="229"/>
        <v/>
      </c>
      <c r="Q461" s="65" t="str">
        <f t="shared" si="229"/>
        <v/>
      </c>
      <c r="R461" s="65" t="str">
        <f t="shared" si="229"/>
        <v/>
      </c>
      <c r="S461" s="65" t="str">
        <f t="shared" si="229"/>
        <v/>
      </c>
      <c r="T461" s="65" t="str">
        <f t="shared" si="229"/>
        <v/>
      </c>
      <c r="U461" s="65" t="str">
        <f t="shared" si="229"/>
        <v/>
      </c>
      <c r="V461" s="66" t="str">
        <f t="shared" si="229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0">IFERROR((F463-F462)/F462,"")</f>
        <v/>
      </c>
      <c r="G464" s="63" t="str">
        <f t="shared" si="230"/>
        <v/>
      </c>
      <c r="H464" s="63" t="str">
        <f t="shared" si="230"/>
        <v/>
      </c>
      <c r="I464" s="63" t="str">
        <f t="shared" si="230"/>
        <v/>
      </c>
      <c r="J464" s="63" t="str">
        <f t="shared" si="230"/>
        <v/>
      </c>
      <c r="K464" s="63" t="str">
        <f t="shared" si="230"/>
        <v/>
      </c>
      <c r="L464" s="63" t="str">
        <f t="shared" si="230"/>
        <v/>
      </c>
      <c r="M464" s="63" t="str">
        <f t="shared" si="230"/>
        <v/>
      </c>
      <c r="N464" s="35" t="str">
        <f t="shared" si="230"/>
        <v/>
      </c>
      <c r="O464" s="35" t="str">
        <f t="shared" si="230"/>
        <v/>
      </c>
      <c r="P464" s="35" t="str">
        <f t="shared" si="230"/>
        <v/>
      </c>
      <c r="Q464" s="63" t="str">
        <f t="shared" si="230"/>
        <v/>
      </c>
      <c r="R464" s="63" t="str">
        <f t="shared" si="230"/>
        <v/>
      </c>
      <c r="S464" s="63" t="str">
        <f t="shared" si="230"/>
        <v/>
      </c>
      <c r="T464" s="63" t="str">
        <f t="shared" si="230"/>
        <v/>
      </c>
      <c r="U464" s="63" t="str">
        <f t="shared" si="230"/>
        <v/>
      </c>
      <c r="V464" s="64" t="str">
        <f t="shared" si="230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1">IFERROR(SQRT(2*(F463-F462)^2/(F463+F462)),"")</f>
        <v/>
      </c>
      <c r="G465" s="65" t="str">
        <f t="shared" si="231"/>
        <v/>
      </c>
      <c r="H465" s="65" t="str">
        <f t="shared" si="231"/>
        <v/>
      </c>
      <c r="I465" s="65" t="str">
        <f t="shared" si="231"/>
        <v/>
      </c>
      <c r="J465" s="65" t="str">
        <f t="shared" si="231"/>
        <v/>
      </c>
      <c r="K465" s="65" t="str">
        <f t="shared" si="231"/>
        <v/>
      </c>
      <c r="L465" s="65" t="str">
        <f t="shared" si="231"/>
        <v/>
      </c>
      <c r="M465" s="65" t="str">
        <f t="shared" si="231"/>
        <v/>
      </c>
      <c r="N465" s="70" t="str">
        <f t="shared" si="231"/>
        <v/>
      </c>
      <c r="O465" s="70" t="str">
        <f t="shared" si="231"/>
        <v/>
      </c>
      <c r="P465" s="70" t="str">
        <f t="shared" si="231"/>
        <v/>
      </c>
      <c r="Q465" s="65" t="str">
        <f t="shared" si="231"/>
        <v/>
      </c>
      <c r="R465" s="65" t="str">
        <f t="shared" si="231"/>
        <v/>
      </c>
      <c r="S465" s="65" t="str">
        <f t="shared" si="231"/>
        <v/>
      </c>
      <c r="T465" s="65" t="str">
        <f t="shared" si="231"/>
        <v/>
      </c>
      <c r="U465" s="65" t="str">
        <f t="shared" si="231"/>
        <v/>
      </c>
      <c r="V465" s="66" t="str">
        <f t="shared" si="231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2">IFERROR((F467-F466)/F466,"")</f>
        <v/>
      </c>
      <c r="G468" s="63" t="str">
        <f t="shared" si="232"/>
        <v/>
      </c>
      <c r="H468" s="63" t="str">
        <f t="shared" si="232"/>
        <v/>
      </c>
      <c r="I468" s="63" t="str">
        <f t="shared" si="232"/>
        <v/>
      </c>
      <c r="J468" s="63" t="str">
        <f t="shared" si="232"/>
        <v/>
      </c>
      <c r="K468" s="63" t="str">
        <f t="shared" si="232"/>
        <v/>
      </c>
      <c r="L468" s="63" t="str">
        <f t="shared" si="232"/>
        <v/>
      </c>
      <c r="M468" s="63" t="str">
        <f t="shared" si="232"/>
        <v/>
      </c>
      <c r="N468" s="35" t="str">
        <f t="shared" si="232"/>
        <v/>
      </c>
      <c r="O468" s="35" t="str">
        <f t="shared" si="232"/>
        <v/>
      </c>
      <c r="P468" s="35" t="str">
        <f t="shared" si="232"/>
        <v/>
      </c>
      <c r="Q468" s="63" t="str">
        <f t="shared" si="232"/>
        <v/>
      </c>
      <c r="R468" s="63" t="str">
        <f t="shared" si="232"/>
        <v/>
      </c>
      <c r="S468" s="63" t="str">
        <f t="shared" si="232"/>
        <v/>
      </c>
      <c r="T468" s="63" t="str">
        <f t="shared" si="232"/>
        <v/>
      </c>
      <c r="U468" s="63" t="str">
        <f t="shared" si="232"/>
        <v/>
      </c>
      <c r="V468" s="64" t="str">
        <f t="shared" si="232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3">IFERROR(SQRT(2*(F467-F466)^2/(F467+F466)),"")</f>
        <v/>
      </c>
      <c r="G469" s="65" t="str">
        <f t="shared" si="233"/>
        <v/>
      </c>
      <c r="H469" s="65" t="str">
        <f t="shared" si="233"/>
        <v/>
      </c>
      <c r="I469" s="65" t="str">
        <f t="shared" si="233"/>
        <v/>
      </c>
      <c r="J469" s="65" t="str">
        <f t="shared" si="233"/>
        <v/>
      </c>
      <c r="K469" s="65" t="str">
        <f t="shared" si="233"/>
        <v/>
      </c>
      <c r="L469" s="65" t="str">
        <f t="shared" si="233"/>
        <v/>
      </c>
      <c r="M469" s="65" t="str">
        <f t="shared" si="233"/>
        <v/>
      </c>
      <c r="N469" s="70" t="str">
        <f t="shared" si="233"/>
        <v/>
      </c>
      <c r="O469" s="70" t="str">
        <f t="shared" si="233"/>
        <v/>
      </c>
      <c r="P469" s="70" t="str">
        <f t="shared" si="233"/>
        <v/>
      </c>
      <c r="Q469" s="65" t="str">
        <f t="shared" si="233"/>
        <v/>
      </c>
      <c r="R469" s="65" t="str">
        <f t="shared" si="233"/>
        <v/>
      </c>
      <c r="S469" s="65" t="str">
        <f t="shared" si="233"/>
        <v/>
      </c>
      <c r="T469" s="65" t="str">
        <f t="shared" si="233"/>
        <v/>
      </c>
      <c r="U469" s="65" t="str">
        <f t="shared" si="233"/>
        <v/>
      </c>
      <c r="V469" s="66" t="str">
        <f t="shared" si="233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4">IFERROR((F471-F470)/F470,"")</f>
        <v/>
      </c>
      <c r="G472" s="63" t="str">
        <f t="shared" si="234"/>
        <v/>
      </c>
      <c r="H472" s="63" t="str">
        <f t="shared" si="234"/>
        <v/>
      </c>
      <c r="I472" s="63" t="str">
        <f t="shared" si="234"/>
        <v/>
      </c>
      <c r="J472" s="63" t="str">
        <f t="shared" si="234"/>
        <v/>
      </c>
      <c r="K472" s="63" t="str">
        <f t="shared" si="234"/>
        <v/>
      </c>
      <c r="L472" s="63" t="str">
        <f t="shared" si="234"/>
        <v/>
      </c>
      <c r="M472" s="63" t="str">
        <f t="shared" si="234"/>
        <v/>
      </c>
      <c r="N472" s="35" t="str">
        <f t="shared" si="234"/>
        <v/>
      </c>
      <c r="O472" s="35" t="str">
        <f t="shared" si="234"/>
        <v/>
      </c>
      <c r="P472" s="35" t="str">
        <f t="shared" si="234"/>
        <v/>
      </c>
      <c r="Q472" s="63" t="str">
        <f t="shared" si="234"/>
        <v/>
      </c>
      <c r="R472" s="63" t="str">
        <f t="shared" si="234"/>
        <v/>
      </c>
      <c r="S472" s="63" t="str">
        <f t="shared" si="234"/>
        <v/>
      </c>
      <c r="T472" s="63" t="str">
        <f t="shared" si="234"/>
        <v/>
      </c>
      <c r="U472" s="63" t="str">
        <f t="shared" si="234"/>
        <v/>
      </c>
      <c r="V472" s="64" t="str">
        <f t="shared" si="234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5">IFERROR(SQRT(2*(F471-F470)^2/(F471+F470)),"")</f>
        <v/>
      </c>
      <c r="G473" s="65" t="str">
        <f t="shared" si="235"/>
        <v/>
      </c>
      <c r="H473" s="65" t="str">
        <f t="shared" si="235"/>
        <v/>
      </c>
      <c r="I473" s="65" t="str">
        <f t="shared" si="235"/>
        <v/>
      </c>
      <c r="J473" s="65" t="str">
        <f t="shared" si="235"/>
        <v/>
      </c>
      <c r="K473" s="65" t="str">
        <f t="shared" si="235"/>
        <v/>
      </c>
      <c r="L473" s="65" t="str">
        <f t="shared" si="235"/>
        <v/>
      </c>
      <c r="M473" s="65" t="str">
        <f t="shared" si="235"/>
        <v/>
      </c>
      <c r="N473" s="70" t="str">
        <f t="shared" si="235"/>
        <v/>
      </c>
      <c r="O473" s="70" t="str">
        <f t="shared" si="235"/>
        <v/>
      </c>
      <c r="P473" s="70" t="str">
        <f t="shared" si="235"/>
        <v/>
      </c>
      <c r="Q473" s="65" t="str">
        <f t="shared" si="235"/>
        <v/>
      </c>
      <c r="R473" s="65" t="str">
        <f t="shared" si="235"/>
        <v/>
      </c>
      <c r="S473" s="65" t="str">
        <f t="shared" si="235"/>
        <v/>
      </c>
      <c r="T473" s="65" t="str">
        <f t="shared" si="235"/>
        <v/>
      </c>
      <c r="U473" s="65" t="str">
        <f t="shared" si="235"/>
        <v/>
      </c>
      <c r="V473" s="66" t="str">
        <f t="shared" si="235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36">IFERROR((F475-F474)/F474,"")</f>
        <v/>
      </c>
      <c r="G476" s="63" t="str">
        <f t="shared" si="236"/>
        <v/>
      </c>
      <c r="H476" s="63" t="str">
        <f t="shared" si="236"/>
        <v/>
      </c>
      <c r="I476" s="63" t="str">
        <f t="shared" si="236"/>
        <v/>
      </c>
      <c r="J476" s="63" t="str">
        <f t="shared" si="236"/>
        <v/>
      </c>
      <c r="K476" s="63" t="str">
        <f t="shared" si="236"/>
        <v/>
      </c>
      <c r="L476" s="63" t="str">
        <f t="shared" si="236"/>
        <v/>
      </c>
      <c r="M476" s="63" t="str">
        <f t="shared" si="236"/>
        <v/>
      </c>
      <c r="N476" s="35" t="str">
        <f t="shared" si="236"/>
        <v/>
      </c>
      <c r="O476" s="35" t="str">
        <f t="shared" si="236"/>
        <v/>
      </c>
      <c r="P476" s="35" t="str">
        <f t="shared" si="236"/>
        <v/>
      </c>
      <c r="Q476" s="63" t="str">
        <f t="shared" si="236"/>
        <v/>
      </c>
      <c r="R476" s="63" t="str">
        <f t="shared" si="236"/>
        <v/>
      </c>
      <c r="S476" s="63" t="str">
        <f t="shared" si="236"/>
        <v/>
      </c>
      <c r="T476" s="63" t="str">
        <f t="shared" si="236"/>
        <v/>
      </c>
      <c r="U476" s="63" t="str">
        <f t="shared" si="236"/>
        <v/>
      </c>
      <c r="V476" s="64" t="str">
        <f t="shared" si="236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37">IFERROR(SQRT(2*(F475-F474)^2/(F475+F474)),"")</f>
        <v/>
      </c>
      <c r="G477" s="65" t="str">
        <f t="shared" si="237"/>
        <v/>
      </c>
      <c r="H477" s="65" t="str">
        <f t="shared" si="237"/>
        <v/>
      </c>
      <c r="I477" s="65" t="str">
        <f t="shared" si="237"/>
        <v/>
      </c>
      <c r="J477" s="65" t="str">
        <f t="shared" si="237"/>
        <v/>
      </c>
      <c r="K477" s="65" t="str">
        <f t="shared" si="237"/>
        <v/>
      </c>
      <c r="L477" s="65" t="str">
        <f t="shared" si="237"/>
        <v/>
      </c>
      <c r="M477" s="65" t="str">
        <f t="shared" si="237"/>
        <v/>
      </c>
      <c r="N477" s="70" t="str">
        <f t="shared" si="237"/>
        <v/>
      </c>
      <c r="O477" s="70" t="str">
        <f t="shared" si="237"/>
        <v/>
      </c>
      <c r="P477" s="70" t="str">
        <f t="shared" si="237"/>
        <v/>
      </c>
      <c r="Q477" s="65" t="str">
        <f t="shared" si="237"/>
        <v/>
      </c>
      <c r="R477" s="65" t="str">
        <f t="shared" si="237"/>
        <v/>
      </c>
      <c r="S477" s="65" t="str">
        <f t="shared" si="237"/>
        <v/>
      </c>
      <c r="T477" s="65" t="str">
        <f t="shared" si="237"/>
        <v/>
      </c>
      <c r="U477" s="65" t="str">
        <f t="shared" si="237"/>
        <v/>
      </c>
      <c r="V477" s="66" t="str">
        <f t="shared" si="237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38">IFERROR((F479-F478)/F478,"")</f>
        <v/>
      </c>
      <c r="G480" s="63" t="str">
        <f t="shared" si="238"/>
        <v/>
      </c>
      <c r="H480" s="63" t="str">
        <f t="shared" si="238"/>
        <v/>
      </c>
      <c r="I480" s="63" t="str">
        <f t="shared" si="238"/>
        <v/>
      </c>
      <c r="J480" s="63" t="str">
        <f t="shared" si="238"/>
        <v/>
      </c>
      <c r="K480" s="63" t="str">
        <f t="shared" si="238"/>
        <v/>
      </c>
      <c r="L480" s="63" t="str">
        <f t="shared" si="238"/>
        <v/>
      </c>
      <c r="M480" s="63" t="str">
        <f t="shared" si="238"/>
        <v/>
      </c>
      <c r="N480" s="35" t="str">
        <f t="shared" si="238"/>
        <v/>
      </c>
      <c r="O480" s="35" t="str">
        <f t="shared" si="238"/>
        <v/>
      </c>
      <c r="P480" s="35" t="str">
        <f t="shared" si="238"/>
        <v/>
      </c>
      <c r="Q480" s="63" t="str">
        <f t="shared" si="238"/>
        <v/>
      </c>
      <c r="R480" s="63" t="str">
        <f t="shared" si="238"/>
        <v/>
      </c>
      <c r="S480" s="63" t="str">
        <f t="shared" si="238"/>
        <v/>
      </c>
      <c r="T480" s="63" t="str">
        <f t="shared" si="238"/>
        <v/>
      </c>
      <c r="U480" s="63" t="str">
        <f t="shared" si="238"/>
        <v/>
      </c>
      <c r="V480" s="64" t="str">
        <f t="shared" si="238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39">IFERROR(SQRT(2*(F479-F478)^2/(F479+F478)),"")</f>
        <v/>
      </c>
      <c r="G481" s="65" t="str">
        <f t="shared" si="239"/>
        <v/>
      </c>
      <c r="H481" s="65" t="str">
        <f t="shared" si="239"/>
        <v/>
      </c>
      <c r="I481" s="65" t="str">
        <f t="shared" si="239"/>
        <v/>
      </c>
      <c r="J481" s="65" t="str">
        <f t="shared" si="239"/>
        <v/>
      </c>
      <c r="K481" s="65" t="str">
        <f t="shared" si="239"/>
        <v/>
      </c>
      <c r="L481" s="65" t="str">
        <f t="shared" si="239"/>
        <v/>
      </c>
      <c r="M481" s="65" t="str">
        <f t="shared" si="239"/>
        <v/>
      </c>
      <c r="N481" s="70" t="str">
        <f t="shared" si="239"/>
        <v/>
      </c>
      <c r="O481" s="70" t="str">
        <f t="shared" si="239"/>
        <v/>
      </c>
      <c r="P481" s="70" t="str">
        <f t="shared" si="239"/>
        <v/>
      </c>
      <c r="Q481" s="65" t="str">
        <f t="shared" si="239"/>
        <v/>
      </c>
      <c r="R481" s="65" t="str">
        <f t="shared" si="239"/>
        <v/>
      </c>
      <c r="S481" s="65" t="str">
        <f t="shared" si="239"/>
        <v/>
      </c>
      <c r="T481" s="65" t="str">
        <f t="shared" si="239"/>
        <v/>
      </c>
      <c r="U481" s="65" t="str">
        <f t="shared" si="239"/>
        <v/>
      </c>
      <c r="V481" s="66" t="str">
        <f t="shared" si="239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0">IFERROR((F483-F482)/F482,"")</f>
        <v/>
      </c>
      <c r="G484" s="63" t="str">
        <f t="shared" si="240"/>
        <v/>
      </c>
      <c r="H484" s="63" t="str">
        <f t="shared" si="240"/>
        <v/>
      </c>
      <c r="I484" s="63" t="str">
        <f t="shared" si="240"/>
        <v/>
      </c>
      <c r="J484" s="63" t="str">
        <f t="shared" si="240"/>
        <v/>
      </c>
      <c r="K484" s="63" t="str">
        <f t="shared" si="240"/>
        <v/>
      </c>
      <c r="L484" s="63" t="str">
        <f t="shared" si="240"/>
        <v/>
      </c>
      <c r="M484" s="63" t="str">
        <f t="shared" si="240"/>
        <v/>
      </c>
      <c r="N484" s="35" t="str">
        <f t="shared" si="240"/>
        <v/>
      </c>
      <c r="O484" s="35" t="str">
        <f t="shared" si="240"/>
        <v/>
      </c>
      <c r="P484" s="35" t="str">
        <f t="shared" si="240"/>
        <v/>
      </c>
      <c r="Q484" s="63" t="str">
        <f t="shared" si="240"/>
        <v/>
      </c>
      <c r="R484" s="63" t="str">
        <f t="shared" si="240"/>
        <v/>
      </c>
      <c r="S484" s="63" t="str">
        <f t="shared" si="240"/>
        <v/>
      </c>
      <c r="T484" s="63" t="str">
        <f t="shared" si="240"/>
        <v/>
      </c>
      <c r="U484" s="63" t="str">
        <f t="shared" si="240"/>
        <v/>
      </c>
      <c r="V484" s="64" t="str">
        <f t="shared" si="240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1">IFERROR(SQRT(2*(F483-F482)^2/(F483+F482)),"")</f>
        <v/>
      </c>
      <c r="G485" s="65" t="str">
        <f t="shared" si="241"/>
        <v/>
      </c>
      <c r="H485" s="65" t="str">
        <f t="shared" si="241"/>
        <v/>
      </c>
      <c r="I485" s="65" t="str">
        <f t="shared" si="241"/>
        <v/>
      </c>
      <c r="J485" s="65" t="str">
        <f t="shared" si="241"/>
        <v/>
      </c>
      <c r="K485" s="65" t="str">
        <f t="shared" si="241"/>
        <v/>
      </c>
      <c r="L485" s="65" t="str">
        <f t="shared" si="241"/>
        <v/>
      </c>
      <c r="M485" s="65" t="str">
        <f t="shared" si="241"/>
        <v/>
      </c>
      <c r="N485" s="70" t="str">
        <f t="shared" si="241"/>
        <v/>
      </c>
      <c r="O485" s="70" t="str">
        <f t="shared" si="241"/>
        <v/>
      </c>
      <c r="P485" s="70" t="str">
        <f t="shared" si="241"/>
        <v/>
      </c>
      <c r="Q485" s="65" t="str">
        <f t="shared" si="241"/>
        <v/>
      </c>
      <c r="R485" s="65" t="str">
        <f t="shared" si="241"/>
        <v/>
      </c>
      <c r="S485" s="65" t="str">
        <f t="shared" si="241"/>
        <v/>
      </c>
      <c r="T485" s="65" t="str">
        <f t="shared" si="241"/>
        <v/>
      </c>
      <c r="U485" s="65" t="str">
        <f t="shared" si="241"/>
        <v/>
      </c>
      <c r="V485" s="66" t="str">
        <f t="shared" si="241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2">IFERROR((F487-F486)/F486,"")</f>
        <v/>
      </c>
      <c r="G488" s="63" t="str">
        <f t="shared" si="242"/>
        <v/>
      </c>
      <c r="H488" s="63" t="str">
        <f t="shared" si="242"/>
        <v/>
      </c>
      <c r="I488" s="63" t="str">
        <f t="shared" si="242"/>
        <v/>
      </c>
      <c r="J488" s="63" t="str">
        <f t="shared" si="242"/>
        <v/>
      </c>
      <c r="K488" s="63" t="str">
        <f t="shared" si="242"/>
        <v/>
      </c>
      <c r="L488" s="63" t="str">
        <f t="shared" si="242"/>
        <v/>
      </c>
      <c r="M488" s="63" t="str">
        <f t="shared" si="242"/>
        <v/>
      </c>
      <c r="N488" s="35" t="str">
        <f t="shared" si="242"/>
        <v/>
      </c>
      <c r="O488" s="35" t="str">
        <f t="shared" si="242"/>
        <v/>
      </c>
      <c r="P488" s="35" t="str">
        <f t="shared" si="242"/>
        <v/>
      </c>
      <c r="Q488" s="63" t="str">
        <f t="shared" si="242"/>
        <v/>
      </c>
      <c r="R488" s="63" t="str">
        <f t="shared" si="242"/>
        <v/>
      </c>
      <c r="S488" s="63" t="str">
        <f t="shared" si="242"/>
        <v/>
      </c>
      <c r="T488" s="63" t="str">
        <f t="shared" si="242"/>
        <v/>
      </c>
      <c r="U488" s="63" t="str">
        <f t="shared" si="242"/>
        <v/>
      </c>
      <c r="V488" s="64" t="str">
        <f t="shared" si="242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3">IFERROR(SQRT(2*(F487-F486)^2/(F487+F486)),"")</f>
        <v/>
      </c>
      <c r="G489" s="65" t="str">
        <f t="shared" si="243"/>
        <v/>
      </c>
      <c r="H489" s="65" t="str">
        <f t="shared" si="243"/>
        <v/>
      </c>
      <c r="I489" s="65" t="str">
        <f t="shared" si="243"/>
        <v/>
      </c>
      <c r="J489" s="65" t="str">
        <f t="shared" si="243"/>
        <v/>
      </c>
      <c r="K489" s="65" t="str">
        <f t="shared" si="243"/>
        <v/>
      </c>
      <c r="L489" s="65" t="str">
        <f t="shared" si="243"/>
        <v/>
      </c>
      <c r="M489" s="65" t="str">
        <f t="shared" si="243"/>
        <v/>
      </c>
      <c r="N489" s="70" t="str">
        <f t="shared" si="243"/>
        <v/>
      </c>
      <c r="O489" s="70" t="str">
        <f t="shared" si="243"/>
        <v/>
      </c>
      <c r="P489" s="70" t="str">
        <f t="shared" si="243"/>
        <v/>
      </c>
      <c r="Q489" s="65" t="str">
        <f t="shared" si="243"/>
        <v/>
      </c>
      <c r="R489" s="65" t="str">
        <f t="shared" si="243"/>
        <v/>
      </c>
      <c r="S489" s="65" t="str">
        <f t="shared" si="243"/>
        <v/>
      </c>
      <c r="T489" s="65" t="str">
        <f t="shared" si="243"/>
        <v/>
      </c>
      <c r="U489" s="65" t="str">
        <f t="shared" si="243"/>
        <v/>
      </c>
      <c r="V489" s="66" t="str">
        <f t="shared" si="243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4">IFERROR((F491-F490)/F490,"")</f>
        <v/>
      </c>
      <c r="G492" s="63" t="str">
        <f t="shared" si="244"/>
        <v/>
      </c>
      <c r="H492" s="63" t="str">
        <f t="shared" si="244"/>
        <v/>
      </c>
      <c r="I492" s="63" t="str">
        <f t="shared" si="244"/>
        <v/>
      </c>
      <c r="J492" s="63" t="str">
        <f t="shared" si="244"/>
        <v/>
      </c>
      <c r="K492" s="63" t="str">
        <f t="shared" si="244"/>
        <v/>
      </c>
      <c r="L492" s="63" t="str">
        <f t="shared" si="244"/>
        <v/>
      </c>
      <c r="M492" s="63" t="str">
        <f t="shared" si="244"/>
        <v/>
      </c>
      <c r="N492" s="35" t="str">
        <f t="shared" si="244"/>
        <v/>
      </c>
      <c r="O492" s="35" t="str">
        <f t="shared" si="244"/>
        <v/>
      </c>
      <c r="P492" s="35" t="str">
        <f t="shared" si="244"/>
        <v/>
      </c>
      <c r="Q492" s="63" t="str">
        <f t="shared" si="244"/>
        <v/>
      </c>
      <c r="R492" s="63" t="str">
        <f t="shared" si="244"/>
        <v/>
      </c>
      <c r="S492" s="63" t="str">
        <f t="shared" si="244"/>
        <v/>
      </c>
      <c r="T492" s="63" t="str">
        <f t="shared" si="244"/>
        <v/>
      </c>
      <c r="U492" s="63" t="str">
        <f t="shared" si="244"/>
        <v/>
      </c>
      <c r="V492" s="64" t="str">
        <f t="shared" si="244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5">IFERROR(SQRT(2*(F491-F490)^2/(F491+F490)),"")</f>
        <v/>
      </c>
      <c r="G493" s="65" t="str">
        <f t="shared" si="245"/>
        <v/>
      </c>
      <c r="H493" s="65" t="str">
        <f t="shared" si="245"/>
        <v/>
      </c>
      <c r="I493" s="65" t="str">
        <f t="shared" si="245"/>
        <v/>
      </c>
      <c r="J493" s="65" t="str">
        <f t="shared" si="245"/>
        <v/>
      </c>
      <c r="K493" s="65" t="str">
        <f t="shared" si="245"/>
        <v/>
      </c>
      <c r="L493" s="65" t="str">
        <f t="shared" si="245"/>
        <v/>
      </c>
      <c r="M493" s="65" t="str">
        <f t="shared" si="245"/>
        <v/>
      </c>
      <c r="N493" s="70" t="str">
        <f t="shared" si="245"/>
        <v/>
      </c>
      <c r="O493" s="70" t="str">
        <f t="shared" si="245"/>
        <v/>
      </c>
      <c r="P493" s="70" t="str">
        <f t="shared" si="245"/>
        <v/>
      </c>
      <c r="Q493" s="65" t="str">
        <f t="shared" si="245"/>
        <v/>
      </c>
      <c r="R493" s="65" t="str">
        <f t="shared" si="245"/>
        <v/>
      </c>
      <c r="S493" s="65" t="str">
        <f t="shared" si="245"/>
        <v/>
      </c>
      <c r="T493" s="65" t="str">
        <f t="shared" si="245"/>
        <v/>
      </c>
      <c r="U493" s="65" t="str">
        <f t="shared" si="245"/>
        <v/>
      </c>
      <c r="V493" s="66" t="str">
        <f t="shared" si="245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46">IFERROR((F495-F494)/F494,"")</f>
        <v/>
      </c>
      <c r="G496" s="63" t="str">
        <f t="shared" si="246"/>
        <v/>
      </c>
      <c r="H496" s="63" t="str">
        <f t="shared" si="246"/>
        <v/>
      </c>
      <c r="I496" s="63" t="str">
        <f t="shared" si="246"/>
        <v/>
      </c>
      <c r="J496" s="63" t="str">
        <f t="shared" si="246"/>
        <v/>
      </c>
      <c r="K496" s="63" t="str">
        <f t="shared" si="246"/>
        <v/>
      </c>
      <c r="L496" s="63" t="str">
        <f t="shared" si="246"/>
        <v/>
      </c>
      <c r="M496" s="63" t="str">
        <f t="shared" si="246"/>
        <v/>
      </c>
      <c r="N496" s="35" t="str">
        <f t="shared" si="246"/>
        <v/>
      </c>
      <c r="O496" s="35" t="str">
        <f t="shared" si="246"/>
        <v/>
      </c>
      <c r="P496" s="35" t="str">
        <f t="shared" si="246"/>
        <v/>
      </c>
      <c r="Q496" s="63" t="str">
        <f t="shared" si="246"/>
        <v/>
      </c>
      <c r="R496" s="63" t="str">
        <f t="shared" si="246"/>
        <v/>
      </c>
      <c r="S496" s="63" t="str">
        <f t="shared" si="246"/>
        <v/>
      </c>
      <c r="T496" s="63" t="str">
        <f t="shared" si="246"/>
        <v/>
      </c>
      <c r="U496" s="63" t="str">
        <f t="shared" si="246"/>
        <v/>
      </c>
      <c r="V496" s="64" t="str">
        <f t="shared" si="246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47">IFERROR(SQRT(2*(F495-F494)^2/(F495+F494)),"")</f>
        <v/>
      </c>
      <c r="G497" s="65" t="str">
        <f t="shared" si="247"/>
        <v/>
      </c>
      <c r="H497" s="65" t="str">
        <f t="shared" si="247"/>
        <v/>
      </c>
      <c r="I497" s="65" t="str">
        <f t="shared" si="247"/>
        <v/>
      </c>
      <c r="J497" s="65" t="str">
        <f t="shared" si="247"/>
        <v/>
      </c>
      <c r="K497" s="65" t="str">
        <f t="shared" si="247"/>
        <v/>
      </c>
      <c r="L497" s="65" t="str">
        <f t="shared" si="247"/>
        <v/>
      </c>
      <c r="M497" s="65" t="str">
        <f t="shared" si="247"/>
        <v/>
      </c>
      <c r="N497" s="70" t="str">
        <f t="shared" si="247"/>
        <v/>
      </c>
      <c r="O497" s="70" t="str">
        <f t="shared" si="247"/>
        <v/>
      </c>
      <c r="P497" s="70" t="str">
        <f t="shared" si="247"/>
        <v/>
      </c>
      <c r="Q497" s="65" t="str">
        <f t="shared" si="247"/>
        <v/>
      </c>
      <c r="R497" s="65" t="str">
        <f t="shared" si="247"/>
        <v/>
      </c>
      <c r="S497" s="65" t="str">
        <f t="shared" si="247"/>
        <v/>
      </c>
      <c r="T497" s="65" t="str">
        <f t="shared" si="247"/>
        <v/>
      </c>
      <c r="U497" s="65" t="str">
        <f t="shared" si="247"/>
        <v/>
      </c>
      <c r="V497" s="66" t="str">
        <f t="shared" si="247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48">IFERROR((F499-F498)/F498,"")</f>
        <v/>
      </c>
      <c r="G500" s="63" t="str">
        <f t="shared" si="248"/>
        <v/>
      </c>
      <c r="H500" s="63" t="str">
        <f t="shared" si="248"/>
        <v/>
      </c>
      <c r="I500" s="63" t="str">
        <f t="shared" si="248"/>
        <v/>
      </c>
      <c r="J500" s="63" t="str">
        <f t="shared" si="248"/>
        <v/>
      </c>
      <c r="K500" s="63" t="str">
        <f t="shared" si="248"/>
        <v/>
      </c>
      <c r="L500" s="63" t="str">
        <f t="shared" si="248"/>
        <v/>
      </c>
      <c r="M500" s="63" t="str">
        <f t="shared" si="248"/>
        <v/>
      </c>
      <c r="N500" s="35" t="str">
        <f t="shared" si="248"/>
        <v/>
      </c>
      <c r="O500" s="35" t="str">
        <f t="shared" si="248"/>
        <v/>
      </c>
      <c r="P500" s="35" t="str">
        <f t="shared" si="248"/>
        <v/>
      </c>
      <c r="Q500" s="63" t="str">
        <f t="shared" si="248"/>
        <v/>
      </c>
      <c r="R500" s="63" t="str">
        <f t="shared" si="248"/>
        <v/>
      </c>
      <c r="S500" s="63" t="str">
        <f t="shared" si="248"/>
        <v/>
      </c>
      <c r="T500" s="63" t="str">
        <f t="shared" si="248"/>
        <v/>
      </c>
      <c r="U500" s="63" t="str">
        <f t="shared" si="248"/>
        <v/>
      </c>
      <c r="V500" s="64" t="str">
        <f t="shared" si="248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49">IFERROR(SQRT(2*(F499-F498)^2/(F499+F498)),"")</f>
        <v/>
      </c>
      <c r="G501" s="65" t="str">
        <f t="shared" si="249"/>
        <v/>
      </c>
      <c r="H501" s="65" t="str">
        <f t="shared" si="249"/>
        <v/>
      </c>
      <c r="I501" s="65" t="str">
        <f t="shared" si="249"/>
        <v/>
      </c>
      <c r="J501" s="65" t="str">
        <f t="shared" si="249"/>
        <v/>
      </c>
      <c r="K501" s="65" t="str">
        <f t="shared" si="249"/>
        <v/>
      </c>
      <c r="L501" s="65" t="str">
        <f t="shared" si="249"/>
        <v/>
      </c>
      <c r="M501" s="65" t="str">
        <f t="shared" si="249"/>
        <v/>
      </c>
      <c r="N501" s="70" t="str">
        <f t="shared" si="249"/>
        <v/>
      </c>
      <c r="O501" s="70" t="str">
        <f t="shared" si="249"/>
        <v/>
      </c>
      <c r="P501" s="70" t="str">
        <f t="shared" si="249"/>
        <v/>
      </c>
      <c r="Q501" s="65" t="str">
        <f t="shared" si="249"/>
        <v/>
      </c>
      <c r="R501" s="65" t="str">
        <f t="shared" si="249"/>
        <v/>
      </c>
      <c r="S501" s="65" t="str">
        <f t="shared" si="249"/>
        <v/>
      </c>
      <c r="T501" s="65" t="str">
        <f t="shared" si="249"/>
        <v/>
      </c>
      <c r="U501" s="65" t="str">
        <f t="shared" si="249"/>
        <v/>
      </c>
      <c r="V501" s="66" t="str">
        <f t="shared" si="249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0">IFERROR((F503-F502)/F502,"")</f>
        <v/>
      </c>
      <c r="G504" s="63" t="str">
        <f t="shared" si="250"/>
        <v/>
      </c>
      <c r="H504" s="63" t="str">
        <f t="shared" si="250"/>
        <v/>
      </c>
      <c r="I504" s="63" t="str">
        <f t="shared" si="250"/>
        <v/>
      </c>
      <c r="J504" s="63" t="str">
        <f t="shared" si="250"/>
        <v/>
      </c>
      <c r="K504" s="63" t="str">
        <f t="shared" si="250"/>
        <v/>
      </c>
      <c r="L504" s="63" t="str">
        <f t="shared" si="250"/>
        <v/>
      </c>
      <c r="M504" s="63" t="str">
        <f t="shared" si="250"/>
        <v/>
      </c>
      <c r="N504" s="35" t="str">
        <f t="shared" si="250"/>
        <v/>
      </c>
      <c r="O504" s="35" t="str">
        <f t="shared" si="250"/>
        <v/>
      </c>
      <c r="P504" s="35" t="str">
        <f t="shared" si="250"/>
        <v/>
      </c>
      <c r="Q504" s="63" t="str">
        <f t="shared" si="250"/>
        <v/>
      </c>
      <c r="R504" s="63" t="str">
        <f t="shared" si="250"/>
        <v/>
      </c>
      <c r="S504" s="63" t="str">
        <f t="shared" si="250"/>
        <v/>
      </c>
      <c r="T504" s="63" t="str">
        <f t="shared" si="250"/>
        <v/>
      </c>
      <c r="U504" s="63" t="str">
        <f t="shared" si="250"/>
        <v/>
      </c>
      <c r="V504" s="64" t="str">
        <f t="shared" si="250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1">IFERROR(SQRT(2*(F503-F502)^2/(F503+F502)),"")</f>
        <v/>
      </c>
      <c r="G505" s="65" t="str">
        <f t="shared" si="251"/>
        <v/>
      </c>
      <c r="H505" s="65" t="str">
        <f t="shared" si="251"/>
        <v/>
      </c>
      <c r="I505" s="65" t="str">
        <f t="shared" si="251"/>
        <v/>
      </c>
      <c r="J505" s="65" t="str">
        <f t="shared" si="251"/>
        <v/>
      </c>
      <c r="K505" s="65" t="str">
        <f t="shared" si="251"/>
        <v/>
      </c>
      <c r="L505" s="65" t="str">
        <f t="shared" si="251"/>
        <v/>
      </c>
      <c r="M505" s="65" t="str">
        <f t="shared" si="251"/>
        <v/>
      </c>
      <c r="N505" s="70" t="str">
        <f t="shared" si="251"/>
        <v/>
      </c>
      <c r="O505" s="70" t="str">
        <f t="shared" si="251"/>
        <v/>
      </c>
      <c r="P505" s="70" t="str">
        <f t="shared" si="251"/>
        <v/>
      </c>
      <c r="Q505" s="65" t="str">
        <f t="shared" si="251"/>
        <v/>
      </c>
      <c r="R505" s="65" t="str">
        <f t="shared" si="251"/>
        <v/>
      </c>
      <c r="S505" s="65" t="str">
        <f t="shared" si="251"/>
        <v/>
      </c>
      <c r="T505" s="65" t="str">
        <f t="shared" si="251"/>
        <v/>
      </c>
      <c r="U505" s="65" t="str">
        <f t="shared" si="251"/>
        <v/>
      </c>
      <c r="V505" s="66" t="str">
        <f t="shared" si="251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2">IFERROR((F507-F506)/F506,"")</f>
        <v/>
      </c>
      <c r="G508" s="63" t="str">
        <f t="shared" si="252"/>
        <v/>
      </c>
      <c r="H508" s="63" t="str">
        <f t="shared" si="252"/>
        <v/>
      </c>
      <c r="I508" s="63" t="str">
        <f t="shared" si="252"/>
        <v/>
      </c>
      <c r="J508" s="63" t="str">
        <f t="shared" si="252"/>
        <v/>
      </c>
      <c r="K508" s="63" t="str">
        <f t="shared" si="252"/>
        <v/>
      </c>
      <c r="L508" s="63" t="str">
        <f t="shared" si="252"/>
        <v/>
      </c>
      <c r="M508" s="63" t="str">
        <f t="shared" si="252"/>
        <v/>
      </c>
      <c r="N508" s="35" t="str">
        <f t="shared" si="252"/>
        <v/>
      </c>
      <c r="O508" s="35" t="str">
        <f t="shared" si="252"/>
        <v/>
      </c>
      <c r="P508" s="35" t="str">
        <f t="shared" si="252"/>
        <v/>
      </c>
      <c r="Q508" s="63" t="str">
        <f t="shared" si="252"/>
        <v/>
      </c>
      <c r="R508" s="63" t="str">
        <f t="shared" si="252"/>
        <v/>
      </c>
      <c r="S508" s="63" t="str">
        <f t="shared" si="252"/>
        <v/>
      </c>
      <c r="T508" s="63" t="str">
        <f t="shared" si="252"/>
        <v/>
      </c>
      <c r="U508" s="63" t="str">
        <f t="shared" si="252"/>
        <v/>
      </c>
      <c r="V508" s="64" t="str">
        <f t="shared" si="252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3">IFERROR(SQRT(2*(F507-F506)^2/(F507+F506)),"")</f>
        <v/>
      </c>
      <c r="G509" s="65" t="str">
        <f t="shared" si="253"/>
        <v/>
      </c>
      <c r="H509" s="65" t="str">
        <f t="shared" si="253"/>
        <v/>
      </c>
      <c r="I509" s="65" t="str">
        <f t="shared" si="253"/>
        <v/>
      </c>
      <c r="J509" s="65" t="str">
        <f t="shared" si="253"/>
        <v/>
      </c>
      <c r="K509" s="65" t="str">
        <f t="shared" si="253"/>
        <v/>
      </c>
      <c r="L509" s="65" t="str">
        <f t="shared" si="253"/>
        <v/>
      </c>
      <c r="M509" s="65" t="str">
        <f t="shared" si="253"/>
        <v/>
      </c>
      <c r="N509" s="70" t="str">
        <f t="shared" si="253"/>
        <v/>
      </c>
      <c r="O509" s="70" t="str">
        <f t="shared" si="253"/>
        <v/>
      </c>
      <c r="P509" s="70" t="str">
        <f t="shared" si="253"/>
        <v/>
      </c>
      <c r="Q509" s="65" t="str">
        <f t="shared" si="253"/>
        <v/>
      </c>
      <c r="R509" s="65" t="str">
        <f t="shared" si="253"/>
        <v/>
      </c>
      <c r="S509" s="65" t="str">
        <f t="shared" si="253"/>
        <v/>
      </c>
      <c r="T509" s="65" t="str">
        <f t="shared" si="253"/>
        <v/>
      </c>
      <c r="U509" s="65" t="str">
        <f t="shared" si="253"/>
        <v/>
      </c>
      <c r="V509" s="66" t="str">
        <f t="shared" si="253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4">IFERROR((F511-F510)/F510,"")</f>
        <v/>
      </c>
      <c r="G512" s="63" t="str">
        <f t="shared" si="254"/>
        <v/>
      </c>
      <c r="H512" s="63" t="str">
        <f t="shared" si="254"/>
        <v/>
      </c>
      <c r="I512" s="63" t="str">
        <f t="shared" si="254"/>
        <v/>
      </c>
      <c r="J512" s="63" t="str">
        <f t="shared" si="254"/>
        <v/>
      </c>
      <c r="K512" s="63" t="str">
        <f t="shared" si="254"/>
        <v/>
      </c>
      <c r="L512" s="63" t="str">
        <f t="shared" si="254"/>
        <v/>
      </c>
      <c r="M512" s="63" t="str">
        <f t="shared" si="254"/>
        <v/>
      </c>
      <c r="N512" s="35" t="str">
        <f t="shared" si="254"/>
        <v/>
      </c>
      <c r="O512" s="35" t="str">
        <f t="shared" si="254"/>
        <v/>
      </c>
      <c r="P512" s="35" t="str">
        <f t="shared" si="254"/>
        <v/>
      </c>
      <c r="Q512" s="63" t="str">
        <f t="shared" si="254"/>
        <v/>
      </c>
      <c r="R512" s="63" t="str">
        <f t="shared" si="254"/>
        <v/>
      </c>
      <c r="S512" s="63" t="str">
        <f t="shared" si="254"/>
        <v/>
      </c>
      <c r="T512" s="63" t="str">
        <f t="shared" si="254"/>
        <v/>
      </c>
      <c r="U512" s="63" t="str">
        <f t="shared" si="254"/>
        <v/>
      </c>
      <c r="V512" s="64" t="str">
        <f t="shared" si="254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5">IFERROR(SQRT(2*(F511-F510)^2/(F511+F510)),"")</f>
        <v/>
      </c>
      <c r="G513" s="65" t="str">
        <f t="shared" si="255"/>
        <v/>
      </c>
      <c r="H513" s="65" t="str">
        <f t="shared" si="255"/>
        <v/>
      </c>
      <c r="I513" s="65" t="str">
        <f t="shared" si="255"/>
        <v/>
      </c>
      <c r="J513" s="65" t="str">
        <f t="shared" si="255"/>
        <v/>
      </c>
      <c r="K513" s="65" t="str">
        <f t="shared" si="255"/>
        <v/>
      </c>
      <c r="L513" s="65" t="str">
        <f t="shared" si="255"/>
        <v/>
      </c>
      <c r="M513" s="65" t="str">
        <f t="shared" si="255"/>
        <v/>
      </c>
      <c r="N513" s="70" t="str">
        <f t="shared" si="255"/>
        <v/>
      </c>
      <c r="O513" s="70" t="str">
        <f t="shared" si="255"/>
        <v/>
      </c>
      <c r="P513" s="70" t="str">
        <f t="shared" si="255"/>
        <v/>
      </c>
      <c r="Q513" s="65" t="str">
        <f t="shared" si="255"/>
        <v/>
      </c>
      <c r="R513" s="65" t="str">
        <f t="shared" si="255"/>
        <v/>
      </c>
      <c r="S513" s="65" t="str">
        <f t="shared" si="255"/>
        <v/>
      </c>
      <c r="T513" s="65" t="str">
        <f t="shared" si="255"/>
        <v/>
      </c>
      <c r="U513" s="65" t="str">
        <f t="shared" si="255"/>
        <v/>
      </c>
      <c r="V513" s="66" t="str">
        <f t="shared" si="255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56">IFERROR((F515-F514)/F514,"")</f>
        <v/>
      </c>
      <c r="G516" s="63" t="str">
        <f t="shared" si="256"/>
        <v/>
      </c>
      <c r="H516" s="63" t="str">
        <f t="shared" si="256"/>
        <v/>
      </c>
      <c r="I516" s="63" t="str">
        <f t="shared" si="256"/>
        <v/>
      </c>
      <c r="J516" s="63" t="str">
        <f t="shared" si="256"/>
        <v/>
      </c>
      <c r="K516" s="63" t="str">
        <f t="shared" si="256"/>
        <v/>
      </c>
      <c r="L516" s="63" t="str">
        <f t="shared" si="256"/>
        <v/>
      </c>
      <c r="M516" s="63" t="str">
        <f t="shared" si="256"/>
        <v/>
      </c>
      <c r="N516" s="35" t="str">
        <f t="shared" si="256"/>
        <v/>
      </c>
      <c r="O516" s="35" t="str">
        <f t="shared" si="256"/>
        <v/>
      </c>
      <c r="P516" s="35" t="str">
        <f t="shared" si="256"/>
        <v/>
      </c>
      <c r="Q516" s="63" t="str">
        <f t="shared" si="256"/>
        <v/>
      </c>
      <c r="R516" s="63" t="str">
        <f t="shared" si="256"/>
        <v/>
      </c>
      <c r="S516" s="63" t="str">
        <f t="shared" si="256"/>
        <v/>
      </c>
      <c r="T516" s="63" t="str">
        <f t="shared" si="256"/>
        <v/>
      </c>
      <c r="U516" s="63" t="str">
        <f t="shared" si="256"/>
        <v/>
      </c>
      <c r="V516" s="64" t="str">
        <f t="shared" si="256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57">IFERROR(SQRT(2*(F515-F514)^2/(F515+F514)),"")</f>
        <v/>
      </c>
      <c r="G517" s="65" t="str">
        <f t="shared" si="257"/>
        <v/>
      </c>
      <c r="H517" s="65" t="str">
        <f t="shared" si="257"/>
        <v/>
      </c>
      <c r="I517" s="65" t="str">
        <f t="shared" si="257"/>
        <v/>
      </c>
      <c r="J517" s="65" t="str">
        <f t="shared" si="257"/>
        <v/>
      </c>
      <c r="K517" s="65" t="str">
        <f t="shared" si="257"/>
        <v/>
      </c>
      <c r="L517" s="65" t="str">
        <f t="shared" si="257"/>
        <v/>
      </c>
      <c r="M517" s="65" t="str">
        <f t="shared" si="257"/>
        <v/>
      </c>
      <c r="N517" s="70" t="str">
        <f t="shared" si="257"/>
        <v/>
      </c>
      <c r="O517" s="70" t="str">
        <f t="shared" si="257"/>
        <v/>
      </c>
      <c r="P517" s="70" t="str">
        <f t="shared" si="257"/>
        <v/>
      </c>
      <c r="Q517" s="65" t="str">
        <f t="shared" si="257"/>
        <v/>
      </c>
      <c r="R517" s="65" t="str">
        <f t="shared" si="257"/>
        <v/>
      </c>
      <c r="S517" s="65" t="str">
        <f t="shared" si="257"/>
        <v/>
      </c>
      <c r="T517" s="65" t="str">
        <f t="shared" si="257"/>
        <v/>
      </c>
      <c r="U517" s="65" t="str">
        <f t="shared" si="257"/>
        <v/>
      </c>
      <c r="V517" s="66" t="str">
        <f t="shared" si="257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58">IFERROR((F519-F518)/F518,"")</f>
        <v/>
      </c>
      <c r="G520" s="63" t="str">
        <f t="shared" si="258"/>
        <v/>
      </c>
      <c r="H520" s="63" t="str">
        <f t="shared" si="258"/>
        <v/>
      </c>
      <c r="I520" s="63" t="str">
        <f t="shared" si="258"/>
        <v/>
      </c>
      <c r="J520" s="63" t="str">
        <f t="shared" si="258"/>
        <v/>
      </c>
      <c r="K520" s="63" t="str">
        <f t="shared" si="258"/>
        <v/>
      </c>
      <c r="L520" s="63" t="str">
        <f t="shared" si="258"/>
        <v/>
      </c>
      <c r="M520" s="63" t="str">
        <f t="shared" si="258"/>
        <v/>
      </c>
      <c r="N520" s="35" t="str">
        <f t="shared" si="258"/>
        <v/>
      </c>
      <c r="O520" s="35" t="str">
        <f t="shared" si="258"/>
        <v/>
      </c>
      <c r="P520" s="35" t="str">
        <f t="shared" si="258"/>
        <v/>
      </c>
      <c r="Q520" s="63" t="str">
        <f t="shared" si="258"/>
        <v/>
      </c>
      <c r="R520" s="63" t="str">
        <f t="shared" si="258"/>
        <v/>
      </c>
      <c r="S520" s="63" t="str">
        <f t="shared" si="258"/>
        <v/>
      </c>
      <c r="T520" s="63" t="str">
        <f t="shared" si="258"/>
        <v/>
      </c>
      <c r="U520" s="63" t="str">
        <f t="shared" si="258"/>
        <v/>
      </c>
      <c r="V520" s="64" t="str">
        <f t="shared" si="258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59">IFERROR(SQRT(2*(F519-F518)^2/(F519+F518)),"")</f>
        <v/>
      </c>
      <c r="G521" s="65" t="str">
        <f t="shared" si="259"/>
        <v/>
      </c>
      <c r="H521" s="65" t="str">
        <f t="shared" si="259"/>
        <v/>
      </c>
      <c r="I521" s="65" t="str">
        <f t="shared" si="259"/>
        <v/>
      </c>
      <c r="J521" s="65" t="str">
        <f t="shared" si="259"/>
        <v/>
      </c>
      <c r="K521" s="65" t="str">
        <f t="shared" si="259"/>
        <v/>
      </c>
      <c r="L521" s="65" t="str">
        <f t="shared" si="259"/>
        <v/>
      </c>
      <c r="M521" s="65" t="str">
        <f t="shared" si="259"/>
        <v/>
      </c>
      <c r="N521" s="70" t="str">
        <f t="shared" si="259"/>
        <v/>
      </c>
      <c r="O521" s="70" t="str">
        <f t="shared" si="259"/>
        <v/>
      </c>
      <c r="P521" s="70" t="str">
        <f t="shared" si="259"/>
        <v/>
      </c>
      <c r="Q521" s="65" t="str">
        <f t="shared" si="259"/>
        <v/>
      </c>
      <c r="R521" s="65" t="str">
        <f t="shared" si="259"/>
        <v/>
      </c>
      <c r="S521" s="65" t="str">
        <f t="shared" si="259"/>
        <v/>
      </c>
      <c r="T521" s="65" t="str">
        <f t="shared" si="259"/>
        <v/>
      </c>
      <c r="U521" s="65" t="str">
        <f t="shared" si="259"/>
        <v/>
      </c>
      <c r="V521" s="66" t="str">
        <f t="shared" si="259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0">IFERROR((F523-F522)/F522,"")</f>
        <v/>
      </c>
      <c r="G524" s="63" t="str">
        <f t="shared" si="260"/>
        <v/>
      </c>
      <c r="H524" s="63" t="str">
        <f t="shared" si="260"/>
        <v/>
      </c>
      <c r="I524" s="63" t="str">
        <f t="shared" si="260"/>
        <v/>
      </c>
      <c r="J524" s="63" t="str">
        <f t="shared" si="260"/>
        <v/>
      </c>
      <c r="K524" s="63" t="str">
        <f t="shared" si="260"/>
        <v/>
      </c>
      <c r="L524" s="63" t="str">
        <f t="shared" si="260"/>
        <v/>
      </c>
      <c r="M524" s="63" t="str">
        <f t="shared" si="260"/>
        <v/>
      </c>
      <c r="N524" s="35" t="str">
        <f t="shared" si="260"/>
        <v/>
      </c>
      <c r="O524" s="35" t="str">
        <f t="shared" si="260"/>
        <v/>
      </c>
      <c r="P524" s="35" t="str">
        <f t="shared" si="260"/>
        <v/>
      </c>
      <c r="Q524" s="63" t="str">
        <f t="shared" si="260"/>
        <v/>
      </c>
      <c r="R524" s="63" t="str">
        <f t="shared" si="260"/>
        <v/>
      </c>
      <c r="S524" s="63" t="str">
        <f t="shared" si="260"/>
        <v/>
      </c>
      <c r="T524" s="63" t="str">
        <f t="shared" si="260"/>
        <v/>
      </c>
      <c r="U524" s="63" t="str">
        <f t="shared" si="260"/>
        <v/>
      </c>
      <c r="V524" s="64" t="str">
        <f t="shared" si="260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1">IFERROR(SQRT(2*(F523-F522)^2/(F523+F522)),"")</f>
        <v/>
      </c>
      <c r="G525" s="65" t="str">
        <f t="shared" si="261"/>
        <v/>
      </c>
      <c r="H525" s="65" t="str">
        <f t="shared" si="261"/>
        <v/>
      </c>
      <c r="I525" s="65" t="str">
        <f t="shared" si="261"/>
        <v/>
      </c>
      <c r="J525" s="65" t="str">
        <f t="shared" si="261"/>
        <v/>
      </c>
      <c r="K525" s="65" t="str">
        <f t="shared" si="261"/>
        <v/>
      </c>
      <c r="L525" s="65" t="str">
        <f t="shared" si="261"/>
        <v/>
      </c>
      <c r="M525" s="65" t="str">
        <f t="shared" si="261"/>
        <v/>
      </c>
      <c r="N525" s="70" t="str">
        <f t="shared" si="261"/>
        <v/>
      </c>
      <c r="O525" s="70" t="str">
        <f t="shared" si="261"/>
        <v/>
      </c>
      <c r="P525" s="70" t="str">
        <f t="shared" si="261"/>
        <v/>
      </c>
      <c r="Q525" s="65" t="str">
        <f t="shared" si="261"/>
        <v/>
      </c>
      <c r="R525" s="65" t="str">
        <f t="shared" si="261"/>
        <v/>
      </c>
      <c r="S525" s="65" t="str">
        <f t="shared" si="261"/>
        <v/>
      </c>
      <c r="T525" s="65" t="str">
        <f t="shared" si="261"/>
        <v/>
      </c>
      <c r="U525" s="65" t="str">
        <f t="shared" si="261"/>
        <v/>
      </c>
      <c r="V525" s="66" t="str">
        <f t="shared" si="261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2">IFERROR((F527-F526)/F526,"")</f>
        <v/>
      </c>
      <c r="G528" s="63" t="str">
        <f t="shared" si="262"/>
        <v/>
      </c>
      <c r="H528" s="63" t="str">
        <f t="shared" si="262"/>
        <v/>
      </c>
      <c r="I528" s="63" t="str">
        <f t="shared" si="262"/>
        <v/>
      </c>
      <c r="J528" s="63" t="str">
        <f t="shared" si="262"/>
        <v/>
      </c>
      <c r="K528" s="63" t="str">
        <f t="shared" si="262"/>
        <v/>
      </c>
      <c r="L528" s="63" t="str">
        <f t="shared" si="262"/>
        <v/>
      </c>
      <c r="M528" s="63" t="str">
        <f t="shared" si="262"/>
        <v/>
      </c>
      <c r="N528" s="35" t="str">
        <f t="shared" si="262"/>
        <v/>
      </c>
      <c r="O528" s="35" t="str">
        <f t="shared" si="262"/>
        <v/>
      </c>
      <c r="P528" s="35" t="str">
        <f t="shared" si="262"/>
        <v/>
      </c>
      <c r="Q528" s="63" t="str">
        <f t="shared" si="262"/>
        <v/>
      </c>
      <c r="R528" s="63" t="str">
        <f t="shared" si="262"/>
        <v/>
      </c>
      <c r="S528" s="63" t="str">
        <f t="shared" si="262"/>
        <v/>
      </c>
      <c r="T528" s="63" t="str">
        <f t="shared" si="262"/>
        <v/>
      </c>
      <c r="U528" s="63" t="str">
        <f t="shared" si="262"/>
        <v/>
      </c>
      <c r="V528" s="64" t="str">
        <f t="shared" si="262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3">IFERROR(SQRT(2*(F527-F526)^2/(F527+F526)),"")</f>
        <v/>
      </c>
      <c r="G529" s="65" t="str">
        <f t="shared" si="263"/>
        <v/>
      </c>
      <c r="H529" s="65" t="str">
        <f t="shared" si="263"/>
        <v/>
      </c>
      <c r="I529" s="65" t="str">
        <f t="shared" si="263"/>
        <v/>
      </c>
      <c r="J529" s="65" t="str">
        <f t="shared" si="263"/>
        <v/>
      </c>
      <c r="K529" s="65" t="str">
        <f t="shared" si="263"/>
        <v/>
      </c>
      <c r="L529" s="65" t="str">
        <f t="shared" si="263"/>
        <v/>
      </c>
      <c r="M529" s="65" t="str">
        <f t="shared" si="263"/>
        <v/>
      </c>
      <c r="N529" s="70" t="str">
        <f t="shared" si="263"/>
        <v/>
      </c>
      <c r="O529" s="70" t="str">
        <f t="shared" si="263"/>
        <v/>
      </c>
      <c r="P529" s="70" t="str">
        <f t="shared" si="263"/>
        <v/>
      </c>
      <c r="Q529" s="65" t="str">
        <f t="shared" si="263"/>
        <v/>
      </c>
      <c r="R529" s="65" t="str">
        <f t="shared" si="263"/>
        <v/>
      </c>
      <c r="S529" s="65" t="str">
        <f t="shared" si="263"/>
        <v/>
      </c>
      <c r="T529" s="65" t="str">
        <f t="shared" si="263"/>
        <v/>
      </c>
      <c r="U529" s="65" t="str">
        <f t="shared" si="263"/>
        <v/>
      </c>
      <c r="V529" s="66" t="str">
        <f t="shared" si="263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4">IFERROR((F531-F530)/F530,"")</f>
        <v/>
      </c>
      <c r="G532" s="63" t="str">
        <f t="shared" si="264"/>
        <v/>
      </c>
      <c r="H532" s="63" t="str">
        <f t="shared" si="264"/>
        <v/>
      </c>
      <c r="I532" s="63" t="str">
        <f t="shared" si="264"/>
        <v/>
      </c>
      <c r="J532" s="63" t="str">
        <f t="shared" si="264"/>
        <v/>
      </c>
      <c r="K532" s="63" t="str">
        <f t="shared" si="264"/>
        <v/>
      </c>
      <c r="L532" s="63" t="str">
        <f t="shared" si="264"/>
        <v/>
      </c>
      <c r="M532" s="63" t="str">
        <f t="shared" si="264"/>
        <v/>
      </c>
      <c r="N532" s="35" t="str">
        <f t="shared" si="264"/>
        <v/>
      </c>
      <c r="O532" s="35" t="str">
        <f t="shared" si="264"/>
        <v/>
      </c>
      <c r="P532" s="35" t="str">
        <f t="shared" si="264"/>
        <v/>
      </c>
      <c r="Q532" s="63" t="str">
        <f t="shared" si="264"/>
        <v/>
      </c>
      <c r="R532" s="63" t="str">
        <f t="shared" si="264"/>
        <v/>
      </c>
      <c r="S532" s="63" t="str">
        <f t="shared" si="264"/>
        <v/>
      </c>
      <c r="T532" s="63" t="str">
        <f t="shared" si="264"/>
        <v/>
      </c>
      <c r="U532" s="63" t="str">
        <f t="shared" si="264"/>
        <v/>
      </c>
      <c r="V532" s="64" t="str">
        <f t="shared" si="264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5">IFERROR(SQRT(2*(F531-F530)^2/(F531+F530)),"")</f>
        <v/>
      </c>
      <c r="G533" s="65" t="str">
        <f t="shared" si="265"/>
        <v/>
      </c>
      <c r="H533" s="65" t="str">
        <f t="shared" si="265"/>
        <v/>
      </c>
      <c r="I533" s="65" t="str">
        <f t="shared" si="265"/>
        <v/>
      </c>
      <c r="J533" s="65" t="str">
        <f t="shared" si="265"/>
        <v/>
      </c>
      <c r="K533" s="65" t="str">
        <f t="shared" si="265"/>
        <v/>
      </c>
      <c r="L533" s="65" t="str">
        <f t="shared" si="265"/>
        <v/>
      </c>
      <c r="M533" s="65" t="str">
        <f t="shared" si="265"/>
        <v/>
      </c>
      <c r="N533" s="70" t="str">
        <f t="shared" si="265"/>
        <v/>
      </c>
      <c r="O533" s="70" t="str">
        <f t="shared" si="265"/>
        <v/>
      </c>
      <c r="P533" s="70" t="str">
        <f t="shared" si="265"/>
        <v/>
      </c>
      <c r="Q533" s="65" t="str">
        <f t="shared" si="265"/>
        <v/>
      </c>
      <c r="R533" s="65" t="str">
        <f t="shared" si="265"/>
        <v/>
      </c>
      <c r="S533" s="65" t="str">
        <f t="shared" si="265"/>
        <v/>
      </c>
      <c r="T533" s="65" t="str">
        <f t="shared" si="265"/>
        <v/>
      </c>
      <c r="U533" s="65" t="str">
        <f t="shared" si="265"/>
        <v/>
      </c>
      <c r="V533" s="66" t="str">
        <f t="shared" si="265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66">IFERROR((F535-F534)/F534,"")</f>
        <v/>
      </c>
      <c r="G536" s="63" t="str">
        <f t="shared" si="266"/>
        <v/>
      </c>
      <c r="H536" s="63" t="str">
        <f t="shared" si="266"/>
        <v/>
      </c>
      <c r="I536" s="63" t="str">
        <f t="shared" si="266"/>
        <v/>
      </c>
      <c r="J536" s="63" t="str">
        <f t="shared" si="266"/>
        <v/>
      </c>
      <c r="K536" s="63" t="str">
        <f t="shared" si="266"/>
        <v/>
      </c>
      <c r="L536" s="63" t="str">
        <f t="shared" si="266"/>
        <v/>
      </c>
      <c r="M536" s="63" t="str">
        <f t="shared" si="266"/>
        <v/>
      </c>
      <c r="N536" s="35" t="str">
        <f t="shared" si="266"/>
        <v/>
      </c>
      <c r="O536" s="35" t="str">
        <f t="shared" si="266"/>
        <v/>
      </c>
      <c r="P536" s="35" t="str">
        <f t="shared" si="266"/>
        <v/>
      </c>
      <c r="Q536" s="63" t="str">
        <f t="shared" si="266"/>
        <v/>
      </c>
      <c r="R536" s="63" t="str">
        <f t="shared" si="266"/>
        <v/>
      </c>
      <c r="S536" s="63" t="str">
        <f t="shared" si="266"/>
        <v/>
      </c>
      <c r="T536" s="63" t="str">
        <f t="shared" si="266"/>
        <v/>
      </c>
      <c r="U536" s="63" t="str">
        <f t="shared" si="266"/>
        <v/>
      </c>
      <c r="V536" s="64" t="str">
        <f t="shared" si="266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67">IFERROR(SQRT(2*(F535-F534)^2/(F535+F534)),"")</f>
        <v/>
      </c>
      <c r="G537" s="65" t="str">
        <f t="shared" si="267"/>
        <v/>
      </c>
      <c r="H537" s="65" t="str">
        <f t="shared" si="267"/>
        <v/>
      </c>
      <c r="I537" s="65" t="str">
        <f t="shared" si="267"/>
        <v/>
      </c>
      <c r="J537" s="65" t="str">
        <f t="shared" si="267"/>
        <v/>
      </c>
      <c r="K537" s="65" t="str">
        <f t="shared" si="267"/>
        <v/>
      </c>
      <c r="L537" s="65" t="str">
        <f t="shared" si="267"/>
        <v/>
      </c>
      <c r="M537" s="65" t="str">
        <f t="shared" si="267"/>
        <v/>
      </c>
      <c r="N537" s="70" t="str">
        <f t="shared" si="267"/>
        <v/>
      </c>
      <c r="O537" s="70" t="str">
        <f t="shared" si="267"/>
        <v/>
      </c>
      <c r="P537" s="70" t="str">
        <f t="shared" si="267"/>
        <v/>
      </c>
      <c r="Q537" s="65" t="str">
        <f t="shared" si="267"/>
        <v/>
      </c>
      <c r="R537" s="65" t="str">
        <f t="shared" si="267"/>
        <v/>
      </c>
      <c r="S537" s="65" t="str">
        <f t="shared" si="267"/>
        <v/>
      </c>
      <c r="T537" s="65" t="str">
        <f t="shared" si="267"/>
        <v/>
      </c>
      <c r="U537" s="65" t="str">
        <f t="shared" si="267"/>
        <v/>
      </c>
      <c r="V537" s="66" t="str">
        <f t="shared" si="267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68">IFERROR((F539-F538)/F538,"")</f>
        <v/>
      </c>
      <c r="G540" s="63" t="str">
        <f t="shared" si="268"/>
        <v/>
      </c>
      <c r="H540" s="63" t="str">
        <f t="shared" si="268"/>
        <v/>
      </c>
      <c r="I540" s="63" t="str">
        <f t="shared" si="268"/>
        <v/>
      </c>
      <c r="J540" s="63" t="str">
        <f t="shared" si="268"/>
        <v/>
      </c>
      <c r="K540" s="63" t="str">
        <f t="shared" si="268"/>
        <v/>
      </c>
      <c r="L540" s="63" t="str">
        <f t="shared" si="268"/>
        <v/>
      </c>
      <c r="M540" s="63" t="str">
        <f t="shared" si="268"/>
        <v/>
      </c>
      <c r="N540" s="35" t="str">
        <f t="shared" si="268"/>
        <v/>
      </c>
      <c r="O540" s="35" t="str">
        <f t="shared" si="268"/>
        <v/>
      </c>
      <c r="P540" s="35" t="str">
        <f t="shared" si="268"/>
        <v/>
      </c>
      <c r="Q540" s="63" t="str">
        <f t="shared" si="268"/>
        <v/>
      </c>
      <c r="R540" s="63" t="str">
        <f t="shared" si="268"/>
        <v/>
      </c>
      <c r="S540" s="63" t="str">
        <f t="shared" si="268"/>
        <v/>
      </c>
      <c r="T540" s="63" t="str">
        <f t="shared" si="268"/>
        <v/>
      </c>
      <c r="U540" s="63" t="str">
        <f t="shared" si="268"/>
        <v/>
      </c>
      <c r="V540" s="64" t="str">
        <f t="shared" si="268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69">IFERROR(SQRT(2*(F539-F538)^2/(F539+F538)),"")</f>
        <v/>
      </c>
      <c r="G541" s="65" t="str">
        <f t="shared" si="269"/>
        <v/>
      </c>
      <c r="H541" s="65" t="str">
        <f t="shared" si="269"/>
        <v/>
      </c>
      <c r="I541" s="65" t="str">
        <f t="shared" si="269"/>
        <v/>
      </c>
      <c r="J541" s="65" t="str">
        <f t="shared" si="269"/>
        <v/>
      </c>
      <c r="K541" s="65" t="str">
        <f t="shared" si="269"/>
        <v/>
      </c>
      <c r="L541" s="65" t="str">
        <f t="shared" si="269"/>
        <v/>
      </c>
      <c r="M541" s="65" t="str">
        <f t="shared" si="269"/>
        <v/>
      </c>
      <c r="N541" s="70" t="str">
        <f t="shared" si="269"/>
        <v/>
      </c>
      <c r="O541" s="70" t="str">
        <f t="shared" si="269"/>
        <v/>
      </c>
      <c r="P541" s="70" t="str">
        <f t="shared" si="269"/>
        <v/>
      </c>
      <c r="Q541" s="65" t="str">
        <f t="shared" si="269"/>
        <v/>
      </c>
      <c r="R541" s="65" t="str">
        <f t="shared" si="269"/>
        <v/>
      </c>
      <c r="S541" s="65" t="str">
        <f t="shared" si="269"/>
        <v/>
      </c>
      <c r="T541" s="65" t="str">
        <f t="shared" si="269"/>
        <v/>
      </c>
      <c r="U541" s="65" t="str">
        <f t="shared" si="269"/>
        <v/>
      </c>
      <c r="V541" s="66" t="str">
        <f t="shared" si="269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0">IFERROR((F543-F542)/F542,"")</f>
        <v/>
      </c>
      <c r="G544" s="63" t="str">
        <f t="shared" si="270"/>
        <v/>
      </c>
      <c r="H544" s="63" t="str">
        <f t="shared" si="270"/>
        <v/>
      </c>
      <c r="I544" s="63" t="str">
        <f t="shared" si="270"/>
        <v/>
      </c>
      <c r="J544" s="63" t="str">
        <f t="shared" si="270"/>
        <v/>
      </c>
      <c r="K544" s="63" t="str">
        <f t="shared" si="270"/>
        <v/>
      </c>
      <c r="L544" s="63" t="str">
        <f t="shared" si="270"/>
        <v/>
      </c>
      <c r="M544" s="63" t="str">
        <f t="shared" si="270"/>
        <v/>
      </c>
      <c r="N544" s="35" t="str">
        <f t="shared" si="270"/>
        <v/>
      </c>
      <c r="O544" s="35" t="str">
        <f t="shared" si="270"/>
        <v/>
      </c>
      <c r="P544" s="35" t="str">
        <f t="shared" si="270"/>
        <v/>
      </c>
      <c r="Q544" s="63" t="str">
        <f t="shared" si="270"/>
        <v/>
      </c>
      <c r="R544" s="63" t="str">
        <f t="shared" si="270"/>
        <v/>
      </c>
      <c r="S544" s="63" t="str">
        <f t="shared" si="270"/>
        <v/>
      </c>
      <c r="T544" s="63" t="str">
        <f t="shared" si="270"/>
        <v/>
      </c>
      <c r="U544" s="63" t="str">
        <f t="shared" si="270"/>
        <v/>
      </c>
      <c r="V544" s="64" t="str">
        <f t="shared" si="270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1">IFERROR(SQRT(2*(F543-F542)^2/(F543+F542)),"")</f>
        <v/>
      </c>
      <c r="G545" s="65" t="str">
        <f t="shared" si="271"/>
        <v/>
      </c>
      <c r="H545" s="65" t="str">
        <f t="shared" si="271"/>
        <v/>
      </c>
      <c r="I545" s="65" t="str">
        <f t="shared" si="271"/>
        <v/>
      </c>
      <c r="J545" s="65" t="str">
        <f t="shared" si="271"/>
        <v/>
      </c>
      <c r="K545" s="65" t="str">
        <f t="shared" si="271"/>
        <v/>
      </c>
      <c r="L545" s="65" t="str">
        <f t="shared" si="271"/>
        <v/>
      </c>
      <c r="M545" s="65" t="str">
        <f t="shared" si="271"/>
        <v/>
      </c>
      <c r="N545" s="70" t="str">
        <f t="shared" si="271"/>
        <v/>
      </c>
      <c r="O545" s="70" t="str">
        <f t="shared" si="271"/>
        <v/>
      </c>
      <c r="P545" s="70" t="str">
        <f t="shared" si="271"/>
        <v/>
      </c>
      <c r="Q545" s="65" t="str">
        <f t="shared" si="271"/>
        <v/>
      </c>
      <c r="R545" s="65" t="str">
        <f t="shared" si="271"/>
        <v/>
      </c>
      <c r="S545" s="65" t="str">
        <f t="shared" si="271"/>
        <v/>
      </c>
      <c r="T545" s="65" t="str">
        <f t="shared" si="271"/>
        <v/>
      </c>
      <c r="U545" s="65" t="str">
        <f t="shared" si="271"/>
        <v/>
      </c>
      <c r="V545" s="66" t="str">
        <f t="shared" si="271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2">IFERROR((F547-F546)/F546,"")</f>
        <v/>
      </c>
      <c r="G548" s="63" t="str">
        <f t="shared" si="272"/>
        <v/>
      </c>
      <c r="H548" s="63" t="str">
        <f t="shared" si="272"/>
        <v/>
      </c>
      <c r="I548" s="63" t="str">
        <f t="shared" si="272"/>
        <v/>
      </c>
      <c r="J548" s="63" t="str">
        <f t="shared" si="272"/>
        <v/>
      </c>
      <c r="K548" s="63" t="str">
        <f t="shared" si="272"/>
        <v/>
      </c>
      <c r="L548" s="63" t="str">
        <f t="shared" si="272"/>
        <v/>
      </c>
      <c r="M548" s="63" t="str">
        <f t="shared" si="272"/>
        <v/>
      </c>
      <c r="N548" s="35" t="str">
        <f t="shared" si="272"/>
        <v/>
      </c>
      <c r="O548" s="35" t="str">
        <f t="shared" si="272"/>
        <v/>
      </c>
      <c r="P548" s="35" t="str">
        <f t="shared" si="272"/>
        <v/>
      </c>
      <c r="Q548" s="63" t="str">
        <f t="shared" si="272"/>
        <v/>
      </c>
      <c r="R548" s="63" t="str">
        <f t="shared" si="272"/>
        <v/>
      </c>
      <c r="S548" s="63" t="str">
        <f t="shared" si="272"/>
        <v/>
      </c>
      <c r="T548" s="63" t="str">
        <f t="shared" si="272"/>
        <v/>
      </c>
      <c r="U548" s="63" t="str">
        <f t="shared" si="272"/>
        <v/>
      </c>
      <c r="V548" s="64" t="str">
        <f t="shared" si="272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3">IFERROR(SQRT(2*(F547-F546)^2/(F547+F546)),"")</f>
        <v/>
      </c>
      <c r="G549" s="65" t="str">
        <f t="shared" si="273"/>
        <v/>
      </c>
      <c r="H549" s="65" t="str">
        <f t="shared" si="273"/>
        <v/>
      </c>
      <c r="I549" s="65" t="str">
        <f t="shared" si="273"/>
        <v/>
      </c>
      <c r="J549" s="65" t="str">
        <f t="shared" si="273"/>
        <v/>
      </c>
      <c r="K549" s="65" t="str">
        <f t="shared" si="273"/>
        <v/>
      </c>
      <c r="L549" s="65" t="str">
        <f t="shared" si="273"/>
        <v/>
      </c>
      <c r="M549" s="65" t="str">
        <f t="shared" si="273"/>
        <v/>
      </c>
      <c r="N549" s="70" t="str">
        <f t="shared" si="273"/>
        <v/>
      </c>
      <c r="O549" s="70" t="str">
        <f t="shared" si="273"/>
        <v/>
      </c>
      <c r="P549" s="70" t="str">
        <f t="shared" si="273"/>
        <v/>
      </c>
      <c r="Q549" s="65" t="str">
        <f t="shared" si="273"/>
        <v/>
      </c>
      <c r="R549" s="65" t="str">
        <f t="shared" si="273"/>
        <v/>
      </c>
      <c r="S549" s="65" t="str">
        <f t="shared" si="273"/>
        <v/>
      </c>
      <c r="T549" s="65" t="str">
        <f t="shared" si="273"/>
        <v/>
      </c>
      <c r="U549" s="65" t="str">
        <f t="shared" si="273"/>
        <v/>
      </c>
      <c r="V549" s="66" t="str">
        <f t="shared" si="273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4">IFERROR((F551-F550)/F550,"")</f>
        <v/>
      </c>
      <c r="G552" s="63" t="str">
        <f t="shared" si="274"/>
        <v/>
      </c>
      <c r="H552" s="63" t="str">
        <f t="shared" si="274"/>
        <v/>
      </c>
      <c r="I552" s="63" t="str">
        <f t="shared" si="274"/>
        <v/>
      </c>
      <c r="J552" s="63" t="str">
        <f t="shared" si="274"/>
        <v/>
      </c>
      <c r="K552" s="63" t="str">
        <f t="shared" si="274"/>
        <v/>
      </c>
      <c r="L552" s="63" t="str">
        <f t="shared" si="274"/>
        <v/>
      </c>
      <c r="M552" s="63" t="str">
        <f t="shared" si="274"/>
        <v/>
      </c>
      <c r="N552" s="35" t="str">
        <f t="shared" si="274"/>
        <v/>
      </c>
      <c r="O552" s="35" t="str">
        <f t="shared" si="274"/>
        <v/>
      </c>
      <c r="P552" s="35" t="str">
        <f t="shared" si="274"/>
        <v/>
      </c>
      <c r="Q552" s="63" t="str">
        <f t="shared" si="274"/>
        <v/>
      </c>
      <c r="R552" s="63" t="str">
        <f t="shared" si="274"/>
        <v/>
      </c>
      <c r="S552" s="63" t="str">
        <f t="shared" si="274"/>
        <v/>
      </c>
      <c r="T552" s="63" t="str">
        <f t="shared" si="274"/>
        <v/>
      </c>
      <c r="U552" s="63" t="str">
        <f t="shared" si="274"/>
        <v/>
      </c>
      <c r="V552" s="64" t="str">
        <f t="shared" si="274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5">IFERROR(SQRT(2*(F551-F550)^2/(F551+F550)),"")</f>
        <v/>
      </c>
      <c r="G553" s="65" t="str">
        <f t="shared" si="275"/>
        <v/>
      </c>
      <c r="H553" s="65" t="str">
        <f t="shared" si="275"/>
        <v/>
      </c>
      <c r="I553" s="65" t="str">
        <f t="shared" si="275"/>
        <v/>
      </c>
      <c r="J553" s="65" t="str">
        <f t="shared" si="275"/>
        <v/>
      </c>
      <c r="K553" s="65" t="str">
        <f t="shared" si="275"/>
        <v/>
      </c>
      <c r="L553" s="65" t="str">
        <f t="shared" si="275"/>
        <v/>
      </c>
      <c r="M553" s="65" t="str">
        <f t="shared" si="275"/>
        <v/>
      </c>
      <c r="N553" s="70" t="str">
        <f t="shared" si="275"/>
        <v/>
      </c>
      <c r="O553" s="70" t="str">
        <f t="shared" si="275"/>
        <v/>
      </c>
      <c r="P553" s="70" t="str">
        <f t="shared" si="275"/>
        <v/>
      </c>
      <c r="Q553" s="65" t="str">
        <f t="shared" si="275"/>
        <v/>
      </c>
      <c r="R553" s="65" t="str">
        <f t="shared" si="275"/>
        <v/>
      </c>
      <c r="S553" s="65" t="str">
        <f t="shared" si="275"/>
        <v/>
      </c>
      <c r="T553" s="65" t="str">
        <f t="shared" si="275"/>
        <v/>
      </c>
      <c r="U553" s="65" t="str">
        <f t="shared" si="275"/>
        <v/>
      </c>
      <c r="V553" s="66" t="str">
        <f t="shared" si="275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76">IFERROR((F555-F554)/F554,"")</f>
        <v/>
      </c>
      <c r="G556" s="63" t="str">
        <f t="shared" si="276"/>
        <v/>
      </c>
      <c r="H556" s="63" t="str">
        <f t="shared" si="276"/>
        <v/>
      </c>
      <c r="I556" s="63" t="str">
        <f t="shared" si="276"/>
        <v/>
      </c>
      <c r="J556" s="63" t="str">
        <f t="shared" si="276"/>
        <v/>
      </c>
      <c r="K556" s="63" t="str">
        <f t="shared" si="276"/>
        <v/>
      </c>
      <c r="L556" s="63" t="str">
        <f t="shared" si="276"/>
        <v/>
      </c>
      <c r="M556" s="63" t="str">
        <f t="shared" si="276"/>
        <v/>
      </c>
      <c r="N556" s="35" t="str">
        <f t="shared" si="276"/>
        <v/>
      </c>
      <c r="O556" s="35" t="str">
        <f t="shared" si="276"/>
        <v/>
      </c>
      <c r="P556" s="35" t="str">
        <f t="shared" si="276"/>
        <v/>
      </c>
      <c r="Q556" s="63" t="str">
        <f t="shared" si="276"/>
        <v/>
      </c>
      <c r="R556" s="63" t="str">
        <f t="shared" si="276"/>
        <v/>
      </c>
      <c r="S556" s="63" t="str">
        <f t="shared" si="276"/>
        <v/>
      </c>
      <c r="T556" s="63" t="str">
        <f t="shared" si="276"/>
        <v/>
      </c>
      <c r="U556" s="63" t="str">
        <f t="shared" si="276"/>
        <v/>
      </c>
      <c r="V556" s="64" t="str">
        <f t="shared" si="276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77">IFERROR(SQRT(2*(F555-F554)^2/(F555+F554)),"")</f>
        <v/>
      </c>
      <c r="G557" s="65" t="str">
        <f t="shared" si="277"/>
        <v/>
      </c>
      <c r="H557" s="65" t="str">
        <f t="shared" si="277"/>
        <v/>
      </c>
      <c r="I557" s="65" t="str">
        <f t="shared" si="277"/>
        <v/>
      </c>
      <c r="J557" s="65" t="str">
        <f t="shared" si="277"/>
        <v/>
      </c>
      <c r="K557" s="65" t="str">
        <f t="shared" si="277"/>
        <v/>
      </c>
      <c r="L557" s="65" t="str">
        <f t="shared" si="277"/>
        <v/>
      </c>
      <c r="M557" s="65" t="str">
        <f t="shared" si="277"/>
        <v/>
      </c>
      <c r="N557" s="70" t="str">
        <f t="shared" si="277"/>
        <v/>
      </c>
      <c r="O557" s="70" t="str">
        <f t="shared" si="277"/>
        <v/>
      </c>
      <c r="P557" s="70" t="str">
        <f t="shared" si="277"/>
        <v/>
      </c>
      <c r="Q557" s="65" t="str">
        <f t="shared" si="277"/>
        <v/>
      </c>
      <c r="R557" s="65" t="str">
        <f t="shared" si="277"/>
        <v/>
      </c>
      <c r="S557" s="65" t="str">
        <f t="shared" si="277"/>
        <v/>
      </c>
      <c r="T557" s="65" t="str">
        <f t="shared" si="277"/>
        <v/>
      </c>
      <c r="U557" s="65" t="str">
        <f t="shared" si="277"/>
        <v/>
      </c>
      <c r="V557" s="66" t="str">
        <f t="shared" si="277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78">IFERROR((F559-F558)/F558,"")</f>
        <v/>
      </c>
      <c r="G560" s="63" t="str">
        <f t="shared" si="278"/>
        <v/>
      </c>
      <c r="H560" s="63" t="str">
        <f t="shared" si="278"/>
        <v/>
      </c>
      <c r="I560" s="63" t="str">
        <f t="shared" si="278"/>
        <v/>
      </c>
      <c r="J560" s="63" t="str">
        <f t="shared" si="278"/>
        <v/>
      </c>
      <c r="K560" s="63" t="str">
        <f t="shared" si="278"/>
        <v/>
      </c>
      <c r="L560" s="63" t="str">
        <f t="shared" si="278"/>
        <v/>
      </c>
      <c r="M560" s="63" t="str">
        <f t="shared" si="278"/>
        <v/>
      </c>
      <c r="N560" s="35" t="str">
        <f t="shared" si="278"/>
        <v/>
      </c>
      <c r="O560" s="35" t="str">
        <f t="shared" si="278"/>
        <v/>
      </c>
      <c r="P560" s="35" t="str">
        <f t="shared" si="278"/>
        <v/>
      </c>
      <c r="Q560" s="63" t="str">
        <f t="shared" si="278"/>
        <v/>
      </c>
      <c r="R560" s="63" t="str">
        <f t="shared" si="278"/>
        <v/>
      </c>
      <c r="S560" s="63" t="str">
        <f t="shared" si="278"/>
        <v/>
      </c>
      <c r="T560" s="63" t="str">
        <f t="shared" si="278"/>
        <v/>
      </c>
      <c r="U560" s="63" t="str">
        <f t="shared" si="278"/>
        <v/>
      </c>
      <c r="V560" s="64" t="str">
        <f t="shared" si="278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79">IFERROR(SQRT(2*(F559-F558)^2/(F559+F558)),"")</f>
        <v/>
      </c>
      <c r="G561" s="65" t="str">
        <f t="shared" si="279"/>
        <v/>
      </c>
      <c r="H561" s="65" t="str">
        <f t="shared" si="279"/>
        <v/>
      </c>
      <c r="I561" s="65" t="str">
        <f t="shared" si="279"/>
        <v/>
      </c>
      <c r="J561" s="65" t="str">
        <f t="shared" si="279"/>
        <v/>
      </c>
      <c r="K561" s="65" t="str">
        <f t="shared" si="279"/>
        <v/>
      </c>
      <c r="L561" s="65" t="str">
        <f t="shared" si="279"/>
        <v/>
      </c>
      <c r="M561" s="65" t="str">
        <f t="shared" si="279"/>
        <v/>
      </c>
      <c r="N561" s="70" t="str">
        <f t="shared" si="279"/>
        <v/>
      </c>
      <c r="O561" s="70" t="str">
        <f t="shared" si="279"/>
        <v/>
      </c>
      <c r="P561" s="70" t="str">
        <f t="shared" si="279"/>
        <v/>
      </c>
      <c r="Q561" s="65" t="str">
        <f t="shared" si="279"/>
        <v/>
      </c>
      <c r="R561" s="65" t="str">
        <f t="shared" si="279"/>
        <v/>
      </c>
      <c r="S561" s="65" t="str">
        <f t="shared" si="279"/>
        <v/>
      </c>
      <c r="T561" s="65" t="str">
        <f t="shared" si="279"/>
        <v/>
      </c>
      <c r="U561" s="65" t="str">
        <f t="shared" si="279"/>
        <v/>
      </c>
      <c r="V561" s="66" t="str">
        <f t="shared" si="279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0">IFERROR((F563-F562)/F562,"")</f>
        <v/>
      </c>
      <c r="G564" s="63" t="str">
        <f t="shared" si="280"/>
        <v/>
      </c>
      <c r="H564" s="63" t="str">
        <f t="shared" si="280"/>
        <v/>
      </c>
      <c r="I564" s="63" t="str">
        <f t="shared" si="280"/>
        <v/>
      </c>
      <c r="J564" s="63" t="str">
        <f t="shared" si="280"/>
        <v/>
      </c>
      <c r="K564" s="63" t="str">
        <f t="shared" si="280"/>
        <v/>
      </c>
      <c r="L564" s="63" t="str">
        <f t="shared" si="280"/>
        <v/>
      </c>
      <c r="M564" s="63" t="str">
        <f t="shared" si="280"/>
        <v/>
      </c>
      <c r="N564" s="35" t="str">
        <f t="shared" si="280"/>
        <v/>
      </c>
      <c r="O564" s="35" t="str">
        <f t="shared" si="280"/>
        <v/>
      </c>
      <c r="P564" s="35" t="str">
        <f t="shared" si="280"/>
        <v/>
      </c>
      <c r="Q564" s="63" t="str">
        <f t="shared" si="280"/>
        <v/>
      </c>
      <c r="R564" s="63" t="str">
        <f t="shared" si="280"/>
        <v/>
      </c>
      <c r="S564" s="63" t="str">
        <f t="shared" si="280"/>
        <v/>
      </c>
      <c r="T564" s="63" t="str">
        <f t="shared" si="280"/>
        <v/>
      </c>
      <c r="U564" s="63" t="str">
        <f t="shared" si="280"/>
        <v/>
      </c>
      <c r="V564" s="64" t="str">
        <f t="shared" si="280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1">IFERROR(SQRT(2*(F563-F562)^2/(F563+F562)),"")</f>
        <v/>
      </c>
      <c r="G565" s="65" t="str">
        <f t="shared" si="281"/>
        <v/>
      </c>
      <c r="H565" s="65" t="str">
        <f t="shared" si="281"/>
        <v/>
      </c>
      <c r="I565" s="65" t="str">
        <f t="shared" si="281"/>
        <v/>
      </c>
      <c r="J565" s="65" t="str">
        <f t="shared" si="281"/>
        <v/>
      </c>
      <c r="K565" s="65" t="str">
        <f t="shared" si="281"/>
        <v/>
      </c>
      <c r="L565" s="65" t="str">
        <f t="shared" si="281"/>
        <v/>
      </c>
      <c r="M565" s="65" t="str">
        <f t="shared" si="281"/>
        <v/>
      </c>
      <c r="N565" s="70" t="str">
        <f t="shared" si="281"/>
        <v/>
      </c>
      <c r="O565" s="70" t="str">
        <f t="shared" si="281"/>
        <v/>
      </c>
      <c r="P565" s="70" t="str">
        <f t="shared" si="281"/>
        <v/>
      </c>
      <c r="Q565" s="65" t="str">
        <f t="shared" si="281"/>
        <v/>
      </c>
      <c r="R565" s="65" t="str">
        <f t="shared" si="281"/>
        <v/>
      </c>
      <c r="S565" s="65" t="str">
        <f t="shared" si="281"/>
        <v/>
      </c>
      <c r="T565" s="65" t="str">
        <f t="shared" si="281"/>
        <v/>
      </c>
      <c r="U565" s="65" t="str">
        <f t="shared" si="281"/>
        <v/>
      </c>
      <c r="V565" s="66" t="str">
        <f t="shared" si="281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2">IFERROR((F567-F566)/F566,"")</f>
        <v/>
      </c>
      <c r="G568" s="63" t="str">
        <f t="shared" si="282"/>
        <v/>
      </c>
      <c r="H568" s="63" t="str">
        <f t="shared" si="282"/>
        <v/>
      </c>
      <c r="I568" s="63" t="str">
        <f t="shared" si="282"/>
        <v/>
      </c>
      <c r="J568" s="63" t="str">
        <f t="shared" si="282"/>
        <v/>
      </c>
      <c r="K568" s="63" t="str">
        <f t="shared" si="282"/>
        <v/>
      </c>
      <c r="L568" s="63" t="str">
        <f t="shared" si="282"/>
        <v/>
      </c>
      <c r="M568" s="63" t="str">
        <f t="shared" si="282"/>
        <v/>
      </c>
      <c r="N568" s="35" t="str">
        <f t="shared" si="282"/>
        <v/>
      </c>
      <c r="O568" s="35" t="str">
        <f t="shared" si="282"/>
        <v/>
      </c>
      <c r="P568" s="35" t="str">
        <f t="shared" si="282"/>
        <v/>
      </c>
      <c r="Q568" s="63" t="str">
        <f t="shared" si="282"/>
        <v/>
      </c>
      <c r="R568" s="63" t="str">
        <f t="shared" si="282"/>
        <v/>
      </c>
      <c r="S568" s="63" t="str">
        <f t="shared" si="282"/>
        <v/>
      </c>
      <c r="T568" s="63" t="str">
        <f t="shared" si="282"/>
        <v/>
      </c>
      <c r="U568" s="63" t="str">
        <f t="shared" si="282"/>
        <v/>
      </c>
      <c r="V568" s="64" t="str">
        <f t="shared" si="282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3">IFERROR(SQRT(2*(F567-F566)^2/(F567+F566)),"")</f>
        <v/>
      </c>
      <c r="G569" s="65" t="str">
        <f t="shared" si="283"/>
        <v/>
      </c>
      <c r="H569" s="65" t="str">
        <f t="shared" si="283"/>
        <v/>
      </c>
      <c r="I569" s="65" t="str">
        <f t="shared" si="283"/>
        <v/>
      </c>
      <c r="J569" s="65" t="str">
        <f t="shared" si="283"/>
        <v/>
      </c>
      <c r="K569" s="65" t="str">
        <f t="shared" si="283"/>
        <v/>
      </c>
      <c r="L569" s="65" t="str">
        <f t="shared" si="283"/>
        <v/>
      </c>
      <c r="M569" s="65" t="str">
        <f t="shared" si="283"/>
        <v/>
      </c>
      <c r="N569" s="70" t="str">
        <f t="shared" si="283"/>
        <v/>
      </c>
      <c r="O569" s="70" t="str">
        <f t="shared" si="283"/>
        <v/>
      </c>
      <c r="P569" s="70" t="str">
        <f t="shared" si="283"/>
        <v/>
      </c>
      <c r="Q569" s="65" t="str">
        <f t="shared" si="283"/>
        <v/>
      </c>
      <c r="R569" s="65" t="str">
        <f t="shared" si="283"/>
        <v/>
      </c>
      <c r="S569" s="65" t="str">
        <f t="shared" si="283"/>
        <v/>
      </c>
      <c r="T569" s="65" t="str">
        <f t="shared" si="283"/>
        <v/>
      </c>
      <c r="U569" s="65" t="str">
        <f t="shared" si="283"/>
        <v/>
      </c>
      <c r="V569" s="66" t="str">
        <f t="shared" si="283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4">IFERROR((F571-F570)/F570,"")</f>
        <v/>
      </c>
      <c r="G572" s="63" t="str">
        <f t="shared" si="284"/>
        <v/>
      </c>
      <c r="H572" s="63" t="str">
        <f t="shared" si="284"/>
        <v/>
      </c>
      <c r="I572" s="63" t="str">
        <f t="shared" si="284"/>
        <v/>
      </c>
      <c r="J572" s="63" t="str">
        <f t="shared" si="284"/>
        <v/>
      </c>
      <c r="K572" s="63" t="str">
        <f t="shared" si="284"/>
        <v/>
      </c>
      <c r="L572" s="63" t="str">
        <f t="shared" si="284"/>
        <v/>
      </c>
      <c r="M572" s="63" t="str">
        <f t="shared" si="284"/>
        <v/>
      </c>
      <c r="N572" s="35" t="str">
        <f t="shared" si="284"/>
        <v/>
      </c>
      <c r="O572" s="35" t="str">
        <f t="shared" si="284"/>
        <v/>
      </c>
      <c r="P572" s="35" t="str">
        <f t="shared" si="284"/>
        <v/>
      </c>
      <c r="Q572" s="63" t="str">
        <f t="shared" si="284"/>
        <v/>
      </c>
      <c r="R572" s="63" t="str">
        <f t="shared" si="284"/>
        <v/>
      </c>
      <c r="S572" s="63" t="str">
        <f t="shared" si="284"/>
        <v/>
      </c>
      <c r="T572" s="63" t="str">
        <f t="shared" si="284"/>
        <v/>
      </c>
      <c r="U572" s="63" t="str">
        <f t="shared" si="284"/>
        <v/>
      </c>
      <c r="V572" s="64" t="str">
        <f t="shared" si="284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5">IFERROR(SQRT(2*(F571-F570)^2/(F571+F570)),"")</f>
        <v/>
      </c>
      <c r="G573" s="65" t="str">
        <f t="shared" si="285"/>
        <v/>
      </c>
      <c r="H573" s="65" t="str">
        <f t="shared" si="285"/>
        <v/>
      </c>
      <c r="I573" s="65" t="str">
        <f t="shared" si="285"/>
        <v/>
      </c>
      <c r="J573" s="65" t="str">
        <f t="shared" si="285"/>
        <v/>
      </c>
      <c r="K573" s="65" t="str">
        <f t="shared" si="285"/>
        <v/>
      </c>
      <c r="L573" s="65" t="str">
        <f t="shared" si="285"/>
        <v/>
      </c>
      <c r="M573" s="65" t="str">
        <f t="shared" si="285"/>
        <v/>
      </c>
      <c r="N573" s="70" t="str">
        <f t="shared" si="285"/>
        <v/>
      </c>
      <c r="O573" s="70" t="str">
        <f t="shared" si="285"/>
        <v/>
      </c>
      <c r="P573" s="70" t="str">
        <f t="shared" si="285"/>
        <v/>
      </c>
      <c r="Q573" s="65" t="str">
        <f t="shared" si="285"/>
        <v/>
      </c>
      <c r="R573" s="65" t="str">
        <f t="shared" si="285"/>
        <v/>
      </c>
      <c r="S573" s="65" t="str">
        <f t="shared" si="285"/>
        <v/>
      </c>
      <c r="T573" s="65" t="str">
        <f t="shared" si="285"/>
        <v/>
      </c>
      <c r="U573" s="65" t="str">
        <f t="shared" si="285"/>
        <v/>
      </c>
      <c r="V573" s="66" t="str">
        <f t="shared" si="285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86">IFERROR((F575-F574)/F574,"")</f>
        <v/>
      </c>
      <c r="G576" s="63" t="str">
        <f t="shared" si="286"/>
        <v/>
      </c>
      <c r="H576" s="63" t="str">
        <f t="shared" si="286"/>
        <v/>
      </c>
      <c r="I576" s="63" t="str">
        <f t="shared" si="286"/>
        <v/>
      </c>
      <c r="J576" s="63" t="str">
        <f t="shared" si="286"/>
        <v/>
      </c>
      <c r="K576" s="63" t="str">
        <f t="shared" si="286"/>
        <v/>
      </c>
      <c r="L576" s="63" t="str">
        <f t="shared" si="286"/>
        <v/>
      </c>
      <c r="M576" s="63" t="str">
        <f t="shared" si="286"/>
        <v/>
      </c>
      <c r="N576" s="35" t="str">
        <f t="shared" si="286"/>
        <v/>
      </c>
      <c r="O576" s="35" t="str">
        <f t="shared" si="286"/>
        <v/>
      </c>
      <c r="P576" s="35" t="str">
        <f t="shared" si="286"/>
        <v/>
      </c>
      <c r="Q576" s="63" t="str">
        <f t="shared" si="286"/>
        <v/>
      </c>
      <c r="R576" s="63" t="str">
        <f t="shared" si="286"/>
        <v/>
      </c>
      <c r="S576" s="63" t="str">
        <f t="shared" si="286"/>
        <v/>
      </c>
      <c r="T576" s="63" t="str">
        <f t="shared" si="286"/>
        <v/>
      </c>
      <c r="U576" s="63" t="str">
        <f t="shared" si="286"/>
        <v/>
      </c>
      <c r="V576" s="64" t="str">
        <f t="shared" si="286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87">IFERROR(SQRT(2*(F575-F574)^2/(F575+F574)),"")</f>
        <v/>
      </c>
      <c r="G577" s="65" t="str">
        <f t="shared" si="287"/>
        <v/>
      </c>
      <c r="H577" s="65" t="str">
        <f t="shared" si="287"/>
        <v/>
      </c>
      <c r="I577" s="65" t="str">
        <f t="shared" si="287"/>
        <v/>
      </c>
      <c r="J577" s="65" t="str">
        <f t="shared" si="287"/>
        <v/>
      </c>
      <c r="K577" s="65" t="str">
        <f t="shared" si="287"/>
        <v/>
      </c>
      <c r="L577" s="65" t="str">
        <f t="shared" si="287"/>
        <v/>
      </c>
      <c r="M577" s="65" t="str">
        <f t="shared" si="287"/>
        <v/>
      </c>
      <c r="N577" s="70" t="str">
        <f t="shared" si="287"/>
        <v/>
      </c>
      <c r="O577" s="70" t="str">
        <f t="shared" si="287"/>
        <v/>
      </c>
      <c r="P577" s="70" t="str">
        <f t="shared" si="287"/>
        <v/>
      </c>
      <c r="Q577" s="65" t="str">
        <f t="shared" si="287"/>
        <v/>
      </c>
      <c r="R577" s="65" t="str">
        <f t="shared" si="287"/>
        <v/>
      </c>
      <c r="S577" s="65" t="str">
        <f t="shared" si="287"/>
        <v/>
      </c>
      <c r="T577" s="65" t="str">
        <f t="shared" si="287"/>
        <v/>
      </c>
      <c r="U577" s="65" t="str">
        <f t="shared" si="287"/>
        <v/>
      </c>
      <c r="V577" s="66" t="str">
        <f t="shared" si="287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88">IFERROR((F579-F578)/F578,"")</f>
        <v/>
      </c>
      <c r="G580" s="63" t="str">
        <f t="shared" si="288"/>
        <v/>
      </c>
      <c r="H580" s="63" t="str">
        <f t="shared" si="288"/>
        <v/>
      </c>
      <c r="I580" s="63" t="str">
        <f t="shared" si="288"/>
        <v/>
      </c>
      <c r="J580" s="63" t="str">
        <f t="shared" si="288"/>
        <v/>
      </c>
      <c r="K580" s="63" t="str">
        <f t="shared" si="288"/>
        <v/>
      </c>
      <c r="L580" s="63" t="str">
        <f t="shared" si="288"/>
        <v/>
      </c>
      <c r="M580" s="63" t="str">
        <f t="shared" si="288"/>
        <v/>
      </c>
      <c r="N580" s="35" t="str">
        <f t="shared" si="288"/>
        <v/>
      </c>
      <c r="O580" s="35" t="str">
        <f t="shared" si="288"/>
        <v/>
      </c>
      <c r="P580" s="35" t="str">
        <f t="shared" si="288"/>
        <v/>
      </c>
      <c r="Q580" s="63" t="str">
        <f t="shared" si="288"/>
        <v/>
      </c>
      <c r="R580" s="63" t="str">
        <f t="shared" si="288"/>
        <v/>
      </c>
      <c r="S580" s="63" t="str">
        <f t="shared" si="288"/>
        <v/>
      </c>
      <c r="T580" s="63" t="str">
        <f t="shared" si="288"/>
        <v/>
      </c>
      <c r="U580" s="63" t="str">
        <f t="shared" si="288"/>
        <v/>
      </c>
      <c r="V580" s="64" t="str">
        <f t="shared" si="288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89">IFERROR(SQRT(2*(F579-F578)^2/(F579+F578)),"")</f>
        <v/>
      </c>
      <c r="G581" s="65" t="str">
        <f t="shared" si="289"/>
        <v/>
      </c>
      <c r="H581" s="65" t="str">
        <f t="shared" si="289"/>
        <v/>
      </c>
      <c r="I581" s="65" t="str">
        <f t="shared" si="289"/>
        <v/>
      </c>
      <c r="J581" s="65" t="str">
        <f t="shared" si="289"/>
        <v/>
      </c>
      <c r="K581" s="65" t="str">
        <f t="shared" si="289"/>
        <v/>
      </c>
      <c r="L581" s="65" t="str">
        <f t="shared" si="289"/>
        <v/>
      </c>
      <c r="M581" s="65" t="str">
        <f t="shared" si="289"/>
        <v/>
      </c>
      <c r="N581" s="70" t="str">
        <f t="shared" si="289"/>
        <v/>
      </c>
      <c r="O581" s="70" t="str">
        <f t="shared" si="289"/>
        <v/>
      </c>
      <c r="P581" s="70" t="str">
        <f t="shared" si="289"/>
        <v/>
      </c>
      <c r="Q581" s="65" t="str">
        <f t="shared" si="289"/>
        <v/>
      </c>
      <c r="R581" s="65" t="str">
        <f t="shared" si="289"/>
        <v/>
      </c>
      <c r="S581" s="65" t="str">
        <f t="shared" si="289"/>
        <v/>
      </c>
      <c r="T581" s="65" t="str">
        <f t="shared" si="289"/>
        <v/>
      </c>
      <c r="U581" s="65" t="str">
        <f t="shared" si="289"/>
        <v/>
      </c>
      <c r="V581" s="66" t="str">
        <f t="shared" si="289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0">IFERROR((F583-F582)/F582,"")</f>
        <v/>
      </c>
      <c r="G584" s="63" t="str">
        <f t="shared" si="290"/>
        <v/>
      </c>
      <c r="H584" s="63" t="str">
        <f t="shared" si="290"/>
        <v/>
      </c>
      <c r="I584" s="63" t="str">
        <f t="shared" si="290"/>
        <v/>
      </c>
      <c r="J584" s="63" t="str">
        <f t="shared" si="290"/>
        <v/>
      </c>
      <c r="K584" s="63" t="str">
        <f t="shared" si="290"/>
        <v/>
      </c>
      <c r="L584" s="63" t="str">
        <f t="shared" si="290"/>
        <v/>
      </c>
      <c r="M584" s="63" t="str">
        <f t="shared" si="290"/>
        <v/>
      </c>
      <c r="N584" s="35" t="str">
        <f t="shared" si="290"/>
        <v/>
      </c>
      <c r="O584" s="35" t="str">
        <f t="shared" si="290"/>
        <v/>
      </c>
      <c r="P584" s="35" t="str">
        <f t="shared" si="290"/>
        <v/>
      </c>
      <c r="Q584" s="63" t="str">
        <f t="shared" si="290"/>
        <v/>
      </c>
      <c r="R584" s="63" t="str">
        <f t="shared" si="290"/>
        <v/>
      </c>
      <c r="S584" s="63" t="str">
        <f t="shared" si="290"/>
        <v/>
      </c>
      <c r="T584" s="63" t="str">
        <f t="shared" si="290"/>
        <v/>
      </c>
      <c r="U584" s="63" t="str">
        <f t="shared" si="290"/>
        <v/>
      </c>
      <c r="V584" s="64" t="str">
        <f t="shared" si="290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1">IFERROR(SQRT(2*(F583-F582)^2/(F583+F582)),"")</f>
        <v/>
      </c>
      <c r="G585" s="65" t="str">
        <f t="shared" si="291"/>
        <v/>
      </c>
      <c r="H585" s="65" t="str">
        <f t="shared" si="291"/>
        <v/>
      </c>
      <c r="I585" s="65" t="str">
        <f t="shared" si="291"/>
        <v/>
      </c>
      <c r="J585" s="65" t="str">
        <f t="shared" si="291"/>
        <v/>
      </c>
      <c r="K585" s="65" t="str">
        <f t="shared" si="291"/>
        <v/>
      </c>
      <c r="L585" s="65" t="str">
        <f t="shared" si="291"/>
        <v/>
      </c>
      <c r="M585" s="65" t="str">
        <f t="shared" si="291"/>
        <v/>
      </c>
      <c r="N585" s="70" t="str">
        <f t="shared" si="291"/>
        <v/>
      </c>
      <c r="O585" s="70" t="str">
        <f t="shared" si="291"/>
        <v/>
      </c>
      <c r="P585" s="70" t="str">
        <f t="shared" si="291"/>
        <v/>
      </c>
      <c r="Q585" s="65" t="str">
        <f t="shared" si="291"/>
        <v/>
      </c>
      <c r="R585" s="65" t="str">
        <f t="shared" si="291"/>
        <v/>
      </c>
      <c r="S585" s="65" t="str">
        <f t="shared" si="291"/>
        <v/>
      </c>
      <c r="T585" s="65" t="str">
        <f t="shared" si="291"/>
        <v/>
      </c>
      <c r="U585" s="65" t="str">
        <f t="shared" si="291"/>
        <v/>
      </c>
      <c r="V585" s="66" t="str">
        <f t="shared" si="291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2">IFERROR((F587-F586)/F586,"")</f>
        <v/>
      </c>
      <c r="G588" s="63" t="str">
        <f t="shared" si="292"/>
        <v/>
      </c>
      <c r="H588" s="63" t="str">
        <f t="shared" si="292"/>
        <v/>
      </c>
      <c r="I588" s="63" t="str">
        <f t="shared" si="292"/>
        <v/>
      </c>
      <c r="J588" s="63" t="str">
        <f t="shared" si="292"/>
        <v/>
      </c>
      <c r="K588" s="63" t="str">
        <f t="shared" si="292"/>
        <v/>
      </c>
      <c r="L588" s="63" t="str">
        <f t="shared" si="292"/>
        <v/>
      </c>
      <c r="M588" s="63" t="str">
        <f t="shared" si="292"/>
        <v/>
      </c>
      <c r="N588" s="35" t="str">
        <f t="shared" si="292"/>
        <v/>
      </c>
      <c r="O588" s="35" t="str">
        <f t="shared" si="292"/>
        <v/>
      </c>
      <c r="P588" s="35" t="str">
        <f t="shared" si="292"/>
        <v/>
      </c>
      <c r="Q588" s="63" t="str">
        <f t="shared" si="292"/>
        <v/>
      </c>
      <c r="R588" s="63" t="str">
        <f t="shared" si="292"/>
        <v/>
      </c>
      <c r="S588" s="63" t="str">
        <f t="shared" si="292"/>
        <v/>
      </c>
      <c r="T588" s="63" t="str">
        <f t="shared" si="292"/>
        <v/>
      </c>
      <c r="U588" s="63" t="str">
        <f t="shared" si="292"/>
        <v/>
      </c>
      <c r="V588" s="64" t="str">
        <f t="shared" si="292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3">IFERROR(SQRT(2*(F587-F586)^2/(F587+F586)),"")</f>
        <v/>
      </c>
      <c r="G589" s="65" t="str">
        <f t="shared" si="293"/>
        <v/>
      </c>
      <c r="H589" s="65" t="str">
        <f t="shared" si="293"/>
        <v/>
      </c>
      <c r="I589" s="65" t="str">
        <f t="shared" si="293"/>
        <v/>
      </c>
      <c r="J589" s="65" t="str">
        <f t="shared" si="293"/>
        <v/>
      </c>
      <c r="K589" s="65" t="str">
        <f t="shared" si="293"/>
        <v/>
      </c>
      <c r="L589" s="65" t="str">
        <f t="shared" si="293"/>
        <v/>
      </c>
      <c r="M589" s="65" t="str">
        <f t="shared" si="293"/>
        <v/>
      </c>
      <c r="N589" s="70" t="str">
        <f t="shared" si="293"/>
        <v/>
      </c>
      <c r="O589" s="70" t="str">
        <f t="shared" si="293"/>
        <v/>
      </c>
      <c r="P589" s="70" t="str">
        <f t="shared" si="293"/>
        <v/>
      </c>
      <c r="Q589" s="65" t="str">
        <f t="shared" si="293"/>
        <v/>
      </c>
      <c r="R589" s="65" t="str">
        <f t="shared" si="293"/>
        <v/>
      </c>
      <c r="S589" s="65" t="str">
        <f t="shared" si="293"/>
        <v/>
      </c>
      <c r="T589" s="65" t="str">
        <f t="shared" si="293"/>
        <v/>
      </c>
      <c r="U589" s="65" t="str">
        <f t="shared" si="293"/>
        <v/>
      </c>
      <c r="V589" s="66" t="str">
        <f t="shared" si="293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4">IFERROR((F591-F590)/F590,"")</f>
        <v/>
      </c>
      <c r="G592" s="63" t="str">
        <f t="shared" si="294"/>
        <v/>
      </c>
      <c r="H592" s="63" t="str">
        <f t="shared" si="294"/>
        <v/>
      </c>
      <c r="I592" s="63" t="str">
        <f t="shared" si="294"/>
        <v/>
      </c>
      <c r="J592" s="63" t="str">
        <f t="shared" si="294"/>
        <v/>
      </c>
      <c r="K592" s="63" t="str">
        <f t="shared" si="294"/>
        <v/>
      </c>
      <c r="L592" s="63" t="str">
        <f t="shared" si="294"/>
        <v/>
      </c>
      <c r="M592" s="63" t="str">
        <f t="shared" si="294"/>
        <v/>
      </c>
      <c r="N592" s="35" t="str">
        <f t="shared" si="294"/>
        <v/>
      </c>
      <c r="O592" s="35" t="str">
        <f t="shared" si="294"/>
        <v/>
      </c>
      <c r="P592" s="35" t="str">
        <f t="shared" si="294"/>
        <v/>
      </c>
      <c r="Q592" s="63" t="str">
        <f t="shared" si="294"/>
        <v/>
      </c>
      <c r="R592" s="63" t="str">
        <f t="shared" si="294"/>
        <v/>
      </c>
      <c r="S592" s="63" t="str">
        <f t="shared" si="294"/>
        <v/>
      </c>
      <c r="T592" s="63" t="str">
        <f t="shared" si="294"/>
        <v/>
      </c>
      <c r="U592" s="63" t="str">
        <f t="shared" si="294"/>
        <v/>
      </c>
      <c r="V592" s="64" t="str">
        <f t="shared" si="294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5">IFERROR(SQRT(2*(F591-F590)^2/(F591+F590)),"")</f>
        <v/>
      </c>
      <c r="G593" s="65" t="str">
        <f t="shared" si="295"/>
        <v/>
      </c>
      <c r="H593" s="65" t="str">
        <f t="shared" si="295"/>
        <v/>
      </c>
      <c r="I593" s="65" t="str">
        <f t="shared" si="295"/>
        <v/>
      </c>
      <c r="J593" s="65" t="str">
        <f t="shared" si="295"/>
        <v/>
      </c>
      <c r="K593" s="65" t="str">
        <f t="shared" si="295"/>
        <v/>
      </c>
      <c r="L593" s="65" t="str">
        <f t="shared" si="295"/>
        <v/>
      </c>
      <c r="M593" s="65" t="str">
        <f t="shared" si="295"/>
        <v/>
      </c>
      <c r="N593" s="70" t="str">
        <f t="shared" si="295"/>
        <v/>
      </c>
      <c r="O593" s="70" t="str">
        <f t="shared" si="295"/>
        <v/>
      </c>
      <c r="P593" s="70" t="str">
        <f t="shared" si="295"/>
        <v/>
      </c>
      <c r="Q593" s="65" t="str">
        <f t="shared" si="295"/>
        <v/>
      </c>
      <c r="R593" s="65" t="str">
        <f t="shared" si="295"/>
        <v/>
      </c>
      <c r="S593" s="65" t="str">
        <f t="shared" si="295"/>
        <v/>
      </c>
      <c r="T593" s="65" t="str">
        <f t="shared" si="295"/>
        <v/>
      </c>
      <c r="U593" s="65" t="str">
        <f t="shared" si="295"/>
        <v/>
      </c>
      <c r="V593" s="66" t="str">
        <f t="shared" si="295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296">IFERROR((F595-F594)/F594,"")</f>
        <v/>
      </c>
      <c r="G596" s="63" t="str">
        <f t="shared" si="296"/>
        <v/>
      </c>
      <c r="H596" s="63" t="str">
        <f t="shared" si="296"/>
        <v/>
      </c>
      <c r="I596" s="63" t="str">
        <f t="shared" si="296"/>
        <v/>
      </c>
      <c r="J596" s="63" t="str">
        <f t="shared" si="296"/>
        <v/>
      </c>
      <c r="K596" s="63" t="str">
        <f t="shared" si="296"/>
        <v/>
      </c>
      <c r="L596" s="63" t="str">
        <f t="shared" si="296"/>
        <v/>
      </c>
      <c r="M596" s="63" t="str">
        <f t="shared" si="296"/>
        <v/>
      </c>
      <c r="N596" s="35" t="str">
        <f t="shared" si="296"/>
        <v/>
      </c>
      <c r="O596" s="35" t="str">
        <f t="shared" si="296"/>
        <v/>
      </c>
      <c r="P596" s="35" t="str">
        <f t="shared" si="296"/>
        <v/>
      </c>
      <c r="Q596" s="63" t="str">
        <f t="shared" si="296"/>
        <v/>
      </c>
      <c r="R596" s="63" t="str">
        <f t="shared" si="296"/>
        <v/>
      </c>
      <c r="S596" s="63" t="str">
        <f t="shared" si="296"/>
        <v/>
      </c>
      <c r="T596" s="63" t="str">
        <f t="shared" si="296"/>
        <v/>
      </c>
      <c r="U596" s="63" t="str">
        <f t="shared" si="296"/>
        <v/>
      </c>
      <c r="V596" s="64" t="str">
        <f t="shared" si="296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297">IFERROR(SQRT(2*(F595-F594)^2/(F595+F594)),"")</f>
        <v/>
      </c>
      <c r="G597" s="65" t="str">
        <f t="shared" si="297"/>
        <v/>
      </c>
      <c r="H597" s="65" t="str">
        <f t="shared" si="297"/>
        <v/>
      </c>
      <c r="I597" s="65" t="str">
        <f t="shared" si="297"/>
        <v/>
      </c>
      <c r="J597" s="65" t="str">
        <f t="shared" si="297"/>
        <v/>
      </c>
      <c r="K597" s="65" t="str">
        <f t="shared" si="297"/>
        <v/>
      </c>
      <c r="L597" s="65" t="str">
        <f t="shared" si="297"/>
        <v/>
      </c>
      <c r="M597" s="65" t="str">
        <f t="shared" si="297"/>
        <v/>
      </c>
      <c r="N597" s="70" t="str">
        <f t="shared" si="297"/>
        <v/>
      </c>
      <c r="O597" s="70" t="str">
        <f t="shared" si="297"/>
        <v/>
      </c>
      <c r="P597" s="70" t="str">
        <f t="shared" si="297"/>
        <v/>
      </c>
      <c r="Q597" s="65" t="str">
        <f t="shared" si="297"/>
        <v/>
      </c>
      <c r="R597" s="65" t="str">
        <f t="shared" si="297"/>
        <v/>
      </c>
      <c r="S597" s="65" t="str">
        <f t="shared" si="297"/>
        <v/>
      </c>
      <c r="T597" s="65" t="str">
        <f t="shared" si="297"/>
        <v/>
      </c>
      <c r="U597" s="65" t="str">
        <f t="shared" si="297"/>
        <v/>
      </c>
      <c r="V597" s="66" t="str">
        <f t="shared" si="297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298">IFERROR((F599-F598)/F598,"")</f>
        <v/>
      </c>
      <c r="G600" s="63" t="str">
        <f t="shared" si="298"/>
        <v/>
      </c>
      <c r="H600" s="63" t="str">
        <f t="shared" si="298"/>
        <v/>
      </c>
      <c r="I600" s="63" t="str">
        <f t="shared" si="298"/>
        <v/>
      </c>
      <c r="J600" s="63" t="str">
        <f t="shared" si="298"/>
        <v/>
      </c>
      <c r="K600" s="63" t="str">
        <f t="shared" si="298"/>
        <v/>
      </c>
      <c r="L600" s="63" t="str">
        <f t="shared" si="298"/>
        <v/>
      </c>
      <c r="M600" s="63" t="str">
        <f t="shared" si="298"/>
        <v/>
      </c>
      <c r="N600" s="35" t="str">
        <f t="shared" si="298"/>
        <v/>
      </c>
      <c r="O600" s="35" t="str">
        <f t="shared" si="298"/>
        <v/>
      </c>
      <c r="P600" s="35" t="str">
        <f t="shared" si="298"/>
        <v/>
      </c>
      <c r="Q600" s="63" t="str">
        <f t="shared" si="298"/>
        <v/>
      </c>
      <c r="R600" s="63" t="str">
        <f t="shared" si="298"/>
        <v/>
      </c>
      <c r="S600" s="63" t="str">
        <f t="shared" si="298"/>
        <v/>
      </c>
      <c r="T600" s="63" t="str">
        <f t="shared" si="298"/>
        <v/>
      </c>
      <c r="U600" s="63" t="str">
        <f t="shared" si="298"/>
        <v/>
      </c>
      <c r="V600" s="64" t="str">
        <f t="shared" si="298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299">IFERROR(SQRT(2*(F599-F598)^2/(F599+F598)),"")</f>
        <v/>
      </c>
      <c r="G601" s="65" t="str">
        <f t="shared" si="299"/>
        <v/>
      </c>
      <c r="H601" s="65" t="str">
        <f t="shared" si="299"/>
        <v/>
      </c>
      <c r="I601" s="65" t="str">
        <f t="shared" si="299"/>
        <v/>
      </c>
      <c r="J601" s="65" t="str">
        <f t="shared" si="299"/>
        <v/>
      </c>
      <c r="K601" s="65" t="str">
        <f t="shared" si="299"/>
        <v/>
      </c>
      <c r="L601" s="65" t="str">
        <f t="shared" si="299"/>
        <v/>
      </c>
      <c r="M601" s="65" t="str">
        <f t="shared" si="299"/>
        <v/>
      </c>
      <c r="N601" s="70" t="str">
        <f t="shared" si="299"/>
        <v/>
      </c>
      <c r="O601" s="70" t="str">
        <f t="shared" si="299"/>
        <v/>
      </c>
      <c r="P601" s="70" t="str">
        <f t="shared" si="299"/>
        <v/>
      </c>
      <c r="Q601" s="65" t="str">
        <f t="shared" si="299"/>
        <v/>
      </c>
      <c r="R601" s="65" t="str">
        <f t="shared" si="299"/>
        <v/>
      </c>
      <c r="S601" s="65" t="str">
        <f t="shared" si="299"/>
        <v/>
      </c>
      <c r="T601" s="65" t="str">
        <f t="shared" si="299"/>
        <v/>
      </c>
      <c r="U601" s="65" t="str">
        <f t="shared" si="299"/>
        <v/>
      </c>
      <c r="V601" s="66" t="str">
        <f t="shared" si="299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0">IFERROR((F603-F602)/F602,"")</f>
        <v/>
      </c>
      <c r="G604" s="63" t="str">
        <f t="shared" si="300"/>
        <v/>
      </c>
      <c r="H604" s="63" t="str">
        <f t="shared" si="300"/>
        <v/>
      </c>
      <c r="I604" s="63" t="str">
        <f t="shared" si="300"/>
        <v/>
      </c>
      <c r="J604" s="63" t="str">
        <f t="shared" si="300"/>
        <v/>
      </c>
      <c r="K604" s="63" t="str">
        <f t="shared" si="300"/>
        <v/>
      </c>
      <c r="L604" s="63" t="str">
        <f t="shared" si="300"/>
        <v/>
      </c>
      <c r="M604" s="63" t="str">
        <f t="shared" si="300"/>
        <v/>
      </c>
      <c r="N604" s="35" t="str">
        <f t="shared" si="300"/>
        <v/>
      </c>
      <c r="O604" s="35" t="str">
        <f t="shared" si="300"/>
        <v/>
      </c>
      <c r="P604" s="35" t="str">
        <f t="shared" si="300"/>
        <v/>
      </c>
      <c r="Q604" s="63" t="str">
        <f t="shared" si="300"/>
        <v/>
      </c>
      <c r="R604" s="63" t="str">
        <f t="shared" si="300"/>
        <v/>
      </c>
      <c r="S604" s="63" t="str">
        <f t="shared" si="300"/>
        <v/>
      </c>
      <c r="T604" s="63" t="str">
        <f t="shared" si="300"/>
        <v/>
      </c>
      <c r="U604" s="63" t="str">
        <f t="shared" si="300"/>
        <v/>
      </c>
      <c r="V604" s="64" t="str">
        <f t="shared" si="300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1">IFERROR(SQRT(2*(F603-F602)^2/(F603+F602)),"")</f>
        <v/>
      </c>
      <c r="G605" s="65" t="str">
        <f t="shared" si="301"/>
        <v/>
      </c>
      <c r="H605" s="65" t="str">
        <f t="shared" si="301"/>
        <v/>
      </c>
      <c r="I605" s="65" t="str">
        <f t="shared" si="301"/>
        <v/>
      </c>
      <c r="J605" s="65" t="str">
        <f t="shared" si="301"/>
        <v/>
      </c>
      <c r="K605" s="65" t="str">
        <f t="shared" si="301"/>
        <v/>
      </c>
      <c r="L605" s="65" t="str">
        <f t="shared" si="301"/>
        <v/>
      </c>
      <c r="M605" s="65" t="str">
        <f t="shared" si="301"/>
        <v/>
      </c>
      <c r="N605" s="70" t="str">
        <f t="shared" si="301"/>
        <v/>
      </c>
      <c r="O605" s="70" t="str">
        <f t="shared" si="301"/>
        <v/>
      </c>
      <c r="P605" s="70" t="str">
        <f t="shared" si="301"/>
        <v/>
      </c>
      <c r="Q605" s="65" t="str">
        <f t="shared" si="301"/>
        <v/>
      </c>
      <c r="R605" s="65" t="str">
        <f t="shared" si="301"/>
        <v/>
      </c>
      <c r="S605" s="65" t="str">
        <f t="shared" si="301"/>
        <v/>
      </c>
      <c r="T605" s="65" t="str">
        <f t="shared" si="301"/>
        <v/>
      </c>
      <c r="U605" s="65" t="str">
        <f t="shared" si="301"/>
        <v/>
      </c>
      <c r="V605" s="66" t="str">
        <f t="shared" si="301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2">IFERROR((F607-F606)/F606,"")</f>
        <v/>
      </c>
      <c r="G608" s="63" t="str">
        <f t="shared" si="302"/>
        <v/>
      </c>
      <c r="H608" s="63" t="str">
        <f t="shared" si="302"/>
        <v/>
      </c>
      <c r="I608" s="63" t="str">
        <f t="shared" si="302"/>
        <v/>
      </c>
      <c r="J608" s="63" t="str">
        <f t="shared" si="302"/>
        <v/>
      </c>
      <c r="K608" s="63" t="str">
        <f t="shared" si="302"/>
        <v/>
      </c>
      <c r="L608" s="63" t="str">
        <f t="shared" si="302"/>
        <v/>
      </c>
      <c r="M608" s="63" t="str">
        <f t="shared" si="302"/>
        <v/>
      </c>
      <c r="N608" s="35" t="str">
        <f t="shared" si="302"/>
        <v/>
      </c>
      <c r="O608" s="35" t="str">
        <f t="shared" si="302"/>
        <v/>
      </c>
      <c r="P608" s="35" t="str">
        <f t="shared" si="302"/>
        <v/>
      </c>
      <c r="Q608" s="63" t="str">
        <f t="shared" si="302"/>
        <v/>
      </c>
      <c r="R608" s="63" t="str">
        <f t="shared" si="302"/>
        <v/>
      </c>
      <c r="S608" s="63" t="str">
        <f t="shared" si="302"/>
        <v/>
      </c>
      <c r="T608" s="63" t="str">
        <f t="shared" si="302"/>
        <v/>
      </c>
      <c r="U608" s="63" t="str">
        <f t="shared" si="302"/>
        <v/>
      </c>
      <c r="V608" s="64" t="str">
        <f t="shared" si="302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3">IFERROR(SQRT(2*(F607-F606)^2/(F607+F606)),"")</f>
        <v/>
      </c>
      <c r="G609" s="65" t="str">
        <f t="shared" si="303"/>
        <v/>
      </c>
      <c r="H609" s="65" t="str">
        <f t="shared" si="303"/>
        <v/>
      </c>
      <c r="I609" s="65" t="str">
        <f t="shared" si="303"/>
        <v/>
      </c>
      <c r="J609" s="65" t="str">
        <f t="shared" si="303"/>
        <v/>
      </c>
      <c r="K609" s="65" t="str">
        <f t="shared" si="303"/>
        <v/>
      </c>
      <c r="L609" s="65" t="str">
        <f t="shared" si="303"/>
        <v/>
      </c>
      <c r="M609" s="65" t="str">
        <f t="shared" si="303"/>
        <v/>
      </c>
      <c r="N609" s="70" t="str">
        <f t="shared" si="303"/>
        <v/>
      </c>
      <c r="O609" s="70" t="str">
        <f t="shared" si="303"/>
        <v/>
      </c>
      <c r="P609" s="70" t="str">
        <f t="shared" si="303"/>
        <v/>
      </c>
      <c r="Q609" s="65" t="str">
        <f t="shared" si="303"/>
        <v/>
      </c>
      <c r="R609" s="65" t="str">
        <f t="shared" si="303"/>
        <v/>
      </c>
      <c r="S609" s="65" t="str">
        <f t="shared" si="303"/>
        <v/>
      </c>
      <c r="T609" s="65" t="str">
        <f t="shared" si="303"/>
        <v/>
      </c>
      <c r="U609" s="65" t="str">
        <f t="shared" si="303"/>
        <v/>
      </c>
      <c r="V609" s="66" t="str">
        <f t="shared" si="303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4">IFERROR((F611-F610)/F610,"")</f>
        <v/>
      </c>
      <c r="G612" s="63" t="str">
        <f t="shared" si="304"/>
        <v/>
      </c>
      <c r="H612" s="63" t="str">
        <f t="shared" si="304"/>
        <v/>
      </c>
      <c r="I612" s="63" t="str">
        <f t="shared" si="304"/>
        <v/>
      </c>
      <c r="J612" s="63" t="str">
        <f t="shared" si="304"/>
        <v/>
      </c>
      <c r="K612" s="63" t="str">
        <f t="shared" si="304"/>
        <v/>
      </c>
      <c r="L612" s="63" t="str">
        <f t="shared" si="304"/>
        <v/>
      </c>
      <c r="M612" s="63" t="str">
        <f t="shared" si="304"/>
        <v/>
      </c>
      <c r="N612" s="35" t="str">
        <f t="shared" si="304"/>
        <v/>
      </c>
      <c r="O612" s="35" t="str">
        <f t="shared" si="304"/>
        <v/>
      </c>
      <c r="P612" s="35" t="str">
        <f t="shared" si="304"/>
        <v/>
      </c>
      <c r="Q612" s="63" t="str">
        <f t="shared" si="304"/>
        <v/>
      </c>
      <c r="R612" s="63" t="str">
        <f t="shared" si="304"/>
        <v/>
      </c>
      <c r="S612" s="63" t="str">
        <f t="shared" si="304"/>
        <v/>
      </c>
      <c r="T612" s="63" t="str">
        <f t="shared" si="304"/>
        <v/>
      </c>
      <c r="U612" s="63" t="str">
        <f t="shared" si="304"/>
        <v/>
      </c>
      <c r="V612" s="64" t="str">
        <f t="shared" si="304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5">IFERROR(SQRT(2*(F611-F610)^2/(F611+F610)),"")</f>
        <v/>
      </c>
      <c r="G613" s="65" t="str">
        <f t="shared" si="305"/>
        <v/>
      </c>
      <c r="H613" s="65" t="str">
        <f t="shared" si="305"/>
        <v/>
      </c>
      <c r="I613" s="65" t="str">
        <f t="shared" si="305"/>
        <v/>
      </c>
      <c r="J613" s="65" t="str">
        <f t="shared" si="305"/>
        <v/>
      </c>
      <c r="K613" s="65" t="str">
        <f t="shared" si="305"/>
        <v/>
      </c>
      <c r="L613" s="65" t="str">
        <f t="shared" si="305"/>
        <v/>
      </c>
      <c r="M613" s="65" t="str">
        <f t="shared" si="305"/>
        <v/>
      </c>
      <c r="N613" s="70" t="str">
        <f t="shared" si="305"/>
        <v/>
      </c>
      <c r="O613" s="70" t="str">
        <f t="shared" si="305"/>
        <v/>
      </c>
      <c r="P613" s="70" t="str">
        <f t="shared" si="305"/>
        <v/>
      </c>
      <c r="Q613" s="65" t="str">
        <f t="shared" si="305"/>
        <v/>
      </c>
      <c r="R613" s="65" t="str">
        <f t="shared" si="305"/>
        <v/>
      </c>
      <c r="S613" s="65" t="str">
        <f t="shared" si="305"/>
        <v/>
      </c>
      <c r="T613" s="65" t="str">
        <f t="shared" si="305"/>
        <v/>
      </c>
      <c r="U613" s="65" t="str">
        <f t="shared" si="305"/>
        <v/>
      </c>
      <c r="V613" s="66" t="str">
        <f t="shared" si="305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06">IFERROR((F615-F614)/F614,"")</f>
        <v/>
      </c>
      <c r="G616" s="63" t="str">
        <f t="shared" si="306"/>
        <v/>
      </c>
      <c r="H616" s="63" t="str">
        <f t="shared" si="306"/>
        <v/>
      </c>
      <c r="I616" s="63" t="str">
        <f t="shared" si="306"/>
        <v/>
      </c>
      <c r="J616" s="63" t="str">
        <f t="shared" si="306"/>
        <v/>
      </c>
      <c r="K616" s="63" t="str">
        <f t="shared" si="306"/>
        <v/>
      </c>
      <c r="L616" s="63" t="str">
        <f t="shared" si="306"/>
        <v/>
      </c>
      <c r="M616" s="63" t="str">
        <f t="shared" si="306"/>
        <v/>
      </c>
      <c r="N616" s="35" t="str">
        <f t="shared" si="306"/>
        <v/>
      </c>
      <c r="O616" s="35" t="str">
        <f t="shared" si="306"/>
        <v/>
      </c>
      <c r="P616" s="35" t="str">
        <f t="shared" si="306"/>
        <v/>
      </c>
      <c r="Q616" s="63" t="str">
        <f t="shared" si="306"/>
        <v/>
      </c>
      <c r="R616" s="63" t="str">
        <f t="shared" si="306"/>
        <v/>
      </c>
      <c r="S616" s="63" t="str">
        <f t="shared" si="306"/>
        <v/>
      </c>
      <c r="T616" s="63" t="str">
        <f t="shared" si="306"/>
        <v/>
      </c>
      <c r="U616" s="63" t="str">
        <f t="shared" si="306"/>
        <v/>
      </c>
      <c r="V616" s="64" t="str">
        <f t="shared" si="306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07">IFERROR(SQRT(2*(F615-F614)^2/(F615+F614)),"")</f>
        <v/>
      </c>
      <c r="G617" s="65" t="str">
        <f t="shared" si="307"/>
        <v/>
      </c>
      <c r="H617" s="65" t="str">
        <f t="shared" si="307"/>
        <v/>
      </c>
      <c r="I617" s="65" t="str">
        <f t="shared" si="307"/>
        <v/>
      </c>
      <c r="J617" s="65" t="str">
        <f t="shared" si="307"/>
        <v/>
      </c>
      <c r="K617" s="65" t="str">
        <f t="shared" si="307"/>
        <v/>
      </c>
      <c r="L617" s="65" t="str">
        <f t="shared" si="307"/>
        <v/>
      </c>
      <c r="M617" s="65" t="str">
        <f t="shared" si="307"/>
        <v/>
      </c>
      <c r="N617" s="70" t="str">
        <f t="shared" si="307"/>
        <v/>
      </c>
      <c r="O617" s="70" t="str">
        <f t="shared" si="307"/>
        <v/>
      </c>
      <c r="P617" s="70" t="str">
        <f t="shared" si="307"/>
        <v/>
      </c>
      <c r="Q617" s="65" t="str">
        <f t="shared" si="307"/>
        <v/>
      </c>
      <c r="R617" s="65" t="str">
        <f t="shared" si="307"/>
        <v/>
      </c>
      <c r="S617" s="65" t="str">
        <f t="shared" si="307"/>
        <v/>
      </c>
      <c r="T617" s="65" t="str">
        <f t="shared" si="307"/>
        <v/>
      </c>
      <c r="U617" s="65" t="str">
        <f t="shared" si="307"/>
        <v/>
      </c>
      <c r="V617" s="66" t="str">
        <f t="shared" si="307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08">IFERROR((F619-F618)/F618,"")</f>
        <v/>
      </c>
      <c r="G620" s="63" t="str">
        <f t="shared" si="308"/>
        <v/>
      </c>
      <c r="H620" s="63" t="str">
        <f t="shared" si="308"/>
        <v/>
      </c>
      <c r="I620" s="63" t="str">
        <f t="shared" si="308"/>
        <v/>
      </c>
      <c r="J620" s="63" t="str">
        <f t="shared" si="308"/>
        <v/>
      </c>
      <c r="K620" s="63" t="str">
        <f t="shared" si="308"/>
        <v/>
      </c>
      <c r="L620" s="63" t="str">
        <f t="shared" si="308"/>
        <v/>
      </c>
      <c r="M620" s="63" t="str">
        <f t="shared" si="308"/>
        <v/>
      </c>
      <c r="N620" s="35" t="str">
        <f t="shared" si="308"/>
        <v/>
      </c>
      <c r="O620" s="35" t="str">
        <f t="shared" si="308"/>
        <v/>
      </c>
      <c r="P620" s="35" t="str">
        <f t="shared" si="308"/>
        <v/>
      </c>
      <c r="Q620" s="63" t="str">
        <f t="shared" si="308"/>
        <v/>
      </c>
      <c r="R620" s="63" t="str">
        <f t="shared" si="308"/>
        <v/>
      </c>
      <c r="S620" s="63" t="str">
        <f t="shared" si="308"/>
        <v/>
      </c>
      <c r="T620" s="63" t="str">
        <f t="shared" si="308"/>
        <v/>
      </c>
      <c r="U620" s="63" t="str">
        <f t="shared" si="308"/>
        <v/>
      </c>
      <c r="V620" s="64" t="str">
        <f t="shared" si="308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09">IFERROR(SQRT(2*(F619-F618)^2/(F619+F618)),"")</f>
        <v/>
      </c>
      <c r="G621" s="65" t="str">
        <f t="shared" si="309"/>
        <v/>
      </c>
      <c r="H621" s="65" t="str">
        <f t="shared" si="309"/>
        <v/>
      </c>
      <c r="I621" s="65" t="str">
        <f t="shared" si="309"/>
        <v/>
      </c>
      <c r="J621" s="65" t="str">
        <f t="shared" si="309"/>
        <v/>
      </c>
      <c r="K621" s="65" t="str">
        <f t="shared" si="309"/>
        <v/>
      </c>
      <c r="L621" s="65" t="str">
        <f t="shared" si="309"/>
        <v/>
      </c>
      <c r="M621" s="65" t="str">
        <f t="shared" si="309"/>
        <v/>
      </c>
      <c r="N621" s="70" t="str">
        <f t="shared" si="309"/>
        <v/>
      </c>
      <c r="O621" s="70" t="str">
        <f t="shared" si="309"/>
        <v/>
      </c>
      <c r="P621" s="70" t="str">
        <f t="shared" si="309"/>
        <v/>
      </c>
      <c r="Q621" s="65" t="str">
        <f t="shared" si="309"/>
        <v/>
      </c>
      <c r="R621" s="65" t="str">
        <f t="shared" si="309"/>
        <v/>
      </c>
      <c r="S621" s="65" t="str">
        <f t="shared" si="309"/>
        <v/>
      </c>
      <c r="T621" s="65" t="str">
        <f t="shared" si="309"/>
        <v/>
      </c>
      <c r="U621" s="65" t="str">
        <f t="shared" si="309"/>
        <v/>
      </c>
      <c r="V621" s="66" t="str">
        <f t="shared" si="309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0">IFERROR((F623-F622)/F622,"")</f>
        <v/>
      </c>
      <c r="G624" s="63" t="str">
        <f t="shared" si="310"/>
        <v/>
      </c>
      <c r="H624" s="63" t="str">
        <f t="shared" si="310"/>
        <v/>
      </c>
      <c r="I624" s="63" t="str">
        <f t="shared" si="310"/>
        <v/>
      </c>
      <c r="J624" s="63" t="str">
        <f t="shared" si="310"/>
        <v/>
      </c>
      <c r="K624" s="63" t="str">
        <f t="shared" si="310"/>
        <v/>
      </c>
      <c r="L624" s="63" t="str">
        <f t="shared" si="310"/>
        <v/>
      </c>
      <c r="M624" s="63" t="str">
        <f t="shared" si="310"/>
        <v/>
      </c>
      <c r="N624" s="35" t="str">
        <f t="shared" si="310"/>
        <v/>
      </c>
      <c r="O624" s="35" t="str">
        <f t="shared" si="310"/>
        <v/>
      </c>
      <c r="P624" s="35" t="str">
        <f t="shared" si="310"/>
        <v/>
      </c>
      <c r="Q624" s="63" t="str">
        <f t="shared" si="310"/>
        <v/>
      </c>
      <c r="R624" s="63" t="str">
        <f t="shared" si="310"/>
        <v/>
      </c>
      <c r="S624" s="63" t="str">
        <f t="shared" si="310"/>
        <v/>
      </c>
      <c r="T624" s="63" t="str">
        <f t="shared" si="310"/>
        <v/>
      </c>
      <c r="U624" s="63" t="str">
        <f t="shared" si="310"/>
        <v/>
      </c>
      <c r="V624" s="64" t="str">
        <f t="shared" si="310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1">IFERROR(SQRT(2*(F623-F622)^2/(F623+F622)),"")</f>
        <v/>
      </c>
      <c r="G625" s="65" t="str">
        <f t="shared" si="311"/>
        <v/>
      </c>
      <c r="H625" s="65" t="str">
        <f t="shared" si="311"/>
        <v/>
      </c>
      <c r="I625" s="65" t="str">
        <f t="shared" si="311"/>
        <v/>
      </c>
      <c r="J625" s="65" t="str">
        <f t="shared" si="311"/>
        <v/>
      </c>
      <c r="K625" s="65" t="str">
        <f t="shared" si="311"/>
        <v/>
      </c>
      <c r="L625" s="65" t="str">
        <f t="shared" si="311"/>
        <v/>
      </c>
      <c r="M625" s="65" t="str">
        <f t="shared" si="311"/>
        <v/>
      </c>
      <c r="N625" s="70" t="str">
        <f t="shared" si="311"/>
        <v/>
      </c>
      <c r="O625" s="70" t="str">
        <f t="shared" si="311"/>
        <v/>
      </c>
      <c r="P625" s="70" t="str">
        <f t="shared" si="311"/>
        <v/>
      </c>
      <c r="Q625" s="65" t="str">
        <f t="shared" si="311"/>
        <v/>
      </c>
      <c r="R625" s="65" t="str">
        <f t="shared" si="311"/>
        <v/>
      </c>
      <c r="S625" s="65" t="str">
        <f t="shared" si="311"/>
        <v/>
      </c>
      <c r="T625" s="65" t="str">
        <f t="shared" si="311"/>
        <v/>
      </c>
      <c r="U625" s="65" t="str">
        <f t="shared" si="311"/>
        <v/>
      </c>
      <c r="V625" s="66" t="str">
        <f t="shared" si="311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2">IFERROR((F627-F626)/F626,"")</f>
        <v/>
      </c>
      <c r="G628" s="63" t="str">
        <f t="shared" si="312"/>
        <v/>
      </c>
      <c r="H628" s="63" t="str">
        <f t="shared" si="312"/>
        <v/>
      </c>
      <c r="I628" s="63" t="str">
        <f t="shared" si="312"/>
        <v/>
      </c>
      <c r="J628" s="63" t="str">
        <f t="shared" si="312"/>
        <v/>
      </c>
      <c r="K628" s="63" t="str">
        <f t="shared" si="312"/>
        <v/>
      </c>
      <c r="L628" s="63" t="str">
        <f t="shared" si="312"/>
        <v/>
      </c>
      <c r="M628" s="63" t="str">
        <f t="shared" si="312"/>
        <v/>
      </c>
      <c r="N628" s="35" t="str">
        <f t="shared" si="312"/>
        <v/>
      </c>
      <c r="O628" s="35" t="str">
        <f t="shared" si="312"/>
        <v/>
      </c>
      <c r="P628" s="35" t="str">
        <f t="shared" si="312"/>
        <v/>
      </c>
      <c r="Q628" s="63" t="str">
        <f t="shared" si="312"/>
        <v/>
      </c>
      <c r="R628" s="63" t="str">
        <f t="shared" si="312"/>
        <v/>
      </c>
      <c r="S628" s="63" t="str">
        <f t="shared" si="312"/>
        <v/>
      </c>
      <c r="T628" s="63" t="str">
        <f t="shared" si="312"/>
        <v/>
      </c>
      <c r="U628" s="63" t="str">
        <f t="shared" si="312"/>
        <v/>
      </c>
      <c r="V628" s="64" t="str">
        <f t="shared" si="312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3">IFERROR(SQRT(2*(F627-F626)^2/(F627+F626)),"")</f>
        <v/>
      </c>
      <c r="G629" s="65" t="str">
        <f t="shared" si="313"/>
        <v/>
      </c>
      <c r="H629" s="65" t="str">
        <f t="shared" si="313"/>
        <v/>
      </c>
      <c r="I629" s="65" t="str">
        <f t="shared" si="313"/>
        <v/>
      </c>
      <c r="J629" s="65" t="str">
        <f t="shared" si="313"/>
        <v/>
      </c>
      <c r="K629" s="65" t="str">
        <f t="shared" si="313"/>
        <v/>
      </c>
      <c r="L629" s="65" t="str">
        <f t="shared" si="313"/>
        <v/>
      </c>
      <c r="M629" s="65" t="str">
        <f t="shared" si="313"/>
        <v/>
      </c>
      <c r="N629" s="70" t="str">
        <f t="shared" si="313"/>
        <v/>
      </c>
      <c r="O629" s="70" t="str">
        <f t="shared" si="313"/>
        <v/>
      </c>
      <c r="P629" s="70" t="str">
        <f t="shared" si="313"/>
        <v/>
      </c>
      <c r="Q629" s="65" t="str">
        <f t="shared" si="313"/>
        <v/>
      </c>
      <c r="R629" s="65" t="str">
        <f t="shared" si="313"/>
        <v/>
      </c>
      <c r="S629" s="65" t="str">
        <f t="shared" si="313"/>
        <v/>
      </c>
      <c r="T629" s="65" t="str">
        <f t="shared" si="313"/>
        <v/>
      </c>
      <c r="U629" s="65" t="str">
        <f t="shared" si="313"/>
        <v/>
      </c>
      <c r="V629" s="66" t="str">
        <f t="shared" si="313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4">IFERROR((F631-F630)/F630,"")</f>
        <v/>
      </c>
      <c r="G632" s="63" t="str">
        <f t="shared" si="314"/>
        <v/>
      </c>
      <c r="H632" s="63" t="str">
        <f t="shared" si="314"/>
        <v/>
      </c>
      <c r="I632" s="63" t="str">
        <f t="shared" si="314"/>
        <v/>
      </c>
      <c r="J632" s="63" t="str">
        <f t="shared" si="314"/>
        <v/>
      </c>
      <c r="K632" s="63" t="str">
        <f t="shared" si="314"/>
        <v/>
      </c>
      <c r="L632" s="63" t="str">
        <f t="shared" si="314"/>
        <v/>
      </c>
      <c r="M632" s="63" t="str">
        <f t="shared" si="314"/>
        <v/>
      </c>
      <c r="N632" s="35" t="str">
        <f t="shared" si="314"/>
        <v/>
      </c>
      <c r="O632" s="35" t="str">
        <f t="shared" si="314"/>
        <v/>
      </c>
      <c r="P632" s="35" t="str">
        <f t="shared" si="314"/>
        <v/>
      </c>
      <c r="Q632" s="63" t="str">
        <f t="shared" si="314"/>
        <v/>
      </c>
      <c r="R632" s="63" t="str">
        <f t="shared" si="314"/>
        <v/>
      </c>
      <c r="S632" s="63" t="str">
        <f t="shared" si="314"/>
        <v/>
      </c>
      <c r="T632" s="63" t="str">
        <f t="shared" si="314"/>
        <v/>
      </c>
      <c r="U632" s="63" t="str">
        <f t="shared" si="314"/>
        <v/>
      </c>
      <c r="V632" s="64" t="str">
        <f t="shared" si="314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5">IFERROR(SQRT(2*(F631-F630)^2/(F631+F630)),"")</f>
        <v/>
      </c>
      <c r="G633" s="65" t="str">
        <f t="shared" si="315"/>
        <v/>
      </c>
      <c r="H633" s="65" t="str">
        <f t="shared" si="315"/>
        <v/>
      </c>
      <c r="I633" s="65" t="str">
        <f t="shared" si="315"/>
        <v/>
      </c>
      <c r="J633" s="65" t="str">
        <f t="shared" si="315"/>
        <v/>
      </c>
      <c r="K633" s="65" t="str">
        <f t="shared" si="315"/>
        <v/>
      </c>
      <c r="L633" s="65" t="str">
        <f t="shared" si="315"/>
        <v/>
      </c>
      <c r="M633" s="65" t="str">
        <f t="shared" si="315"/>
        <v/>
      </c>
      <c r="N633" s="70" t="str">
        <f t="shared" si="315"/>
        <v/>
      </c>
      <c r="O633" s="70" t="str">
        <f t="shared" si="315"/>
        <v/>
      </c>
      <c r="P633" s="70" t="str">
        <f t="shared" si="315"/>
        <v/>
      </c>
      <c r="Q633" s="65" t="str">
        <f t="shared" si="315"/>
        <v/>
      </c>
      <c r="R633" s="65" t="str">
        <f t="shared" si="315"/>
        <v/>
      </c>
      <c r="S633" s="65" t="str">
        <f t="shared" si="315"/>
        <v/>
      </c>
      <c r="T633" s="65" t="str">
        <f t="shared" si="315"/>
        <v/>
      </c>
      <c r="U633" s="65" t="str">
        <f t="shared" si="315"/>
        <v/>
      </c>
      <c r="V633" s="66" t="str">
        <f t="shared" si="315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16">IFERROR((F635-F634)/F634,"")</f>
        <v/>
      </c>
      <c r="G636" s="63" t="str">
        <f t="shared" si="316"/>
        <v/>
      </c>
      <c r="H636" s="63" t="str">
        <f t="shared" si="316"/>
        <v/>
      </c>
      <c r="I636" s="63" t="str">
        <f t="shared" si="316"/>
        <v/>
      </c>
      <c r="J636" s="63" t="str">
        <f t="shared" si="316"/>
        <v/>
      </c>
      <c r="K636" s="63" t="str">
        <f t="shared" si="316"/>
        <v/>
      </c>
      <c r="L636" s="63" t="str">
        <f t="shared" si="316"/>
        <v/>
      </c>
      <c r="M636" s="63" t="str">
        <f t="shared" si="316"/>
        <v/>
      </c>
      <c r="N636" s="35" t="str">
        <f t="shared" si="316"/>
        <v/>
      </c>
      <c r="O636" s="35" t="str">
        <f t="shared" si="316"/>
        <v/>
      </c>
      <c r="P636" s="35" t="str">
        <f t="shared" si="316"/>
        <v/>
      </c>
      <c r="Q636" s="63" t="str">
        <f t="shared" si="316"/>
        <v/>
      </c>
      <c r="R636" s="63" t="str">
        <f t="shared" si="316"/>
        <v/>
      </c>
      <c r="S636" s="63" t="str">
        <f t="shared" si="316"/>
        <v/>
      </c>
      <c r="T636" s="63" t="str">
        <f t="shared" si="316"/>
        <v/>
      </c>
      <c r="U636" s="63" t="str">
        <f t="shared" si="316"/>
        <v/>
      </c>
      <c r="V636" s="64" t="str">
        <f t="shared" si="316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17">IFERROR(SQRT(2*(F635-F634)^2/(F635+F634)),"")</f>
        <v/>
      </c>
      <c r="G637" s="65" t="str">
        <f t="shared" si="317"/>
        <v/>
      </c>
      <c r="H637" s="65" t="str">
        <f t="shared" si="317"/>
        <v/>
      </c>
      <c r="I637" s="65" t="str">
        <f t="shared" si="317"/>
        <v/>
      </c>
      <c r="J637" s="65" t="str">
        <f t="shared" si="317"/>
        <v/>
      </c>
      <c r="K637" s="65" t="str">
        <f t="shared" si="317"/>
        <v/>
      </c>
      <c r="L637" s="65" t="str">
        <f t="shared" si="317"/>
        <v/>
      </c>
      <c r="M637" s="65" t="str">
        <f t="shared" si="317"/>
        <v/>
      </c>
      <c r="N637" s="70" t="str">
        <f t="shared" si="317"/>
        <v/>
      </c>
      <c r="O637" s="70" t="str">
        <f t="shared" si="317"/>
        <v/>
      </c>
      <c r="P637" s="70" t="str">
        <f t="shared" si="317"/>
        <v/>
      </c>
      <c r="Q637" s="65" t="str">
        <f t="shared" si="317"/>
        <v/>
      </c>
      <c r="R637" s="65" t="str">
        <f t="shared" si="317"/>
        <v/>
      </c>
      <c r="S637" s="65" t="str">
        <f t="shared" si="317"/>
        <v/>
      </c>
      <c r="T637" s="65" t="str">
        <f t="shared" si="317"/>
        <v/>
      </c>
      <c r="U637" s="65" t="str">
        <f t="shared" si="317"/>
        <v/>
      </c>
      <c r="V637" s="66" t="str">
        <f t="shared" si="317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18">IFERROR((F639-F638)/F638,"")</f>
        <v/>
      </c>
      <c r="G640" s="63" t="str">
        <f t="shared" si="318"/>
        <v/>
      </c>
      <c r="H640" s="63" t="str">
        <f t="shared" si="318"/>
        <v/>
      </c>
      <c r="I640" s="63" t="str">
        <f t="shared" si="318"/>
        <v/>
      </c>
      <c r="J640" s="63" t="str">
        <f t="shared" si="318"/>
        <v/>
      </c>
      <c r="K640" s="63" t="str">
        <f t="shared" si="318"/>
        <v/>
      </c>
      <c r="L640" s="63" t="str">
        <f t="shared" si="318"/>
        <v/>
      </c>
      <c r="M640" s="63" t="str">
        <f t="shared" si="318"/>
        <v/>
      </c>
      <c r="N640" s="35" t="str">
        <f t="shared" si="318"/>
        <v/>
      </c>
      <c r="O640" s="35" t="str">
        <f t="shared" si="318"/>
        <v/>
      </c>
      <c r="P640" s="35" t="str">
        <f t="shared" si="318"/>
        <v/>
      </c>
      <c r="Q640" s="63" t="str">
        <f t="shared" si="318"/>
        <v/>
      </c>
      <c r="R640" s="63" t="str">
        <f t="shared" si="318"/>
        <v/>
      </c>
      <c r="S640" s="63" t="str">
        <f t="shared" si="318"/>
        <v/>
      </c>
      <c r="T640" s="63" t="str">
        <f t="shared" si="318"/>
        <v/>
      </c>
      <c r="U640" s="63" t="str">
        <f t="shared" si="318"/>
        <v/>
      </c>
      <c r="V640" s="64" t="str">
        <f t="shared" si="318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19">IFERROR(SQRT(2*(F639-F638)^2/(F639+F638)),"")</f>
        <v/>
      </c>
      <c r="G641" s="65" t="str">
        <f t="shared" si="319"/>
        <v/>
      </c>
      <c r="H641" s="65" t="str">
        <f t="shared" si="319"/>
        <v/>
      </c>
      <c r="I641" s="65" t="str">
        <f t="shared" si="319"/>
        <v/>
      </c>
      <c r="J641" s="65" t="str">
        <f t="shared" si="319"/>
        <v/>
      </c>
      <c r="K641" s="65" t="str">
        <f t="shared" si="319"/>
        <v/>
      </c>
      <c r="L641" s="65" t="str">
        <f t="shared" si="319"/>
        <v/>
      </c>
      <c r="M641" s="65" t="str">
        <f t="shared" si="319"/>
        <v/>
      </c>
      <c r="N641" s="70" t="str">
        <f t="shared" si="319"/>
        <v/>
      </c>
      <c r="O641" s="70" t="str">
        <f t="shared" si="319"/>
        <v/>
      </c>
      <c r="P641" s="70" t="str">
        <f t="shared" si="319"/>
        <v/>
      </c>
      <c r="Q641" s="65" t="str">
        <f t="shared" si="319"/>
        <v/>
      </c>
      <c r="R641" s="65" t="str">
        <f t="shared" si="319"/>
        <v/>
      </c>
      <c r="S641" s="65" t="str">
        <f t="shared" si="319"/>
        <v/>
      </c>
      <c r="T641" s="65" t="str">
        <f t="shared" si="319"/>
        <v/>
      </c>
      <c r="U641" s="65" t="str">
        <f t="shared" si="319"/>
        <v/>
      </c>
      <c r="V641" s="66" t="str">
        <f t="shared" si="319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0">IFERROR((F643-F642)/F642,"")</f>
        <v/>
      </c>
      <c r="G644" s="63" t="str">
        <f t="shared" si="320"/>
        <v/>
      </c>
      <c r="H644" s="63" t="str">
        <f t="shared" si="320"/>
        <v/>
      </c>
      <c r="I644" s="63" t="str">
        <f t="shared" si="320"/>
        <v/>
      </c>
      <c r="J644" s="63" t="str">
        <f t="shared" si="320"/>
        <v/>
      </c>
      <c r="K644" s="63" t="str">
        <f t="shared" si="320"/>
        <v/>
      </c>
      <c r="L644" s="63" t="str">
        <f t="shared" si="320"/>
        <v/>
      </c>
      <c r="M644" s="63" t="str">
        <f t="shared" si="320"/>
        <v/>
      </c>
      <c r="N644" s="35" t="str">
        <f t="shared" si="320"/>
        <v/>
      </c>
      <c r="O644" s="35" t="str">
        <f t="shared" si="320"/>
        <v/>
      </c>
      <c r="P644" s="35" t="str">
        <f t="shared" si="320"/>
        <v/>
      </c>
      <c r="Q644" s="63" t="str">
        <f t="shared" si="320"/>
        <v/>
      </c>
      <c r="R644" s="63" t="str">
        <f t="shared" si="320"/>
        <v/>
      </c>
      <c r="S644" s="63" t="str">
        <f t="shared" si="320"/>
        <v/>
      </c>
      <c r="T644" s="63" t="str">
        <f t="shared" si="320"/>
        <v/>
      </c>
      <c r="U644" s="63" t="str">
        <f t="shared" si="320"/>
        <v/>
      </c>
      <c r="V644" s="64" t="str">
        <f t="shared" si="320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1">IFERROR(SQRT(2*(F643-F642)^2/(F643+F642)),"")</f>
        <v/>
      </c>
      <c r="G645" s="65" t="str">
        <f t="shared" si="321"/>
        <v/>
      </c>
      <c r="H645" s="65" t="str">
        <f t="shared" si="321"/>
        <v/>
      </c>
      <c r="I645" s="65" t="str">
        <f t="shared" si="321"/>
        <v/>
      </c>
      <c r="J645" s="65" t="str">
        <f t="shared" si="321"/>
        <v/>
      </c>
      <c r="K645" s="65" t="str">
        <f t="shared" si="321"/>
        <v/>
      </c>
      <c r="L645" s="65" t="str">
        <f t="shared" si="321"/>
        <v/>
      </c>
      <c r="M645" s="65" t="str">
        <f t="shared" si="321"/>
        <v/>
      </c>
      <c r="N645" s="70" t="str">
        <f t="shared" si="321"/>
        <v/>
      </c>
      <c r="O645" s="70" t="str">
        <f t="shared" si="321"/>
        <v/>
      </c>
      <c r="P645" s="70" t="str">
        <f t="shared" si="321"/>
        <v/>
      </c>
      <c r="Q645" s="65" t="str">
        <f t="shared" si="321"/>
        <v/>
      </c>
      <c r="R645" s="65" t="str">
        <f t="shared" si="321"/>
        <v/>
      </c>
      <c r="S645" s="65" t="str">
        <f t="shared" si="321"/>
        <v/>
      </c>
      <c r="T645" s="65" t="str">
        <f t="shared" si="321"/>
        <v/>
      </c>
      <c r="U645" s="65" t="str">
        <f t="shared" si="321"/>
        <v/>
      </c>
      <c r="V645" s="66" t="str">
        <f t="shared" si="321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2">IFERROR((F647-F646)/F646,"")</f>
        <v/>
      </c>
      <c r="G648" s="63" t="str">
        <f t="shared" si="322"/>
        <v/>
      </c>
      <c r="H648" s="63" t="str">
        <f t="shared" si="322"/>
        <v/>
      </c>
      <c r="I648" s="63" t="str">
        <f t="shared" si="322"/>
        <v/>
      </c>
      <c r="J648" s="63" t="str">
        <f t="shared" si="322"/>
        <v/>
      </c>
      <c r="K648" s="63" t="str">
        <f t="shared" si="322"/>
        <v/>
      </c>
      <c r="L648" s="63" t="str">
        <f t="shared" si="322"/>
        <v/>
      </c>
      <c r="M648" s="63" t="str">
        <f t="shared" si="322"/>
        <v/>
      </c>
      <c r="N648" s="35" t="str">
        <f t="shared" si="322"/>
        <v/>
      </c>
      <c r="O648" s="35" t="str">
        <f t="shared" si="322"/>
        <v/>
      </c>
      <c r="P648" s="35" t="str">
        <f t="shared" si="322"/>
        <v/>
      </c>
      <c r="Q648" s="63" t="str">
        <f t="shared" si="322"/>
        <v/>
      </c>
      <c r="R648" s="63" t="str">
        <f t="shared" si="322"/>
        <v/>
      </c>
      <c r="S648" s="63" t="str">
        <f t="shared" si="322"/>
        <v/>
      </c>
      <c r="T648" s="63" t="str">
        <f t="shared" si="322"/>
        <v/>
      </c>
      <c r="U648" s="63" t="str">
        <f t="shared" si="322"/>
        <v/>
      </c>
      <c r="V648" s="64" t="str">
        <f t="shared" si="322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3">IFERROR(SQRT(2*(F647-F646)^2/(F647+F646)),"")</f>
        <v/>
      </c>
      <c r="G649" s="65" t="str">
        <f t="shared" si="323"/>
        <v/>
      </c>
      <c r="H649" s="65" t="str">
        <f t="shared" si="323"/>
        <v/>
      </c>
      <c r="I649" s="65" t="str">
        <f t="shared" si="323"/>
        <v/>
      </c>
      <c r="J649" s="65" t="str">
        <f t="shared" si="323"/>
        <v/>
      </c>
      <c r="K649" s="65" t="str">
        <f t="shared" si="323"/>
        <v/>
      </c>
      <c r="L649" s="65" t="str">
        <f t="shared" si="323"/>
        <v/>
      </c>
      <c r="M649" s="65" t="str">
        <f t="shared" si="323"/>
        <v/>
      </c>
      <c r="N649" s="70" t="str">
        <f t="shared" si="323"/>
        <v/>
      </c>
      <c r="O649" s="70" t="str">
        <f t="shared" si="323"/>
        <v/>
      </c>
      <c r="P649" s="70" t="str">
        <f t="shared" si="323"/>
        <v/>
      </c>
      <c r="Q649" s="65" t="str">
        <f t="shared" si="323"/>
        <v/>
      </c>
      <c r="R649" s="65" t="str">
        <f t="shared" si="323"/>
        <v/>
      </c>
      <c r="S649" s="65" t="str">
        <f t="shared" si="323"/>
        <v/>
      </c>
      <c r="T649" s="65" t="str">
        <f t="shared" si="323"/>
        <v/>
      </c>
      <c r="U649" s="65" t="str">
        <f t="shared" si="323"/>
        <v/>
      </c>
      <c r="V649" s="66" t="str">
        <f t="shared" si="323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4">IFERROR((F651-F650)/F650,"")</f>
        <v/>
      </c>
      <c r="G652" s="63" t="str">
        <f t="shared" si="324"/>
        <v/>
      </c>
      <c r="H652" s="63" t="str">
        <f t="shared" si="324"/>
        <v/>
      </c>
      <c r="I652" s="63" t="str">
        <f t="shared" si="324"/>
        <v/>
      </c>
      <c r="J652" s="63" t="str">
        <f t="shared" si="324"/>
        <v/>
      </c>
      <c r="K652" s="63" t="str">
        <f t="shared" si="324"/>
        <v/>
      </c>
      <c r="L652" s="63" t="str">
        <f t="shared" si="324"/>
        <v/>
      </c>
      <c r="M652" s="63" t="str">
        <f t="shared" si="324"/>
        <v/>
      </c>
      <c r="N652" s="35" t="str">
        <f t="shared" si="324"/>
        <v/>
      </c>
      <c r="O652" s="35" t="str">
        <f t="shared" si="324"/>
        <v/>
      </c>
      <c r="P652" s="35" t="str">
        <f t="shared" si="324"/>
        <v/>
      </c>
      <c r="Q652" s="63" t="str">
        <f t="shared" si="324"/>
        <v/>
      </c>
      <c r="R652" s="63" t="str">
        <f t="shared" si="324"/>
        <v/>
      </c>
      <c r="S652" s="63" t="str">
        <f t="shared" si="324"/>
        <v/>
      </c>
      <c r="T652" s="63" t="str">
        <f t="shared" si="324"/>
        <v/>
      </c>
      <c r="U652" s="63" t="str">
        <f t="shared" si="324"/>
        <v/>
      </c>
      <c r="V652" s="64" t="str">
        <f t="shared" si="324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5">IFERROR(SQRT(2*(F651-F650)^2/(F651+F650)),"")</f>
        <v/>
      </c>
      <c r="G653" s="65" t="str">
        <f t="shared" si="325"/>
        <v/>
      </c>
      <c r="H653" s="65" t="str">
        <f t="shared" si="325"/>
        <v/>
      </c>
      <c r="I653" s="65" t="str">
        <f t="shared" si="325"/>
        <v/>
      </c>
      <c r="J653" s="65" t="str">
        <f t="shared" si="325"/>
        <v/>
      </c>
      <c r="K653" s="65" t="str">
        <f t="shared" si="325"/>
        <v/>
      </c>
      <c r="L653" s="65" t="str">
        <f t="shared" si="325"/>
        <v/>
      </c>
      <c r="M653" s="65" t="str">
        <f t="shared" si="325"/>
        <v/>
      </c>
      <c r="N653" s="70" t="str">
        <f t="shared" si="325"/>
        <v/>
      </c>
      <c r="O653" s="70" t="str">
        <f t="shared" si="325"/>
        <v/>
      </c>
      <c r="P653" s="70" t="str">
        <f t="shared" si="325"/>
        <v/>
      </c>
      <c r="Q653" s="65" t="str">
        <f t="shared" si="325"/>
        <v/>
      </c>
      <c r="R653" s="65" t="str">
        <f t="shared" si="325"/>
        <v/>
      </c>
      <c r="S653" s="65" t="str">
        <f t="shared" si="325"/>
        <v/>
      </c>
      <c r="T653" s="65" t="str">
        <f t="shared" si="325"/>
        <v/>
      </c>
      <c r="U653" s="65" t="str">
        <f t="shared" si="325"/>
        <v/>
      </c>
      <c r="V653" s="66" t="str">
        <f t="shared" si="325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26">IFERROR((F655-F654)/F654,"")</f>
        <v/>
      </c>
      <c r="G656" s="63" t="str">
        <f t="shared" si="326"/>
        <v/>
      </c>
      <c r="H656" s="63" t="str">
        <f t="shared" si="326"/>
        <v/>
      </c>
      <c r="I656" s="63" t="str">
        <f t="shared" si="326"/>
        <v/>
      </c>
      <c r="J656" s="63" t="str">
        <f t="shared" si="326"/>
        <v/>
      </c>
      <c r="K656" s="63" t="str">
        <f t="shared" si="326"/>
        <v/>
      </c>
      <c r="L656" s="63" t="str">
        <f t="shared" si="326"/>
        <v/>
      </c>
      <c r="M656" s="63" t="str">
        <f t="shared" si="326"/>
        <v/>
      </c>
      <c r="N656" s="35" t="str">
        <f t="shared" si="326"/>
        <v/>
      </c>
      <c r="O656" s="35" t="str">
        <f t="shared" si="326"/>
        <v/>
      </c>
      <c r="P656" s="35" t="str">
        <f t="shared" si="326"/>
        <v/>
      </c>
      <c r="Q656" s="63" t="str">
        <f t="shared" si="326"/>
        <v/>
      </c>
      <c r="R656" s="63" t="str">
        <f t="shared" si="326"/>
        <v/>
      </c>
      <c r="S656" s="63" t="str">
        <f t="shared" si="326"/>
        <v/>
      </c>
      <c r="T656" s="63" t="str">
        <f t="shared" si="326"/>
        <v/>
      </c>
      <c r="U656" s="63" t="str">
        <f t="shared" si="326"/>
        <v/>
      </c>
      <c r="V656" s="64" t="str">
        <f t="shared" si="326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27">IFERROR(SQRT(2*(F655-F654)^2/(F655+F654)),"")</f>
        <v/>
      </c>
      <c r="G657" s="65" t="str">
        <f t="shared" si="327"/>
        <v/>
      </c>
      <c r="H657" s="65" t="str">
        <f t="shared" si="327"/>
        <v/>
      </c>
      <c r="I657" s="65" t="str">
        <f t="shared" si="327"/>
        <v/>
      </c>
      <c r="J657" s="65" t="str">
        <f t="shared" si="327"/>
        <v/>
      </c>
      <c r="K657" s="65" t="str">
        <f t="shared" si="327"/>
        <v/>
      </c>
      <c r="L657" s="65" t="str">
        <f t="shared" si="327"/>
        <v/>
      </c>
      <c r="M657" s="65" t="str">
        <f t="shared" si="327"/>
        <v/>
      </c>
      <c r="N657" s="70" t="str">
        <f t="shared" si="327"/>
        <v/>
      </c>
      <c r="O657" s="70" t="str">
        <f t="shared" si="327"/>
        <v/>
      </c>
      <c r="P657" s="70" t="str">
        <f t="shared" si="327"/>
        <v/>
      </c>
      <c r="Q657" s="65" t="str">
        <f t="shared" si="327"/>
        <v/>
      </c>
      <c r="R657" s="65" t="str">
        <f t="shared" si="327"/>
        <v/>
      </c>
      <c r="S657" s="65" t="str">
        <f t="shared" si="327"/>
        <v/>
      </c>
      <c r="T657" s="65" t="str">
        <f t="shared" si="327"/>
        <v/>
      </c>
      <c r="U657" s="65" t="str">
        <f t="shared" si="327"/>
        <v/>
      </c>
      <c r="V657" s="66" t="str">
        <f t="shared" si="327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28">IFERROR((F659-F658)/F658,"")</f>
        <v/>
      </c>
      <c r="G660" s="63" t="str">
        <f t="shared" si="328"/>
        <v/>
      </c>
      <c r="H660" s="63" t="str">
        <f t="shared" si="328"/>
        <v/>
      </c>
      <c r="I660" s="63" t="str">
        <f t="shared" si="328"/>
        <v/>
      </c>
      <c r="J660" s="63" t="str">
        <f t="shared" si="328"/>
        <v/>
      </c>
      <c r="K660" s="63" t="str">
        <f t="shared" si="328"/>
        <v/>
      </c>
      <c r="L660" s="63" t="str">
        <f t="shared" si="328"/>
        <v/>
      </c>
      <c r="M660" s="63" t="str">
        <f t="shared" si="328"/>
        <v/>
      </c>
      <c r="N660" s="35" t="str">
        <f t="shared" si="328"/>
        <v/>
      </c>
      <c r="O660" s="35" t="str">
        <f t="shared" si="328"/>
        <v/>
      </c>
      <c r="P660" s="35" t="str">
        <f t="shared" si="328"/>
        <v/>
      </c>
      <c r="Q660" s="63" t="str">
        <f t="shared" si="328"/>
        <v/>
      </c>
      <c r="R660" s="63" t="str">
        <f t="shared" si="328"/>
        <v/>
      </c>
      <c r="S660" s="63" t="str">
        <f t="shared" si="328"/>
        <v/>
      </c>
      <c r="T660" s="63" t="str">
        <f t="shared" si="328"/>
        <v/>
      </c>
      <c r="U660" s="63" t="str">
        <f t="shared" si="328"/>
        <v/>
      </c>
      <c r="V660" s="64" t="str">
        <f t="shared" si="328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29">IFERROR(SQRT(2*(F659-F658)^2/(F659+F658)),"")</f>
        <v/>
      </c>
      <c r="G661" s="65" t="str">
        <f t="shared" si="329"/>
        <v/>
      </c>
      <c r="H661" s="65" t="str">
        <f t="shared" si="329"/>
        <v/>
      </c>
      <c r="I661" s="65" t="str">
        <f t="shared" si="329"/>
        <v/>
      </c>
      <c r="J661" s="65" t="str">
        <f t="shared" si="329"/>
        <v/>
      </c>
      <c r="K661" s="65" t="str">
        <f t="shared" si="329"/>
        <v/>
      </c>
      <c r="L661" s="65" t="str">
        <f t="shared" si="329"/>
        <v/>
      </c>
      <c r="M661" s="65" t="str">
        <f t="shared" si="329"/>
        <v/>
      </c>
      <c r="N661" s="70" t="str">
        <f t="shared" si="329"/>
        <v/>
      </c>
      <c r="O661" s="70" t="str">
        <f t="shared" si="329"/>
        <v/>
      </c>
      <c r="P661" s="70" t="str">
        <f t="shared" si="329"/>
        <v/>
      </c>
      <c r="Q661" s="65" t="str">
        <f t="shared" si="329"/>
        <v/>
      </c>
      <c r="R661" s="65" t="str">
        <f t="shared" si="329"/>
        <v/>
      </c>
      <c r="S661" s="65" t="str">
        <f t="shared" si="329"/>
        <v/>
      </c>
      <c r="T661" s="65" t="str">
        <f t="shared" si="329"/>
        <v/>
      </c>
      <c r="U661" s="65" t="str">
        <f t="shared" si="329"/>
        <v/>
      </c>
      <c r="V661" s="66" t="str">
        <f t="shared" si="329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0">IFERROR((F663-F662)/F662,"")</f>
        <v/>
      </c>
      <c r="G664" s="63" t="str">
        <f t="shared" si="330"/>
        <v/>
      </c>
      <c r="H664" s="63" t="str">
        <f t="shared" si="330"/>
        <v/>
      </c>
      <c r="I664" s="63" t="str">
        <f t="shared" si="330"/>
        <v/>
      </c>
      <c r="J664" s="63" t="str">
        <f t="shared" si="330"/>
        <v/>
      </c>
      <c r="K664" s="63" t="str">
        <f t="shared" si="330"/>
        <v/>
      </c>
      <c r="L664" s="63" t="str">
        <f t="shared" si="330"/>
        <v/>
      </c>
      <c r="M664" s="63" t="str">
        <f t="shared" si="330"/>
        <v/>
      </c>
      <c r="N664" s="35" t="str">
        <f t="shared" si="330"/>
        <v/>
      </c>
      <c r="O664" s="35" t="str">
        <f t="shared" si="330"/>
        <v/>
      </c>
      <c r="P664" s="35" t="str">
        <f t="shared" si="330"/>
        <v/>
      </c>
      <c r="Q664" s="63" t="str">
        <f t="shared" si="330"/>
        <v/>
      </c>
      <c r="R664" s="63" t="str">
        <f t="shared" si="330"/>
        <v/>
      </c>
      <c r="S664" s="63" t="str">
        <f t="shared" si="330"/>
        <v/>
      </c>
      <c r="T664" s="63" t="str">
        <f t="shared" si="330"/>
        <v/>
      </c>
      <c r="U664" s="63" t="str">
        <f t="shared" si="330"/>
        <v/>
      </c>
      <c r="V664" s="64" t="str">
        <f t="shared" si="330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1">IFERROR(SQRT(2*(F663-F662)^2/(F663+F662)),"")</f>
        <v/>
      </c>
      <c r="G665" s="65" t="str">
        <f t="shared" si="331"/>
        <v/>
      </c>
      <c r="H665" s="65" t="str">
        <f t="shared" si="331"/>
        <v/>
      </c>
      <c r="I665" s="65" t="str">
        <f t="shared" si="331"/>
        <v/>
      </c>
      <c r="J665" s="65" t="str">
        <f t="shared" si="331"/>
        <v/>
      </c>
      <c r="K665" s="65" t="str">
        <f t="shared" si="331"/>
        <v/>
      </c>
      <c r="L665" s="65" t="str">
        <f t="shared" si="331"/>
        <v/>
      </c>
      <c r="M665" s="65" t="str">
        <f t="shared" si="331"/>
        <v/>
      </c>
      <c r="N665" s="70" t="str">
        <f t="shared" si="331"/>
        <v/>
      </c>
      <c r="O665" s="70" t="str">
        <f t="shared" si="331"/>
        <v/>
      </c>
      <c r="P665" s="70" t="str">
        <f t="shared" si="331"/>
        <v/>
      </c>
      <c r="Q665" s="65" t="str">
        <f t="shared" si="331"/>
        <v/>
      </c>
      <c r="R665" s="65" t="str">
        <f t="shared" si="331"/>
        <v/>
      </c>
      <c r="S665" s="65" t="str">
        <f t="shared" si="331"/>
        <v/>
      </c>
      <c r="T665" s="65" t="str">
        <f t="shared" si="331"/>
        <v/>
      </c>
      <c r="U665" s="65" t="str">
        <f t="shared" si="331"/>
        <v/>
      </c>
      <c r="V665" s="66" t="str">
        <f t="shared" si="331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2">IFERROR((F667-F666)/F666,"")</f>
        <v/>
      </c>
      <c r="G668" s="63" t="str">
        <f t="shared" si="332"/>
        <v/>
      </c>
      <c r="H668" s="63" t="str">
        <f t="shared" si="332"/>
        <v/>
      </c>
      <c r="I668" s="63" t="str">
        <f t="shared" si="332"/>
        <v/>
      </c>
      <c r="J668" s="63" t="str">
        <f t="shared" si="332"/>
        <v/>
      </c>
      <c r="K668" s="63" t="str">
        <f t="shared" si="332"/>
        <v/>
      </c>
      <c r="L668" s="63" t="str">
        <f t="shared" si="332"/>
        <v/>
      </c>
      <c r="M668" s="63" t="str">
        <f t="shared" si="332"/>
        <v/>
      </c>
      <c r="N668" s="35" t="str">
        <f t="shared" si="332"/>
        <v/>
      </c>
      <c r="O668" s="35" t="str">
        <f t="shared" si="332"/>
        <v/>
      </c>
      <c r="P668" s="35" t="str">
        <f t="shared" si="332"/>
        <v/>
      </c>
      <c r="Q668" s="63" t="str">
        <f t="shared" si="332"/>
        <v/>
      </c>
      <c r="R668" s="63" t="str">
        <f t="shared" si="332"/>
        <v/>
      </c>
      <c r="S668" s="63" t="str">
        <f t="shared" si="332"/>
        <v/>
      </c>
      <c r="T668" s="63" t="str">
        <f t="shared" si="332"/>
        <v/>
      </c>
      <c r="U668" s="63" t="str">
        <f t="shared" si="332"/>
        <v/>
      </c>
      <c r="V668" s="64" t="str">
        <f t="shared" si="332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3">IFERROR(SQRT(2*(F667-F666)^2/(F667+F666)),"")</f>
        <v/>
      </c>
      <c r="G669" s="65" t="str">
        <f t="shared" si="333"/>
        <v/>
      </c>
      <c r="H669" s="65" t="str">
        <f t="shared" si="333"/>
        <v/>
      </c>
      <c r="I669" s="65" t="str">
        <f t="shared" si="333"/>
        <v/>
      </c>
      <c r="J669" s="65" t="str">
        <f t="shared" si="333"/>
        <v/>
      </c>
      <c r="K669" s="65" t="str">
        <f t="shared" si="333"/>
        <v/>
      </c>
      <c r="L669" s="65" t="str">
        <f t="shared" si="333"/>
        <v/>
      </c>
      <c r="M669" s="65" t="str">
        <f t="shared" si="333"/>
        <v/>
      </c>
      <c r="N669" s="70" t="str">
        <f t="shared" si="333"/>
        <v/>
      </c>
      <c r="O669" s="70" t="str">
        <f t="shared" si="333"/>
        <v/>
      </c>
      <c r="P669" s="70" t="str">
        <f t="shared" si="333"/>
        <v/>
      </c>
      <c r="Q669" s="65" t="str">
        <f t="shared" si="333"/>
        <v/>
      </c>
      <c r="R669" s="65" t="str">
        <f t="shared" si="333"/>
        <v/>
      </c>
      <c r="S669" s="65" t="str">
        <f t="shared" si="333"/>
        <v/>
      </c>
      <c r="T669" s="65" t="str">
        <f t="shared" si="333"/>
        <v/>
      </c>
      <c r="U669" s="65" t="str">
        <f t="shared" si="333"/>
        <v/>
      </c>
      <c r="V669" s="66" t="str">
        <f t="shared" si="333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4">IFERROR((F671-F670)/F670,"")</f>
        <v/>
      </c>
      <c r="G672" s="63" t="str">
        <f t="shared" si="334"/>
        <v/>
      </c>
      <c r="H672" s="63" t="str">
        <f t="shared" si="334"/>
        <v/>
      </c>
      <c r="I672" s="63" t="str">
        <f t="shared" si="334"/>
        <v/>
      </c>
      <c r="J672" s="63" t="str">
        <f t="shared" si="334"/>
        <v/>
      </c>
      <c r="K672" s="63" t="str">
        <f t="shared" si="334"/>
        <v/>
      </c>
      <c r="L672" s="63" t="str">
        <f t="shared" si="334"/>
        <v/>
      </c>
      <c r="M672" s="63" t="str">
        <f t="shared" si="334"/>
        <v/>
      </c>
      <c r="N672" s="35" t="str">
        <f t="shared" si="334"/>
        <v/>
      </c>
      <c r="O672" s="35" t="str">
        <f t="shared" si="334"/>
        <v/>
      </c>
      <c r="P672" s="35" t="str">
        <f t="shared" si="334"/>
        <v/>
      </c>
      <c r="Q672" s="63" t="str">
        <f t="shared" si="334"/>
        <v/>
      </c>
      <c r="R672" s="63" t="str">
        <f t="shared" si="334"/>
        <v/>
      </c>
      <c r="S672" s="63" t="str">
        <f t="shared" si="334"/>
        <v/>
      </c>
      <c r="T672" s="63" t="str">
        <f t="shared" si="334"/>
        <v/>
      </c>
      <c r="U672" s="63" t="str">
        <f t="shared" si="334"/>
        <v/>
      </c>
      <c r="V672" s="64" t="str">
        <f t="shared" si="334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5">IFERROR(SQRT(2*(F671-F670)^2/(F671+F670)),"")</f>
        <v/>
      </c>
      <c r="G673" s="65" t="str">
        <f t="shared" si="335"/>
        <v/>
      </c>
      <c r="H673" s="65" t="str">
        <f t="shared" si="335"/>
        <v/>
      </c>
      <c r="I673" s="65" t="str">
        <f t="shared" si="335"/>
        <v/>
      </c>
      <c r="J673" s="65" t="str">
        <f t="shared" si="335"/>
        <v/>
      </c>
      <c r="K673" s="65" t="str">
        <f t="shared" si="335"/>
        <v/>
      </c>
      <c r="L673" s="65" t="str">
        <f t="shared" si="335"/>
        <v/>
      </c>
      <c r="M673" s="65" t="str">
        <f t="shared" si="335"/>
        <v/>
      </c>
      <c r="N673" s="70" t="str">
        <f t="shared" si="335"/>
        <v/>
      </c>
      <c r="O673" s="70" t="str">
        <f t="shared" si="335"/>
        <v/>
      </c>
      <c r="P673" s="70" t="str">
        <f t="shared" si="335"/>
        <v/>
      </c>
      <c r="Q673" s="65" t="str">
        <f t="shared" si="335"/>
        <v/>
      </c>
      <c r="R673" s="65" t="str">
        <f t="shared" si="335"/>
        <v/>
      </c>
      <c r="S673" s="65" t="str">
        <f t="shared" si="335"/>
        <v/>
      </c>
      <c r="T673" s="65" t="str">
        <f t="shared" si="335"/>
        <v/>
      </c>
      <c r="U673" s="65" t="str">
        <f t="shared" si="335"/>
        <v/>
      </c>
      <c r="V673" s="66" t="str">
        <f t="shared" si="335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36">IFERROR((F675-F674)/F674,"")</f>
        <v/>
      </c>
      <c r="G676" s="63" t="str">
        <f t="shared" si="336"/>
        <v/>
      </c>
      <c r="H676" s="63" t="str">
        <f t="shared" si="336"/>
        <v/>
      </c>
      <c r="I676" s="63" t="str">
        <f t="shared" si="336"/>
        <v/>
      </c>
      <c r="J676" s="63" t="str">
        <f t="shared" si="336"/>
        <v/>
      </c>
      <c r="K676" s="63" t="str">
        <f t="shared" si="336"/>
        <v/>
      </c>
      <c r="L676" s="63" t="str">
        <f t="shared" si="336"/>
        <v/>
      </c>
      <c r="M676" s="63" t="str">
        <f t="shared" si="336"/>
        <v/>
      </c>
      <c r="N676" s="35" t="str">
        <f t="shared" si="336"/>
        <v/>
      </c>
      <c r="O676" s="35" t="str">
        <f t="shared" si="336"/>
        <v/>
      </c>
      <c r="P676" s="35" t="str">
        <f t="shared" si="336"/>
        <v/>
      </c>
      <c r="Q676" s="63" t="str">
        <f t="shared" si="336"/>
        <v/>
      </c>
      <c r="R676" s="63" t="str">
        <f t="shared" si="336"/>
        <v/>
      </c>
      <c r="S676" s="63" t="str">
        <f t="shared" si="336"/>
        <v/>
      </c>
      <c r="T676" s="63" t="str">
        <f t="shared" si="336"/>
        <v/>
      </c>
      <c r="U676" s="63" t="str">
        <f t="shared" si="336"/>
        <v/>
      </c>
      <c r="V676" s="64" t="str">
        <f t="shared" si="336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37">IFERROR(SQRT(2*(F675-F674)^2/(F675+F674)),"")</f>
        <v/>
      </c>
      <c r="G677" s="65" t="str">
        <f t="shared" si="337"/>
        <v/>
      </c>
      <c r="H677" s="65" t="str">
        <f t="shared" si="337"/>
        <v/>
      </c>
      <c r="I677" s="65" t="str">
        <f t="shared" si="337"/>
        <v/>
      </c>
      <c r="J677" s="65" t="str">
        <f t="shared" si="337"/>
        <v/>
      </c>
      <c r="K677" s="65" t="str">
        <f t="shared" si="337"/>
        <v/>
      </c>
      <c r="L677" s="65" t="str">
        <f t="shared" si="337"/>
        <v/>
      </c>
      <c r="M677" s="65" t="str">
        <f t="shared" si="337"/>
        <v/>
      </c>
      <c r="N677" s="70" t="str">
        <f t="shared" si="337"/>
        <v/>
      </c>
      <c r="O677" s="70" t="str">
        <f t="shared" si="337"/>
        <v/>
      </c>
      <c r="P677" s="70" t="str">
        <f t="shared" si="337"/>
        <v/>
      </c>
      <c r="Q677" s="65" t="str">
        <f t="shared" si="337"/>
        <v/>
      </c>
      <c r="R677" s="65" t="str">
        <f t="shared" si="337"/>
        <v/>
      </c>
      <c r="S677" s="65" t="str">
        <f t="shared" si="337"/>
        <v/>
      </c>
      <c r="T677" s="65" t="str">
        <f t="shared" si="337"/>
        <v/>
      </c>
      <c r="U677" s="65" t="str">
        <f t="shared" si="337"/>
        <v/>
      </c>
      <c r="V677" s="66" t="str">
        <f t="shared" si="337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38">IFERROR((F679-F678)/F678,"")</f>
        <v/>
      </c>
      <c r="G680" s="63" t="str">
        <f t="shared" si="338"/>
        <v/>
      </c>
      <c r="H680" s="63" t="str">
        <f t="shared" si="338"/>
        <v/>
      </c>
      <c r="I680" s="63" t="str">
        <f t="shared" si="338"/>
        <v/>
      </c>
      <c r="J680" s="63" t="str">
        <f t="shared" si="338"/>
        <v/>
      </c>
      <c r="K680" s="63" t="str">
        <f t="shared" si="338"/>
        <v/>
      </c>
      <c r="L680" s="63" t="str">
        <f t="shared" si="338"/>
        <v/>
      </c>
      <c r="M680" s="63" t="str">
        <f t="shared" si="338"/>
        <v/>
      </c>
      <c r="N680" s="35" t="str">
        <f t="shared" si="338"/>
        <v/>
      </c>
      <c r="O680" s="35" t="str">
        <f t="shared" si="338"/>
        <v/>
      </c>
      <c r="P680" s="35" t="str">
        <f t="shared" si="338"/>
        <v/>
      </c>
      <c r="Q680" s="63" t="str">
        <f t="shared" si="338"/>
        <v/>
      </c>
      <c r="R680" s="63" t="str">
        <f t="shared" si="338"/>
        <v/>
      </c>
      <c r="S680" s="63" t="str">
        <f t="shared" si="338"/>
        <v/>
      </c>
      <c r="T680" s="63" t="str">
        <f t="shared" si="338"/>
        <v/>
      </c>
      <c r="U680" s="63" t="str">
        <f t="shared" si="338"/>
        <v/>
      </c>
      <c r="V680" s="64" t="str">
        <f t="shared" si="338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39">IFERROR(SQRT(2*(F679-F678)^2/(F679+F678)),"")</f>
        <v/>
      </c>
      <c r="G681" s="65" t="str">
        <f t="shared" si="339"/>
        <v/>
      </c>
      <c r="H681" s="65" t="str">
        <f t="shared" si="339"/>
        <v/>
      </c>
      <c r="I681" s="65" t="str">
        <f t="shared" si="339"/>
        <v/>
      </c>
      <c r="J681" s="65" t="str">
        <f t="shared" si="339"/>
        <v/>
      </c>
      <c r="K681" s="65" t="str">
        <f t="shared" si="339"/>
        <v/>
      </c>
      <c r="L681" s="65" t="str">
        <f t="shared" si="339"/>
        <v/>
      </c>
      <c r="M681" s="65" t="str">
        <f t="shared" si="339"/>
        <v/>
      </c>
      <c r="N681" s="70" t="str">
        <f t="shared" si="339"/>
        <v/>
      </c>
      <c r="O681" s="70" t="str">
        <f t="shared" si="339"/>
        <v/>
      </c>
      <c r="P681" s="70" t="str">
        <f t="shared" si="339"/>
        <v/>
      </c>
      <c r="Q681" s="65" t="str">
        <f t="shared" si="339"/>
        <v/>
      </c>
      <c r="R681" s="65" t="str">
        <f t="shared" si="339"/>
        <v/>
      </c>
      <c r="S681" s="65" t="str">
        <f t="shared" si="339"/>
        <v/>
      </c>
      <c r="T681" s="65" t="str">
        <f t="shared" si="339"/>
        <v/>
      </c>
      <c r="U681" s="65" t="str">
        <f t="shared" si="339"/>
        <v/>
      </c>
      <c r="V681" s="66" t="str">
        <f t="shared" si="339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0">IFERROR((F683-F682)/F682,"")</f>
        <v/>
      </c>
      <c r="G684" s="63" t="str">
        <f t="shared" si="340"/>
        <v/>
      </c>
      <c r="H684" s="63" t="str">
        <f t="shared" si="340"/>
        <v/>
      </c>
      <c r="I684" s="63" t="str">
        <f t="shared" si="340"/>
        <v/>
      </c>
      <c r="J684" s="63" t="str">
        <f t="shared" si="340"/>
        <v/>
      </c>
      <c r="K684" s="63" t="str">
        <f t="shared" si="340"/>
        <v/>
      </c>
      <c r="L684" s="63" t="str">
        <f t="shared" si="340"/>
        <v/>
      </c>
      <c r="M684" s="63" t="str">
        <f t="shared" si="340"/>
        <v/>
      </c>
      <c r="N684" s="35" t="str">
        <f t="shared" si="340"/>
        <v/>
      </c>
      <c r="O684" s="35" t="str">
        <f t="shared" si="340"/>
        <v/>
      </c>
      <c r="P684" s="35" t="str">
        <f t="shared" si="340"/>
        <v/>
      </c>
      <c r="Q684" s="63" t="str">
        <f t="shared" si="340"/>
        <v/>
      </c>
      <c r="R684" s="63" t="str">
        <f t="shared" si="340"/>
        <v/>
      </c>
      <c r="S684" s="63" t="str">
        <f t="shared" si="340"/>
        <v/>
      </c>
      <c r="T684" s="63" t="str">
        <f t="shared" si="340"/>
        <v/>
      </c>
      <c r="U684" s="63" t="str">
        <f t="shared" si="340"/>
        <v/>
      </c>
      <c r="V684" s="64" t="str">
        <f t="shared" si="340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1">IFERROR(SQRT(2*(F683-F682)^2/(F683+F682)),"")</f>
        <v/>
      </c>
      <c r="G685" s="65" t="str">
        <f t="shared" si="341"/>
        <v/>
      </c>
      <c r="H685" s="65" t="str">
        <f t="shared" si="341"/>
        <v/>
      </c>
      <c r="I685" s="65" t="str">
        <f t="shared" si="341"/>
        <v/>
      </c>
      <c r="J685" s="65" t="str">
        <f t="shared" si="341"/>
        <v/>
      </c>
      <c r="K685" s="65" t="str">
        <f t="shared" si="341"/>
        <v/>
      </c>
      <c r="L685" s="65" t="str">
        <f t="shared" si="341"/>
        <v/>
      </c>
      <c r="M685" s="65" t="str">
        <f t="shared" si="341"/>
        <v/>
      </c>
      <c r="N685" s="70" t="str">
        <f t="shared" si="341"/>
        <v/>
      </c>
      <c r="O685" s="70" t="str">
        <f t="shared" si="341"/>
        <v/>
      </c>
      <c r="P685" s="70" t="str">
        <f t="shared" si="341"/>
        <v/>
      </c>
      <c r="Q685" s="65" t="str">
        <f t="shared" si="341"/>
        <v/>
      </c>
      <c r="R685" s="65" t="str">
        <f t="shared" si="341"/>
        <v/>
      </c>
      <c r="S685" s="65" t="str">
        <f t="shared" si="341"/>
        <v/>
      </c>
      <c r="T685" s="65" t="str">
        <f t="shared" si="341"/>
        <v/>
      </c>
      <c r="U685" s="65" t="str">
        <f t="shared" si="341"/>
        <v/>
      </c>
      <c r="V685" s="66" t="str">
        <f t="shared" si="341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2">IFERROR((F687-F686)/F686,"")</f>
        <v/>
      </c>
      <c r="G688" s="63" t="str">
        <f t="shared" si="342"/>
        <v/>
      </c>
      <c r="H688" s="63" t="str">
        <f t="shared" si="342"/>
        <v/>
      </c>
      <c r="I688" s="63" t="str">
        <f t="shared" si="342"/>
        <v/>
      </c>
      <c r="J688" s="63" t="str">
        <f t="shared" si="342"/>
        <v/>
      </c>
      <c r="K688" s="63" t="str">
        <f t="shared" si="342"/>
        <v/>
      </c>
      <c r="L688" s="63" t="str">
        <f t="shared" si="342"/>
        <v/>
      </c>
      <c r="M688" s="63" t="str">
        <f t="shared" si="342"/>
        <v/>
      </c>
      <c r="N688" s="35" t="str">
        <f t="shared" si="342"/>
        <v/>
      </c>
      <c r="O688" s="35" t="str">
        <f t="shared" si="342"/>
        <v/>
      </c>
      <c r="P688" s="35" t="str">
        <f t="shared" si="342"/>
        <v/>
      </c>
      <c r="Q688" s="63" t="str">
        <f t="shared" si="342"/>
        <v/>
      </c>
      <c r="R688" s="63" t="str">
        <f t="shared" si="342"/>
        <v/>
      </c>
      <c r="S688" s="63" t="str">
        <f t="shared" si="342"/>
        <v/>
      </c>
      <c r="T688" s="63" t="str">
        <f t="shared" si="342"/>
        <v/>
      </c>
      <c r="U688" s="63" t="str">
        <f t="shared" si="342"/>
        <v/>
      </c>
      <c r="V688" s="64" t="str">
        <f t="shared" si="342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3">IFERROR(SQRT(2*(F687-F686)^2/(F687+F686)),"")</f>
        <v/>
      </c>
      <c r="G689" s="65" t="str">
        <f t="shared" si="343"/>
        <v/>
      </c>
      <c r="H689" s="65" t="str">
        <f t="shared" si="343"/>
        <v/>
      </c>
      <c r="I689" s="65" t="str">
        <f t="shared" si="343"/>
        <v/>
      </c>
      <c r="J689" s="65" t="str">
        <f t="shared" si="343"/>
        <v/>
      </c>
      <c r="K689" s="65" t="str">
        <f t="shared" si="343"/>
        <v/>
      </c>
      <c r="L689" s="65" t="str">
        <f t="shared" si="343"/>
        <v/>
      </c>
      <c r="M689" s="65" t="str">
        <f t="shared" si="343"/>
        <v/>
      </c>
      <c r="N689" s="70" t="str">
        <f t="shared" si="343"/>
        <v/>
      </c>
      <c r="O689" s="70" t="str">
        <f t="shared" si="343"/>
        <v/>
      </c>
      <c r="P689" s="70" t="str">
        <f t="shared" si="343"/>
        <v/>
      </c>
      <c r="Q689" s="65" t="str">
        <f t="shared" si="343"/>
        <v/>
      </c>
      <c r="R689" s="65" t="str">
        <f t="shared" si="343"/>
        <v/>
      </c>
      <c r="S689" s="65" t="str">
        <f t="shared" si="343"/>
        <v/>
      </c>
      <c r="T689" s="65" t="str">
        <f t="shared" si="343"/>
        <v/>
      </c>
      <c r="U689" s="65" t="str">
        <f t="shared" si="343"/>
        <v/>
      </c>
      <c r="V689" s="66" t="str">
        <f t="shared" si="343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44">IFERROR((F691-F690)/F690,"")</f>
        <v/>
      </c>
      <c r="G692" s="63" t="str">
        <f t="shared" si="344"/>
        <v/>
      </c>
      <c r="H692" s="63" t="str">
        <f t="shared" si="344"/>
        <v/>
      </c>
      <c r="I692" s="63" t="str">
        <f t="shared" si="344"/>
        <v/>
      </c>
      <c r="J692" s="63" t="str">
        <f t="shared" si="344"/>
        <v/>
      </c>
      <c r="K692" s="63" t="str">
        <f t="shared" si="344"/>
        <v/>
      </c>
      <c r="L692" s="63" t="str">
        <f t="shared" si="344"/>
        <v/>
      </c>
      <c r="M692" s="63" t="str">
        <f t="shared" si="344"/>
        <v/>
      </c>
      <c r="N692" s="35" t="str">
        <f t="shared" si="344"/>
        <v/>
      </c>
      <c r="O692" s="35" t="str">
        <f t="shared" si="344"/>
        <v/>
      </c>
      <c r="P692" s="35" t="str">
        <f t="shared" si="344"/>
        <v/>
      </c>
      <c r="Q692" s="63" t="str">
        <f t="shared" si="344"/>
        <v/>
      </c>
      <c r="R692" s="63" t="str">
        <f t="shared" si="344"/>
        <v/>
      </c>
      <c r="S692" s="63" t="str">
        <f t="shared" si="344"/>
        <v/>
      </c>
      <c r="T692" s="63" t="str">
        <f t="shared" si="344"/>
        <v/>
      </c>
      <c r="U692" s="63" t="str">
        <f t="shared" si="344"/>
        <v/>
      </c>
      <c r="V692" s="64" t="str">
        <f t="shared" si="344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45">IFERROR(SQRT(2*(F691-F690)^2/(F691+F690)),"")</f>
        <v/>
      </c>
      <c r="G693" s="65" t="str">
        <f t="shared" si="345"/>
        <v/>
      </c>
      <c r="H693" s="65" t="str">
        <f t="shared" si="345"/>
        <v/>
      </c>
      <c r="I693" s="65" t="str">
        <f t="shared" si="345"/>
        <v/>
      </c>
      <c r="J693" s="65" t="str">
        <f t="shared" si="345"/>
        <v/>
      </c>
      <c r="K693" s="65" t="str">
        <f t="shared" si="345"/>
        <v/>
      </c>
      <c r="L693" s="65" t="str">
        <f t="shared" si="345"/>
        <v/>
      </c>
      <c r="M693" s="65" t="str">
        <f t="shared" si="345"/>
        <v/>
      </c>
      <c r="N693" s="70" t="str">
        <f t="shared" si="345"/>
        <v/>
      </c>
      <c r="O693" s="70" t="str">
        <f t="shared" si="345"/>
        <v/>
      </c>
      <c r="P693" s="70" t="str">
        <f t="shared" si="345"/>
        <v/>
      </c>
      <c r="Q693" s="65" t="str">
        <f t="shared" si="345"/>
        <v/>
      </c>
      <c r="R693" s="65" t="str">
        <f t="shared" si="345"/>
        <v/>
      </c>
      <c r="S693" s="65" t="str">
        <f t="shared" si="345"/>
        <v/>
      </c>
      <c r="T693" s="65" t="str">
        <f t="shared" si="345"/>
        <v/>
      </c>
      <c r="U693" s="65" t="str">
        <f t="shared" si="345"/>
        <v/>
      </c>
      <c r="V693" s="66" t="str">
        <f t="shared" si="345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46">IFERROR((F695-F694)/F694,"")</f>
        <v/>
      </c>
      <c r="G696" s="63" t="str">
        <f t="shared" si="346"/>
        <v/>
      </c>
      <c r="H696" s="63" t="str">
        <f t="shared" si="346"/>
        <v/>
      </c>
      <c r="I696" s="63" t="str">
        <f t="shared" si="346"/>
        <v/>
      </c>
      <c r="J696" s="63" t="str">
        <f t="shared" si="346"/>
        <v/>
      </c>
      <c r="K696" s="63" t="str">
        <f t="shared" si="346"/>
        <v/>
      </c>
      <c r="L696" s="63" t="str">
        <f t="shared" si="346"/>
        <v/>
      </c>
      <c r="M696" s="63" t="str">
        <f t="shared" si="346"/>
        <v/>
      </c>
      <c r="N696" s="35" t="str">
        <f t="shared" si="346"/>
        <v/>
      </c>
      <c r="O696" s="35" t="str">
        <f t="shared" si="346"/>
        <v/>
      </c>
      <c r="P696" s="35" t="str">
        <f t="shared" si="346"/>
        <v/>
      </c>
      <c r="Q696" s="63" t="str">
        <f t="shared" si="346"/>
        <v/>
      </c>
      <c r="R696" s="63" t="str">
        <f t="shared" si="346"/>
        <v/>
      </c>
      <c r="S696" s="63" t="str">
        <f t="shared" si="346"/>
        <v/>
      </c>
      <c r="T696" s="63" t="str">
        <f t="shared" si="346"/>
        <v/>
      </c>
      <c r="U696" s="63" t="str">
        <f t="shared" si="346"/>
        <v/>
      </c>
      <c r="V696" s="64" t="str">
        <f t="shared" si="346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47">IFERROR(SQRT(2*(F695-F694)^2/(F695+F694)),"")</f>
        <v/>
      </c>
      <c r="G697" s="65" t="str">
        <f t="shared" si="347"/>
        <v/>
      </c>
      <c r="H697" s="65" t="str">
        <f t="shared" si="347"/>
        <v/>
      </c>
      <c r="I697" s="65" t="str">
        <f t="shared" si="347"/>
        <v/>
      </c>
      <c r="J697" s="65" t="str">
        <f t="shared" si="347"/>
        <v/>
      </c>
      <c r="K697" s="65" t="str">
        <f t="shared" si="347"/>
        <v/>
      </c>
      <c r="L697" s="65" t="str">
        <f t="shared" si="347"/>
        <v/>
      </c>
      <c r="M697" s="65" t="str">
        <f t="shared" si="347"/>
        <v/>
      </c>
      <c r="N697" s="70" t="str">
        <f t="shared" si="347"/>
        <v/>
      </c>
      <c r="O697" s="70" t="str">
        <f t="shared" si="347"/>
        <v/>
      </c>
      <c r="P697" s="70" t="str">
        <f t="shared" si="347"/>
        <v/>
      </c>
      <c r="Q697" s="65" t="str">
        <f t="shared" si="347"/>
        <v/>
      </c>
      <c r="R697" s="65" t="str">
        <f t="shared" si="347"/>
        <v/>
      </c>
      <c r="S697" s="65" t="str">
        <f t="shared" si="347"/>
        <v/>
      </c>
      <c r="T697" s="65" t="str">
        <f t="shared" si="347"/>
        <v/>
      </c>
      <c r="U697" s="65" t="str">
        <f t="shared" si="347"/>
        <v/>
      </c>
      <c r="V697" s="66" t="str">
        <f t="shared" si="347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48">IFERROR((F699-F698)/F698,"")</f>
        <v/>
      </c>
      <c r="G700" s="63" t="str">
        <f t="shared" si="348"/>
        <v/>
      </c>
      <c r="H700" s="63" t="str">
        <f t="shared" si="348"/>
        <v/>
      </c>
      <c r="I700" s="63" t="str">
        <f t="shared" si="348"/>
        <v/>
      </c>
      <c r="J700" s="63" t="str">
        <f t="shared" si="348"/>
        <v/>
      </c>
      <c r="K700" s="63" t="str">
        <f t="shared" si="348"/>
        <v/>
      </c>
      <c r="L700" s="63" t="str">
        <f t="shared" si="348"/>
        <v/>
      </c>
      <c r="M700" s="63" t="str">
        <f t="shared" si="348"/>
        <v/>
      </c>
      <c r="N700" s="35" t="str">
        <f t="shared" si="348"/>
        <v/>
      </c>
      <c r="O700" s="35" t="str">
        <f t="shared" si="348"/>
        <v/>
      </c>
      <c r="P700" s="35" t="str">
        <f t="shared" si="348"/>
        <v/>
      </c>
      <c r="Q700" s="63" t="str">
        <f t="shared" si="348"/>
        <v/>
      </c>
      <c r="R700" s="63" t="str">
        <f t="shared" si="348"/>
        <v/>
      </c>
      <c r="S700" s="63" t="str">
        <f t="shared" si="348"/>
        <v/>
      </c>
      <c r="T700" s="63" t="str">
        <f t="shared" si="348"/>
        <v/>
      </c>
      <c r="U700" s="63" t="str">
        <f t="shared" si="348"/>
        <v/>
      </c>
      <c r="V700" s="64" t="str">
        <f t="shared" si="348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49">IFERROR(SQRT(2*(F699-F698)^2/(F699+F698)),"")</f>
        <v/>
      </c>
      <c r="G701" s="65" t="str">
        <f t="shared" si="349"/>
        <v/>
      </c>
      <c r="H701" s="65" t="str">
        <f t="shared" si="349"/>
        <v/>
      </c>
      <c r="I701" s="65" t="str">
        <f t="shared" si="349"/>
        <v/>
      </c>
      <c r="J701" s="65" t="str">
        <f t="shared" si="349"/>
        <v/>
      </c>
      <c r="K701" s="65" t="str">
        <f t="shared" si="349"/>
        <v/>
      </c>
      <c r="L701" s="65" t="str">
        <f t="shared" si="349"/>
        <v/>
      </c>
      <c r="M701" s="65" t="str">
        <f t="shared" si="349"/>
        <v/>
      </c>
      <c r="N701" s="70" t="str">
        <f t="shared" si="349"/>
        <v/>
      </c>
      <c r="O701" s="70" t="str">
        <f t="shared" si="349"/>
        <v/>
      </c>
      <c r="P701" s="70" t="str">
        <f t="shared" si="349"/>
        <v/>
      </c>
      <c r="Q701" s="65" t="str">
        <f t="shared" si="349"/>
        <v/>
      </c>
      <c r="R701" s="65" t="str">
        <f t="shared" si="349"/>
        <v/>
      </c>
      <c r="S701" s="65" t="str">
        <f t="shared" si="349"/>
        <v/>
      </c>
      <c r="T701" s="65" t="str">
        <f t="shared" si="349"/>
        <v/>
      </c>
      <c r="U701" s="65" t="str">
        <f t="shared" si="349"/>
        <v/>
      </c>
      <c r="V701" s="66" t="str">
        <f t="shared" si="349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0">IFERROR((F703-F702)/F702,"")</f>
        <v/>
      </c>
      <c r="G704" s="63" t="str">
        <f t="shared" si="350"/>
        <v/>
      </c>
      <c r="H704" s="63" t="str">
        <f t="shared" si="350"/>
        <v/>
      </c>
      <c r="I704" s="63" t="str">
        <f t="shared" si="350"/>
        <v/>
      </c>
      <c r="J704" s="63" t="str">
        <f t="shared" si="350"/>
        <v/>
      </c>
      <c r="K704" s="63" t="str">
        <f t="shared" si="350"/>
        <v/>
      </c>
      <c r="L704" s="63" t="str">
        <f t="shared" si="350"/>
        <v/>
      </c>
      <c r="M704" s="63" t="str">
        <f t="shared" si="350"/>
        <v/>
      </c>
      <c r="N704" s="35" t="str">
        <f t="shared" si="350"/>
        <v/>
      </c>
      <c r="O704" s="35" t="str">
        <f t="shared" si="350"/>
        <v/>
      </c>
      <c r="P704" s="35" t="str">
        <f t="shared" si="350"/>
        <v/>
      </c>
      <c r="Q704" s="63" t="str">
        <f t="shared" si="350"/>
        <v/>
      </c>
      <c r="R704" s="63" t="str">
        <f t="shared" si="350"/>
        <v/>
      </c>
      <c r="S704" s="63" t="str">
        <f t="shared" si="350"/>
        <v/>
      </c>
      <c r="T704" s="63" t="str">
        <f t="shared" si="350"/>
        <v/>
      </c>
      <c r="U704" s="63" t="str">
        <f t="shared" si="350"/>
        <v/>
      </c>
      <c r="V704" s="64" t="str">
        <f t="shared" si="350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1">IFERROR(SQRT(2*(F703-F702)^2/(F703+F702)),"")</f>
        <v/>
      </c>
      <c r="G705" s="65" t="str">
        <f t="shared" si="351"/>
        <v/>
      </c>
      <c r="H705" s="65" t="str">
        <f t="shared" si="351"/>
        <v/>
      </c>
      <c r="I705" s="65" t="str">
        <f t="shared" si="351"/>
        <v/>
      </c>
      <c r="J705" s="65" t="str">
        <f t="shared" si="351"/>
        <v/>
      </c>
      <c r="K705" s="65" t="str">
        <f t="shared" si="351"/>
        <v/>
      </c>
      <c r="L705" s="65" t="str">
        <f t="shared" si="351"/>
        <v/>
      </c>
      <c r="M705" s="65" t="str">
        <f t="shared" si="351"/>
        <v/>
      </c>
      <c r="N705" s="70" t="str">
        <f t="shared" si="351"/>
        <v/>
      </c>
      <c r="O705" s="70" t="str">
        <f t="shared" si="351"/>
        <v/>
      </c>
      <c r="P705" s="70" t="str">
        <f t="shared" si="351"/>
        <v/>
      </c>
      <c r="Q705" s="65" t="str">
        <f t="shared" si="351"/>
        <v/>
      </c>
      <c r="R705" s="65" t="str">
        <f t="shared" si="351"/>
        <v/>
      </c>
      <c r="S705" s="65" t="str">
        <f t="shared" si="351"/>
        <v/>
      </c>
      <c r="T705" s="65" t="str">
        <f t="shared" si="351"/>
        <v/>
      </c>
      <c r="U705" s="65" t="str">
        <f t="shared" si="351"/>
        <v/>
      </c>
      <c r="V705" s="66" t="str">
        <f t="shared" si="351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52">IFERROR((F707-F706)/F706,"")</f>
        <v/>
      </c>
      <c r="G708" s="63" t="str">
        <f t="shared" si="352"/>
        <v/>
      </c>
      <c r="H708" s="63" t="str">
        <f t="shared" si="352"/>
        <v/>
      </c>
      <c r="I708" s="63" t="str">
        <f t="shared" si="352"/>
        <v/>
      </c>
      <c r="J708" s="63" t="str">
        <f t="shared" si="352"/>
        <v/>
      </c>
      <c r="K708" s="63" t="str">
        <f t="shared" si="352"/>
        <v/>
      </c>
      <c r="L708" s="63" t="str">
        <f t="shared" si="352"/>
        <v/>
      </c>
      <c r="M708" s="63" t="str">
        <f t="shared" si="352"/>
        <v/>
      </c>
      <c r="N708" s="35" t="str">
        <f t="shared" si="352"/>
        <v/>
      </c>
      <c r="O708" s="35" t="str">
        <f t="shared" si="352"/>
        <v/>
      </c>
      <c r="P708" s="35" t="str">
        <f t="shared" si="352"/>
        <v/>
      </c>
      <c r="Q708" s="63" t="str">
        <f t="shared" si="352"/>
        <v/>
      </c>
      <c r="R708" s="63" t="str">
        <f t="shared" si="352"/>
        <v/>
      </c>
      <c r="S708" s="63" t="str">
        <f t="shared" si="352"/>
        <v/>
      </c>
      <c r="T708" s="63" t="str">
        <f t="shared" si="352"/>
        <v/>
      </c>
      <c r="U708" s="63" t="str">
        <f t="shared" si="352"/>
        <v/>
      </c>
      <c r="V708" s="64" t="str">
        <f t="shared" si="352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53">IFERROR(SQRT(2*(F707-F706)^2/(F707+F706)),"")</f>
        <v/>
      </c>
      <c r="G709" s="65" t="str">
        <f t="shared" si="353"/>
        <v/>
      </c>
      <c r="H709" s="65" t="str">
        <f t="shared" si="353"/>
        <v/>
      </c>
      <c r="I709" s="65" t="str">
        <f t="shared" si="353"/>
        <v/>
      </c>
      <c r="J709" s="65" t="str">
        <f t="shared" si="353"/>
        <v/>
      </c>
      <c r="K709" s="65" t="str">
        <f t="shared" si="353"/>
        <v/>
      </c>
      <c r="L709" s="65" t="str">
        <f t="shared" si="353"/>
        <v/>
      </c>
      <c r="M709" s="65" t="str">
        <f t="shared" si="353"/>
        <v/>
      </c>
      <c r="N709" s="70" t="str">
        <f t="shared" si="353"/>
        <v/>
      </c>
      <c r="O709" s="70" t="str">
        <f t="shared" si="353"/>
        <v/>
      </c>
      <c r="P709" s="70" t="str">
        <f t="shared" si="353"/>
        <v/>
      </c>
      <c r="Q709" s="65" t="str">
        <f t="shared" si="353"/>
        <v/>
      </c>
      <c r="R709" s="65" t="str">
        <f t="shared" si="353"/>
        <v/>
      </c>
      <c r="S709" s="65" t="str">
        <f t="shared" si="353"/>
        <v/>
      </c>
      <c r="T709" s="65" t="str">
        <f t="shared" si="353"/>
        <v/>
      </c>
      <c r="U709" s="65" t="str">
        <f t="shared" si="353"/>
        <v/>
      </c>
      <c r="V709" s="66" t="str">
        <f t="shared" si="353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4">IFERROR((F711-F710)/F710,"")</f>
        <v/>
      </c>
      <c r="G712" s="63" t="str">
        <f t="shared" si="354"/>
        <v/>
      </c>
      <c r="H712" s="63" t="str">
        <f t="shared" si="354"/>
        <v/>
      </c>
      <c r="I712" s="63" t="str">
        <f t="shared" si="354"/>
        <v/>
      </c>
      <c r="J712" s="63" t="str">
        <f t="shared" si="354"/>
        <v/>
      </c>
      <c r="K712" s="63" t="str">
        <f t="shared" si="354"/>
        <v/>
      </c>
      <c r="L712" s="63" t="str">
        <f t="shared" si="354"/>
        <v/>
      </c>
      <c r="M712" s="63" t="str">
        <f t="shared" si="354"/>
        <v/>
      </c>
      <c r="N712" s="35" t="str">
        <f t="shared" si="354"/>
        <v/>
      </c>
      <c r="O712" s="35" t="str">
        <f t="shared" si="354"/>
        <v/>
      </c>
      <c r="P712" s="35" t="str">
        <f t="shared" si="354"/>
        <v/>
      </c>
      <c r="Q712" s="63" t="str">
        <f t="shared" si="354"/>
        <v/>
      </c>
      <c r="R712" s="63" t="str">
        <f t="shared" si="354"/>
        <v/>
      </c>
      <c r="S712" s="63" t="str">
        <f t="shared" si="354"/>
        <v/>
      </c>
      <c r="T712" s="63" t="str">
        <f t="shared" si="354"/>
        <v/>
      </c>
      <c r="U712" s="63" t="str">
        <f t="shared" si="354"/>
        <v/>
      </c>
      <c r="V712" s="64" t="str">
        <f t="shared" si="354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5">IFERROR(SQRT(2*(F711-F710)^2/(F711+F710)),"")</f>
        <v/>
      </c>
      <c r="G713" s="65" t="str">
        <f t="shared" si="355"/>
        <v/>
      </c>
      <c r="H713" s="65" t="str">
        <f t="shared" si="355"/>
        <v/>
      </c>
      <c r="I713" s="65" t="str">
        <f t="shared" si="355"/>
        <v/>
      </c>
      <c r="J713" s="65" t="str">
        <f t="shared" si="355"/>
        <v/>
      </c>
      <c r="K713" s="65" t="str">
        <f t="shared" si="355"/>
        <v/>
      </c>
      <c r="L713" s="65" t="str">
        <f t="shared" si="355"/>
        <v/>
      </c>
      <c r="M713" s="65" t="str">
        <f t="shared" si="355"/>
        <v/>
      </c>
      <c r="N713" s="70" t="str">
        <f t="shared" si="355"/>
        <v/>
      </c>
      <c r="O713" s="70" t="str">
        <f t="shared" si="355"/>
        <v/>
      </c>
      <c r="P713" s="70" t="str">
        <f t="shared" si="355"/>
        <v/>
      </c>
      <c r="Q713" s="65" t="str">
        <f t="shared" si="355"/>
        <v/>
      </c>
      <c r="R713" s="65" t="str">
        <f t="shared" si="355"/>
        <v/>
      </c>
      <c r="S713" s="65" t="str">
        <f t="shared" si="355"/>
        <v/>
      </c>
      <c r="T713" s="65" t="str">
        <f t="shared" si="355"/>
        <v/>
      </c>
      <c r="U713" s="65" t="str">
        <f t="shared" si="355"/>
        <v/>
      </c>
      <c r="V713" s="66" t="str">
        <f t="shared" si="355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56">IFERROR((F715-F714)/F714,"")</f>
        <v/>
      </c>
      <c r="G716" s="63" t="str">
        <f t="shared" si="356"/>
        <v/>
      </c>
      <c r="H716" s="63" t="str">
        <f t="shared" si="356"/>
        <v/>
      </c>
      <c r="I716" s="63" t="str">
        <f t="shared" si="356"/>
        <v/>
      </c>
      <c r="J716" s="63" t="str">
        <f t="shared" si="356"/>
        <v/>
      </c>
      <c r="K716" s="63" t="str">
        <f t="shared" si="356"/>
        <v/>
      </c>
      <c r="L716" s="63" t="str">
        <f t="shared" si="356"/>
        <v/>
      </c>
      <c r="M716" s="63" t="str">
        <f t="shared" si="356"/>
        <v/>
      </c>
      <c r="N716" s="35" t="str">
        <f t="shared" si="356"/>
        <v/>
      </c>
      <c r="O716" s="35" t="str">
        <f t="shared" si="356"/>
        <v/>
      </c>
      <c r="P716" s="35" t="str">
        <f t="shared" si="356"/>
        <v/>
      </c>
      <c r="Q716" s="63" t="str">
        <f t="shared" si="356"/>
        <v/>
      </c>
      <c r="R716" s="63" t="str">
        <f t="shared" si="356"/>
        <v/>
      </c>
      <c r="S716" s="63" t="str">
        <f t="shared" si="356"/>
        <v/>
      </c>
      <c r="T716" s="63" t="str">
        <f t="shared" si="356"/>
        <v/>
      </c>
      <c r="U716" s="63" t="str">
        <f t="shared" si="356"/>
        <v/>
      </c>
      <c r="V716" s="64" t="str">
        <f t="shared" si="356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57">IFERROR(SQRT(2*(F715-F714)^2/(F715+F714)),"")</f>
        <v/>
      </c>
      <c r="G717" s="65" t="str">
        <f t="shared" si="357"/>
        <v/>
      </c>
      <c r="H717" s="65" t="str">
        <f t="shared" si="357"/>
        <v/>
      </c>
      <c r="I717" s="65" t="str">
        <f t="shared" si="357"/>
        <v/>
      </c>
      <c r="J717" s="65" t="str">
        <f t="shared" si="357"/>
        <v/>
      </c>
      <c r="K717" s="65" t="str">
        <f t="shared" si="357"/>
        <v/>
      </c>
      <c r="L717" s="65" t="str">
        <f t="shared" si="357"/>
        <v/>
      </c>
      <c r="M717" s="65" t="str">
        <f t="shared" si="357"/>
        <v/>
      </c>
      <c r="N717" s="70" t="str">
        <f t="shared" si="357"/>
        <v/>
      </c>
      <c r="O717" s="70" t="str">
        <f t="shared" si="357"/>
        <v/>
      </c>
      <c r="P717" s="70" t="str">
        <f t="shared" si="357"/>
        <v/>
      </c>
      <c r="Q717" s="65" t="str">
        <f t="shared" si="357"/>
        <v/>
      </c>
      <c r="R717" s="65" t="str">
        <f t="shared" si="357"/>
        <v/>
      </c>
      <c r="S717" s="65" t="str">
        <f t="shared" si="357"/>
        <v/>
      </c>
      <c r="T717" s="65" t="str">
        <f t="shared" si="357"/>
        <v/>
      </c>
      <c r="U717" s="65" t="str">
        <f t="shared" si="357"/>
        <v/>
      </c>
      <c r="V717" s="66" t="str">
        <f t="shared" si="357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58">IFERROR((F719-F718)/F718,"")</f>
        <v/>
      </c>
      <c r="G720" s="63" t="str">
        <f t="shared" si="358"/>
        <v/>
      </c>
      <c r="H720" s="63" t="str">
        <f t="shared" si="358"/>
        <v/>
      </c>
      <c r="I720" s="63" t="str">
        <f t="shared" si="358"/>
        <v/>
      </c>
      <c r="J720" s="63" t="str">
        <f t="shared" si="358"/>
        <v/>
      </c>
      <c r="K720" s="63" t="str">
        <f t="shared" si="358"/>
        <v/>
      </c>
      <c r="L720" s="63" t="str">
        <f t="shared" si="358"/>
        <v/>
      </c>
      <c r="M720" s="63" t="str">
        <f t="shared" si="358"/>
        <v/>
      </c>
      <c r="N720" s="35" t="str">
        <f t="shared" si="358"/>
        <v/>
      </c>
      <c r="O720" s="35" t="str">
        <f t="shared" si="358"/>
        <v/>
      </c>
      <c r="P720" s="35" t="str">
        <f t="shared" si="358"/>
        <v/>
      </c>
      <c r="Q720" s="63" t="str">
        <f t="shared" si="358"/>
        <v/>
      </c>
      <c r="R720" s="63" t="str">
        <f t="shared" si="358"/>
        <v/>
      </c>
      <c r="S720" s="63" t="str">
        <f t="shared" si="358"/>
        <v/>
      </c>
      <c r="T720" s="63" t="str">
        <f t="shared" si="358"/>
        <v/>
      </c>
      <c r="U720" s="63" t="str">
        <f t="shared" si="358"/>
        <v/>
      </c>
      <c r="V720" s="64" t="str">
        <f t="shared" si="358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59">IFERROR(SQRT(2*(F719-F718)^2/(F719+F718)),"")</f>
        <v/>
      </c>
      <c r="G721" s="65" t="str">
        <f t="shared" si="359"/>
        <v/>
      </c>
      <c r="H721" s="65" t="str">
        <f t="shared" si="359"/>
        <v/>
      </c>
      <c r="I721" s="65" t="str">
        <f t="shared" si="359"/>
        <v/>
      </c>
      <c r="J721" s="65" t="str">
        <f t="shared" si="359"/>
        <v/>
      </c>
      <c r="K721" s="65" t="str">
        <f t="shared" si="359"/>
        <v/>
      </c>
      <c r="L721" s="65" t="str">
        <f t="shared" si="359"/>
        <v/>
      </c>
      <c r="M721" s="65" t="str">
        <f t="shared" si="359"/>
        <v/>
      </c>
      <c r="N721" s="70" t="str">
        <f t="shared" si="359"/>
        <v/>
      </c>
      <c r="O721" s="70" t="str">
        <f t="shared" si="359"/>
        <v/>
      </c>
      <c r="P721" s="70" t="str">
        <f t="shared" si="359"/>
        <v/>
      </c>
      <c r="Q721" s="65" t="str">
        <f t="shared" si="359"/>
        <v/>
      </c>
      <c r="R721" s="65" t="str">
        <f t="shared" si="359"/>
        <v/>
      </c>
      <c r="S721" s="65" t="str">
        <f t="shared" si="359"/>
        <v/>
      </c>
      <c r="T721" s="65" t="str">
        <f t="shared" si="359"/>
        <v/>
      </c>
      <c r="U721" s="65" t="str">
        <f t="shared" si="359"/>
        <v/>
      </c>
      <c r="V721" s="66" t="str">
        <f t="shared" si="359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0">IFERROR((F723-F722)/F722,"")</f>
        <v/>
      </c>
      <c r="G724" s="63" t="str">
        <f t="shared" si="360"/>
        <v/>
      </c>
      <c r="H724" s="63" t="str">
        <f t="shared" si="360"/>
        <v/>
      </c>
      <c r="I724" s="63" t="str">
        <f t="shared" si="360"/>
        <v/>
      </c>
      <c r="J724" s="63" t="str">
        <f t="shared" si="360"/>
        <v/>
      </c>
      <c r="K724" s="63" t="str">
        <f t="shared" si="360"/>
        <v/>
      </c>
      <c r="L724" s="63" t="str">
        <f t="shared" si="360"/>
        <v/>
      </c>
      <c r="M724" s="63" t="str">
        <f t="shared" si="360"/>
        <v/>
      </c>
      <c r="N724" s="35" t="str">
        <f t="shared" si="360"/>
        <v/>
      </c>
      <c r="O724" s="35" t="str">
        <f t="shared" si="360"/>
        <v/>
      </c>
      <c r="P724" s="35" t="str">
        <f t="shared" si="360"/>
        <v/>
      </c>
      <c r="Q724" s="63" t="str">
        <f t="shared" si="360"/>
        <v/>
      </c>
      <c r="R724" s="63" t="str">
        <f t="shared" si="360"/>
        <v/>
      </c>
      <c r="S724" s="63" t="str">
        <f t="shared" si="360"/>
        <v/>
      </c>
      <c r="T724" s="63" t="str">
        <f t="shared" si="360"/>
        <v/>
      </c>
      <c r="U724" s="63" t="str">
        <f t="shared" si="360"/>
        <v/>
      </c>
      <c r="V724" s="64" t="str">
        <f t="shared" si="360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1">IFERROR(SQRT(2*(F723-F722)^2/(F723+F722)),"")</f>
        <v/>
      </c>
      <c r="G725" s="65" t="str">
        <f t="shared" si="361"/>
        <v/>
      </c>
      <c r="H725" s="65" t="str">
        <f t="shared" si="361"/>
        <v/>
      </c>
      <c r="I725" s="65" t="str">
        <f t="shared" si="361"/>
        <v/>
      </c>
      <c r="J725" s="65" t="str">
        <f t="shared" si="361"/>
        <v/>
      </c>
      <c r="K725" s="65" t="str">
        <f t="shared" si="361"/>
        <v/>
      </c>
      <c r="L725" s="65" t="str">
        <f t="shared" si="361"/>
        <v/>
      </c>
      <c r="M725" s="65" t="str">
        <f t="shared" si="361"/>
        <v/>
      </c>
      <c r="N725" s="70" t="str">
        <f t="shared" si="361"/>
        <v/>
      </c>
      <c r="O725" s="70" t="str">
        <f t="shared" si="361"/>
        <v/>
      </c>
      <c r="P725" s="70" t="str">
        <f t="shared" si="361"/>
        <v/>
      </c>
      <c r="Q725" s="65" t="str">
        <f t="shared" si="361"/>
        <v/>
      </c>
      <c r="R725" s="65" t="str">
        <f t="shared" si="361"/>
        <v/>
      </c>
      <c r="S725" s="65" t="str">
        <f t="shared" si="361"/>
        <v/>
      </c>
      <c r="T725" s="65" t="str">
        <f t="shared" si="361"/>
        <v/>
      </c>
      <c r="U725" s="65" t="str">
        <f t="shared" si="361"/>
        <v/>
      </c>
      <c r="V725" s="66" t="str">
        <f t="shared" si="361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2">IFERROR((F727-F726)/F726,"")</f>
        <v/>
      </c>
      <c r="G728" s="63" t="str">
        <f t="shared" si="362"/>
        <v/>
      </c>
      <c r="H728" s="63" t="str">
        <f t="shared" si="362"/>
        <v/>
      </c>
      <c r="I728" s="63" t="str">
        <f t="shared" si="362"/>
        <v/>
      </c>
      <c r="J728" s="63" t="str">
        <f t="shared" si="362"/>
        <v/>
      </c>
      <c r="K728" s="63" t="str">
        <f t="shared" si="362"/>
        <v/>
      </c>
      <c r="L728" s="63" t="str">
        <f t="shared" si="362"/>
        <v/>
      </c>
      <c r="M728" s="63" t="str">
        <f t="shared" si="362"/>
        <v/>
      </c>
      <c r="N728" s="35" t="str">
        <f t="shared" si="362"/>
        <v/>
      </c>
      <c r="O728" s="35" t="str">
        <f t="shared" si="362"/>
        <v/>
      </c>
      <c r="P728" s="35" t="str">
        <f t="shared" si="362"/>
        <v/>
      </c>
      <c r="Q728" s="63" t="str">
        <f t="shared" si="362"/>
        <v/>
      </c>
      <c r="R728" s="63" t="str">
        <f t="shared" si="362"/>
        <v/>
      </c>
      <c r="S728" s="63" t="str">
        <f t="shared" si="362"/>
        <v/>
      </c>
      <c r="T728" s="63" t="str">
        <f t="shared" si="362"/>
        <v/>
      </c>
      <c r="U728" s="63" t="str">
        <f t="shared" si="362"/>
        <v/>
      </c>
      <c r="V728" s="64" t="str">
        <f t="shared" si="362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3">IFERROR(SQRT(2*(F727-F726)^2/(F727+F726)),"")</f>
        <v/>
      </c>
      <c r="G729" s="65" t="str">
        <f t="shared" si="363"/>
        <v/>
      </c>
      <c r="H729" s="65" t="str">
        <f t="shared" si="363"/>
        <v/>
      </c>
      <c r="I729" s="65" t="str">
        <f t="shared" si="363"/>
        <v/>
      </c>
      <c r="J729" s="65" t="str">
        <f t="shared" si="363"/>
        <v/>
      </c>
      <c r="K729" s="65" t="str">
        <f t="shared" si="363"/>
        <v/>
      </c>
      <c r="L729" s="65" t="str">
        <f t="shared" si="363"/>
        <v/>
      </c>
      <c r="M729" s="65" t="str">
        <f t="shared" si="363"/>
        <v/>
      </c>
      <c r="N729" s="70" t="str">
        <f t="shared" si="363"/>
        <v/>
      </c>
      <c r="O729" s="70" t="str">
        <f t="shared" si="363"/>
        <v/>
      </c>
      <c r="P729" s="70" t="str">
        <f t="shared" si="363"/>
        <v/>
      </c>
      <c r="Q729" s="65" t="str">
        <f t="shared" si="363"/>
        <v/>
      </c>
      <c r="R729" s="65" t="str">
        <f t="shared" si="363"/>
        <v/>
      </c>
      <c r="S729" s="65" t="str">
        <f t="shared" si="363"/>
        <v/>
      </c>
      <c r="T729" s="65" t="str">
        <f t="shared" si="363"/>
        <v/>
      </c>
      <c r="U729" s="65" t="str">
        <f t="shared" si="363"/>
        <v/>
      </c>
      <c r="V729" s="66" t="str">
        <f t="shared" si="363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4">IFERROR((F731-F730)/F730,"")</f>
        <v/>
      </c>
      <c r="G732" s="63" t="str">
        <f t="shared" si="364"/>
        <v/>
      </c>
      <c r="H732" s="63" t="str">
        <f t="shared" si="364"/>
        <v/>
      </c>
      <c r="I732" s="63" t="str">
        <f t="shared" si="364"/>
        <v/>
      </c>
      <c r="J732" s="63" t="str">
        <f t="shared" si="364"/>
        <v/>
      </c>
      <c r="K732" s="63" t="str">
        <f t="shared" si="364"/>
        <v/>
      </c>
      <c r="L732" s="63" t="str">
        <f t="shared" si="364"/>
        <v/>
      </c>
      <c r="M732" s="63" t="str">
        <f t="shared" si="364"/>
        <v/>
      </c>
      <c r="N732" s="35" t="str">
        <f t="shared" si="364"/>
        <v/>
      </c>
      <c r="O732" s="35" t="str">
        <f t="shared" si="364"/>
        <v/>
      </c>
      <c r="P732" s="35" t="str">
        <f t="shared" si="364"/>
        <v/>
      </c>
      <c r="Q732" s="63" t="str">
        <f t="shared" si="364"/>
        <v/>
      </c>
      <c r="R732" s="63" t="str">
        <f t="shared" si="364"/>
        <v/>
      </c>
      <c r="S732" s="63" t="str">
        <f t="shared" si="364"/>
        <v/>
      </c>
      <c r="T732" s="63" t="str">
        <f t="shared" si="364"/>
        <v/>
      </c>
      <c r="U732" s="63" t="str">
        <f t="shared" si="364"/>
        <v/>
      </c>
      <c r="V732" s="64" t="str">
        <f t="shared" si="364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5">IFERROR(SQRT(2*(F731-F730)^2/(F731+F730)),"")</f>
        <v/>
      </c>
      <c r="G733" s="65" t="str">
        <f t="shared" si="365"/>
        <v/>
      </c>
      <c r="H733" s="65" t="str">
        <f t="shared" si="365"/>
        <v/>
      </c>
      <c r="I733" s="65" t="str">
        <f t="shared" si="365"/>
        <v/>
      </c>
      <c r="J733" s="65" t="str">
        <f t="shared" si="365"/>
        <v/>
      </c>
      <c r="K733" s="65" t="str">
        <f t="shared" si="365"/>
        <v/>
      </c>
      <c r="L733" s="65" t="str">
        <f t="shared" si="365"/>
        <v/>
      </c>
      <c r="M733" s="65" t="str">
        <f t="shared" si="365"/>
        <v/>
      </c>
      <c r="N733" s="70" t="str">
        <f t="shared" si="365"/>
        <v/>
      </c>
      <c r="O733" s="70" t="str">
        <f t="shared" si="365"/>
        <v/>
      </c>
      <c r="P733" s="70" t="str">
        <f t="shared" si="365"/>
        <v/>
      </c>
      <c r="Q733" s="65" t="str">
        <f t="shared" si="365"/>
        <v/>
      </c>
      <c r="R733" s="65" t="str">
        <f t="shared" si="365"/>
        <v/>
      </c>
      <c r="S733" s="65" t="str">
        <f t="shared" si="365"/>
        <v/>
      </c>
      <c r="T733" s="65" t="str">
        <f t="shared" si="365"/>
        <v/>
      </c>
      <c r="U733" s="65" t="str">
        <f t="shared" si="365"/>
        <v/>
      </c>
      <c r="V733" s="66" t="str">
        <f t="shared" si="365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66">IFERROR((F735-F734)/F734,"")</f>
        <v/>
      </c>
      <c r="G736" s="63" t="str">
        <f t="shared" si="366"/>
        <v/>
      </c>
      <c r="H736" s="63" t="str">
        <f t="shared" si="366"/>
        <v/>
      </c>
      <c r="I736" s="63" t="str">
        <f t="shared" si="366"/>
        <v/>
      </c>
      <c r="J736" s="63" t="str">
        <f t="shared" si="366"/>
        <v/>
      </c>
      <c r="K736" s="63" t="str">
        <f t="shared" si="366"/>
        <v/>
      </c>
      <c r="L736" s="63" t="str">
        <f t="shared" si="366"/>
        <v/>
      </c>
      <c r="M736" s="63" t="str">
        <f t="shared" si="366"/>
        <v/>
      </c>
      <c r="N736" s="35" t="str">
        <f t="shared" si="366"/>
        <v/>
      </c>
      <c r="O736" s="35" t="str">
        <f t="shared" si="366"/>
        <v/>
      </c>
      <c r="P736" s="35" t="str">
        <f t="shared" si="366"/>
        <v/>
      </c>
      <c r="Q736" s="63" t="str">
        <f t="shared" si="366"/>
        <v/>
      </c>
      <c r="R736" s="63" t="str">
        <f t="shared" si="366"/>
        <v/>
      </c>
      <c r="S736" s="63" t="str">
        <f t="shared" si="366"/>
        <v/>
      </c>
      <c r="T736" s="63" t="str">
        <f t="shared" si="366"/>
        <v/>
      </c>
      <c r="U736" s="63" t="str">
        <f t="shared" si="366"/>
        <v/>
      </c>
      <c r="V736" s="64" t="str">
        <f t="shared" si="366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67">IFERROR(SQRT(2*(F735-F734)^2/(F735+F734)),"")</f>
        <v/>
      </c>
      <c r="G737" s="65" t="str">
        <f t="shared" si="367"/>
        <v/>
      </c>
      <c r="H737" s="65" t="str">
        <f t="shared" si="367"/>
        <v/>
      </c>
      <c r="I737" s="65" t="str">
        <f t="shared" si="367"/>
        <v/>
      </c>
      <c r="J737" s="65" t="str">
        <f t="shared" si="367"/>
        <v/>
      </c>
      <c r="K737" s="65" t="str">
        <f t="shared" si="367"/>
        <v/>
      </c>
      <c r="L737" s="65" t="str">
        <f t="shared" si="367"/>
        <v/>
      </c>
      <c r="M737" s="65" t="str">
        <f t="shared" si="367"/>
        <v/>
      </c>
      <c r="N737" s="70" t="str">
        <f t="shared" si="367"/>
        <v/>
      </c>
      <c r="O737" s="70" t="str">
        <f t="shared" si="367"/>
        <v/>
      </c>
      <c r="P737" s="70" t="str">
        <f t="shared" si="367"/>
        <v/>
      </c>
      <c r="Q737" s="65" t="str">
        <f t="shared" si="367"/>
        <v/>
      </c>
      <c r="R737" s="65" t="str">
        <f t="shared" si="367"/>
        <v/>
      </c>
      <c r="S737" s="65" t="str">
        <f t="shared" si="367"/>
        <v/>
      </c>
      <c r="T737" s="65" t="str">
        <f t="shared" si="367"/>
        <v/>
      </c>
      <c r="U737" s="65" t="str">
        <f t="shared" si="367"/>
        <v/>
      </c>
      <c r="V737" s="66" t="str">
        <f t="shared" si="367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68">IFERROR((F739-F738)/F738,"")</f>
        <v/>
      </c>
      <c r="G740" s="63" t="str">
        <f t="shared" si="368"/>
        <v/>
      </c>
      <c r="H740" s="63" t="str">
        <f t="shared" si="368"/>
        <v/>
      </c>
      <c r="I740" s="63" t="str">
        <f t="shared" si="368"/>
        <v/>
      </c>
      <c r="J740" s="63" t="str">
        <f t="shared" si="368"/>
        <v/>
      </c>
      <c r="K740" s="63" t="str">
        <f t="shared" si="368"/>
        <v/>
      </c>
      <c r="L740" s="63" t="str">
        <f t="shared" si="368"/>
        <v/>
      </c>
      <c r="M740" s="63" t="str">
        <f t="shared" si="368"/>
        <v/>
      </c>
      <c r="N740" s="35" t="str">
        <f t="shared" si="368"/>
        <v/>
      </c>
      <c r="O740" s="35" t="str">
        <f t="shared" si="368"/>
        <v/>
      </c>
      <c r="P740" s="35" t="str">
        <f t="shared" si="368"/>
        <v/>
      </c>
      <c r="Q740" s="63" t="str">
        <f t="shared" si="368"/>
        <v/>
      </c>
      <c r="R740" s="63" t="str">
        <f t="shared" si="368"/>
        <v/>
      </c>
      <c r="S740" s="63" t="str">
        <f t="shared" si="368"/>
        <v/>
      </c>
      <c r="T740" s="63" t="str">
        <f t="shared" si="368"/>
        <v/>
      </c>
      <c r="U740" s="63" t="str">
        <f t="shared" si="368"/>
        <v/>
      </c>
      <c r="V740" s="64" t="str">
        <f t="shared" si="368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69">IFERROR(SQRT(2*(F739-F738)^2/(F739+F738)),"")</f>
        <v/>
      </c>
      <c r="G741" s="65" t="str">
        <f t="shared" si="369"/>
        <v/>
      </c>
      <c r="H741" s="65" t="str">
        <f t="shared" si="369"/>
        <v/>
      </c>
      <c r="I741" s="65" t="str">
        <f t="shared" si="369"/>
        <v/>
      </c>
      <c r="J741" s="65" t="str">
        <f t="shared" si="369"/>
        <v/>
      </c>
      <c r="K741" s="65" t="str">
        <f t="shared" si="369"/>
        <v/>
      </c>
      <c r="L741" s="65" t="str">
        <f t="shared" si="369"/>
        <v/>
      </c>
      <c r="M741" s="65" t="str">
        <f t="shared" si="369"/>
        <v/>
      </c>
      <c r="N741" s="70" t="str">
        <f t="shared" si="369"/>
        <v/>
      </c>
      <c r="O741" s="70" t="str">
        <f t="shared" si="369"/>
        <v/>
      </c>
      <c r="P741" s="70" t="str">
        <f t="shared" si="369"/>
        <v/>
      </c>
      <c r="Q741" s="65" t="str">
        <f t="shared" si="369"/>
        <v/>
      </c>
      <c r="R741" s="65" t="str">
        <f t="shared" si="369"/>
        <v/>
      </c>
      <c r="S741" s="65" t="str">
        <f t="shared" si="369"/>
        <v/>
      </c>
      <c r="T741" s="65" t="str">
        <f t="shared" si="369"/>
        <v/>
      </c>
      <c r="U741" s="65" t="str">
        <f t="shared" si="369"/>
        <v/>
      </c>
      <c r="V741" s="66" t="str">
        <f t="shared" si="369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0">IFERROR((F743-F742)/F742,"")</f>
        <v/>
      </c>
      <c r="G744" s="63" t="str">
        <f t="shared" si="370"/>
        <v/>
      </c>
      <c r="H744" s="63" t="str">
        <f t="shared" si="370"/>
        <v/>
      </c>
      <c r="I744" s="63" t="str">
        <f t="shared" si="370"/>
        <v/>
      </c>
      <c r="J744" s="63" t="str">
        <f t="shared" si="370"/>
        <v/>
      </c>
      <c r="K744" s="63" t="str">
        <f t="shared" si="370"/>
        <v/>
      </c>
      <c r="L744" s="63" t="str">
        <f t="shared" si="370"/>
        <v/>
      </c>
      <c r="M744" s="63" t="str">
        <f t="shared" si="370"/>
        <v/>
      </c>
      <c r="N744" s="35" t="str">
        <f t="shared" si="370"/>
        <v/>
      </c>
      <c r="O744" s="35" t="str">
        <f t="shared" si="370"/>
        <v/>
      </c>
      <c r="P744" s="35" t="str">
        <f t="shared" si="370"/>
        <v/>
      </c>
      <c r="Q744" s="63" t="str">
        <f t="shared" si="370"/>
        <v/>
      </c>
      <c r="R744" s="63" t="str">
        <f t="shared" si="370"/>
        <v/>
      </c>
      <c r="S744" s="63" t="str">
        <f t="shared" si="370"/>
        <v/>
      </c>
      <c r="T744" s="63" t="str">
        <f t="shared" si="370"/>
        <v/>
      </c>
      <c r="U744" s="63" t="str">
        <f t="shared" si="370"/>
        <v/>
      </c>
      <c r="V744" s="64" t="str">
        <f t="shared" si="370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1">IFERROR(SQRT(2*(F743-F742)^2/(F743+F742)),"")</f>
        <v/>
      </c>
      <c r="G745" s="65" t="str">
        <f t="shared" si="371"/>
        <v/>
      </c>
      <c r="H745" s="65" t="str">
        <f t="shared" si="371"/>
        <v/>
      </c>
      <c r="I745" s="65" t="str">
        <f t="shared" si="371"/>
        <v/>
      </c>
      <c r="J745" s="65" t="str">
        <f t="shared" si="371"/>
        <v/>
      </c>
      <c r="K745" s="65" t="str">
        <f t="shared" si="371"/>
        <v/>
      </c>
      <c r="L745" s="65" t="str">
        <f t="shared" si="371"/>
        <v/>
      </c>
      <c r="M745" s="65" t="str">
        <f t="shared" si="371"/>
        <v/>
      </c>
      <c r="N745" s="70" t="str">
        <f t="shared" si="371"/>
        <v/>
      </c>
      <c r="O745" s="70" t="str">
        <f t="shared" si="371"/>
        <v/>
      </c>
      <c r="P745" s="70" t="str">
        <f t="shared" si="371"/>
        <v/>
      </c>
      <c r="Q745" s="65" t="str">
        <f t="shared" si="371"/>
        <v/>
      </c>
      <c r="R745" s="65" t="str">
        <f t="shared" si="371"/>
        <v/>
      </c>
      <c r="S745" s="65" t="str">
        <f t="shared" si="371"/>
        <v/>
      </c>
      <c r="T745" s="65" t="str">
        <f t="shared" si="371"/>
        <v/>
      </c>
      <c r="U745" s="65" t="str">
        <f t="shared" si="371"/>
        <v/>
      </c>
      <c r="V745" s="66" t="str">
        <f t="shared" si="371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2">IFERROR((F747-F746)/F746,"")</f>
        <v/>
      </c>
      <c r="G748" s="63" t="str">
        <f t="shared" si="372"/>
        <v/>
      </c>
      <c r="H748" s="63" t="str">
        <f t="shared" si="372"/>
        <v/>
      </c>
      <c r="I748" s="63" t="str">
        <f t="shared" si="372"/>
        <v/>
      </c>
      <c r="J748" s="63" t="str">
        <f t="shared" si="372"/>
        <v/>
      </c>
      <c r="K748" s="63" t="str">
        <f t="shared" si="372"/>
        <v/>
      </c>
      <c r="L748" s="63" t="str">
        <f t="shared" si="372"/>
        <v/>
      </c>
      <c r="M748" s="63" t="str">
        <f t="shared" si="372"/>
        <v/>
      </c>
      <c r="N748" s="35" t="str">
        <f t="shared" si="372"/>
        <v/>
      </c>
      <c r="O748" s="35" t="str">
        <f t="shared" si="372"/>
        <v/>
      </c>
      <c r="P748" s="35" t="str">
        <f t="shared" si="372"/>
        <v/>
      </c>
      <c r="Q748" s="63" t="str">
        <f t="shared" si="372"/>
        <v/>
      </c>
      <c r="R748" s="63" t="str">
        <f t="shared" si="372"/>
        <v/>
      </c>
      <c r="S748" s="63" t="str">
        <f t="shared" si="372"/>
        <v/>
      </c>
      <c r="T748" s="63" t="str">
        <f t="shared" si="372"/>
        <v/>
      </c>
      <c r="U748" s="63" t="str">
        <f t="shared" si="372"/>
        <v/>
      </c>
      <c r="V748" s="64" t="str">
        <f t="shared" si="372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3">IFERROR(SQRT(2*(F747-F746)^2/(F747+F746)),"")</f>
        <v/>
      </c>
      <c r="G749" s="65" t="str">
        <f t="shared" si="373"/>
        <v/>
      </c>
      <c r="H749" s="65" t="str">
        <f t="shared" si="373"/>
        <v/>
      </c>
      <c r="I749" s="65" t="str">
        <f t="shared" si="373"/>
        <v/>
      </c>
      <c r="J749" s="65" t="str">
        <f t="shared" si="373"/>
        <v/>
      </c>
      <c r="K749" s="65" t="str">
        <f t="shared" si="373"/>
        <v/>
      </c>
      <c r="L749" s="65" t="str">
        <f t="shared" si="373"/>
        <v/>
      </c>
      <c r="M749" s="65" t="str">
        <f t="shared" si="373"/>
        <v/>
      </c>
      <c r="N749" s="70" t="str">
        <f t="shared" si="373"/>
        <v/>
      </c>
      <c r="O749" s="70" t="str">
        <f t="shared" si="373"/>
        <v/>
      </c>
      <c r="P749" s="70" t="str">
        <f t="shared" si="373"/>
        <v/>
      </c>
      <c r="Q749" s="65" t="str">
        <f t="shared" si="373"/>
        <v/>
      </c>
      <c r="R749" s="65" t="str">
        <f t="shared" si="373"/>
        <v/>
      </c>
      <c r="S749" s="65" t="str">
        <f t="shared" si="373"/>
        <v/>
      </c>
      <c r="T749" s="65" t="str">
        <f t="shared" si="373"/>
        <v/>
      </c>
      <c r="U749" s="65" t="str">
        <f t="shared" si="373"/>
        <v/>
      </c>
      <c r="V749" s="66" t="str">
        <f t="shared" si="373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4">IFERROR((F751-F750)/F750,"")</f>
        <v/>
      </c>
      <c r="G752" s="63" t="str">
        <f t="shared" si="374"/>
        <v/>
      </c>
      <c r="H752" s="63" t="str">
        <f t="shared" si="374"/>
        <v/>
      </c>
      <c r="I752" s="63" t="str">
        <f t="shared" si="374"/>
        <v/>
      </c>
      <c r="J752" s="63" t="str">
        <f t="shared" si="374"/>
        <v/>
      </c>
      <c r="K752" s="63" t="str">
        <f t="shared" si="374"/>
        <v/>
      </c>
      <c r="L752" s="63" t="str">
        <f t="shared" si="374"/>
        <v/>
      </c>
      <c r="M752" s="63" t="str">
        <f t="shared" si="374"/>
        <v/>
      </c>
      <c r="N752" s="35" t="str">
        <f t="shared" si="374"/>
        <v/>
      </c>
      <c r="O752" s="35" t="str">
        <f t="shared" si="374"/>
        <v/>
      </c>
      <c r="P752" s="35" t="str">
        <f t="shared" si="374"/>
        <v/>
      </c>
      <c r="Q752" s="63" t="str">
        <f t="shared" si="374"/>
        <v/>
      </c>
      <c r="R752" s="63" t="str">
        <f t="shared" si="374"/>
        <v/>
      </c>
      <c r="S752" s="63" t="str">
        <f t="shared" si="374"/>
        <v/>
      </c>
      <c r="T752" s="63" t="str">
        <f t="shared" si="374"/>
        <v/>
      </c>
      <c r="U752" s="63" t="str">
        <f t="shared" si="374"/>
        <v/>
      </c>
      <c r="V752" s="64" t="str">
        <f t="shared" si="374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5">IFERROR(SQRT(2*(F751-F750)^2/(F751+F750)),"")</f>
        <v/>
      </c>
      <c r="G753" s="65" t="str">
        <f t="shared" si="375"/>
        <v/>
      </c>
      <c r="H753" s="65" t="str">
        <f t="shared" si="375"/>
        <v/>
      </c>
      <c r="I753" s="65" t="str">
        <f t="shared" si="375"/>
        <v/>
      </c>
      <c r="J753" s="65" t="str">
        <f t="shared" si="375"/>
        <v/>
      </c>
      <c r="K753" s="65" t="str">
        <f t="shared" si="375"/>
        <v/>
      </c>
      <c r="L753" s="65" t="str">
        <f t="shared" si="375"/>
        <v/>
      </c>
      <c r="M753" s="65" t="str">
        <f t="shared" si="375"/>
        <v/>
      </c>
      <c r="N753" s="70" t="str">
        <f t="shared" si="375"/>
        <v/>
      </c>
      <c r="O753" s="70" t="str">
        <f t="shared" si="375"/>
        <v/>
      </c>
      <c r="P753" s="70" t="str">
        <f t="shared" si="375"/>
        <v/>
      </c>
      <c r="Q753" s="65" t="str">
        <f t="shared" si="375"/>
        <v/>
      </c>
      <c r="R753" s="65" t="str">
        <f t="shared" si="375"/>
        <v/>
      </c>
      <c r="S753" s="65" t="str">
        <f t="shared" si="375"/>
        <v/>
      </c>
      <c r="T753" s="65" t="str">
        <f t="shared" si="375"/>
        <v/>
      </c>
      <c r="U753" s="65" t="str">
        <f t="shared" si="375"/>
        <v/>
      </c>
      <c r="V753" s="66" t="str">
        <f t="shared" si="375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76">IFERROR((F755-F754)/F754,"")</f>
        <v/>
      </c>
      <c r="G756" s="63" t="str">
        <f t="shared" si="376"/>
        <v/>
      </c>
      <c r="H756" s="63" t="str">
        <f t="shared" si="376"/>
        <v/>
      </c>
      <c r="I756" s="63" t="str">
        <f t="shared" si="376"/>
        <v/>
      </c>
      <c r="J756" s="63" t="str">
        <f t="shared" si="376"/>
        <v/>
      </c>
      <c r="K756" s="63" t="str">
        <f t="shared" si="376"/>
        <v/>
      </c>
      <c r="L756" s="63" t="str">
        <f t="shared" si="376"/>
        <v/>
      </c>
      <c r="M756" s="63" t="str">
        <f t="shared" si="376"/>
        <v/>
      </c>
      <c r="N756" s="35" t="str">
        <f t="shared" si="376"/>
        <v/>
      </c>
      <c r="O756" s="35" t="str">
        <f t="shared" si="376"/>
        <v/>
      </c>
      <c r="P756" s="35" t="str">
        <f t="shared" si="376"/>
        <v/>
      </c>
      <c r="Q756" s="63" t="str">
        <f t="shared" si="376"/>
        <v/>
      </c>
      <c r="R756" s="63" t="str">
        <f t="shared" si="376"/>
        <v/>
      </c>
      <c r="S756" s="63" t="str">
        <f t="shared" si="376"/>
        <v/>
      </c>
      <c r="T756" s="63" t="str">
        <f t="shared" si="376"/>
        <v/>
      </c>
      <c r="U756" s="63" t="str">
        <f t="shared" si="376"/>
        <v/>
      </c>
      <c r="V756" s="64" t="str">
        <f t="shared" si="376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77">IFERROR(SQRT(2*(F755-F754)^2/(F755+F754)),"")</f>
        <v/>
      </c>
      <c r="G757" s="65" t="str">
        <f t="shared" si="377"/>
        <v/>
      </c>
      <c r="H757" s="65" t="str">
        <f t="shared" si="377"/>
        <v/>
      </c>
      <c r="I757" s="65" t="str">
        <f t="shared" si="377"/>
        <v/>
      </c>
      <c r="J757" s="65" t="str">
        <f t="shared" si="377"/>
        <v/>
      </c>
      <c r="K757" s="65" t="str">
        <f t="shared" si="377"/>
        <v/>
      </c>
      <c r="L757" s="65" t="str">
        <f t="shared" si="377"/>
        <v/>
      </c>
      <c r="M757" s="65" t="str">
        <f t="shared" si="377"/>
        <v/>
      </c>
      <c r="N757" s="70" t="str">
        <f t="shared" si="377"/>
        <v/>
      </c>
      <c r="O757" s="70" t="str">
        <f t="shared" si="377"/>
        <v/>
      </c>
      <c r="P757" s="70" t="str">
        <f t="shared" si="377"/>
        <v/>
      </c>
      <c r="Q757" s="65" t="str">
        <f t="shared" si="377"/>
        <v/>
      </c>
      <c r="R757" s="65" t="str">
        <f t="shared" si="377"/>
        <v/>
      </c>
      <c r="S757" s="65" t="str">
        <f t="shared" si="377"/>
        <v/>
      </c>
      <c r="T757" s="65" t="str">
        <f t="shared" si="377"/>
        <v/>
      </c>
      <c r="U757" s="65" t="str">
        <f t="shared" si="377"/>
        <v/>
      </c>
      <c r="V757" s="66" t="str">
        <f t="shared" si="377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78">IFERROR((F759-F758)/F758,"")</f>
        <v/>
      </c>
      <c r="G760" s="63" t="str">
        <f t="shared" si="378"/>
        <v/>
      </c>
      <c r="H760" s="63" t="str">
        <f t="shared" si="378"/>
        <v/>
      </c>
      <c r="I760" s="63" t="str">
        <f t="shared" si="378"/>
        <v/>
      </c>
      <c r="J760" s="63" t="str">
        <f t="shared" si="378"/>
        <v/>
      </c>
      <c r="K760" s="63" t="str">
        <f t="shared" si="378"/>
        <v/>
      </c>
      <c r="L760" s="63" t="str">
        <f t="shared" si="378"/>
        <v/>
      </c>
      <c r="M760" s="63" t="str">
        <f t="shared" si="378"/>
        <v/>
      </c>
      <c r="N760" s="35" t="str">
        <f t="shared" si="378"/>
        <v/>
      </c>
      <c r="O760" s="35" t="str">
        <f t="shared" si="378"/>
        <v/>
      </c>
      <c r="P760" s="35" t="str">
        <f t="shared" si="378"/>
        <v/>
      </c>
      <c r="Q760" s="63" t="str">
        <f t="shared" si="378"/>
        <v/>
      </c>
      <c r="R760" s="63" t="str">
        <f t="shared" si="378"/>
        <v/>
      </c>
      <c r="S760" s="63" t="str">
        <f t="shared" si="378"/>
        <v/>
      </c>
      <c r="T760" s="63" t="str">
        <f t="shared" si="378"/>
        <v/>
      </c>
      <c r="U760" s="63" t="str">
        <f t="shared" si="378"/>
        <v/>
      </c>
      <c r="V760" s="64" t="str">
        <f t="shared" si="378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79">IFERROR(SQRT(2*(F759-F758)^2/(F759+F758)),"")</f>
        <v/>
      </c>
      <c r="G761" s="65" t="str">
        <f t="shared" si="379"/>
        <v/>
      </c>
      <c r="H761" s="65" t="str">
        <f t="shared" si="379"/>
        <v/>
      </c>
      <c r="I761" s="65" t="str">
        <f t="shared" si="379"/>
        <v/>
      </c>
      <c r="J761" s="65" t="str">
        <f t="shared" si="379"/>
        <v/>
      </c>
      <c r="K761" s="65" t="str">
        <f t="shared" si="379"/>
        <v/>
      </c>
      <c r="L761" s="65" t="str">
        <f t="shared" si="379"/>
        <v/>
      </c>
      <c r="M761" s="65" t="str">
        <f t="shared" si="379"/>
        <v/>
      </c>
      <c r="N761" s="70" t="str">
        <f t="shared" si="379"/>
        <v/>
      </c>
      <c r="O761" s="70" t="str">
        <f t="shared" si="379"/>
        <v/>
      </c>
      <c r="P761" s="70" t="str">
        <f t="shared" si="379"/>
        <v/>
      </c>
      <c r="Q761" s="65" t="str">
        <f t="shared" si="379"/>
        <v/>
      </c>
      <c r="R761" s="65" t="str">
        <f t="shared" si="379"/>
        <v/>
      </c>
      <c r="S761" s="65" t="str">
        <f t="shared" si="379"/>
        <v/>
      </c>
      <c r="T761" s="65" t="str">
        <f t="shared" si="379"/>
        <v/>
      </c>
      <c r="U761" s="65" t="str">
        <f t="shared" si="379"/>
        <v/>
      </c>
      <c r="V761" s="66" t="str">
        <f t="shared" si="379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0">IFERROR((F763-F762)/F762,"")</f>
        <v/>
      </c>
      <c r="G764" s="63" t="str">
        <f t="shared" si="380"/>
        <v/>
      </c>
      <c r="H764" s="63" t="str">
        <f t="shared" si="380"/>
        <v/>
      </c>
      <c r="I764" s="63" t="str">
        <f t="shared" si="380"/>
        <v/>
      </c>
      <c r="J764" s="63" t="str">
        <f t="shared" si="380"/>
        <v/>
      </c>
      <c r="K764" s="63" t="str">
        <f t="shared" si="380"/>
        <v/>
      </c>
      <c r="L764" s="63" t="str">
        <f t="shared" si="380"/>
        <v/>
      </c>
      <c r="M764" s="63" t="str">
        <f t="shared" si="380"/>
        <v/>
      </c>
      <c r="N764" s="35" t="str">
        <f t="shared" si="380"/>
        <v/>
      </c>
      <c r="O764" s="35" t="str">
        <f t="shared" si="380"/>
        <v/>
      </c>
      <c r="P764" s="35" t="str">
        <f t="shared" si="380"/>
        <v/>
      </c>
      <c r="Q764" s="63" t="str">
        <f t="shared" si="380"/>
        <v/>
      </c>
      <c r="R764" s="63" t="str">
        <f t="shared" si="380"/>
        <v/>
      </c>
      <c r="S764" s="63" t="str">
        <f t="shared" si="380"/>
        <v/>
      </c>
      <c r="T764" s="63" t="str">
        <f t="shared" si="380"/>
        <v/>
      </c>
      <c r="U764" s="63" t="str">
        <f t="shared" si="380"/>
        <v/>
      </c>
      <c r="V764" s="64" t="str">
        <f t="shared" si="380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1">IFERROR(SQRT(2*(F763-F762)^2/(F763+F762)),"")</f>
        <v/>
      </c>
      <c r="G765" s="65" t="str">
        <f t="shared" si="381"/>
        <v/>
      </c>
      <c r="H765" s="65" t="str">
        <f t="shared" si="381"/>
        <v/>
      </c>
      <c r="I765" s="65" t="str">
        <f t="shared" si="381"/>
        <v/>
      </c>
      <c r="J765" s="65" t="str">
        <f t="shared" si="381"/>
        <v/>
      </c>
      <c r="K765" s="65" t="str">
        <f t="shared" si="381"/>
        <v/>
      </c>
      <c r="L765" s="65" t="str">
        <f t="shared" si="381"/>
        <v/>
      </c>
      <c r="M765" s="65" t="str">
        <f t="shared" si="381"/>
        <v/>
      </c>
      <c r="N765" s="70" t="str">
        <f t="shared" si="381"/>
        <v/>
      </c>
      <c r="O765" s="70" t="str">
        <f t="shared" si="381"/>
        <v/>
      </c>
      <c r="P765" s="70" t="str">
        <f t="shared" si="381"/>
        <v/>
      </c>
      <c r="Q765" s="65" t="str">
        <f t="shared" si="381"/>
        <v/>
      </c>
      <c r="R765" s="65" t="str">
        <f t="shared" si="381"/>
        <v/>
      </c>
      <c r="S765" s="65" t="str">
        <f t="shared" si="381"/>
        <v/>
      </c>
      <c r="T765" s="65" t="str">
        <f t="shared" si="381"/>
        <v/>
      </c>
      <c r="U765" s="65" t="str">
        <f t="shared" si="381"/>
        <v/>
      </c>
      <c r="V765" s="66" t="str">
        <f t="shared" si="381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382">IFERROR((F767-F766)/F766,"")</f>
        <v/>
      </c>
      <c r="G768" s="63" t="str">
        <f t="shared" si="382"/>
        <v/>
      </c>
      <c r="H768" s="63" t="str">
        <f t="shared" si="382"/>
        <v/>
      </c>
      <c r="I768" s="63" t="str">
        <f t="shared" si="382"/>
        <v/>
      </c>
      <c r="J768" s="63" t="str">
        <f t="shared" si="382"/>
        <v/>
      </c>
      <c r="K768" s="63" t="str">
        <f t="shared" si="382"/>
        <v/>
      </c>
      <c r="L768" s="63" t="str">
        <f t="shared" si="382"/>
        <v/>
      </c>
      <c r="M768" s="63" t="str">
        <f t="shared" si="382"/>
        <v/>
      </c>
      <c r="N768" s="35" t="str">
        <f t="shared" si="382"/>
        <v/>
      </c>
      <c r="O768" s="35" t="str">
        <f t="shared" si="382"/>
        <v/>
      </c>
      <c r="P768" s="35" t="str">
        <f t="shared" si="382"/>
        <v/>
      </c>
      <c r="Q768" s="63" t="str">
        <f t="shared" si="382"/>
        <v/>
      </c>
      <c r="R768" s="63" t="str">
        <f t="shared" si="382"/>
        <v/>
      </c>
      <c r="S768" s="63" t="str">
        <f t="shared" si="382"/>
        <v/>
      </c>
      <c r="T768" s="63" t="str">
        <f t="shared" si="382"/>
        <v/>
      </c>
      <c r="U768" s="63" t="str">
        <f t="shared" si="382"/>
        <v/>
      </c>
      <c r="V768" s="64" t="str">
        <f t="shared" si="382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383">IFERROR(SQRT(2*(F767-F766)^2/(F767+F766)),"")</f>
        <v/>
      </c>
      <c r="G769" s="65" t="str">
        <f t="shared" si="383"/>
        <v/>
      </c>
      <c r="H769" s="65" t="str">
        <f t="shared" si="383"/>
        <v/>
      </c>
      <c r="I769" s="65" t="str">
        <f t="shared" si="383"/>
        <v/>
      </c>
      <c r="J769" s="65" t="str">
        <f t="shared" si="383"/>
        <v/>
      </c>
      <c r="K769" s="65" t="str">
        <f t="shared" si="383"/>
        <v/>
      </c>
      <c r="L769" s="65" t="str">
        <f t="shared" si="383"/>
        <v/>
      </c>
      <c r="M769" s="65" t="str">
        <f t="shared" si="383"/>
        <v/>
      </c>
      <c r="N769" s="70" t="str">
        <f t="shared" si="383"/>
        <v/>
      </c>
      <c r="O769" s="70" t="str">
        <f t="shared" si="383"/>
        <v/>
      </c>
      <c r="P769" s="70" t="str">
        <f t="shared" si="383"/>
        <v/>
      </c>
      <c r="Q769" s="65" t="str">
        <f t="shared" si="383"/>
        <v/>
      </c>
      <c r="R769" s="65" t="str">
        <f t="shared" si="383"/>
        <v/>
      </c>
      <c r="S769" s="65" t="str">
        <f t="shared" si="383"/>
        <v/>
      </c>
      <c r="T769" s="65" t="str">
        <f t="shared" si="383"/>
        <v/>
      </c>
      <c r="U769" s="65" t="str">
        <f t="shared" si="383"/>
        <v/>
      </c>
      <c r="V769" s="66" t="str">
        <f t="shared" si="383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4">IFERROR((F771-F770)/F770,"")</f>
        <v/>
      </c>
      <c r="G772" s="63" t="str">
        <f t="shared" si="384"/>
        <v/>
      </c>
      <c r="H772" s="63" t="str">
        <f t="shared" si="384"/>
        <v/>
      </c>
      <c r="I772" s="63" t="str">
        <f t="shared" si="384"/>
        <v/>
      </c>
      <c r="J772" s="63" t="str">
        <f t="shared" si="384"/>
        <v/>
      </c>
      <c r="K772" s="63" t="str">
        <f t="shared" si="384"/>
        <v/>
      </c>
      <c r="L772" s="63" t="str">
        <f t="shared" si="384"/>
        <v/>
      </c>
      <c r="M772" s="63" t="str">
        <f t="shared" si="384"/>
        <v/>
      </c>
      <c r="N772" s="35" t="str">
        <f t="shared" si="384"/>
        <v/>
      </c>
      <c r="O772" s="35" t="str">
        <f t="shared" si="384"/>
        <v/>
      </c>
      <c r="P772" s="35" t="str">
        <f t="shared" si="384"/>
        <v/>
      </c>
      <c r="Q772" s="63" t="str">
        <f t="shared" si="384"/>
        <v/>
      </c>
      <c r="R772" s="63" t="str">
        <f t="shared" si="384"/>
        <v/>
      </c>
      <c r="S772" s="63" t="str">
        <f t="shared" si="384"/>
        <v/>
      </c>
      <c r="T772" s="63" t="str">
        <f t="shared" si="384"/>
        <v/>
      </c>
      <c r="U772" s="63" t="str">
        <f t="shared" si="384"/>
        <v/>
      </c>
      <c r="V772" s="64" t="str">
        <f t="shared" si="384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85">IFERROR(SQRT(2*(F771-F770)^2/(F771+F770)),"")</f>
        <v/>
      </c>
      <c r="G773" s="65" t="str">
        <f t="shared" si="385"/>
        <v/>
      </c>
      <c r="H773" s="65" t="str">
        <f t="shared" si="385"/>
        <v/>
      </c>
      <c r="I773" s="65" t="str">
        <f t="shared" si="385"/>
        <v/>
      </c>
      <c r="J773" s="65" t="str">
        <f t="shared" si="385"/>
        <v/>
      </c>
      <c r="K773" s="65" t="str">
        <f t="shared" si="385"/>
        <v/>
      </c>
      <c r="L773" s="65" t="str">
        <f t="shared" si="385"/>
        <v/>
      </c>
      <c r="M773" s="65" t="str">
        <f t="shared" si="385"/>
        <v/>
      </c>
      <c r="N773" s="70" t="str">
        <f t="shared" si="385"/>
        <v/>
      </c>
      <c r="O773" s="70" t="str">
        <f t="shared" si="385"/>
        <v/>
      </c>
      <c r="P773" s="70" t="str">
        <f t="shared" si="385"/>
        <v/>
      </c>
      <c r="Q773" s="65" t="str">
        <f t="shared" si="385"/>
        <v/>
      </c>
      <c r="R773" s="65" t="str">
        <f t="shared" si="385"/>
        <v/>
      </c>
      <c r="S773" s="65" t="str">
        <f t="shared" si="385"/>
        <v/>
      </c>
      <c r="T773" s="65" t="str">
        <f t="shared" si="385"/>
        <v/>
      </c>
      <c r="U773" s="65" t="str">
        <f t="shared" si="385"/>
        <v/>
      </c>
      <c r="V773" s="66" t="str">
        <f t="shared" si="385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86">IFERROR((F775-F774)/F774,"")</f>
        <v/>
      </c>
      <c r="G776" s="63" t="str">
        <f t="shared" si="386"/>
        <v/>
      </c>
      <c r="H776" s="63" t="str">
        <f t="shared" si="386"/>
        <v/>
      </c>
      <c r="I776" s="63" t="str">
        <f t="shared" si="386"/>
        <v/>
      </c>
      <c r="J776" s="63" t="str">
        <f t="shared" si="386"/>
        <v/>
      </c>
      <c r="K776" s="63" t="str">
        <f t="shared" si="386"/>
        <v/>
      </c>
      <c r="L776" s="63" t="str">
        <f t="shared" si="386"/>
        <v/>
      </c>
      <c r="M776" s="63" t="str">
        <f t="shared" si="386"/>
        <v/>
      </c>
      <c r="N776" s="35" t="str">
        <f t="shared" si="386"/>
        <v/>
      </c>
      <c r="O776" s="35" t="str">
        <f t="shared" si="386"/>
        <v/>
      </c>
      <c r="P776" s="35" t="str">
        <f t="shared" si="386"/>
        <v/>
      </c>
      <c r="Q776" s="63" t="str">
        <f t="shared" si="386"/>
        <v/>
      </c>
      <c r="R776" s="63" t="str">
        <f t="shared" si="386"/>
        <v/>
      </c>
      <c r="S776" s="63" t="str">
        <f t="shared" si="386"/>
        <v/>
      </c>
      <c r="T776" s="63" t="str">
        <f t="shared" si="386"/>
        <v/>
      </c>
      <c r="U776" s="63" t="str">
        <f t="shared" si="386"/>
        <v/>
      </c>
      <c r="V776" s="64" t="str">
        <f t="shared" si="386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87">IFERROR(SQRT(2*(F775-F774)^2/(F775+F774)),"")</f>
        <v/>
      </c>
      <c r="G777" s="65" t="str">
        <f t="shared" si="387"/>
        <v/>
      </c>
      <c r="H777" s="65" t="str">
        <f t="shared" si="387"/>
        <v/>
      </c>
      <c r="I777" s="65" t="str">
        <f t="shared" si="387"/>
        <v/>
      </c>
      <c r="J777" s="65" t="str">
        <f t="shared" si="387"/>
        <v/>
      </c>
      <c r="K777" s="65" t="str">
        <f t="shared" si="387"/>
        <v/>
      </c>
      <c r="L777" s="65" t="str">
        <f t="shared" si="387"/>
        <v/>
      </c>
      <c r="M777" s="65" t="str">
        <f t="shared" si="387"/>
        <v/>
      </c>
      <c r="N777" s="70" t="str">
        <f t="shared" si="387"/>
        <v/>
      </c>
      <c r="O777" s="70" t="str">
        <f t="shared" si="387"/>
        <v/>
      </c>
      <c r="P777" s="70" t="str">
        <f t="shared" si="387"/>
        <v/>
      </c>
      <c r="Q777" s="65" t="str">
        <f t="shared" si="387"/>
        <v/>
      </c>
      <c r="R777" s="65" t="str">
        <f t="shared" si="387"/>
        <v/>
      </c>
      <c r="S777" s="65" t="str">
        <f t="shared" si="387"/>
        <v/>
      </c>
      <c r="T777" s="65" t="str">
        <f t="shared" si="387"/>
        <v/>
      </c>
      <c r="U777" s="65" t="str">
        <f t="shared" si="387"/>
        <v/>
      </c>
      <c r="V777" s="66" t="str">
        <f t="shared" si="387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88">IFERROR((F779-F778)/F778,"")</f>
        <v/>
      </c>
      <c r="G780" s="63" t="str">
        <f t="shared" si="388"/>
        <v/>
      </c>
      <c r="H780" s="63" t="str">
        <f t="shared" si="388"/>
        <v/>
      </c>
      <c r="I780" s="63" t="str">
        <f t="shared" si="388"/>
        <v/>
      </c>
      <c r="J780" s="63" t="str">
        <f t="shared" si="388"/>
        <v/>
      </c>
      <c r="K780" s="63" t="str">
        <f t="shared" si="388"/>
        <v/>
      </c>
      <c r="L780" s="63" t="str">
        <f t="shared" si="388"/>
        <v/>
      </c>
      <c r="M780" s="63" t="str">
        <f t="shared" si="388"/>
        <v/>
      </c>
      <c r="N780" s="35" t="str">
        <f t="shared" si="388"/>
        <v/>
      </c>
      <c r="O780" s="35" t="str">
        <f t="shared" si="388"/>
        <v/>
      </c>
      <c r="P780" s="35" t="str">
        <f t="shared" si="388"/>
        <v/>
      </c>
      <c r="Q780" s="63" t="str">
        <f t="shared" si="388"/>
        <v/>
      </c>
      <c r="R780" s="63" t="str">
        <f t="shared" si="388"/>
        <v/>
      </c>
      <c r="S780" s="63" t="str">
        <f t="shared" si="388"/>
        <v/>
      </c>
      <c r="T780" s="63" t="str">
        <f t="shared" si="388"/>
        <v/>
      </c>
      <c r="U780" s="63" t="str">
        <f t="shared" si="388"/>
        <v/>
      </c>
      <c r="V780" s="64" t="str">
        <f t="shared" si="388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89">IFERROR(SQRT(2*(F779-F778)^2/(F779+F778)),"")</f>
        <v/>
      </c>
      <c r="G781" s="65" t="str">
        <f t="shared" si="389"/>
        <v/>
      </c>
      <c r="H781" s="65" t="str">
        <f t="shared" si="389"/>
        <v/>
      </c>
      <c r="I781" s="65" t="str">
        <f t="shared" si="389"/>
        <v/>
      </c>
      <c r="J781" s="65" t="str">
        <f t="shared" si="389"/>
        <v/>
      </c>
      <c r="K781" s="65" t="str">
        <f t="shared" si="389"/>
        <v/>
      </c>
      <c r="L781" s="65" t="str">
        <f t="shared" si="389"/>
        <v/>
      </c>
      <c r="M781" s="65" t="str">
        <f t="shared" si="389"/>
        <v/>
      </c>
      <c r="N781" s="70" t="str">
        <f t="shared" si="389"/>
        <v/>
      </c>
      <c r="O781" s="70" t="str">
        <f t="shared" si="389"/>
        <v/>
      </c>
      <c r="P781" s="70" t="str">
        <f t="shared" si="389"/>
        <v/>
      </c>
      <c r="Q781" s="65" t="str">
        <f t="shared" si="389"/>
        <v/>
      </c>
      <c r="R781" s="65" t="str">
        <f t="shared" si="389"/>
        <v/>
      </c>
      <c r="S781" s="65" t="str">
        <f t="shared" si="389"/>
        <v/>
      </c>
      <c r="T781" s="65" t="str">
        <f t="shared" si="389"/>
        <v/>
      </c>
      <c r="U781" s="65" t="str">
        <f t="shared" si="389"/>
        <v/>
      </c>
      <c r="V781" s="66" t="str">
        <f t="shared" si="389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0">IFERROR((F783-F782)/F782,"")</f>
        <v/>
      </c>
      <c r="G784" s="63" t="str">
        <f t="shared" si="390"/>
        <v/>
      </c>
      <c r="H784" s="63" t="str">
        <f t="shared" si="390"/>
        <v/>
      </c>
      <c r="I784" s="63" t="str">
        <f t="shared" si="390"/>
        <v/>
      </c>
      <c r="J784" s="63" t="str">
        <f t="shared" si="390"/>
        <v/>
      </c>
      <c r="K784" s="63" t="str">
        <f t="shared" si="390"/>
        <v/>
      </c>
      <c r="L784" s="63" t="str">
        <f t="shared" si="390"/>
        <v/>
      </c>
      <c r="M784" s="63" t="str">
        <f t="shared" si="390"/>
        <v/>
      </c>
      <c r="N784" s="35" t="str">
        <f t="shared" si="390"/>
        <v/>
      </c>
      <c r="O784" s="35" t="str">
        <f t="shared" si="390"/>
        <v/>
      </c>
      <c r="P784" s="35" t="str">
        <f t="shared" si="390"/>
        <v/>
      </c>
      <c r="Q784" s="63" t="str">
        <f t="shared" si="390"/>
        <v/>
      </c>
      <c r="R784" s="63" t="str">
        <f t="shared" si="390"/>
        <v/>
      </c>
      <c r="S784" s="63" t="str">
        <f t="shared" si="390"/>
        <v/>
      </c>
      <c r="T784" s="63" t="str">
        <f t="shared" si="390"/>
        <v/>
      </c>
      <c r="U784" s="63" t="str">
        <f t="shared" si="390"/>
        <v/>
      </c>
      <c r="V784" s="64" t="str">
        <f t="shared" si="390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1">IFERROR(SQRT(2*(F783-F782)^2/(F783+F782)),"")</f>
        <v/>
      </c>
      <c r="G785" s="65" t="str">
        <f t="shared" si="391"/>
        <v/>
      </c>
      <c r="H785" s="65" t="str">
        <f t="shared" si="391"/>
        <v/>
      </c>
      <c r="I785" s="65" t="str">
        <f t="shared" si="391"/>
        <v/>
      </c>
      <c r="J785" s="65" t="str">
        <f t="shared" si="391"/>
        <v/>
      </c>
      <c r="K785" s="65" t="str">
        <f t="shared" si="391"/>
        <v/>
      </c>
      <c r="L785" s="65" t="str">
        <f t="shared" si="391"/>
        <v/>
      </c>
      <c r="M785" s="65" t="str">
        <f t="shared" si="391"/>
        <v/>
      </c>
      <c r="N785" s="70" t="str">
        <f t="shared" si="391"/>
        <v/>
      </c>
      <c r="O785" s="70" t="str">
        <f t="shared" si="391"/>
        <v/>
      </c>
      <c r="P785" s="70" t="str">
        <f t="shared" si="391"/>
        <v/>
      </c>
      <c r="Q785" s="65" t="str">
        <f t="shared" si="391"/>
        <v/>
      </c>
      <c r="R785" s="65" t="str">
        <f t="shared" si="391"/>
        <v/>
      </c>
      <c r="S785" s="65" t="str">
        <f t="shared" si="391"/>
        <v/>
      </c>
      <c r="T785" s="65" t="str">
        <f t="shared" si="391"/>
        <v/>
      </c>
      <c r="U785" s="65" t="str">
        <f t="shared" si="391"/>
        <v/>
      </c>
      <c r="V785" s="66" t="str">
        <f t="shared" si="391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2">IFERROR((F787-F786)/F786,"")</f>
        <v/>
      </c>
      <c r="G788" s="63" t="str">
        <f t="shared" si="392"/>
        <v/>
      </c>
      <c r="H788" s="63" t="str">
        <f t="shared" si="392"/>
        <v/>
      </c>
      <c r="I788" s="63" t="str">
        <f t="shared" si="392"/>
        <v/>
      </c>
      <c r="J788" s="63" t="str">
        <f t="shared" si="392"/>
        <v/>
      </c>
      <c r="K788" s="63" t="str">
        <f t="shared" si="392"/>
        <v/>
      </c>
      <c r="L788" s="63" t="str">
        <f t="shared" si="392"/>
        <v/>
      </c>
      <c r="M788" s="63" t="str">
        <f t="shared" si="392"/>
        <v/>
      </c>
      <c r="N788" s="35" t="str">
        <f t="shared" si="392"/>
        <v/>
      </c>
      <c r="O788" s="35" t="str">
        <f t="shared" si="392"/>
        <v/>
      </c>
      <c r="P788" s="35" t="str">
        <f t="shared" si="392"/>
        <v/>
      </c>
      <c r="Q788" s="63" t="str">
        <f t="shared" si="392"/>
        <v/>
      </c>
      <c r="R788" s="63" t="str">
        <f t="shared" si="392"/>
        <v/>
      </c>
      <c r="S788" s="63" t="str">
        <f t="shared" si="392"/>
        <v/>
      </c>
      <c r="T788" s="63" t="str">
        <f t="shared" si="392"/>
        <v/>
      </c>
      <c r="U788" s="63" t="str">
        <f t="shared" si="392"/>
        <v/>
      </c>
      <c r="V788" s="64" t="str">
        <f t="shared" si="392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3">IFERROR(SQRT(2*(F787-F786)^2/(F787+F786)),"")</f>
        <v/>
      </c>
      <c r="G789" s="65" t="str">
        <f t="shared" si="393"/>
        <v/>
      </c>
      <c r="H789" s="65" t="str">
        <f t="shared" si="393"/>
        <v/>
      </c>
      <c r="I789" s="65" t="str">
        <f t="shared" si="393"/>
        <v/>
      </c>
      <c r="J789" s="65" t="str">
        <f t="shared" si="393"/>
        <v/>
      </c>
      <c r="K789" s="65" t="str">
        <f t="shared" si="393"/>
        <v/>
      </c>
      <c r="L789" s="65" t="str">
        <f t="shared" si="393"/>
        <v/>
      </c>
      <c r="M789" s="65" t="str">
        <f t="shared" si="393"/>
        <v/>
      </c>
      <c r="N789" s="70" t="str">
        <f t="shared" si="393"/>
        <v/>
      </c>
      <c r="O789" s="70" t="str">
        <f t="shared" si="393"/>
        <v/>
      </c>
      <c r="P789" s="70" t="str">
        <f t="shared" si="393"/>
        <v/>
      </c>
      <c r="Q789" s="65" t="str">
        <f t="shared" si="393"/>
        <v/>
      </c>
      <c r="R789" s="65" t="str">
        <f t="shared" si="393"/>
        <v/>
      </c>
      <c r="S789" s="65" t="str">
        <f t="shared" si="393"/>
        <v/>
      </c>
      <c r="T789" s="65" t="str">
        <f t="shared" si="393"/>
        <v/>
      </c>
      <c r="U789" s="65" t="str">
        <f t="shared" si="393"/>
        <v/>
      </c>
      <c r="V789" s="66" t="str">
        <f t="shared" si="393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4">IFERROR((F791-F790)/F790,"")</f>
        <v/>
      </c>
      <c r="G792" s="63" t="str">
        <f t="shared" si="394"/>
        <v/>
      </c>
      <c r="H792" s="63" t="str">
        <f t="shared" si="394"/>
        <v/>
      </c>
      <c r="I792" s="63" t="str">
        <f t="shared" si="394"/>
        <v/>
      </c>
      <c r="J792" s="63" t="str">
        <f t="shared" si="394"/>
        <v/>
      </c>
      <c r="K792" s="63" t="str">
        <f t="shared" si="394"/>
        <v/>
      </c>
      <c r="L792" s="63" t="str">
        <f t="shared" si="394"/>
        <v/>
      </c>
      <c r="M792" s="63" t="str">
        <f t="shared" si="394"/>
        <v/>
      </c>
      <c r="N792" s="35" t="str">
        <f t="shared" si="394"/>
        <v/>
      </c>
      <c r="O792" s="35" t="str">
        <f t="shared" si="394"/>
        <v/>
      </c>
      <c r="P792" s="35" t="str">
        <f t="shared" si="394"/>
        <v/>
      </c>
      <c r="Q792" s="63" t="str">
        <f t="shared" si="394"/>
        <v/>
      </c>
      <c r="R792" s="63" t="str">
        <f t="shared" si="394"/>
        <v/>
      </c>
      <c r="S792" s="63" t="str">
        <f t="shared" si="394"/>
        <v/>
      </c>
      <c r="T792" s="63" t="str">
        <f t="shared" si="394"/>
        <v/>
      </c>
      <c r="U792" s="63" t="str">
        <f t="shared" si="394"/>
        <v/>
      </c>
      <c r="V792" s="64" t="str">
        <f t="shared" si="394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395">IFERROR(SQRT(2*(F791-F790)^2/(F791+F790)),"")</f>
        <v/>
      </c>
      <c r="G793" s="65" t="str">
        <f t="shared" si="395"/>
        <v/>
      </c>
      <c r="H793" s="65" t="str">
        <f t="shared" si="395"/>
        <v/>
      </c>
      <c r="I793" s="65" t="str">
        <f t="shared" si="395"/>
        <v/>
      </c>
      <c r="J793" s="65" t="str">
        <f t="shared" si="395"/>
        <v/>
      </c>
      <c r="K793" s="65" t="str">
        <f t="shared" si="395"/>
        <v/>
      </c>
      <c r="L793" s="65" t="str">
        <f t="shared" si="395"/>
        <v/>
      </c>
      <c r="M793" s="65" t="str">
        <f t="shared" si="395"/>
        <v/>
      </c>
      <c r="N793" s="70" t="str">
        <f t="shared" si="395"/>
        <v/>
      </c>
      <c r="O793" s="70" t="str">
        <f t="shared" si="395"/>
        <v/>
      </c>
      <c r="P793" s="70" t="str">
        <f t="shared" si="395"/>
        <v/>
      </c>
      <c r="Q793" s="65" t="str">
        <f t="shared" si="395"/>
        <v/>
      </c>
      <c r="R793" s="65" t="str">
        <f t="shared" si="395"/>
        <v/>
      </c>
      <c r="S793" s="65" t="str">
        <f t="shared" si="395"/>
        <v/>
      </c>
      <c r="T793" s="65" t="str">
        <f t="shared" si="395"/>
        <v/>
      </c>
      <c r="U793" s="65" t="str">
        <f t="shared" si="395"/>
        <v/>
      </c>
      <c r="V793" s="66" t="str">
        <f t="shared" si="395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396">IFERROR((F795-F794)/F794,"")</f>
        <v/>
      </c>
      <c r="G796" s="63" t="str">
        <f t="shared" si="396"/>
        <v/>
      </c>
      <c r="H796" s="63" t="str">
        <f t="shared" si="396"/>
        <v/>
      </c>
      <c r="I796" s="63" t="str">
        <f t="shared" si="396"/>
        <v/>
      </c>
      <c r="J796" s="63" t="str">
        <f t="shared" si="396"/>
        <v/>
      </c>
      <c r="K796" s="63" t="str">
        <f t="shared" si="396"/>
        <v/>
      </c>
      <c r="L796" s="63" t="str">
        <f t="shared" si="396"/>
        <v/>
      </c>
      <c r="M796" s="63" t="str">
        <f t="shared" si="396"/>
        <v/>
      </c>
      <c r="N796" s="35" t="str">
        <f t="shared" si="396"/>
        <v/>
      </c>
      <c r="O796" s="35" t="str">
        <f t="shared" si="396"/>
        <v/>
      </c>
      <c r="P796" s="35" t="str">
        <f t="shared" si="396"/>
        <v/>
      </c>
      <c r="Q796" s="63" t="str">
        <f t="shared" si="396"/>
        <v/>
      </c>
      <c r="R796" s="63" t="str">
        <f t="shared" si="396"/>
        <v/>
      </c>
      <c r="S796" s="63" t="str">
        <f t="shared" si="396"/>
        <v/>
      </c>
      <c r="T796" s="63" t="str">
        <f t="shared" si="396"/>
        <v/>
      </c>
      <c r="U796" s="63" t="str">
        <f t="shared" si="396"/>
        <v/>
      </c>
      <c r="V796" s="64" t="str">
        <f t="shared" si="396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397">IFERROR(SQRT(2*(F795-F794)^2/(F795+F794)),"")</f>
        <v/>
      </c>
      <c r="G797" s="65" t="str">
        <f t="shared" si="397"/>
        <v/>
      </c>
      <c r="H797" s="65" t="str">
        <f t="shared" si="397"/>
        <v/>
      </c>
      <c r="I797" s="65" t="str">
        <f t="shared" si="397"/>
        <v/>
      </c>
      <c r="J797" s="65" t="str">
        <f t="shared" si="397"/>
        <v/>
      </c>
      <c r="K797" s="65" t="str">
        <f t="shared" si="397"/>
        <v/>
      </c>
      <c r="L797" s="65" t="str">
        <f t="shared" si="397"/>
        <v/>
      </c>
      <c r="M797" s="65" t="str">
        <f t="shared" si="397"/>
        <v/>
      </c>
      <c r="N797" s="70" t="str">
        <f t="shared" si="397"/>
        <v/>
      </c>
      <c r="O797" s="70" t="str">
        <f t="shared" si="397"/>
        <v/>
      </c>
      <c r="P797" s="70" t="str">
        <f t="shared" si="397"/>
        <v/>
      </c>
      <c r="Q797" s="65" t="str">
        <f t="shared" si="397"/>
        <v/>
      </c>
      <c r="R797" s="65" t="str">
        <f t="shared" si="397"/>
        <v/>
      </c>
      <c r="S797" s="65" t="str">
        <f t="shared" si="397"/>
        <v/>
      </c>
      <c r="T797" s="65" t="str">
        <f t="shared" si="397"/>
        <v/>
      </c>
      <c r="U797" s="65" t="str">
        <f t="shared" si="397"/>
        <v/>
      </c>
      <c r="V797" s="66" t="str">
        <f t="shared" si="397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398">IFERROR((F799-F798)/F798,"")</f>
        <v/>
      </c>
      <c r="G800" s="63" t="str">
        <f t="shared" si="398"/>
        <v/>
      </c>
      <c r="H800" s="63" t="str">
        <f t="shared" si="398"/>
        <v/>
      </c>
      <c r="I800" s="63" t="str">
        <f t="shared" si="398"/>
        <v/>
      </c>
      <c r="J800" s="63" t="str">
        <f t="shared" si="398"/>
        <v/>
      </c>
      <c r="K800" s="63" t="str">
        <f t="shared" si="398"/>
        <v/>
      </c>
      <c r="L800" s="63" t="str">
        <f t="shared" si="398"/>
        <v/>
      </c>
      <c r="M800" s="63" t="str">
        <f t="shared" si="398"/>
        <v/>
      </c>
      <c r="N800" s="35" t="str">
        <f t="shared" si="398"/>
        <v/>
      </c>
      <c r="O800" s="35" t="str">
        <f t="shared" si="398"/>
        <v/>
      </c>
      <c r="P800" s="35" t="str">
        <f t="shared" si="398"/>
        <v/>
      </c>
      <c r="Q800" s="63" t="str">
        <f t="shared" si="398"/>
        <v/>
      </c>
      <c r="R800" s="63" t="str">
        <f t="shared" si="398"/>
        <v/>
      </c>
      <c r="S800" s="63" t="str">
        <f t="shared" si="398"/>
        <v/>
      </c>
      <c r="T800" s="63" t="str">
        <f t="shared" si="398"/>
        <v/>
      </c>
      <c r="U800" s="63" t="str">
        <f t="shared" si="398"/>
        <v/>
      </c>
      <c r="V800" s="64" t="str">
        <f t="shared" si="398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399">IFERROR(SQRT(2*(F799-F798)^2/(F799+F798)),"")</f>
        <v/>
      </c>
      <c r="G801" s="65" t="str">
        <f t="shared" si="399"/>
        <v/>
      </c>
      <c r="H801" s="65" t="str">
        <f t="shared" si="399"/>
        <v/>
      </c>
      <c r="I801" s="65" t="str">
        <f t="shared" si="399"/>
        <v/>
      </c>
      <c r="J801" s="65" t="str">
        <f t="shared" si="399"/>
        <v/>
      </c>
      <c r="K801" s="65" t="str">
        <f t="shared" si="399"/>
        <v/>
      </c>
      <c r="L801" s="65" t="str">
        <f t="shared" si="399"/>
        <v/>
      </c>
      <c r="M801" s="65" t="str">
        <f t="shared" si="399"/>
        <v/>
      </c>
      <c r="N801" s="70" t="str">
        <f t="shared" si="399"/>
        <v/>
      </c>
      <c r="O801" s="70" t="str">
        <f t="shared" si="399"/>
        <v/>
      </c>
      <c r="P801" s="70" t="str">
        <f t="shared" si="399"/>
        <v/>
      </c>
      <c r="Q801" s="65" t="str">
        <f t="shared" si="399"/>
        <v/>
      </c>
      <c r="R801" s="65" t="str">
        <f t="shared" si="399"/>
        <v/>
      </c>
      <c r="S801" s="65" t="str">
        <f t="shared" si="399"/>
        <v/>
      </c>
      <c r="T801" s="65" t="str">
        <f t="shared" si="399"/>
        <v/>
      </c>
      <c r="U801" s="65" t="str">
        <f t="shared" si="399"/>
        <v/>
      </c>
      <c r="V801" s="66" t="str">
        <f t="shared" si="399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00">IFERROR((F803-F802)/F802,"")</f>
        <v/>
      </c>
      <c r="G804" s="63" t="str">
        <f t="shared" si="400"/>
        <v/>
      </c>
      <c r="H804" s="63" t="str">
        <f t="shared" si="400"/>
        <v/>
      </c>
      <c r="I804" s="63" t="str">
        <f t="shared" si="400"/>
        <v/>
      </c>
      <c r="J804" s="63" t="str">
        <f t="shared" si="400"/>
        <v/>
      </c>
      <c r="K804" s="63" t="str">
        <f t="shared" si="400"/>
        <v/>
      </c>
      <c r="L804" s="63" t="str">
        <f t="shared" si="400"/>
        <v/>
      </c>
      <c r="M804" s="63" t="str">
        <f t="shared" si="400"/>
        <v/>
      </c>
      <c r="N804" s="35" t="str">
        <f t="shared" si="400"/>
        <v/>
      </c>
      <c r="O804" s="35" t="str">
        <f t="shared" si="400"/>
        <v/>
      </c>
      <c r="P804" s="35" t="str">
        <f t="shared" si="400"/>
        <v/>
      </c>
      <c r="Q804" s="63" t="str">
        <f t="shared" si="400"/>
        <v/>
      </c>
      <c r="R804" s="63" t="str">
        <f t="shared" si="400"/>
        <v/>
      </c>
      <c r="S804" s="63" t="str">
        <f t="shared" si="400"/>
        <v/>
      </c>
      <c r="T804" s="63" t="str">
        <f t="shared" si="400"/>
        <v/>
      </c>
      <c r="U804" s="63" t="str">
        <f t="shared" si="400"/>
        <v/>
      </c>
      <c r="V804" s="64" t="str">
        <f t="shared" si="400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01">IFERROR(SQRT(2*(F803-F802)^2/(F803+F802)),"")</f>
        <v/>
      </c>
      <c r="G805" s="65" t="str">
        <f t="shared" si="401"/>
        <v/>
      </c>
      <c r="H805" s="65" t="str">
        <f t="shared" si="401"/>
        <v/>
      </c>
      <c r="I805" s="65" t="str">
        <f t="shared" si="401"/>
        <v/>
      </c>
      <c r="J805" s="65" t="str">
        <f t="shared" si="401"/>
        <v/>
      </c>
      <c r="K805" s="65" t="str">
        <f t="shared" si="401"/>
        <v/>
      </c>
      <c r="L805" s="65" t="str">
        <f t="shared" si="401"/>
        <v/>
      </c>
      <c r="M805" s="65" t="str">
        <f t="shared" si="401"/>
        <v/>
      </c>
      <c r="N805" s="70" t="str">
        <f t="shared" si="401"/>
        <v/>
      </c>
      <c r="O805" s="70" t="str">
        <f t="shared" si="401"/>
        <v/>
      </c>
      <c r="P805" s="70" t="str">
        <f t="shared" si="401"/>
        <v/>
      </c>
      <c r="Q805" s="65" t="str">
        <f t="shared" si="401"/>
        <v/>
      </c>
      <c r="R805" s="65" t="str">
        <f t="shared" si="401"/>
        <v/>
      </c>
      <c r="S805" s="65" t="str">
        <f t="shared" si="401"/>
        <v/>
      </c>
      <c r="T805" s="65" t="str">
        <f t="shared" si="401"/>
        <v/>
      </c>
      <c r="U805" s="65" t="str">
        <f t="shared" si="401"/>
        <v/>
      </c>
      <c r="V805" s="66" t="str">
        <f t="shared" si="401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02">IFERROR((F807-F806)/F806,"")</f>
        <v/>
      </c>
      <c r="G808" s="63" t="str">
        <f t="shared" si="402"/>
        <v/>
      </c>
      <c r="H808" s="63" t="str">
        <f t="shared" si="402"/>
        <v/>
      </c>
      <c r="I808" s="63" t="str">
        <f t="shared" si="402"/>
        <v/>
      </c>
      <c r="J808" s="63" t="str">
        <f t="shared" si="402"/>
        <v/>
      </c>
      <c r="K808" s="63" t="str">
        <f t="shared" si="402"/>
        <v/>
      </c>
      <c r="L808" s="63" t="str">
        <f t="shared" si="402"/>
        <v/>
      </c>
      <c r="M808" s="63" t="str">
        <f t="shared" si="402"/>
        <v/>
      </c>
      <c r="N808" s="35" t="str">
        <f t="shared" si="402"/>
        <v/>
      </c>
      <c r="O808" s="35" t="str">
        <f t="shared" si="402"/>
        <v/>
      </c>
      <c r="P808" s="35" t="str">
        <f t="shared" si="402"/>
        <v/>
      </c>
      <c r="Q808" s="63" t="str">
        <f t="shared" si="402"/>
        <v/>
      </c>
      <c r="R808" s="63" t="str">
        <f t="shared" si="402"/>
        <v/>
      </c>
      <c r="S808" s="63" t="str">
        <f t="shared" si="402"/>
        <v/>
      </c>
      <c r="T808" s="63" t="str">
        <f t="shared" si="402"/>
        <v/>
      </c>
      <c r="U808" s="63" t="str">
        <f t="shared" si="402"/>
        <v/>
      </c>
      <c r="V808" s="64" t="str">
        <f t="shared" si="402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03">IFERROR(SQRT(2*(F807-F806)^2/(F807+F806)),"")</f>
        <v/>
      </c>
      <c r="G809" s="65" t="str">
        <f t="shared" si="403"/>
        <v/>
      </c>
      <c r="H809" s="65" t="str">
        <f t="shared" si="403"/>
        <v/>
      </c>
      <c r="I809" s="65" t="str">
        <f t="shared" si="403"/>
        <v/>
      </c>
      <c r="J809" s="65" t="str">
        <f t="shared" si="403"/>
        <v/>
      </c>
      <c r="K809" s="65" t="str">
        <f t="shared" si="403"/>
        <v/>
      </c>
      <c r="L809" s="65" t="str">
        <f t="shared" si="403"/>
        <v/>
      </c>
      <c r="M809" s="65" t="str">
        <f t="shared" si="403"/>
        <v/>
      </c>
      <c r="N809" s="70" t="str">
        <f t="shared" si="403"/>
        <v/>
      </c>
      <c r="O809" s="70" t="str">
        <f t="shared" si="403"/>
        <v/>
      </c>
      <c r="P809" s="70" t="str">
        <f t="shared" si="403"/>
        <v/>
      </c>
      <c r="Q809" s="65" t="str">
        <f t="shared" si="403"/>
        <v/>
      </c>
      <c r="R809" s="65" t="str">
        <f t="shared" si="403"/>
        <v/>
      </c>
      <c r="S809" s="65" t="str">
        <f t="shared" si="403"/>
        <v/>
      </c>
      <c r="T809" s="65" t="str">
        <f t="shared" si="403"/>
        <v/>
      </c>
      <c r="U809" s="65" t="str">
        <f t="shared" si="403"/>
        <v/>
      </c>
      <c r="V809" s="66" t="str">
        <f t="shared" si="403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04">IFERROR((F811-F810)/F810,"")</f>
        <v/>
      </c>
      <c r="G812" s="63" t="str">
        <f t="shared" si="404"/>
        <v/>
      </c>
      <c r="H812" s="63" t="str">
        <f t="shared" si="404"/>
        <v/>
      </c>
      <c r="I812" s="63" t="str">
        <f t="shared" si="404"/>
        <v/>
      </c>
      <c r="J812" s="63" t="str">
        <f t="shared" si="404"/>
        <v/>
      </c>
      <c r="K812" s="63" t="str">
        <f t="shared" si="404"/>
        <v/>
      </c>
      <c r="L812" s="63" t="str">
        <f t="shared" si="404"/>
        <v/>
      </c>
      <c r="M812" s="63" t="str">
        <f t="shared" si="404"/>
        <v/>
      </c>
      <c r="N812" s="35" t="str">
        <f t="shared" si="404"/>
        <v/>
      </c>
      <c r="O812" s="35" t="str">
        <f t="shared" si="404"/>
        <v/>
      </c>
      <c r="P812" s="35" t="str">
        <f t="shared" si="404"/>
        <v/>
      </c>
      <c r="Q812" s="63" t="str">
        <f t="shared" si="404"/>
        <v/>
      </c>
      <c r="R812" s="63" t="str">
        <f t="shared" si="404"/>
        <v/>
      </c>
      <c r="S812" s="63" t="str">
        <f t="shared" si="404"/>
        <v/>
      </c>
      <c r="T812" s="63" t="str">
        <f t="shared" si="404"/>
        <v/>
      </c>
      <c r="U812" s="63" t="str">
        <f t="shared" si="404"/>
        <v/>
      </c>
      <c r="V812" s="64" t="str">
        <f t="shared" si="404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05">IFERROR(SQRT(2*(F811-F810)^2/(F811+F810)),"")</f>
        <v/>
      </c>
      <c r="G813" s="65" t="str">
        <f t="shared" si="405"/>
        <v/>
      </c>
      <c r="H813" s="65" t="str">
        <f t="shared" si="405"/>
        <v/>
      </c>
      <c r="I813" s="65" t="str">
        <f t="shared" si="405"/>
        <v/>
      </c>
      <c r="J813" s="65" t="str">
        <f t="shared" si="405"/>
        <v/>
      </c>
      <c r="K813" s="65" t="str">
        <f t="shared" si="405"/>
        <v/>
      </c>
      <c r="L813" s="65" t="str">
        <f t="shared" si="405"/>
        <v/>
      </c>
      <c r="M813" s="65" t="str">
        <f t="shared" si="405"/>
        <v/>
      </c>
      <c r="N813" s="70" t="str">
        <f t="shared" si="405"/>
        <v/>
      </c>
      <c r="O813" s="70" t="str">
        <f t="shared" si="405"/>
        <v/>
      </c>
      <c r="P813" s="70" t="str">
        <f t="shared" si="405"/>
        <v/>
      </c>
      <c r="Q813" s="65" t="str">
        <f t="shared" si="405"/>
        <v/>
      </c>
      <c r="R813" s="65" t="str">
        <f t="shared" si="405"/>
        <v/>
      </c>
      <c r="S813" s="65" t="str">
        <f t="shared" si="405"/>
        <v/>
      </c>
      <c r="T813" s="65" t="str">
        <f t="shared" si="405"/>
        <v/>
      </c>
      <c r="U813" s="65" t="str">
        <f t="shared" si="405"/>
        <v/>
      </c>
      <c r="V813" s="66" t="str">
        <f t="shared" si="405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06">IFERROR((F815-F814)/F814,"")</f>
        <v/>
      </c>
      <c r="G816" s="63" t="str">
        <f t="shared" si="406"/>
        <v/>
      </c>
      <c r="H816" s="63" t="str">
        <f t="shared" si="406"/>
        <v/>
      </c>
      <c r="I816" s="63" t="str">
        <f t="shared" si="406"/>
        <v/>
      </c>
      <c r="J816" s="63" t="str">
        <f t="shared" si="406"/>
        <v/>
      </c>
      <c r="K816" s="63" t="str">
        <f t="shared" si="406"/>
        <v/>
      </c>
      <c r="L816" s="63" t="str">
        <f t="shared" si="406"/>
        <v/>
      </c>
      <c r="M816" s="63" t="str">
        <f t="shared" si="406"/>
        <v/>
      </c>
      <c r="N816" s="35" t="str">
        <f t="shared" si="406"/>
        <v/>
      </c>
      <c r="O816" s="35" t="str">
        <f t="shared" si="406"/>
        <v/>
      </c>
      <c r="P816" s="35" t="str">
        <f t="shared" si="406"/>
        <v/>
      </c>
      <c r="Q816" s="63" t="str">
        <f t="shared" si="406"/>
        <v/>
      </c>
      <c r="R816" s="63" t="str">
        <f t="shared" si="406"/>
        <v/>
      </c>
      <c r="S816" s="63" t="str">
        <f t="shared" si="406"/>
        <v/>
      </c>
      <c r="T816" s="63" t="str">
        <f t="shared" si="406"/>
        <v/>
      </c>
      <c r="U816" s="63" t="str">
        <f t="shared" si="406"/>
        <v/>
      </c>
      <c r="V816" s="64" t="str">
        <f t="shared" si="406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07">IFERROR(SQRT(2*(F815-F814)^2/(F815+F814)),"")</f>
        <v/>
      </c>
      <c r="G817" s="65" t="str">
        <f t="shared" si="407"/>
        <v/>
      </c>
      <c r="H817" s="65" t="str">
        <f t="shared" si="407"/>
        <v/>
      </c>
      <c r="I817" s="65" t="str">
        <f t="shared" si="407"/>
        <v/>
      </c>
      <c r="J817" s="65" t="str">
        <f t="shared" si="407"/>
        <v/>
      </c>
      <c r="K817" s="65" t="str">
        <f t="shared" si="407"/>
        <v/>
      </c>
      <c r="L817" s="65" t="str">
        <f t="shared" si="407"/>
        <v/>
      </c>
      <c r="M817" s="65" t="str">
        <f t="shared" si="407"/>
        <v/>
      </c>
      <c r="N817" s="70" t="str">
        <f t="shared" si="407"/>
        <v/>
      </c>
      <c r="O817" s="70" t="str">
        <f t="shared" si="407"/>
        <v/>
      </c>
      <c r="P817" s="70" t="str">
        <f t="shared" si="407"/>
        <v/>
      </c>
      <c r="Q817" s="65" t="str">
        <f t="shared" si="407"/>
        <v/>
      </c>
      <c r="R817" s="65" t="str">
        <f t="shared" si="407"/>
        <v/>
      </c>
      <c r="S817" s="65" t="str">
        <f t="shared" si="407"/>
        <v/>
      </c>
      <c r="T817" s="65" t="str">
        <f t="shared" si="407"/>
        <v/>
      </c>
      <c r="U817" s="65" t="str">
        <f t="shared" si="407"/>
        <v/>
      </c>
      <c r="V817" s="66" t="str">
        <f t="shared" si="407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71"/>
      <c r="E818" s="91"/>
      <c r="F818" s="58"/>
      <c r="G818" s="58"/>
      <c r="H818" s="58"/>
      <c r="I818" s="58"/>
      <c r="J818" s="58"/>
      <c r="K818" s="58"/>
      <c r="L818" s="58"/>
      <c r="M818" s="58"/>
      <c r="Q818" s="58"/>
      <c r="R818" s="58"/>
      <c r="S818" s="58"/>
      <c r="T818" s="58"/>
      <c r="U818" s="58"/>
      <c r="V818" s="59"/>
    </row>
    <row r="819" spans="1:22" ht="13.95" customHeight="1" x14ac:dyDescent="0.3">
      <c r="A819" s="82"/>
      <c r="B819" s="85"/>
      <c r="C819" s="18" t="s">
        <v>548</v>
      </c>
      <c r="D819" s="72"/>
      <c r="E819" s="88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60"/>
    </row>
    <row r="820" spans="1:22" ht="13.95" customHeight="1" x14ac:dyDescent="0.3">
      <c r="A820" s="82"/>
      <c r="B820" s="85"/>
      <c r="C820" s="18" t="s">
        <v>549</v>
      </c>
      <c r="D820" s="72"/>
      <c r="E820" s="88"/>
      <c r="F820" s="63" t="str">
        <f t="shared" ref="F820:V820" si="408">IFERROR((F819-F818)/F818,"")</f>
        <v/>
      </c>
      <c r="G820" s="63" t="str">
        <f t="shared" si="408"/>
        <v/>
      </c>
      <c r="H820" s="63" t="str">
        <f t="shared" si="408"/>
        <v/>
      </c>
      <c r="I820" s="63" t="str">
        <f t="shared" si="408"/>
        <v/>
      </c>
      <c r="J820" s="63" t="str">
        <f t="shared" si="408"/>
        <v/>
      </c>
      <c r="K820" s="63" t="str">
        <f t="shared" si="408"/>
        <v/>
      </c>
      <c r="L820" s="63" t="str">
        <f t="shared" si="408"/>
        <v/>
      </c>
      <c r="M820" s="63" t="str">
        <f t="shared" si="408"/>
        <v/>
      </c>
      <c r="N820" s="35" t="str">
        <f t="shared" si="408"/>
        <v/>
      </c>
      <c r="O820" s="35" t="str">
        <f t="shared" si="408"/>
        <v/>
      </c>
      <c r="P820" s="35" t="str">
        <f t="shared" si="408"/>
        <v/>
      </c>
      <c r="Q820" s="63" t="str">
        <f t="shared" si="408"/>
        <v/>
      </c>
      <c r="R820" s="63" t="str">
        <f t="shared" si="408"/>
        <v/>
      </c>
      <c r="S820" s="63" t="str">
        <f t="shared" si="408"/>
        <v/>
      </c>
      <c r="T820" s="63" t="str">
        <f t="shared" si="408"/>
        <v/>
      </c>
      <c r="U820" s="63" t="str">
        <f t="shared" si="408"/>
        <v/>
      </c>
      <c r="V820" s="64" t="str">
        <f t="shared" si="408"/>
        <v/>
      </c>
    </row>
    <row r="821" spans="1:22" ht="13.95" customHeight="1" thickBot="1" x14ac:dyDescent="0.35">
      <c r="A821" s="83"/>
      <c r="B821" s="86"/>
      <c r="C821" s="61" t="s">
        <v>550</v>
      </c>
      <c r="D821" s="73"/>
      <c r="E821" s="89"/>
      <c r="F821" s="65" t="str">
        <f t="shared" ref="F821:V821" si="409">IFERROR(SQRT(2*(F819-F818)^2/(F819+F818)),"")</f>
        <v/>
      </c>
      <c r="G821" s="65" t="str">
        <f t="shared" si="409"/>
        <v/>
      </c>
      <c r="H821" s="65" t="str">
        <f t="shared" si="409"/>
        <v/>
      </c>
      <c r="I821" s="65" t="str">
        <f t="shared" si="409"/>
        <v/>
      </c>
      <c r="J821" s="65" t="str">
        <f t="shared" si="409"/>
        <v/>
      </c>
      <c r="K821" s="65" t="str">
        <f t="shared" si="409"/>
        <v/>
      </c>
      <c r="L821" s="65" t="str">
        <f t="shared" si="409"/>
        <v/>
      </c>
      <c r="M821" s="65" t="str">
        <f t="shared" si="409"/>
        <v/>
      </c>
      <c r="N821" s="70" t="str">
        <f t="shared" si="409"/>
        <v/>
      </c>
      <c r="O821" s="70" t="str">
        <f t="shared" si="409"/>
        <v/>
      </c>
      <c r="P821" s="70" t="str">
        <f t="shared" si="409"/>
        <v/>
      </c>
      <c r="Q821" s="65" t="str">
        <f t="shared" si="409"/>
        <v/>
      </c>
      <c r="R821" s="65" t="str">
        <f t="shared" si="409"/>
        <v/>
      </c>
      <c r="S821" s="65" t="str">
        <f t="shared" si="409"/>
        <v/>
      </c>
      <c r="T821" s="65" t="str">
        <f t="shared" si="409"/>
        <v/>
      </c>
      <c r="U821" s="65" t="str">
        <f t="shared" si="409"/>
        <v/>
      </c>
      <c r="V821" s="66" t="str">
        <f t="shared" si="409"/>
        <v/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0">IFERROR((F823-F822)/F822,"")</f>
        <v/>
      </c>
      <c r="G824" s="63" t="str">
        <f t="shared" si="410"/>
        <v/>
      </c>
      <c r="H824" s="63" t="str">
        <f t="shared" si="410"/>
        <v/>
      </c>
      <c r="I824" s="63" t="str">
        <f t="shared" si="410"/>
        <v/>
      </c>
      <c r="J824" s="63" t="str">
        <f t="shared" si="410"/>
        <v/>
      </c>
      <c r="K824" s="63" t="str">
        <f t="shared" si="410"/>
        <v/>
      </c>
      <c r="L824" s="63" t="str">
        <f t="shared" si="410"/>
        <v/>
      </c>
      <c r="M824" s="63" t="str">
        <f t="shared" si="410"/>
        <v/>
      </c>
      <c r="N824" s="35" t="str">
        <f t="shared" si="410"/>
        <v/>
      </c>
      <c r="O824" s="35" t="str">
        <f t="shared" si="410"/>
        <v/>
      </c>
      <c r="P824" s="35" t="str">
        <f t="shared" si="410"/>
        <v/>
      </c>
      <c r="Q824" s="63" t="str">
        <f t="shared" si="410"/>
        <v/>
      </c>
      <c r="R824" s="63" t="str">
        <f t="shared" si="410"/>
        <v/>
      </c>
      <c r="S824" s="63" t="str">
        <f t="shared" si="410"/>
        <v/>
      </c>
      <c r="T824" s="63" t="str">
        <f t="shared" si="410"/>
        <v/>
      </c>
      <c r="U824" s="63" t="str">
        <f t="shared" si="410"/>
        <v/>
      </c>
      <c r="V824" s="64" t="str">
        <f t="shared" si="410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1">IFERROR(SQRT(2*(F823-F822)^2/(F823+F822)),"")</f>
        <v/>
      </c>
      <c r="G825" s="65" t="str">
        <f t="shared" si="411"/>
        <v/>
      </c>
      <c r="H825" s="65" t="str">
        <f t="shared" si="411"/>
        <v/>
      </c>
      <c r="I825" s="65" t="str">
        <f t="shared" si="411"/>
        <v/>
      </c>
      <c r="J825" s="65" t="str">
        <f t="shared" si="411"/>
        <v/>
      </c>
      <c r="K825" s="65" t="str">
        <f t="shared" si="411"/>
        <v/>
      </c>
      <c r="L825" s="65" t="str">
        <f t="shared" si="411"/>
        <v/>
      </c>
      <c r="M825" s="65" t="str">
        <f t="shared" si="411"/>
        <v/>
      </c>
      <c r="N825" s="70" t="str">
        <f t="shared" si="411"/>
        <v/>
      </c>
      <c r="O825" s="70" t="str">
        <f t="shared" si="411"/>
        <v/>
      </c>
      <c r="P825" s="70" t="str">
        <f t="shared" si="411"/>
        <v/>
      </c>
      <c r="Q825" s="65" t="str">
        <f t="shared" si="411"/>
        <v/>
      </c>
      <c r="R825" s="65" t="str">
        <f t="shared" si="411"/>
        <v/>
      </c>
      <c r="S825" s="65" t="str">
        <f t="shared" si="411"/>
        <v/>
      </c>
      <c r="T825" s="65" t="str">
        <f t="shared" si="411"/>
        <v/>
      </c>
      <c r="U825" s="65" t="str">
        <f t="shared" si="411"/>
        <v/>
      </c>
      <c r="V825" s="66" t="str">
        <f t="shared" si="411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12">IFERROR((F827-F826)/F826,"")</f>
        <v/>
      </c>
      <c r="G828" s="63" t="str">
        <f t="shared" si="412"/>
        <v/>
      </c>
      <c r="H828" s="63" t="str">
        <f t="shared" si="412"/>
        <v/>
      </c>
      <c r="I828" s="63" t="str">
        <f t="shared" si="412"/>
        <v/>
      </c>
      <c r="J828" s="63" t="str">
        <f t="shared" si="412"/>
        <v/>
      </c>
      <c r="K828" s="63" t="str">
        <f t="shared" si="412"/>
        <v/>
      </c>
      <c r="L828" s="63" t="str">
        <f t="shared" si="412"/>
        <v/>
      </c>
      <c r="M828" s="63" t="str">
        <f t="shared" si="412"/>
        <v/>
      </c>
      <c r="N828" s="35" t="str">
        <f t="shared" si="412"/>
        <v/>
      </c>
      <c r="O828" s="35" t="str">
        <f t="shared" si="412"/>
        <v/>
      </c>
      <c r="P828" s="35" t="str">
        <f t="shared" si="412"/>
        <v/>
      </c>
      <c r="Q828" s="63" t="str">
        <f t="shared" si="412"/>
        <v/>
      </c>
      <c r="R828" s="63" t="str">
        <f t="shared" si="412"/>
        <v/>
      </c>
      <c r="S828" s="63" t="str">
        <f t="shared" si="412"/>
        <v/>
      </c>
      <c r="T828" s="63" t="str">
        <f t="shared" si="412"/>
        <v/>
      </c>
      <c r="U828" s="63" t="str">
        <f t="shared" si="412"/>
        <v/>
      </c>
      <c r="V828" s="64" t="str">
        <f t="shared" si="412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13">IFERROR(SQRT(2*(F827-F826)^2/(F827+F826)),"")</f>
        <v/>
      </c>
      <c r="G829" s="65" t="str">
        <f t="shared" si="413"/>
        <v/>
      </c>
      <c r="H829" s="65" t="str">
        <f t="shared" si="413"/>
        <v/>
      </c>
      <c r="I829" s="65" t="str">
        <f t="shared" si="413"/>
        <v/>
      </c>
      <c r="J829" s="65" t="str">
        <f t="shared" si="413"/>
        <v/>
      </c>
      <c r="K829" s="65" t="str">
        <f t="shared" si="413"/>
        <v/>
      </c>
      <c r="L829" s="65" t="str">
        <f t="shared" si="413"/>
        <v/>
      </c>
      <c r="M829" s="65" t="str">
        <f t="shared" si="413"/>
        <v/>
      </c>
      <c r="N829" s="70" t="str">
        <f t="shared" si="413"/>
        <v/>
      </c>
      <c r="O829" s="70" t="str">
        <f t="shared" si="413"/>
        <v/>
      </c>
      <c r="P829" s="70" t="str">
        <f t="shared" si="413"/>
        <v/>
      </c>
      <c r="Q829" s="65" t="str">
        <f t="shared" si="413"/>
        <v/>
      </c>
      <c r="R829" s="65" t="str">
        <f t="shared" si="413"/>
        <v/>
      </c>
      <c r="S829" s="65" t="str">
        <f t="shared" si="413"/>
        <v/>
      </c>
      <c r="T829" s="65" t="str">
        <f t="shared" si="413"/>
        <v/>
      </c>
      <c r="U829" s="65" t="str">
        <f t="shared" si="413"/>
        <v/>
      </c>
      <c r="V829" s="66" t="str">
        <f t="shared" si="413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14">IFERROR((F831-F830)/F830,"")</f>
        <v/>
      </c>
      <c r="G832" s="63" t="str">
        <f t="shared" si="414"/>
        <v/>
      </c>
      <c r="H832" s="63" t="str">
        <f t="shared" si="414"/>
        <v/>
      </c>
      <c r="I832" s="63" t="str">
        <f t="shared" si="414"/>
        <v/>
      </c>
      <c r="J832" s="63" t="str">
        <f t="shared" si="414"/>
        <v/>
      </c>
      <c r="K832" s="63" t="str">
        <f t="shared" si="414"/>
        <v/>
      </c>
      <c r="L832" s="63" t="str">
        <f t="shared" si="414"/>
        <v/>
      </c>
      <c r="M832" s="63" t="str">
        <f t="shared" si="414"/>
        <v/>
      </c>
      <c r="N832" s="35" t="str">
        <f t="shared" si="414"/>
        <v/>
      </c>
      <c r="O832" s="35" t="str">
        <f t="shared" si="414"/>
        <v/>
      </c>
      <c r="P832" s="35" t="str">
        <f t="shared" si="414"/>
        <v/>
      </c>
      <c r="Q832" s="63" t="str">
        <f t="shared" si="414"/>
        <v/>
      </c>
      <c r="R832" s="63" t="str">
        <f t="shared" si="414"/>
        <v/>
      </c>
      <c r="S832" s="63" t="str">
        <f t="shared" si="414"/>
        <v/>
      </c>
      <c r="T832" s="63" t="str">
        <f t="shared" si="414"/>
        <v/>
      </c>
      <c r="U832" s="63" t="str">
        <f t="shared" si="414"/>
        <v/>
      </c>
      <c r="V832" s="64" t="str">
        <f t="shared" si="414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15">IFERROR(SQRT(2*(F831-F830)^2/(F831+F830)),"")</f>
        <v/>
      </c>
      <c r="G833" s="65" t="str">
        <f t="shared" si="415"/>
        <v/>
      </c>
      <c r="H833" s="65" t="str">
        <f t="shared" si="415"/>
        <v/>
      </c>
      <c r="I833" s="65" t="str">
        <f t="shared" si="415"/>
        <v/>
      </c>
      <c r="J833" s="65" t="str">
        <f t="shared" si="415"/>
        <v/>
      </c>
      <c r="K833" s="65" t="str">
        <f t="shared" si="415"/>
        <v/>
      </c>
      <c r="L833" s="65" t="str">
        <f t="shared" si="415"/>
        <v/>
      </c>
      <c r="M833" s="65" t="str">
        <f t="shared" si="415"/>
        <v/>
      </c>
      <c r="N833" s="70" t="str">
        <f t="shared" si="415"/>
        <v/>
      </c>
      <c r="O833" s="70" t="str">
        <f t="shared" si="415"/>
        <v/>
      </c>
      <c r="P833" s="70" t="str">
        <f t="shared" si="415"/>
        <v/>
      </c>
      <c r="Q833" s="65" t="str">
        <f t="shared" si="415"/>
        <v/>
      </c>
      <c r="R833" s="65" t="str">
        <f t="shared" si="415"/>
        <v/>
      </c>
      <c r="S833" s="65" t="str">
        <f t="shared" si="415"/>
        <v/>
      </c>
      <c r="T833" s="65" t="str">
        <f t="shared" si="415"/>
        <v/>
      </c>
      <c r="U833" s="65" t="str">
        <f t="shared" si="415"/>
        <v/>
      </c>
      <c r="V833" s="66" t="str">
        <f t="shared" si="415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16">IFERROR((F835-F834)/F834,"")</f>
        <v/>
      </c>
      <c r="G836" s="63" t="str">
        <f t="shared" si="416"/>
        <v/>
      </c>
      <c r="H836" s="63" t="str">
        <f t="shared" si="416"/>
        <v/>
      </c>
      <c r="I836" s="63" t="str">
        <f t="shared" si="416"/>
        <v/>
      </c>
      <c r="J836" s="63" t="str">
        <f t="shared" si="416"/>
        <v/>
      </c>
      <c r="K836" s="63" t="str">
        <f t="shared" si="416"/>
        <v/>
      </c>
      <c r="L836" s="63" t="str">
        <f t="shared" si="416"/>
        <v/>
      </c>
      <c r="M836" s="63" t="str">
        <f t="shared" si="416"/>
        <v/>
      </c>
      <c r="N836" s="35" t="str">
        <f t="shared" si="416"/>
        <v/>
      </c>
      <c r="O836" s="35" t="str">
        <f t="shared" si="416"/>
        <v/>
      </c>
      <c r="P836" s="35" t="str">
        <f t="shared" si="416"/>
        <v/>
      </c>
      <c r="Q836" s="63" t="str">
        <f t="shared" si="416"/>
        <v/>
      </c>
      <c r="R836" s="63" t="str">
        <f t="shared" si="416"/>
        <v/>
      </c>
      <c r="S836" s="63" t="str">
        <f t="shared" si="416"/>
        <v/>
      </c>
      <c r="T836" s="63" t="str">
        <f t="shared" si="416"/>
        <v/>
      </c>
      <c r="U836" s="63" t="str">
        <f t="shared" si="416"/>
        <v/>
      </c>
      <c r="V836" s="64" t="str">
        <f t="shared" si="416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17">IFERROR(SQRT(2*(F835-F834)^2/(F835+F834)),"")</f>
        <v/>
      </c>
      <c r="G837" s="65" t="str">
        <f t="shared" si="417"/>
        <v/>
      </c>
      <c r="H837" s="65" t="str">
        <f t="shared" si="417"/>
        <v/>
      </c>
      <c r="I837" s="65" t="str">
        <f t="shared" si="417"/>
        <v/>
      </c>
      <c r="J837" s="65" t="str">
        <f t="shared" si="417"/>
        <v/>
      </c>
      <c r="K837" s="65" t="str">
        <f t="shared" si="417"/>
        <v/>
      </c>
      <c r="L837" s="65" t="str">
        <f t="shared" si="417"/>
        <v/>
      </c>
      <c r="M837" s="65" t="str">
        <f t="shared" si="417"/>
        <v/>
      </c>
      <c r="N837" s="70" t="str">
        <f t="shared" si="417"/>
        <v/>
      </c>
      <c r="O837" s="70" t="str">
        <f t="shared" si="417"/>
        <v/>
      </c>
      <c r="P837" s="70" t="str">
        <f t="shared" si="417"/>
        <v/>
      </c>
      <c r="Q837" s="65" t="str">
        <f t="shared" si="417"/>
        <v/>
      </c>
      <c r="R837" s="65" t="str">
        <f t="shared" si="417"/>
        <v/>
      </c>
      <c r="S837" s="65" t="str">
        <f t="shared" si="417"/>
        <v/>
      </c>
      <c r="T837" s="65" t="str">
        <f t="shared" si="417"/>
        <v/>
      </c>
      <c r="U837" s="65" t="str">
        <f t="shared" si="417"/>
        <v/>
      </c>
      <c r="V837" s="66" t="str">
        <f t="shared" si="417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18">IFERROR((F839-F838)/F838,"")</f>
        <v/>
      </c>
      <c r="G840" s="63" t="str">
        <f t="shared" si="418"/>
        <v/>
      </c>
      <c r="H840" s="63" t="str">
        <f t="shared" si="418"/>
        <v/>
      </c>
      <c r="I840" s="63" t="str">
        <f t="shared" si="418"/>
        <v/>
      </c>
      <c r="J840" s="63" t="str">
        <f t="shared" si="418"/>
        <v/>
      </c>
      <c r="K840" s="63" t="str">
        <f t="shared" si="418"/>
        <v/>
      </c>
      <c r="L840" s="63" t="str">
        <f t="shared" si="418"/>
        <v/>
      </c>
      <c r="M840" s="63" t="str">
        <f t="shared" si="418"/>
        <v/>
      </c>
      <c r="N840" s="35" t="str">
        <f t="shared" si="418"/>
        <v/>
      </c>
      <c r="O840" s="35" t="str">
        <f t="shared" si="418"/>
        <v/>
      </c>
      <c r="P840" s="35" t="str">
        <f t="shared" si="418"/>
        <v/>
      </c>
      <c r="Q840" s="63" t="str">
        <f t="shared" si="418"/>
        <v/>
      </c>
      <c r="R840" s="63" t="str">
        <f t="shared" si="418"/>
        <v/>
      </c>
      <c r="S840" s="63" t="str">
        <f t="shared" si="418"/>
        <v/>
      </c>
      <c r="T840" s="63" t="str">
        <f t="shared" si="418"/>
        <v/>
      </c>
      <c r="U840" s="63" t="str">
        <f t="shared" si="418"/>
        <v/>
      </c>
      <c r="V840" s="64" t="str">
        <f t="shared" si="418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19">IFERROR(SQRT(2*(F839-F838)^2/(F839+F838)),"")</f>
        <v/>
      </c>
      <c r="G841" s="65" t="str">
        <f t="shared" si="419"/>
        <v/>
      </c>
      <c r="H841" s="65" t="str">
        <f t="shared" si="419"/>
        <v/>
      </c>
      <c r="I841" s="65" t="str">
        <f t="shared" si="419"/>
        <v/>
      </c>
      <c r="J841" s="65" t="str">
        <f t="shared" si="419"/>
        <v/>
      </c>
      <c r="K841" s="65" t="str">
        <f t="shared" si="419"/>
        <v/>
      </c>
      <c r="L841" s="65" t="str">
        <f t="shared" si="419"/>
        <v/>
      </c>
      <c r="M841" s="65" t="str">
        <f t="shared" si="419"/>
        <v/>
      </c>
      <c r="N841" s="70" t="str">
        <f t="shared" si="419"/>
        <v/>
      </c>
      <c r="O841" s="70" t="str">
        <f t="shared" si="419"/>
        <v/>
      </c>
      <c r="P841" s="70" t="str">
        <f t="shared" si="419"/>
        <v/>
      </c>
      <c r="Q841" s="65" t="str">
        <f t="shared" si="419"/>
        <v/>
      </c>
      <c r="R841" s="65" t="str">
        <f t="shared" si="419"/>
        <v/>
      </c>
      <c r="S841" s="65" t="str">
        <f t="shared" si="419"/>
        <v/>
      </c>
      <c r="T841" s="65" t="str">
        <f t="shared" si="419"/>
        <v/>
      </c>
      <c r="U841" s="65" t="str">
        <f t="shared" si="419"/>
        <v/>
      </c>
      <c r="V841" s="66" t="str">
        <f t="shared" si="419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0">IFERROR((F843-F842)/F842,"")</f>
        <v/>
      </c>
      <c r="G844" s="63" t="str">
        <f t="shared" si="420"/>
        <v/>
      </c>
      <c r="H844" s="63" t="str">
        <f t="shared" si="420"/>
        <v/>
      </c>
      <c r="I844" s="63" t="str">
        <f t="shared" si="420"/>
        <v/>
      </c>
      <c r="J844" s="63" t="str">
        <f t="shared" si="420"/>
        <v/>
      </c>
      <c r="K844" s="63" t="str">
        <f t="shared" si="420"/>
        <v/>
      </c>
      <c r="L844" s="63" t="str">
        <f t="shared" si="420"/>
        <v/>
      </c>
      <c r="M844" s="63" t="str">
        <f t="shared" si="420"/>
        <v/>
      </c>
      <c r="N844" s="35" t="str">
        <f t="shared" si="420"/>
        <v/>
      </c>
      <c r="O844" s="35" t="str">
        <f t="shared" si="420"/>
        <v/>
      </c>
      <c r="P844" s="35" t="str">
        <f t="shared" si="420"/>
        <v/>
      </c>
      <c r="Q844" s="63" t="str">
        <f t="shared" si="420"/>
        <v/>
      </c>
      <c r="R844" s="63" t="str">
        <f t="shared" si="420"/>
        <v/>
      </c>
      <c r="S844" s="63" t="str">
        <f t="shared" si="420"/>
        <v/>
      </c>
      <c r="T844" s="63" t="str">
        <f t="shared" si="420"/>
        <v/>
      </c>
      <c r="U844" s="63" t="str">
        <f t="shared" si="420"/>
        <v/>
      </c>
      <c r="V844" s="64" t="str">
        <f t="shared" si="420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1">IFERROR(SQRT(2*(F843-F842)^2/(F843+F842)),"")</f>
        <v/>
      </c>
      <c r="G845" s="65" t="str">
        <f t="shared" si="421"/>
        <v/>
      </c>
      <c r="H845" s="65" t="str">
        <f t="shared" si="421"/>
        <v/>
      </c>
      <c r="I845" s="65" t="str">
        <f t="shared" si="421"/>
        <v/>
      </c>
      <c r="J845" s="65" t="str">
        <f t="shared" si="421"/>
        <v/>
      </c>
      <c r="K845" s="65" t="str">
        <f t="shared" si="421"/>
        <v/>
      </c>
      <c r="L845" s="65" t="str">
        <f t="shared" si="421"/>
        <v/>
      </c>
      <c r="M845" s="65" t="str">
        <f t="shared" si="421"/>
        <v/>
      </c>
      <c r="N845" s="70" t="str">
        <f t="shared" si="421"/>
        <v/>
      </c>
      <c r="O845" s="70" t="str">
        <f t="shared" si="421"/>
        <v/>
      </c>
      <c r="P845" s="70" t="str">
        <f t="shared" si="421"/>
        <v/>
      </c>
      <c r="Q845" s="65" t="str">
        <f t="shared" si="421"/>
        <v/>
      </c>
      <c r="R845" s="65" t="str">
        <f t="shared" si="421"/>
        <v/>
      </c>
      <c r="S845" s="65" t="str">
        <f t="shared" si="421"/>
        <v/>
      </c>
      <c r="T845" s="65" t="str">
        <f t="shared" si="421"/>
        <v/>
      </c>
      <c r="U845" s="65" t="str">
        <f t="shared" si="421"/>
        <v/>
      </c>
      <c r="V845" s="66" t="str">
        <f t="shared" si="421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22">IFERROR((F847-F846)/F846,"")</f>
        <v/>
      </c>
      <c r="G848" s="63" t="str">
        <f t="shared" si="422"/>
        <v/>
      </c>
      <c r="H848" s="63" t="str">
        <f t="shared" si="422"/>
        <v/>
      </c>
      <c r="I848" s="63" t="str">
        <f t="shared" si="422"/>
        <v/>
      </c>
      <c r="J848" s="63" t="str">
        <f t="shared" si="422"/>
        <v/>
      </c>
      <c r="K848" s="63" t="str">
        <f t="shared" si="422"/>
        <v/>
      </c>
      <c r="L848" s="63" t="str">
        <f t="shared" si="422"/>
        <v/>
      </c>
      <c r="M848" s="63" t="str">
        <f t="shared" si="422"/>
        <v/>
      </c>
      <c r="N848" s="35" t="str">
        <f t="shared" si="422"/>
        <v/>
      </c>
      <c r="O848" s="35" t="str">
        <f t="shared" si="422"/>
        <v/>
      </c>
      <c r="P848" s="35" t="str">
        <f t="shared" si="422"/>
        <v/>
      </c>
      <c r="Q848" s="63" t="str">
        <f t="shared" si="422"/>
        <v/>
      </c>
      <c r="R848" s="63" t="str">
        <f t="shared" si="422"/>
        <v/>
      </c>
      <c r="S848" s="63" t="str">
        <f t="shared" si="422"/>
        <v/>
      </c>
      <c r="T848" s="63" t="str">
        <f t="shared" si="422"/>
        <v/>
      </c>
      <c r="U848" s="63" t="str">
        <f t="shared" si="422"/>
        <v/>
      </c>
      <c r="V848" s="64" t="str">
        <f t="shared" si="422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23">IFERROR(SQRT(2*(F847-F846)^2/(F847+F846)),"")</f>
        <v/>
      </c>
      <c r="G849" s="65" t="str">
        <f t="shared" si="423"/>
        <v/>
      </c>
      <c r="H849" s="65" t="str">
        <f t="shared" si="423"/>
        <v/>
      </c>
      <c r="I849" s="65" t="str">
        <f t="shared" si="423"/>
        <v/>
      </c>
      <c r="J849" s="65" t="str">
        <f t="shared" si="423"/>
        <v/>
      </c>
      <c r="K849" s="65" t="str">
        <f t="shared" si="423"/>
        <v/>
      </c>
      <c r="L849" s="65" t="str">
        <f t="shared" si="423"/>
        <v/>
      </c>
      <c r="M849" s="65" t="str">
        <f t="shared" si="423"/>
        <v/>
      </c>
      <c r="N849" s="70" t="str">
        <f t="shared" si="423"/>
        <v/>
      </c>
      <c r="O849" s="70" t="str">
        <f t="shared" si="423"/>
        <v/>
      </c>
      <c r="P849" s="70" t="str">
        <f t="shared" si="423"/>
        <v/>
      </c>
      <c r="Q849" s="65" t="str">
        <f t="shared" si="423"/>
        <v/>
      </c>
      <c r="R849" s="65" t="str">
        <f t="shared" si="423"/>
        <v/>
      </c>
      <c r="S849" s="65" t="str">
        <f t="shared" si="423"/>
        <v/>
      </c>
      <c r="T849" s="65" t="str">
        <f t="shared" si="423"/>
        <v/>
      </c>
      <c r="U849" s="65" t="str">
        <f t="shared" si="423"/>
        <v/>
      </c>
      <c r="V849" s="66" t="str">
        <f t="shared" si="423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24">IFERROR((F851-F850)/F850,"")</f>
        <v/>
      </c>
      <c r="G852" s="63" t="str">
        <f t="shared" si="424"/>
        <v/>
      </c>
      <c r="H852" s="63" t="str">
        <f t="shared" si="424"/>
        <v/>
      </c>
      <c r="I852" s="63" t="str">
        <f t="shared" si="424"/>
        <v/>
      </c>
      <c r="J852" s="63" t="str">
        <f t="shared" si="424"/>
        <v/>
      </c>
      <c r="K852" s="63" t="str">
        <f t="shared" si="424"/>
        <v/>
      </c>
      <c r="L852" s="63" t="str">
        <f t="shared" si="424"/>
        <v/>
      </c>
      <c r="M852" s="63" t="str">
        <f t="shared" si="424"/>
        <v/>
      </c>
      <c r="N852" s="35" t="str">
        <f t="shared" si="424"/>
        <v/>
      </c>
      <c r="O852" s="35" t="str">
        <f t="shared" si="424"/>
        <v/>
      </c>
      <c r="P852" s="35" t="str">
        <f t="shared" si="424"/>
        <v/>
      </c>
      <c r="Q852" s="63" t="str">
        <f t="shared" si="424"/>
        <v/>
      </c>
      <c r="R852" s="63" t="str">
        <f t="shared" si="424"/>
        <v/>
      </c>
      <c r="S852" s="63" t="str">
        <f t="shared" si="424"/>
        <v/>
      </c>
      <c r="T852" s="63" t="str">
        <f t="shared" si="424"/>
        <v/>
      </c>
      <c r="U852" s="63" t="str">
        <f t="shared" si="424"/>
        <v/>
      </c>
      <c r="V852" s="64" t="str">
        <f t="shared" si="424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25">IFERROR(SQRT(2*(F851-F850)^2/(F851+F850)),"")</f>
        <v/>
      </c>
      <c r="G853" s="65" t="str">
        <f t="shared" si="425"/>
        <v/>
      </c>
      <c r="H853" s="65" t="str">
        <f t="shared" si="425"/>
        <v/>
      </c>
      <c r="I853" s="65" t="str">
        <f t="shared" si="425"/>
        <v/>
      </c>
      <c r="J853" s="65" t="str">
        <f t="shared" si="425"/>
        <v/>
      </c>
      <c r="K853" s="65" t="str">
        <f t="shared" si="425"/>
        <v/>
      </c>
      <c r="L853" s="65" t="str">
        <f t="shared" si="425"/>
        <v/>
      </c>
      <c r="M853" s="65" t="str">
        <f t="shared" si="425"/>
        <v/>
      </c>
      <c r="N853" s="70" t="str">
        <f t="shared" si="425"/>
        <v/>
      </c>
      <c r="O853" s="70" t="str">
        <f t="shared" si="425"/>
        <v/>
      </c>
      <c r="P853" s="70" t="str">
        <f t="shared" si="425"/>
        <v/>
      </c>
      <c r="Q853" s="65" t="str">
        <f t="shared" si="425"/>
        <v/>
      </c>
      <c r="R853" s="65" t="str">
        <f t="shared" si="425"/>
        <v/>
      </c>
      <c r="S853" s="65" t="str">
        <f t="shared" si="425"/>
        <v/>
      </c>
      <c r="T853" s="65" t="str">
        <f t="shared" si="425"/>
        <v/>
      </c>
      <c r="U853" s="65" t="str">
        <f t="shared" si="425"/>
        <v/>
      </c>
      <c r="V853" s="66" t="str">
        <f t="shared" si="425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26">IFERROR((F855-F854)/F854,"")</f>
        <v/>
      </c>
      <c r="G856" s="63" t="str">
        <f t="shared" si="426"/>
        <v/>
      </c>
      <c r="H856" s="63" t="str">
        <f t="shared" si="426"/>
        <v/>
      </c>
      <c r="I856" s="63" t="str">
        <f t="shared" si="426"/>
        <v/>
      </c>
      <c r="J856" s="63" t="str">
        <f t="shared" si="426"/>
        <v/>
      </c>
      <c r="K856" s="63" t="str">
        <f t="shared" si="426"/>
        <v/>
      </c>
      <c r="L856" s="63" t="str">
        <f t="shared" si="426"/>
        <v/>
      </c>
      <c r="M856" s="63" t="str">
        <f t="shared" si="426"/>
        <v/>
      </c>
      <c r="N856" s="35" t="str">
        <f t="shared" si="426"/>
        <v/>
      </c>
      <c r="O856" s="35" t="str">
        <f t="shared" si="426"/>
        <v/>
      </c>
      <c r="P856" s="35" t="str">
        <f t="shared" si="426"/>
        <v/>
      </c>
      <c r="Q856" s="63" t="str">
        <f t="shared" si="426"/>
        <v/>
      </c>
      <c r="R856" s="63" t="str">
        <f t="shared" si="426"/>
        <v/>
      </c>
      <c r="S856" s="63" t="str">
        <f t="shared" si="426"/>
        <v/>
      </c>
      <c r="T856" s="63" t="str">
        <f t="shared" si="426"/>
        <v/>
      </c>
      <c r="U856" s="63" t="str">
        <f t="shared" si="426"/>
        <v/>
      </c>
      <c r="V856" s="64" t="str">
        <f t="shared" si="426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27">IFERROR(SQRT(2*(F855-F854)^2/(F855+F854)),"")</f>
        <v/>
      </c>
      <c r="G857" s="65" t="str">
        <f t="shared" si="427"/>
        <v/>
      </c>
      <c r="H857" s="65" t="str">
        <f t="shared" si="427"/>
        <v/>
      </c>
      <c r="I857" s="65" t="str">
        <f t="shared" si="427"/>
        <v/>
      </c>
      <c r="J857" s="65" t="str">
        <f t="shared" si="427"/>
        <v/>
      </c>
      <c r="K857" s="65" t="str">
        <f t="shared" si="427"/>
        <v/>
      </c>
      <c r="L857" s="65" t="str">
        <f t="shared" si="427"/>
        <v/>
      </c>
      <c r="M857" s="65" t="str">
        <f t="shared" si="427"/>
        <v/>
      </c>
      <c r="N857" s="70" t="str">
        <f t="shared" si="427"/>
        <v/>
      </c>
      <c r="O857" s="70" t="str">
        <f t="shared" si="427"/>
        <v/>
      </c>
      <c r="P857" s="70" t="str">
        <f t="shared" si="427"/>
        <v/>
      </c>
      <c r="Q857" s="65" t="str">
        <f t="shared" si="427"/>
        <v/>
      </c>
      <c r="R857" s="65" t="str">
        <f t="shared" si="427"/>
        <v/>
      </c>
      <c r="S857" s="65" t="str">
        <f t="shared" si="427"/>
        <v/>
      </c>
      <c r="T857" s="65" t="str">
        <f t="shared" si="427"/>
        <v/>
      </c>
      <c r="U857" s="65" t="str">
        <f t="shared" si="427"/>
        <v/>
      </c>
      <c r="V857" s="66" t="str">
        <f t="shared" si="427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28">IFERROR((F859-F858)/F858,"")</f>
        <v/>
      </c>
      <c r="G860" s="63" t="str">
        <f t="shared" si="428"/>
        <v/>
      </c>
      <c r="H860" s="63" t="str">
        <f t="shared" si="428"/>
        <v/>
      </c>
      <c r="I860" s="63" t="str">
        <f t="shared" si="428"/>
        <v/>
      </c>
      <c r="J860" s="63" t="str">
        <f t="shared" si="428"/>
        <v/>
      </c>
      <c r="K860" s="63" t="str">
        <f t="shared" si="428"/>
        <v/>
      </c>
      <c r="L860" s="63" t="str">
        <f t="shared" si="428"/>
        <v/>
      </c>
      <c r="M860" s="63" t="str">
        <f t="shared" si="428"/>
        <v/>
      </c>
      <c r="N860" s="35" t="str">
        <f t="shared" si="428"/>
        <v/>
      </c>
      <c r="O860" s="35" t="str">
        <f t="shared" si="428"/>
        <v/>
      </c>
      <c r="P860" s="35" t="str">
        <f t="shared" si="428"/>
        <v/>
      </c>
      <c r="Q860" s="63" t="str">
        <f t="shared" si="428"/>
        <v/>
      </c>
      <c r="R860" s="63" t="str">
        <f t="shared" si="428"/>
        <v/>
      </c>
      <c r="S860" s="63" t="str">
        <f t="shared" si="428"/>
        <v/>
      </c>
      <c r="T860" s="63" t="str">
        <f t="shared" si="428"/>
        <v/>
      </c>
      <c r="U860" s="63" t="str">
        <f t="shared" si="428"/>
        <v/>
      </c>
      <c r="V860" s="64" t="str">
        <f t="shared" si="428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29">IFERROR(SQRT(2*(F859-F858)^2/(F859+F858)),"")</f>
        <v/>
      </c>
      <c r="G861" s="65" t="str">
        <f t="shared" si="429"/>
        <v/>
      </c>
      <c r="H861" s="65" t="str">
        <f t="shared" si="429"/>
        <v/>
      </c>
      <c r="I861" s="65" t="str">
        <f t="shared" si="429"/>
        <v/>
      </c>
      <c r="J861" s="65" t="str">
        <f t="shared" si="429"/>
        <v/>
      </c>
      <c r="K861" s="65" t="str">
        <f t="shared" si="429"/>
        <v/>
      </c>
      <c r="L861" s="65" t="str">
        <f t="shared" si="429"/>
        <v/>
      </c>
      <c r="M861" s="65" t="str">
        <f t="shared" si="429"/>
        <v/>
      </c>
      <c r="N861" s="70" t="str">
        <f t="shared" si="429"/>
        <v/>
      </c>
      <c r="O861" s="70" t="str">
        <f t="shared" si="429"/>
        <v/>
      </c>
      <c r="P861" s="70" t="str">
        <f t="shared" si="429"/>
        <v/>
      </c>
      <c r="Q861" s="65" t="str">
        <f t="shared" si="429"/>
        <v/>
      </c>
      <c r="R861" s="65" t="str">
        <f t="shared" si="429"/>
        <v/>
      </c>
      <c r="S861" s="65" t="str">
        <f t="shared" si="429"/>
        <v/>
      </c>
      <c r="T861" s="65" t="str">
        <f t="shared" si="429"/>
        <v/>
      </c>
      <c r="U861" s="65" t="str">
        <f t="shared" si="429"/>
        <v/>
      </c>
      <c r="V861" s="66" t="str">
        <f t="shared" si="429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0">IFERROR((F863-F862)/F862,"")</f>
        <v/>
      </c>
      <c r="G864" s="63" t="str">
        <f t="shared" si="430"/>
        <v/>
      </c>
      <c r="H864" s="63" t="str">
        <f t="shared" si="430"/>
        <v/>
      </c>
      <c r="I864" s="63" t="str">
        <f t="shared" si="430"/>
        <v/>
      </c>
      <c r="J864" s="63" t="str">
        <f t="shared" si="430"/>
        <v/>
      </c>
      <c r="K864" s="63" t="str">
        <f t="shared" si="430"/>
        <v/>
      </c>
      <c r="L864" s="63" t="str">
        <f t="shared" si="430"/>
        <v/>
      </c>
      <c r="M864" s="63" t="str">
        <f t="shared" si="430"/>
        <v/>
      </c>
      <c r="N864" s="35" t="str">
        <f t="shared" si="430"/>
        <v/>
      </c>
      <c r="O864" s="35" t="str">
        <f t="shared" si="430"/>
        <v/>
      </c>
      <c r="P864" s="35" t="str">
        <f t="shared" si="430"/>
        <v/>
      </c>
      <c r="Q864" s="63" t="str">
        <f t="shared" si="430"/>
        <v/>
      </c>
      <c r="R864" s="63" t="str">
        <f t="shared" si="430"/>
        <v/>
      </c>
      <c r="S864" s="63" t="str">
        <f t="shared" si="430"/>
        <v/>
      </c>
      <c r="T864" s="63" t="str">
        <f t="shared" si="430"/>
        <v/>
      </c>
      <c r="U864" s="63" t="str">
        <f t="shared" si="430"/>
        <v/>
      </c>
      <c r="V864" s="64" t="str">
        <f t="shared" si="430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1">IFERROR(SQRT(2*(F863-F862)^2/(F863+F862)),"")</f>
        <v/>
      </c>
      <c r="G865" s="65" t="str">
        <f t="shared" si="431"/>
        <v/>
      </c>
      <c r="H865" s="65" t="str">
        <f t="shared" si="431"/>
        <v/>
      </c>
      <c r="I865" s="65" t="str">
        <f t="shared" si="431"/>
        <v/>
      </c>
      <c r="J865" s="65" t="str">
        <f t="shared" si="431"/>
        <v/>
      </c>
      <c r="K865" s="65" t="str">
        <f t="shared" si="431"/>
        <v/>
      </c>
      <c r="L865" s="65" t="str">
        <f t="shared" si="431"/>
        <v/>
      </c>
      <c r="M865" s="65" t="str">
        <f t="shared" si="431"/>
        <v/>
      </c>
      <c r="N865" s="70" t="str">
        <f t="shared" si="431"/>
        <v/>
      </c>
      <c r="O865" s="70" t="str">
        <f t="shared" si="431"/>
        <v/>
      </c>
      <c r="P865" s="70" t="str">
        <f t="shared" si="431"/>
        <v/>
      </c>
      <c r="Q865" s="65" t="str">
        <f t="shared" si="431"/>
        <v/>
      </c>
      <c r="R865" s="65" t="str">
        <f t="shared" si="431"/>
        <v/>
      </c>
      <c r="S865" s="65" t="str">
        <f t="shared" si="431"/>
        <v/>
      </c>
      <c r="T865" s="65" t="str">
        <f t="shared" si="431"/>
        <v/>
      </c>
      <c r="U865" s="65" t="str">
        <f t="shared" si="431"/>
        <v/>
      </c>
      <c r="V865" s="66" t="str">
        <f t="shared" si="431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32">IFERROR((F867-F866)/F866,"")</f>
        <v/>
      </c>
      <c r="G868" s="63" t="str">
        <f t="shared" si="432"/>
        <v/>
      </c>
      <c r="H868" s="63" t="str">
        <f t="shared" si="432"/>
        <v/>
      </c>
      <c r="I868" s="63" t="str">
        <f t="shared" si="432"/>
        <v/>
      </c>
      <c r="J868" s="63" t="str">
        <f t="shared" si="432"/>
        <v/>
      </c>
      <c r="K868" s="63" t="str">
        <f t="shared" si="432"/>
        <v/>
      </c>
      <c r="L868" s="63" t="str">
        <f t="shared" si="432"/>
        <v/>
      </c>
      <c r="M868" s="63" t="str">
        <f t="shared" si="432"/>
        <v/>
      </c>
      <c r="N868" s="35" t="str">
        <f t="shared" si="432"/>
        <v/>
      </c>
      <c r="O868" s="35" t="str">
        <f t="shared" si="432"/>
        <v/>
      </c>
      <c r="P868" s="35" t="str">
        <f t="shared" si="432"/>
        <v/>
      </c>
      <c r="Q868" s="63" t="str">
        <f t="shared" si="432"/>
        <v/>
      </c>
      <c r="R868" s="63" t="str">
        <f t="shared" si="432"/>
        <v/>
      </c>
      <c r="S868" s="63" t="str">
        <f t="shared" si="432"/>
        <v/>
      </c>
      <c r="T868" s="63" t="str">
        <f t="shared" si="432"/>
        <v/>
      </c>
      <c r="U868" s="63" t="str">
        <f t="shared" si="432"/>
        <v/>
      </c>
      <c r="V868" s="64" t="str">
        <f t="shared" si="432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33">IFERROR(SQRT(2*(F867-F866)^2/(F867+F866)),"")</f>
        <v/>
      </c>
      <c r="G869" s="65" t="str">
        <f t="shared" si="433"/>
        <v/>
      </c>
      <c r="H869" s="65" t="str">
        <f t="shared" si="433"/>
        <v/>
      </c>
      <c r="I869" s="65" t="str">
        <f t="shared" si="433"/>
        <v/>
      </c>
      <c r="J869" s="65" t="str">
        <f t="shared" si="433"/>
        <v/>
      </c>
      <c r="K869" s="65" t="str">
        <f t="shared" si="433"/>
        <v/>
      </c>
      <c r="L869" s="65" t="str">
        <f t="shared" si="433"/>
        <v/>
      </c>
      <c r="M869" s="65" t="str">
        <f t="shared" si="433"/>
        <v/>
      </c>
      <c r="N869" s="70" t="str">
        <f t="shared" si="433"/>
        <v/>
      </c>
      <c r="O869" s="70" t="str">
        <f t="shared" si="433"/>
        <v/>
      </c>
      <c r="P869" s="70" t="str">
        <f t="shared" si="433"/>
        <v/>
      </c>
      <c r="Q869" s="65" t="str">
        <f t="shared" si="433"/>
        <v/>
      </c>
      <c r="R869" s="65" t="str">
        <f t="shared" si="433"/>
        <v/>
      </c>
      <c r="S869" s="65" t="str">
        <f t="shared" si="433"/>
        <v/>
      </c>
      <c r="T869" s="65" t="str">
        <f t="shared" si="433"/>
        <v/>
      </c>
      <c r="U869" s="65" t="str">
        <f t="shared" si="433"/>
        <v/>
      </c>
      <c r="V869" s="66" t="str">
        <f t="shared" si="433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34">IFERROR((F871-F870)/F870,"")</f>
        <v/>
      </c>
      <c r="G872" s="63" t="str">
        <f t="shared" si="434"/>
        <v/>
      </c>
      <c r="H872" s="63" t="str">
        <f t="shared" si="434"/>
        <v/>
      </c>
      <c r="I872" s="63" t="str">
        <f t="shared" si="434"/>
        <v/>
      </c>
      <c r="J872" s="63" t="str">
        <f t="shared" si="434"/>
        <v/>
      </c>
      <c r="K872" s="63" t="str">
        <f t="shared" si="434"/>
        <v/>
      </c>
      <c r="L872" s="63" t="str">
        <f t="shared" si="434"/>
        <v/>
      </c>
      <c r="M872" s="63" t="str">
        <f t="shared" si="434"/>
        <v/>
      </c>
      <c r="N872" s="35" t="str">
        <f t="shared" si="434"/>
        <v/>
      </c>
      <c r="O872" s="35" t="str">
        <f t="shared" si="434"/>
        <v/>
      </c>
      <c r="P872" s="35" t="str">
        <f t="shared" si="434"/>
        <v/>
      </c>
      <c r="Q872" s="63" t="str">
        <f t="shared" si="434"/>
        <v/>
      </c>
      <c r="R872" s="63" t="str">
        <f t="shared" si="434"/>
        <v/>
      </c>
      <c r="S872" s="63" t="str">
        <f t="shared" si="434"/>
        <v/>
      </c>
      <c r="T872" s="63" t="str">
        <f t="shared" si="434"/>
        <v/>
      </c>
      <c r="U872" s="63" t="str">
        <f t="shared" si="434"/>
        <v/>
      </c>
      <c r="V872" s="64" t="str">
        <f t="shared" si="434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35">IFERROR(SQRT(2*(F871-F870)^2/(F871+F870)),"")</f>
        <v/>
      </c>
      <c r="G873" s="65" t="str">
        <f t="shared" si="435"/>
        <v/>
      </c>
      <c r="H873" s="65" t="str">
        <f t="shared" si="435"/>
        <v/>
      </c>
      <c r="I873" s="65" t="str">
        <f t="shared" si="435"/>
        <v/>
      </c>
      <c r="J873" s="65" t="str">
        <f t="shared" si="435"/>
        <v/>
      </c>
      <c r="K873" s="65" t="str">
        <f t="shared" si="435"/>
        <v/>
      </c>
      <c r="L873" s="65" t="str">
        <f t="shared" si="435"/>
        <v/>
      </c>
      <c r="M873" s="65" t="str">
        <f t="shared" si="435"/>
        <v/>
      </c>
      <c r="N873" s="70" t="str">
        <f t="shared" si="435"/>
        <v/>
      </c>
      <c r="O873" s="70" t="str">
        <f t="shared" si="435"/>
        <v/>
      </c>
      <c r="P873" s="70" t="str">
        <f t="shared" si="435"/>
        <v/>
      </c>
      <c r="Q873" s="65" t="str">
        <f t="shared" si="435"/>
        <v/>
      </c>
      <c r="R873" s="65" t="str">
        <f t="shared" si="435"/>
        <v/>
      </c>
      <c r="S873" s="65" t="str">
        <f t="shared" si="435"/>
        <v/>
      </c>
      <c r="T873" s="65" t="str">
        <f t="shared" si="435"/>
        <v/>
      </c>
      <c r="U873" s="65" t="str">
        <f t="shared" si="435"/>
        <v/>
      </c>
      <c r="V873" s="66" t="str">
        <f t="shared" si="435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36">IFERROR((F875-F874)/F874,"")</f>
        <v/>
      </c>
      <c r="G876" s="63" t="str">
        <f t="shared" si="436"/>
        <v/>
      </c>
      <c r="H876" s="63" t="str">
        <f t="shared" si="436"/>
        <v/>
      </c>
      <c r="I876" s="63" t="str">
        <f t="shared" si="436"/>
        <v/>
      </c>
      <c r="J876" s="63" t="str">
        <f t="shared" si="436"/>
        <v/>
      </c>
      <c r="K876" s="63" t="str">
        <f t="shared" si="436"/>
        <v/>
      </c>
      <c r="L876" s="63" t="str">
        <f t="shared" si="436"/>
        <v/>
      </c>
      <c r="M876" s="63" t="str">
        <f t="shared" si="436"/>
        <v/>
      </c>
      <c r="N876" s="35" t="str">
        <f t="shared" si="436"/>
        <v/>
      </c>
      <c r="O876" s="35" t="str">
        <f t="shared" si="436"/>
        <v/>
      </c>
      <c r="P876" s="35" t="str">
        <f t="shared" si="436"/>
        <v/>
      </c>
      <c r="Q876" s="63" t="str">
        <f t="shared" si="436"/>
        <v/>
      </c>
      <c r="R876" s="63" t="str">
        <f t="shared" si="436"/>
        <v/>
      </c>
      <c r="S876" s="63" t="str">
        <f t="shared" si="436"/>
        <v/>
      </c>
      <c r="T876" s="63" t="str">
        <f t="shared" si="436"/>
        <v/>
      </c>
      <c r="U876" s="63" t="str">
        <f t="shared" si="436"/>
        <v/>
      </c>
      <c r="V876" s="64" t="str">
        <f t="shared" si="436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37">IFERROR(SQRT(2*(F875-F874)^2/(F875+F874)),"")</f>
        <v/>
      </c>
      <c r="G877" s="65" t="str">
        <f t="shared" si="437"/>
        <v/>
      </c>
      <c r="H877" s="65" t="str">
        <f t="shared" si="437"/>
        <v/>
      </c>
      <c r="I877" s="65" t="str">
        <f t="shared" si="437"/>
        <v/>
      </c>
      <c r="J877" s="65" t="str">
        <f t="shared" si="437"/>
        <v/>
      </c>
      <c r="K877" s="65" t="str">
        <f t="shared" si="437"/>
        <v/>
      </c>
      <c r="L877" s="65" t="str">
        <f t="shared" si="437"/>
        <v/>
      </c>
      <c r="M877" s="65" t="str">
        <f t="shared" si="437"/>
        <v/>
      </c>
      <c r="N877" s="70" t="str">
        <f t="shared" si="437"/>
        <v/>
      </c>
      <c r="O877" s="70" t="str">
        <f t="shared" si="437"/>
        <v/>
      </c>
      <c r="P877" s="70" t="str">
        <f t="shared" si="437"/>
        <v/>
      </c>
      <c r="Q877" s="65" t="str">
        <f t="shared" si="437"/>
        <v/>
      </c>
      <c r="R877" s="65" t="str">
        <f t="shared" si="437"/>
        <v/>
      </c>
      <c r="S877" s="65" t="str">
        <f t="shared" si="437"/>
        <v/>
      </c>
      <c r="T877" s="65" t="str">
        <f t="shared" si="437"/>
        <v/>
      </c>
      <c r="U877" s="65" t="str">
        <f t="shared" si="437"/>
        <v/>
      </c>
      <c r="V877" s="66" t="str">
        <f t="shared" si="437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38">IFERROR((F879-F878)/F878,"")</f>
        <v/>
      </c>
      <c r="G880" s="63" t="str">
        <f t="shared" si="438"/>
        <v/>
      </c>
      <c r="H880" s="63" t="str">
        <f t="shared" si="438"/>
        <v/>
      </c>
      <c r="I880" s="63" t="str">
        <f t="shared" si="438"/>
        <v/>
      </c>
      <c r="J880" s="63" t="str">
        <f t="shared" si="438"/>
        <v/>
      </c>
      <c r="K880" s="63" t="str">
        <f t="shared" si="438"/>
        <v/>
      </c>
      <c r="L880" s="63" t="str">
        <f t="shared" si="438"/>
        <v/>
      </c>
      <c r="M880" s="63" t="str">
        <f t="shared" si="438"/>
        <v/>
      </c>
      <c r="N880" s="35" t="str">
        <f t="shared" si="438"/>
        <v/>
      </c>
      <c r="O880" s="35" t="str">
        <f t="shared" si="438"/>
        <v/>
      </c>
      <c r="P880" s="35" t="str">
        <f t="shared" si="438"/>
        <v/>
      </c>
      <c r="Q880" s="63" t="str">
        <f t="shared" si="438"/>
        <v/>
      </c>
      <c r="R880" s="63" t="str">
        <f t="shared" si="438"/>
        <v/>
      </c>
      <c r="S880" s="63" t="str">
        <f t="shared" si="438"/>
        <v/>
      </c>
      <c r="T880" s="63" t="str">
        <f t="shared" si="438"/>
        <v/>
      </c>
      <c r="U880" s="63" t="str">
        <f t="shared" si="438"/>
        <v/>
      </c>
      <c r="V880" s="64" t="str">
        <f t="shared" si="438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39">IFERROR(SQRT(2*(F879-F878)^2/(F879+F878)),"")</f>
        <v/>
      </c>
      <c r="G881" s="65" t="str">
        <f t="shared" si="439"/>
        <v/>
      </c>
      <c r="H881" s="65" t="str">
        <f t="shared" si="439"/>
        <v/>
      </c>
      <c r="I881" s="65" t="str">
        <f t="shared" si="439"/>
        <v/>
      </c>
      <c r="J881" s="65" t="str">
        <f t="shared" si="439"/>
        <v/>
      </c>
      <c r="K881" s="65" t="str">
        <f t="shared" si="439"/>
        <v/>
      </c>
      <c r="L881" s="65" t="str">
        <f t="shared" si="439"/>
        <v/>
      </c>
      <c r="M881" s="65" t="str">
        <f t="shared" si="439"/>
        <v/>
      </c>
      <c r="N881" s="70" t="str">
        <f t="shared" si="439"/>
        <v/>
      </c>
      <c r="O881" s="70" t="str">
        <f t="shared" si="439"/>
        <v/>
      </c>
      <c r="P881" s="70" t="str">
        <f t="shared" si="439"/>
        <v/>
      </c>
      <c r="Q881" s="65" t="str">
        <f t="shared" si="439"/>
        <v/>
      </c>
      <c r="R881" s="65" t="str">
        <f t="shared" si="439"/>
        <v/>
      </c>
      <c r="S881" s="65" t="str">
        <f t="shared" si="439"/>
        <v/>
      </c>
      <c r="T881" s="65" t="str">
        <f t="shared" si="439"/>
        <v/>
      </c>
      <c r="U881" s="65" t="str">
        <f t="shared" si="439"/>
        <v/>
      </c>
      <c r="V881" s="66" t="str">
        <f t="shared" si="439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0">IFERROR((F883-F882)/F882,"")</f>
        <v/>
      </c>
      <c r="G884" s="63" t="str">
        <f t="shared" si="440"/>
        <v/>
      </c>
      <c r="H884" s="63" t="str">
        <f t="shared" si="440"/>
        <v/>
      </c>
      <c r="I884" s="63" t="str">
        <f t="shared" si="440"/>
        <v/>
      </c>
      <c r="J884" s="63" t="str">
        <f t="shared" si="440"/>
        <v/>
      </c>
      <c r="K884" s="63" t="str">
        <f t="shared" si="440"/>
        <v/>
      </c>
      <c r="L884" s="63" t="str">
        <f t="shared" si="440"/>
        <v/>
      </c>
      <c r="M884" s="63" t="str">
        <f t="shared" si="440"/>
        <v/>
      </c>
      <c r="N884" s="35" t="str">
        <f t="shared" si="440"/>
        <v/>
      </c>
      <c r="O884" s="35" t="str">
        <f t="shared" si="440"/>
        <v/>
      </c>
      <c r="P884" s="35" t="str">
        <f t="shared" si="440"/>
        <v/>
      </c>
      <c r="Q884" s="63" t="str">
        <f t="shared" si="440"/>
        <v/>
      </c>
      <c r="R884" s="63" t="str">
        <f t="shared" si="440"/>
        <v/>
      </c>
      <c r="S884" s="63" t="str">
        <f t="shared" si="440"/>
        <v/>
      </c>
      <c r="T884" s="63" t="str">
        <f t="shared" si="440"/>
        <v/>
      </c>
      <c r="U884" s="63" t="str">
        <f t="shared" si="440"/>
        <v/>
      </c>
      <c r="V884" s="64" t="str">
        <f t="shared" si="440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1">IFERROR(SQRT(2*(F883-F882)^2/(F883+F882)),"")</f>
        <v/>
      </c>
      <c r="G885" s="65" t="str">
        <f t="shared" si="441"/>
        <v/>
      </c>
      <c r="H885" s="65" t="str">
        <f t="shared" si="441"/>
        <v/>
      </c>
      <c r="I885" s="65" t="str">
        <f t="shared" si="441"/>
        <v/>
      </c>
      <c r="J885" s="65" t="str">
        <f t="shared" si="441"/>
        <v/>
      </c>
      <c r="K885" s="65" t="str">
        <f t="shared" si="441"/>
        <v/>
      </c>
      <c r="L885" s="65" t="str">
        <f t="shared" si="441"/>
        <v/>
      </c>
      <c r="M885" s="65" t="str">
        <f t="shared" si="441"/>
        <v/>
      </c>
      <c r="N885" s="70" t="str">
        <f t="shared" si="441"/>
        <v/>
      </c>
      <c r="O885" s="70" t="str">
        <f t="shared" si="441"/>
        <v/>
      </c>
      <c r="P885" s="70" t="str">
        <f t="shared" si="441"/>
        <v/>
      </c>
      <c r="Q885" s="65" t="str">
        <f t="shared" si="441"/>
        <v/>
      </c>
      <c r="R885" s="65" t="str">
        <f t="shared" si="441"/>
        <v/>
      </c>
      <c r="S885" s="65" t="str">
        <f t="shared" si="441"/>
        <v/>
      </c>
      <c r="T885" s="65" t="str">
        <f t="shared" si="441"/>
        <v/>
      </c>
      <c r="U885" s="65" t="str">
        <f t="shared" si="441"/>
        <v/>
      </c>
      <c r="V885" s="66" t="str">
        <f t="shared" si="441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42">IFERROR((F887-F886)/F886,"")</f>
        <v/>
      </c>
      <c r="G888" s="63" t="str">
        <f t="shared" si="442"/>
        <v/>
      </c>
      <c r="H888" s="63" t="str">
        <f t="shared" si="442"/>
        <v/>
      </c>
      <c r="I888" s="63" t="str">
        <f t="shared" si="442"/>
        <v/>
      </c>
      <c r="J888" s="63" t="str">
        <f t="shared" si="442"/>
        <v/>
      </c>
      <c r="K888" s="63" t="str">
        <f t="shared" si="442"/>
        <v/>
      </c>
      <c r="L888" s="63" t="str">
        <f t="shared" si="442"/>
        <v/>
      </c>
      <c r="M888" s="63" t="str">
        <f t="shared" si="442"/>
        <v/>
      </c>
      <c r="N888" s="35" t="str">
        <f t="shared" si="442"/>
        <v/>
      </c>
      <c r="O888" s="35" t="str">
        <f t="shared" si="442"/>
        <v/>
      </c>
      <c r="P888" s="35" t="str">
        <f t="shared" si="442"/>
        <v/>
      </c>
      <c r="Q888" s="63" t="str">
        <f t="shared" si="442"/>
        <v/>
      </c>
      <c r="R888" s="63" t="str">
        <f t="shared" si="442"/>
        <v/>
      </c>
      <c r="S888" s="63" t="str">
        <f t="shared" si="442"/>
        <v/>
      </c>
      <c r="T888" s="63" t="str">
        <f t="shared" si="442"/>
        <v/>
      </c>
      <c r="U888" s="63" t="str">
        <f t="shared" si="442"/>
        <v/>
      </c>
      <c r="V888" s="64" t="str">
        <f t="shared" si="442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43">IFERROR(SQRT(2*(F887-F886)^2/(F887+F886)),"")</f>
        <v/>
      </c>
      <c r="G889" s="65" t="str">
        <f t="shared" si="443"/>
        <v/>
      </c>
      <c r="H889" s="65" t="str">
        <f t="shared" si="443"/>
        <v/>
      </c>
      <c r="I889" s="65" t="str">
        <f t="shared" si="443"/>
        <v/>
      </c>
      <c r="J889" s="65" t="str">
        <f t="shared" si="443"/>
        <v/>
      </c>
      <c r="K889" s="65" t="str">
        <f t="shared" si="443"/>
        <v/>
      </c>
      <c r="L889" s="65" t="str">
        <f t="shared" si="443"/>
        <v/>
      </c>
      <c r="M889" s="65" t="str">
        <f t="shared" si="443"/>
        <v/>
      </c>
      <c r="N889" s="70" t="str">
        <f t="shared" si="443"/>
        <v/>
      </c>
      <c r="O889" s="70" t="str">
        <f t="shared" si="443"/>
        <v/>
      </c>
      <c r="P889" s="70" t="str">
        <f t="shared" si="443"/>
        <v/>
      </c>
      <c r="Q889" s="65" t="str">
        <f t="shared" si="443"/>
        <v/>
      </c>
      <c r="R889" s="65" t="str">
        <f t="shared" si="443"/>
        <v/>
      </c>
      <c r="S889" s="65" t="str">
        <f t="shared" si="443"/>
        <v/>
      </c>
      <c r="T889" s="65" t="str">
        <f t="shared" si="443"/>
        <v/>
      </c>
      <c r="U889" s="65" t="str">
        <f t="shared" si="443"/>
        <v/>
      </c>
      <c r="V889" s="66" t="str">
        <f t="shared" si="443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44">IFERROR((F891-F890)/F890,"")</f>
        <v/>
      </c>
      <c r="G892" s="63" t="str">
        <f t="shared" si="444"/>
        <v/>
      </c>
      <c r="H892" s="63" t="str">
        <f t="shared" si="444"/>
        <v/>
      </c>
      <c r="I892" s="63" t="str">
        <f t="shared" si="444"/>
        <v/>
      </c>
      <c r="J892" s="63" t="str">
        <f t="shared" si="444"/>
        <v/>
      </c>
      <c r="K892" s="63" t="str">
        <f t="shared" si="444"/>
        <v/>
      </c>
      <c r="L892" s="63" t="str">
        <f t="shared" si="444"/>
        <v/>
      </c>
      <c r="M892" s="63" t="str">
        <f t="shared" si="444"/>
        <v/>
      </c>
      <c r="N892" s="35" t="str">
        <f t="shared" si="444"/>
        <v/>
      </c>
      <c r="O892" s="35" t="str">
        <f t="shared" si="444"/>
        <v/>
      </c>
      <c r="P892" s="35" t="str">
        <f t="shared" si="444"/>
        <v/>
      </c>
      <c r="Q892" s="63" t="str">
        <f t="shared" si="444"/>
        <v/>
      </c>
      <c r="R892" s="63" t="str">
        <f t="shared" si="444"/>
        <v/>
      </c>
      <c r="S892" s="63" t="str">
        <f t="shared" si="444"/>
        <v/>
      </c>
      <c r="T892" s="63" t="str">
        <f t="shared" si="444"/>
        <v/>
      </c>
      <c r="U892" s="63" t="str">
        <f t="shared" si="444"/>
        <v/>
      </c>
      <c r="V892" s="64" t="str">
        <f t="shared" si="444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45">IFERROR(SQRT(2*(F891-F890)^2/(F891+F890)),"")</f>
        <v/>
      </c>
      <c r="G893" s="65" t="str">
        <f t="shared" si="445"/>
        <v/>
      </c>
      <c r="H893" s="65" t="str">
        <f t="shared" si="445"/>
        <v/>
      </c>
      <c r="I893" s="65" t="str">
        <f t="shared" si="445"/>
        <v/>
      </c>
      <c r="J893" s="65" t="str">
        <f t="shared" si="445"/>
        <v/>
      </c>
      <c r="K893" s="65" t="str">
        <f t="shared" si="445"/>
        <v/>
      </c>
      <c r="L893" s="65" t="str">
        <f t="shared" si="445"/>
        <v/>
      </c>
      <c r="M893" s="65" t="str">
        <f t="shared" si="445"/>
        <v/>
      </c>
      <c r="N893" s="70" t="str">
        <f t="shared" si="445"/>
        <v/>
      </c>
      <c r="O893" s="70" t="str">
        <f t="shared" si="445"/>
        <v/>
      </c>
      <c r="P893" s="70" t="str">
        <f t="shared" si="445"/>
        <v/>
      </c>
      <c r="Q893" s="65" t="str">
        <f t="shared" si="445"/>
        <v/>
      </c>
      <c r="R893" s="65" t="str">
        <f t="shared" si="445"/>
        <v/>
      </c>
      <c r="S893" s="65" t="str">
        <f t="shared" si="445"/>
        <v/>
      </c>
      <c r="T893" s="65" t="str">
        <f t="shared" si="445"/>
        <v/>
      </c>
      <c r="U893" s="65" t="str">
        <f t="shared" si="445"/>
        <v/>
      </c>
      <c r="V893" s="66" t="str">
        <f t="shared" si="445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46">IFERROR((F895-F894)/F894,"")</f>
        <v/>
      </c>
      <c r="G896" s="63" t="str">
        <f t="shared" si="446"/>
        <v/>
      </c>
      <c r="H896" s="63" t="str">
        <f t="shared" si="446"/>
        <v/>
      </c>
      <c r="I896" s="63" t="str">
        <f t="shared" si="446"/>
        <v/>
      </c>
      <c r="J896" s="63" t="str">
        <f t="shared" si="446"/>
        <v/>
      </c>
      <c r="K896" s="63" t="str">
        <f t="shared" si="446"/>
        <v/>
      </c>
      <c r="L896" s="63" t="str">
        <f t="shared" si="446"/>
        <v/>
      </c>
      <c r="M896" s="63" t="str">
        <f t="shared" si="446"/>
        <v/>
      </c>
      <c r="N896" s="35" t="str">
        <f t="shared" si="446"/>
        <v/>
      </c>
      <c r="O896" s="35" t="str">
        <f t="shared" si="446"/>
        <v/>
      </c>
      <c r="P896" s="35" t="str">
        <f t="shared" si="446"/>
        <v/>
      </c>
      <c r="Q896" s="63" t="str">
        <f t="shared" si="446"/>
        <v/>
      </c>
      <c r="R896" s="63" t="str">
        <f t="shared" si="446"/>
        <v/>
      </c>
      <c r="S896" s="63" t="str">
        <f t="shared" si="446"/>
        <v/>
      </c>
      <c r="T896" s="63" t="str">
        <f t="shared" si="446"/>
        <v/>
      </c>
      <c r="U896" s="63" t="str">
        <f t="shared" si="446"/>
        <v/>
      </c>
      <c r="V896" s="64" t="str">
        <f t="shared" si="446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47">IFERROR(SQRT(2*(F895-F894)^2/(F895+F894)),"")</f>
        <v/>
      </c>
      <c r="G897" s="65" t="str">
        <f t="shared" si="447"/>
        <v/>
      </c>
      <c r="H897" s="65" t="str">
        <f t="shared" si="447"/>
        <v/>
      </c>
      <c r="I897" s="65" t="str">
        <f t="shared" si="447"/>
        <v/>
      </c>
      <c r="J897" s="65" t="str">
        <f t="shared" si="447"/>
        <v/>
      </c>
      <c r="K897" s="65" t="str">
        <f t="shared" si="447"/>
        <v/>
      </c>
      <c r="L897" s="65" t="str">
        <f t="shared" si="447"/>
        <v/>
      </c>
      <c r="M897" s="65" t="str">
        <f t="shared" si="447"/>
        <v/>
      </c>
      <c r="N897" s="70" t="str">
        <f t="shared" si="447"/>
        <v/>
      </c>
      <c r="O897" s="70" t="str">
        <f t="shared" si="447"/>
        <v/>
      </c>
      <c r="P897" s="70" t="str">
        <f t="shared" si="447"/>
        <v/>
      </c>
      <c r="Q897" s="65" t="str">
        <f t="shared" si="447"/>
        <v/>
      </c>
      <c r="R897" s="65" t="str">
        <f t="shared" si="447"/>
        <v/>
      </c>
      <c r="S897" s="65" t="str">
        <f t="shared" si="447"/>
        <v/>
      </c>
      <c r="T897" s="65" t="str">
        <f t="shared" si="447"/>
        <v/>
      </c>
      <c r="U897" s="65" t="str">
        <f t="shared" si="447"/>
        <v/>
      </c>
      <c r="V897" s="66" t="str">
        <f t="shared" si="447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48">IFERROR((F899-F898)/F898,"")</f>
        <v/>
      </c>
      <c r="G900" s="63" t="str">
        <f t="shared" si="448"/>
        <v/>
      </c>
      <c r="H900" s="63" t="str">
        <f t="shared" si="448"/>
        <v/>
      </c>
      <c r="I900" s="63" t="str">
        <f t="shared" si="448"/>
        <v/>
      </c>
      <c r="J900" s="63" t="str">
        <f t="shared" si="448"/>
        <v/>
      </c>
      <c r="K900" s="63" t="str">
        <f t="shared" si="448"/>
        <v/>
      </c>
      <c r="L900" s="63" t="str">
        <f t="shared" si="448"/>
        <v/>
      </c>
      <c r="M900" s="63" t="str">
        <f t="shared" si="448"/>
        <v/>
      </c>
      <c r="N900" s="35" t="str">
        <f t="shared" si="448"/>
        <v/>
      </c>
      <c r="O900" s="35" t="str">
        <f t="shared" si="448"/>
        <v/>
      </c>
      <c r="P900" s="35" t="str">
        <f t="shared" si="448"/>
        <v/>
      </c>
      <c r="Q900" s="63" t="str">
        <f t="shared" si="448"/>
        <v/>
      </c>
      <c r="R900" s="63" t="str">
        <f t="shared" si="448"/>
        <v/>
      </c>
      <c r="S900" s="63" t="str">
        <f t="shared" si="448"/>
        <v/>
      </c>
      <c r="T900" s="63" t="str">
        <f t="shared" si="448"/>
        <v/>
      </c>
      <c r="U900" s="63" t="str">
        <f t="shared" si="448"/>
        <v/>
      </c>
      <c r="V900" s="64" t="str">
        <f t="shared" si="448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49">IFERROR(SQRT(2*(F899-F898)^2/(F899+F898)),"")</f>
        <v/>
      </c>
      <c r="G901" s="65" t="str">
        <f t="shared" si="449"/>
        <v/>
      </c>
      <c r="H901" s="65" t="str">
        <f t="shared" si="449"/>
        <v/>
      </c>
      <c r="I901" s="65" t="str">
        <f t="shared" si="449"/>
        <v/>
      </c>
      <c r="J901" s="65" t="str">
        <f t="shared" si="449"/>
        <v/>
      </c>
      <c r="K901" s="65" t="str">
        <f t="shared" si="449"/>
        <v/>
      </c>
      <c r="L901" s="65" t="str">
        <f t="shared" si="449"/>
        <v/>
      </c>
      <c r="M901" s="65" t="str">
        <f t="shared" si="449"/>
        <v/>
      </c>
      <c r="N901" s="70" t="str">
        <f t="shared" si="449"/>
        <v/>
      </c>
      <c r="O901" s="70" t="str">
        <f t="shared" si="449"/>
        <v/>
      </c>
      <c r="P901" s="70" t="str">
        <f t="shared" si="449"/>
        <v/>
      </c>
      <c r="Q901" s="65" t="str">
        <f t="shared" si="449"/>
        <v/>
      </c>
      <c r="R901" s="65" t="str">
        <f t="shared" si="449"/>
        <v/>
      </c>
      <c r="S901" s="65" t="str">
        <f t="shared" si="449"/>
        <v/>
      </c>
      <c r="T901" s="65" t="str">
        <f t="shared" si="449"/>
        <v/>
      </c>
      <c r="U901" s="65" t="str">
        <f t="shared" si="449"/>
        <v/>
      </c>
      <c r="V901" s="66" t="str">
        <f t="shared" si="449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50">IFERROR((F903-F902)/F902,"")</f>
        <v/>
      </c>
      <c r="G904" s="63" t="str">
        <f t="shared" si="450"/>
        <v/>
      </c>
      <c r="H904" s="63" t="str">
        <f t="shared" si="450"/>
        <v/>
      </c>
      <c r="I904" s="63" t="str">
        <f t="shared" si="450"/>
        <v/>
      </c>
      <c r="J904" s="63" t="str">
        <f t="shared" si="450"/>
        <v/>
      </c>
      <c r="K904" s="63" t="str">
        <f t="shared" si="450"/>
        <v/>
      </c>
      <c r="L904" s="63" t="str">
        <f t="shared" si="450"/>
        <v/>
      </c>
      <c r="M904" s="63" t="str">
        <f t="shared" si="450"/>
        <v/>
      </c>
      <c r="N904" s="35" t="str">
        <f t="shared" si="450"/>
        <v/>
      </c>
      <c r="O904" s="35" t="str">
        <f t="shared" si="450"/>
        <v/>
      </c>
      <c r="P904" s="35" t="str">
        <f t="shared" si="450"/>
        <v/>
      </c>
      <c r="Q904" s="63" t="str">
        <f t="shared" si="450"/>
        <v/>
      </c>
      <c r="R904" s="63" t="str">
        <f t="shared" si="450"/>
        <v/>
      </c>
      <c r="S904" s="63" t="str">
        <f t="shared" si="450"/>
        <v/>
      </c>
      <c r="T904" s="63" t="str">
        <f t="shared" si="450"/>
        <v/>
      </c>
      <c r="U904" s="63" t="str">
        <f t="shared" si="450"/>
        <v/>
      </c>
      <c r="V904" s="64" t="str">
        <f t="shared" si="450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51">IFERROR(SQRT(2*(F903-F902)^2/(F903+F902)),"")</f>
        <v/>
      </c>
      <c r="G905" s="65" t="str">
        <f t="shared" si="451"/>
        <v/>
      </c>
      <c r="H905" s="65" t="str">
        <f t="shared" si="451"/>
        <v/>
      </c>
      <c r="I905" s="65" t="str">
        <f t="shared" si="451"/>
        <v/>
      </c>
      <c r="J905" s="65" t="str">
        <f t="shared" si="451"/>
        <v/>
      </c>
      <c r="K905" s="65" t="str">
        <f t="shared" si="451"/>
        <v/>
      </c>
      <c r="L905" s="65" t="str">
        <f t="shared" si="451"/>
        <v/>
      </c>
      <c r="M905" s="65" t="str">
        <f t="shared" si="451"/>
        <v/>
      </c>
      <c r="N905" s="70" t="str">
        <f t="shared" si="451"/>
        <v/>
      </c>
      <c r="O905" s="70" t="str">
        <f t="shared" si="451"/>
        <v/>
      </c>
      <c r="P905" s="70" t="str">
        <f t="shared" si="451"/>
        <v/>
      </c>
      <c r="Q905" s="65" t="str">
        <f t="shared" si="451"/>
        <v/>
      </c>
      <c r="R905" s="65" t="str">
        <f t="shared" si="451"/>
        <v/>
      </c>
      <c r="S905" s="65" t="str">
        <f t="shared" si="451"/>
        <v/>
      </c>
      <c r="T905" s="65" t="str">
        <f t="shared" si="451"/>
        <v/>
      </c>
      <c r="U905" s="65" t="str">
        <f t="shared" si="451"/>
        <v/>
      </c>
      <c r="V905" s="66" t="str">
        <f t="shared" si="451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71"/>
      <c r="E906" s="91"/>
      <c r="F906" s="58"/>
      <c r="G906" s="58"/>
      <c r="H906" s="58"/>
      <c r="I906" s="58"/>
      <c r="J906" s="58"/>
      <c r="K906" s="58"/>
      <c r="L906" s="58"/>
      <c r="M906" s="58"/>
      <c r="Q906" s="58"/>
      <c r="R906" s="58"/>
      <c r="S906" s="58"/>
      <c r="T906" s="58"/>
      <c r="U906" s="58"/>
      <c r="V906" s="59"/>
    </row>
    <row r="907" spans="1:22" ht="13.95" customHeight="1" x14ac:dyDescent="0.3">
      <c r="A907" s="82"/>
      <c r="B907" s="85"/>
      <c r="C907" s="18" t="s">
        <v>548</v>
      </c>
      <c r="D907" s="72"/>
      <c r="E907" s="88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60"/>
    </row>
    <row r="908" spans="1:22" ht="13.95" customHeight="1" x14ac:dyDescent="0.3">
      <c r="A908" s="82"/>
      <c r="B908" s="85"/>
      <c r="C908" s="18" t="s">
        <v>549</v>
      </c>
      <c r="D908" s="72"/>
      <c r="E908" s="88"/>
      <c r="F908" s="63" t="str">
        <f t="shared" ref="F908:V908" si="452">IFERROR((F907-F906)/F906,"")</f>
        <v/>
      </c>
      <c r="G908" s="63" t="str">
        <f t="shared" si="452"/>
        <v/>
      </c>
      <c r="H908" s="63" t="str">
        <f t="shared" si="452"/>
        <v/>
      </c>
      <c r="I908" s="63" t="str">
        <f t="shared" si="452"/>
        <v/>
      </c>
      <c r="J908" s="63" t="str">
        <f t="shared" si="452"/>
        <v/>
      </c>
      <c r="K908" s="63" t="str">
        <f t="shared" si="452"/>
        <v/>
      </c>
      <c r="L908" s="63" t="str">
        <f t="shared" si="452"/>
        <v/>
      </c>
      <c r="M908" s="63" t="str">
        <f t="shared" si="452"/>
        <v/>
      </c>
      <c r="N908" s="35" t="str">
        <f t="shared" si="452"/>
        <v/>
      </c>
      <c r="O908" s="35" t="str">
        <f t="shared" si="452"/>
        <v/>
      </c>
      <c r="P908" s="35" t="str">
        <f t="shared" si="452"/>
        <v/>
      </c>
      <c r="Q908" s="63" t="str">
        <f t="shared" si="452"/>
        <v/>
      </c>
      <c r="R908" s="63" t="str">
        <f t="shared" si="452"/>
        <v/>
      </c>
      <c r="S908" s="63" t="str">
        <f t="shared" si="452"/>
        <v/>
      </c>
      <c r="T908" s="63" t="str">
        <f t="shared" si="452"/>
        <v/>
      </c>
      <c r="U908" s="63" t="str">
        <f t="shared" si="452"/>
        <v/>
      </c>
      <c r="V908" s="64" t="str">
        <f t="shared" si="452"/>
        <v/>
      </c>
    </row>
    <row r="909" spans="1:22" ht="13.95" customHeight="1" thickBot="1" x14ac:dyDescent="0.35">
      <c r="A909" s="83"/>
      <c r="B909" s="86"/>
      <c r="C909" s="61" t="s">
        <v>550</v>
      </c>
      <c r="D909" s="73"/>
      <c r="E909" s="89"/>
      <c r="F909" s="65" t="str">
        <f t="shared" ref="F909:V909" si="453">IFERROR(SQRT(2*(F907-F906)^2/(F907+F906)),"")</f>
        <v/>
      </c>
      <c r="G909" s="65" t="str">
        <f t="shared" si="453"/>
        <v/>
      </c>
      <c r="H909" s="65" t="str">
        <f t="shared" si="453"/>
        <v/>
      </c>
      <c r="I909" s="65" t="str">
        <f t="shared" si="453"/>
        <v/>
      </c>
      <c r="J909" s="65" t="str">
        <f t="shared" si="453"/>
        <v/>
      </c>
      <c r="K909" s="65" t="str">
        <f t="shared" si="453"/>
        <v/>
      </c>
      <c r="L909" s="65" t="str">
        <f t="shared" si="453"/>
        <v/>
      </c>
      <c r="M909" s="65" t="str">
        <f t="shared" si="453"/>
        <v/>
      </c>
      <c r="N909" s="70" t="str">
        <f t="shared" si="453"/>
        <v/>
      </c>
      <c r="O909" s="70" t="str">
        <f t="shared" si="453"/>
        <v/>
      </c>
      <c r="P909" s="70" t="str">
        <f t="shared" si="453"/>
        <v/>
      </c>
      <c r="Q909" s="65" t="str">
        <f t="shared" si="453"/>
        <v/>
      </c>
      <c r="R909" s="65" t="str">
        <f t="shared" si="453"/>
        <v/>
      </c>
      <c r="S909" s="65" t="str">
        <f t="shared" si="453"/>
        <v/>
      </c>
      <c r="T909" s="65" t="str">
        <f t="shared" si="453"/>
        <v/>
      </c>
      <c r="U909" s="65" t="str">
        <f t="shared" si="453"/>
        <v/>
      </c>
      <c r="V909" s="66" t="str">
        <f t="shared" si="453"/>
        <v/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54">IFERROR((F911-F910)/F910,"")</f>
        <v/>
      </c>
      <c r="G912" s="63" t="str">
        <f t="shared" si="454"/>
        <v/>
      </c>
      <c r="H912" s="63" t="str">
        <f t="shared" si="454"/>
        <v/>
      </c>
      <c r="I912" s="63" t="str">
        <f t="shared" si="454"/>
        <v/>
      </c>
      <c r="J912" s="63" t="str">
        <f t="shared" si="454"/>
        <v/>
      </c>
      <c r="K912" s="63" t="str">
        <f t="shared" si="454"/>
        <v/>
      </c>
      <c r="L912" s="63" t="str">
        <f t="shared" si="454"/>
        <v/>
      </c>
      <c r="M912" s="63" t="str">
        <f t="shared" si="454"/>
        <v/>
      </c>
      <c r="N912" s="35" t="str">
        <f t="shared" si="454"/>
        <v/>
      </c>
      <c r="O912" s="35" t="str">
        <f t="shared" si="454"/>
        <v/>
      </c>
      <c r="P912" s="35" t="str">
        <f t="shared" si="454"/>
        <v/>
      </c>
      <c r="Q912" s="63" t="str">
        <f t="shared" si="454"/>
        <v/>
      </c>
      <c r="R912" s="63" t="str">
        <f t="shared" si="454"/>
        <v/>
      </c>
      <c r="S912" s="63" t="str">
        <f t="shared" si="454"/>
        <v/>
      </c>
      <c r="T912" s="63" t="str">
        <f t="shared" si="454"/>
        <v/>
      </c>
      <c r="U912" s="63" t="str">
        <f t="shared" si="454"/>
        <v/>
      </c>
      <c r="V912" s="64" t="str">
        <f t="shared" si="454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55">IFERROR(SQRT(2*(F911-F910)^2/(F911+F910)),"")</f>
        <v/>
      </c>
      <c r="G913" s="65" t="str">
        <f t="shared" si="455"/>
        <v/>
      </c>
      <c r="H913" s="65" t="str">
        <f t="shared" si="455"/>
        <v/>
      </c>
      <c r="I913" s="65" t="str">
        <f t="shared" si="455"/>
        <v/>
      </c>
      <c r="J913" s="65" t="str">
        <f t="shared" si="455"/>
        <v/>
      </c>
      <c r="K913" s="65" t="str">
        <f t="shared" si="455"/>
        <v/>
      </c>
      <c r="L913" s="65" t="str">
        <f t="shared" si="455"/>
        <v/>
      </c>
      <c r="M913" s="65" t="str">
        <f t="shared" si="455"/>
        <v/>
      </c>
      <c r="N913" s="70" t="str">
        <f t="shared" si="455"/>
        <v/>
      </c>
      <c r="O913" s="70" t="str">
        <f t="shared" si="455"/>
        <v/>
      </c>
      <c r="P913" s="70" t="str">
        <f t="shared" si="455"/>
        <v/>
      </c>
      <c r="Q913" s="65" t="str">
        <f t="shared" si="455"/>
        <v/>
      </c>
      <c r="R913" s="65" t="str">
        <f t="shared" si="455"/>
        <v/>
      </c>
      <c r="S913" s="65" t="str">
        <f t="shared" si="455"/>
        <v/>
      </c>
      <c r="T913" s="65" t="str">
        <f t="shared" si="455"/>
        <v/>
      </c>
      <c r="U913" s="65" t="str">
        <f t="shared" si="455"/>
        <v/>
      </c>
      <c r="V913" s="66" t="str">
        <f t="shared" si="455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56">IFERROR((F915-F914)/F914,"")</f>
        <v/>
      </c>
      <c r="G916" s="63" t="str">
        <f t="shared" si="456"/>
        <v/>
      </c>
      <c r="H916" s="63" t="str">
        <f t="shared" si="456"/>
        <v/>
      </c>
      <c r="I916" s="63" t="str">
        <f t="shared" si="456"/>
        <v/>
      </c>
      <c r="J916" s="63" t="str">
        <f t="shared" si="456"/>
        <v/>
      </c>
      <c r="K916" s="63" t="str">
        <f t="shared" si="456"/>
        <v/>
      </c>
      <c r="L916" s="63" t="str">
        <f t="shared" si="456"/>
        <v/>
      </c>
      <c r="M916" s="63" t="str">
        <f t="shared" si="456"/>
        <v/>
      </c>
      <c r="N916" s="35" t="str">
        <f t="shared" si="456"/>
        <v/>
      </c>
      <c r="O916" s="35" t="str">
        <f t="shared" si="456"/>
        <v/>
      </c>
      <c r="P916" s="35" t="str">
        <f t="shared" si="456"/>
        <v/>
      </c>
      <c r="Q916" s="63" t="str">
        <f t="shared" si="456"/>
        <v/>
      </c>
      <c r="R916" s="63" t="str">
        <f t="shared" si="456"/>
        <v/>
      </c>
      <c r="S916" s="63" t="str">
        <f t="shared" si="456"/>
        <v/>
      </c>
      <c r="T916" s="63" t="str">
        <f t="shared" si="456"/>
        <v/>
      </c>
      <c r="U916" s="63" t="str">
        <f t="shared" si="456"/>
        <v/>
      </c>
      <c r="V916" s="64" t="str">
        <f t="shared" si="456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57">IFERROR(SQRT(2*(F915-F914)^2/(F915+F914)),"")</f>
        <v/>
      </c>
      <c r="G917" s="65" t="str">
        <f t="shared" si="457"/>
        <v/>
      </c>
      <c r="H917" s="65" t="str">
        <f t="shared" si="457"/>
        <v/>
      </c>
      <c r="I917" s="65" t="str">
        <f t="shared" si="457"/>
        <v/>
      </c>
      <c r="J917" s="65" t="str">
        <f t="shared" si="457"/>
        <v/>
      </c>
      <c r="K917" s="65" t="str">
        <f t="shared" si="457"/>
        <v/>
      </c>
      <c r="L917" s="65" t="str">
        <f t="shared" si="457"/>
        <v/>
      </c>
      <c r="M917" s="65" t="str">
        <f t="shared" si="457"/>
        <v/>
      </c>
      <c r="N917" s="70" t="str">
        <f t="shared" si="457"/>
        <v/>
      </c>
      <c r="O917" s="70" t="str">
        <f t="shared" si="457"/>
        <v/>
      </c>
      <c r="P917" s="70" t="str">
        <f t="shared" si="457"/>
        <v/>
      </c>
      <c r="Q917" s="65" t="str">
        <f t="shared" si="457"/>
        <v/>
      </c>
      <c r="R917" s="65" t="str">
        <f t="shared" si="457"/>
        <v/>
      </c>
      <c r="S917" s="65" t="str">
        <f t="shared" si="457"/>
        <v/>
      </c>
      <c r="T917" s="65" t="str">
        <f t="shared" si="457"/>
        <v/>
      </c>
      <c r="U917" s="65" t="str">
        <f t="shared" si="457"/>
        <v/>
      </c>
      <c r="V917" s="66" t="str">
        <f t="shared" si="457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58">IFERROR((F919-F918)/F918,"")</f>
        <v/>
      </c>
      <c r="G920" s="63" t="str">
        <f t="shared" si="458"/>
        <v/>
      </c>
      <c r="H920" s="63" t="str">
        <f t="shared" si="458"/>
        <v/>
      </c>
      <c r="I920" s="63" t="str">
        <f t="shared" si="458"/>
        <v/>
      </c>
      <c r="J920" s="63" t="str">
        <f t="shared" si="458"/>
        <v/>
      </c>
      <c r="K920" s="63" t="str">
        <f t="shared" si="458"/>
        <v/>
      </c>
      <c r="L920" s="63" t="str">
        <f t="shared" si="458"/>
        <v/>
      </c>
      <c r="M920" s="63" t="str">
        <f t="shared" si="458"/>
        <v/>
      </c>
      <c r="N920" s="35" t="str">
        <f t="shared" si="458"/>
        <v/>
      </c>
      <c r="O920" s="35" t="str">
        <f t="shared" si="458"/>
        <v/>
      </c>
      <c r="P920" s="35" t="str">
        <f t="shared" si="458"/>
        <v/>
      </c>
      <c r="Q920" s="63" t="str">
        <f t="shared" si="458"/>
        <v/>
      </c>
      <c r="R920" s="63" t="str">
        <f t="shared" si="458"/>
        <v/>
      </c>
      <c r="S920" s="63" t="str">
        <f t="shared" si="458"/>
        <v/>
      </c>
      <c r="T920" s="63" t="str">
        <f t="shared" si="458"/>
        <v/>
      </c>
      <c r="U920" s="63" t="str">
        <f t="shared" si="458"/>
        <v/>
      </c>
      <c r="V920" s="64" t="str">
        <f t="shared" si="458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59">IFERROR(SQRT(2*(F919-F918)^2/(F919+F918)),"")</f>
        <v/>
      </c>
      <c r="G921" s="65" t="str">
        <f t="shared" si="459"/>
        <v/>
      </c>
      <c r="H921" s="65" t="str">
        <f t="shared" si="459"/>
        <v/>
      </c>
      <c r="I921" s="65" t="str">
        <f t="shared" si="459"/>
        <v/>
      </c>
      <c r="J921" s="65" t="str">
        <f t="shared" si="459"/>
        <v/>
      </c>
      <c r="K921" s="65" t="str">
        <f t="shared" si="459"/>
        <v/>
      </c>
      <c r="L921" s="65" t="str">
        <f t="shared" si="459"/>
        <v/>
      </c>
      <c r="M921" s="65" t="str">
        <f t="shared" si="459"/>
        <v/>
      </c>
      <c r="N921" s="70" t="str">
        <f t="shared" si="459"/>
        <v/>
      </c>
      <c r="O921" s="70" t="str">
        <f t="shared" si="459"/>
        <v/>
      </c>
      <c r="P921" s="70" t="str">
        <f t="shared" si="459"/>
        <v/>
      </c>
      <c r="Q921" s="65" t="str">
        <f t="shared" si="459"/>
        <v/>
      </c>
      <c r="R921" s="65" t="str">
        <f t="shared" si="459"/>
        <v/>
      </c>
      <c r="S921" s="65" t="str">
        <f t="shared" si="459"/>
        <v/>
      </c>
      <c r="T921" s="65" t="str">
        <f t="shared" si="459"/>
        <v/>
      </c>
      <c r="U921" s="65" t="str">
        <f t="shared" si="459"/>
        <v/>
      </c>
      <c r="V921" s="66" t="str">
        <f t="shared" si="459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60">IFERROR((F923-F922)/F922,"")</f>
        <v/>
      </c>
      <c r="G924" s="63" t="str">
        <f t="shared" si="460"/>
        <v/>
      </c>
      <c r="H924" s="63" t="str">
        <f t="shared" si="460"/>
        <v/>
      </c>
      <c r="I924" s="63" t="str">
        <f t="shared" si="460"/>
        <v/>
      </c>
      <c r="J924" s="63" t="str">
        <f t="shared" si="460"/>
        <v/>
      </c>
      <c r="K924" s="63" t="str">
        <f t="shared" si="460"/>
        <v/>
      </c>
      <c r="L924" s="63" t="str">
        <f t="shared" si="460"/>
        <v/>
      </c>
      <c r="M924" s="63" t="str">
        <f t="shared" si="460"/>
        <v/>
      </c>
      <c r="N924" s="35" t="str">
        <f t="shared" si="460"/>
        <v/>
      </c>
      <c r="O924" s="35" t="str">
        <f t="shared" si="460"/>
        <v/>
      </c>
      <c r="P924" s="35" t="str">
        <f t="shared" si="460"/>
        <v/>
      </c>
      <c r="Q924" s="63" t="str">
        <f t="shared" si="460"/>
        <v/>
      </c>
      <c r="R924" s="63" t="str">
        <f t="shared" si="460"/>
        <v/>
      </c>
      <c r="S924" s="63" t="str">
        <f t="shared" si="460"/>
        <v/>
      </c>
      <c r="T924" s="63" t="str">
        <f t="shared" si="460"/>
        <v/>
      </c>
      <c r="U924" s="63" t="str">
        <f t="shared" si="460"/>
        <v/>
      </c>
      <c r="V924" s="64" t="str">
        <f t="shared" si="460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61">IFERROR(SQRT(2*(F923-F922)^2/(F923+F922)),"")</f>
        <v/>
      </c>
      <c r="G925" s="65" t="str">
        <f t="shared" si="461"/>
        <v/>
      </c>
      <c r="H925" s="65" t="str">
        <f t="shared" si="461"/>
        <v/>
      </c>
      <c r="I925" s="65" t="str">
        <f t="shared" si="461"/>
        <v/>
      </c>
      <c r="J925" s="65" t="str">
        <f t="shared" si="461"/>
        <v/>
      </c>
      <c r="K925" s="65" t="str">
        <f t="shared" si="461"/>
        <v/>
      </c>
      <c r="L925" s="65" t="str">
        <f t="shared" si="461"/>
        <v/>
      </c>
      <c r="M925" s="65" t="str">
        <f t="shared" si="461"/>
        <v/>
      </c>
      <c r="N925" s="70" t="str">
        <f t="shared" si="461"/>
        <v/>
      </c>
      <c r="O925" s="70" t="str">
        <f t="shared" si="461"/>
        <v/>
      </c>
      <c r="P925" s="70" t="str">
        <f t="shared" si="461"/>
        <v/>
      </c>
      <c r="Q925" s="65" t="str">
        <f t="shared" si="461"/>
        <v/>
      </c>
      <c r="R925" s="65" t="str">
        <f t="shared" si="461"/>
        <v/>
      </c>
      <c r="S925" s="65" t="str">
        <f t="shared" si="461"/>
        <v/>
      </c>
      <c r="T925" s="65" t="str">
        <f t="shared" si="461"/>
        <v/>
      </c>
      <c r="U925" s="65" t="str">
        <f t="shared" si="461"/>
        <v/>
      </c>
      <c r="V925" s="66" t="str">
        <f t="shared" si="461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62">IFERROR((F927-F926)/F926,"")</f>
        <v/>
      </c>
      <c r="G928" s="63" t="str">
        <f t="shared" si="462"/>
        <v/>
      </c>
      <c r="H928" s="63" t="str">
        <f t="shared" si="462"/>
        <v/>
      </c>
      <c r="I928" s="63" t="str">
        <f t="shared" si="462"/>
        <v/>
      </c>
      <c r="J928" s="63" t="str">
        <f t="shared" si="462"/>
        <v/>
      </c>
      <c r="K928" s="63" t="str">
        <f t="shared" si="462"/>
        <v/>
      </c>
      <c r="L928" s="63" t="str">
        <f t="shared" si="462"/>
        <v/>
      </c>
      <c r="M928" s="63" t="str">
        <f t="shared" si="462"/>
        <v/>
      </c>
      <c r="N928" s="35" t="str">
        <f t="shared" si="462"/>
        <v/>
      </c>
      <c r="O928" s="35" t="str">
        <f t="shared" si="462"/>
        <v/>
      </c>
      <c r="P928" s="35" t="str">
        <f t="shared" si="462"/>
        <v/>
      </c>
      <c r="Q928" s="63" t="str">
        <f t="shared" si="462"/>
        <v/>
      </c>
      <c r="R928" s="63" t="str">
        <f t="shared" si="462"/>
        <v/>
      </c>
      <c r="S928" s="63" t="str">
        <f t="shared" si="462"/>
        <v/>
      </c>
      <c r="T928" s="63" t="str">
        <f t="shared" si="462"/>
        <v/>
      </c>
      <c r="U928" s="63" t="str">
        <f t="shared" si="462"/>
        <v/>
      </c>
      <c r="V928" s="64" t="str">
        <f t="shared" si="462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63">IFERROR(SQRT(2*(F927-F926)^2/(F927+F926)),"")</f>
        <v/>
      </c>
      <c r="G929" s="65" t="str">
        <f t="shared" si="463"/>
        <v/>
      </c>
      <c r="H929" s="65" t="str">
        <f t="shared" si="463"/>
        <v/>
      </c>
      <c r="I929" s="65" t="str">
        <f t="shared" si="463"/>
        <v/>
      </c>
      <c r="J929" s="65" t="str">
        <f t="shared" si="463"/>
        <v/>
      </c>
      <c r="K929" s="65" t="str">
        <f t="shared" si="463"/>
        <v/>
      </c>
      <c r="L929" s="65" t="str">
        <f t="shared" si="463"/>
        <v/>
      </c>
      <c r="M929" s="65" t="str">
        <f t="shared" si="463"/>
        <v/>
      </c>
      <c r="N929" s="70" t="str">
        <f t="shared" si="463"/>
        <v/>
      </c>
      <c r="O929" s="70" t="str">
        <f t="shared" si="463"/>
        <v/>
      </c>
      <c r="P929" s="70" t="str">
        <f t="shared" si="463"/>
        <v/>
      </c>
      <c r="Q929" s="65" t="str">
        <f t="shared" si="463"/>
        <v/>
      </c>
      <c r="R929" s="65" t="str">
        <f t="shared" si="463"/>
        <v/>
      </c>
      <c r="S929" s="65" t="str">
        <f t="shared" si="463"/>
        <v/>
      </c>
      <c r="T929" s="65" t="str">
        <f t="shared" si="463"/>
        <v/>
      </c>
      <c r="U929" s="65" t="str">
        <f t="shared" si="463"/>
        <v/>
      </c>
      <c r="V929" s="66" t="str">
        <f t="shared" si="463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64">IFERROR((F931-F930)/F930,"")</f>
        <v/>
      </c>
      <c r="G932" s="63" t="str">
        <f t="shared" si="464"/>
        <v/>
      </c>
      <c r="H932" s="63" t="str">
        <f t="shared" si="464"/>
        <v/>
      </c>
      <c r="I932" s="63" t="str">
        <f t="shared" si="464"/>
        <v/>
      </c>
      <c r="J932" s="63" t="str">
        <f t="shared" si="464"/>
        <v/>
      </c>
      <c r="K932" s="63" t="str">
        <f t="shared" si="464"/>
        <v/>
      </c>
      <c r="L932" s="63" t="str">
        <f t="shared" si="464"/>
        <v/>
      </c>
      <c r="M932" s="63" t="str">
        <f t="shared" si="464"/>
        <v/>
      </c>
      <c r="N932" s="35" t="str">
        <f t="shared" si="464"/>
        <v/>
      </c>
      <c r="O932" s="35" t="str">
        <f t="shared" si="464"/>
        <v/>
      </c>
      <c r="P932" s="35" t="str">
        <f t="shared" si="464"/>
        <v/>
      </c>
      <c r="Q932" s="63" t="str">
        <f t="shared" si="464"/>
        <v/>
      </c>
      <c r="R932" s="63" t="str">
        <f t="shared" si="464"/>
        <v/>
      </c>
      <c r="S932" s="63" t="str">
        <f t="shared" si="464"/>
        <v/>
      </c>
      <c r="T932" s="63" t="str">
        <f t="shared" si="464"/>
        <v/>
      </c>
      <c r="U932" s="63" t="str">
        <f t="shared" si="464"/>
        <v/>
      </c>
      <c r="V932" s="64" t="str">
        <f t="shared" si="464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65">IFERROR(SQRT(2*(F931-F930)^2/(F931+F930)),"")</f>
        <v/>
      </c>
      <c r="G933" s="65" t="str">
        <f t="shared" si="465"/>
        <v/>
      </c>
      <c r="H933" s="65" t="str">
        <f t="shared" si="465"/>
        <v/>
      </c>
      <c r="I933" s="65" t="str">
        <f t="shared" si="465"/>
        <v/>
      </c>
      <c r="J933" s="65" t="str">
        <f t="shared" si="465"/>
        <v/>
      </c>
      <c r="K933" s="65" t="str">
        <f t="shared" si="465"/>
        <v/>
      </c>
      <c r="L933" s="65" t="str">
        <f t="shared" si="465"/>
        <v/>
      </c>
      <c r="M933" s="65" t="str">
        <f t="shared" si="465"/>
        <v/>
      </c>
      <c r="N933" s="70" t="str">
        <f t="shared" si="465"/>
        <v/>
      </c>
      <c r="O933" s="70" t="str">
        <f t="shared" si="465"/>
        <v/>
      </c>
      <c r="P933" s="70" t="str">
        <f t="shared" si="465"/>
        <v/>
      </c>
      <c r="Q933" s="65" t="str">
        <f t="shared" si="465"/>
        <v/>
      </c>
      <c r="R933" s="65" t="str">
        <f t="shared" si="465"/>
        <v/>
      </c>
      <c r="S933" s="65" t="str">
        <f t="shared" si="465"/>
        <v/>
      </c>
      <c r="T933" s="65" t="str">
        <f t="shared" si="465"/>
        <v/>
      </c>
      <c r="U933" s="65" t="str">
        <f t="shared" si="465"/>
        <v/>
      </c>
      <c r="V933" s="66" t="str">
        <f t="shared" si="465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66">IFERROR((F935-F934)/F934,"")</f>
        <v/>
      </c>
      <c r="G936" s="63" t="str">
        <f t="shared" si="466"/>
        <v/>
      </c>
      <c r="H936" s="63" t="str">
        <f t="shared" si="466"/>
        <v/>
      </c>
      <c r="I936" s="63" t="str">
        <f t="shared" si="466"/>
        <v/>
      </c>
      <c r="J936" s="63" t="str">
        <f t="shared" si="466"/>
        <v/>
      </c>
      <c r="K936" s="63" t="str">
        <f t="shared" si="466"/>
        <v/>
      </c>
      <c r="L936" s="63" t="str">
        <f t="shared" si="466"/>
        <v/>
      </c>
      <c r="M936" s="63" t="str">
        <f t="shared" si="466"/>
        <v/>
      </c>
      <c r="N936" s="35" t="str">
        <f t="shared" si="466"/>
        <v/>
      </c>
      <c r="O936" s="35" t="str">
        <f t="shared" si="466"/>
        <v/>
      </c>
      <c r="P936" s="35" t="str">
        <f t="shared" si="466"/>
        <v/>
      </c>
      <c r="Q936" s="63" t="str">
        <f t="shared" si="466"/>
        <v/>
      </c>
      <c r="R936" s="63" t="str">
        <f t="shared" si="466"/>
        <v/>
      </c>
      <c r="S936" s="63" t="str">
        <f t="shared" si="466"/>
        <v/>
      </c>
      <c r="T936" s="63" t="str">
        <f t="shared" si="466"/>
        <v/>
      </c>
      <c r="U936" s="63" t="str">
        <f t="shared" si="466"/>
        <v/>
      </c>
      <c r="V936" s="64" t="str">
        <f t="shared" si="466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67">IFERROR(SQRT(2*(F935-F934)^2/(F935+F934)),"")</f>
        <v/>
      </c>
      <c r="G937" s="65" t="str">
        <f t="shared" si="467"/>
        <v/>
      </c>
      <c r="H937" s="65" t="str">
        <f t="shared" si="467"/>
        <v/>
      </c>
      <c r="I937" s="65" t="str">
        <f t="shared" si="467"/>
        <v/>
      </c>
      <c r="J937" s="65" t="str">
        <f t="shared" si="467"/>
        <v/>
      </c>
      <c r="K937" s="65" t="str">
        <f t="shared" si="467"/>
        <v/>
      </c>
      <c r="L937" s="65" t="str">
        <f t="shared" si="467"/>
        <v/>
      </c>
      <c r="M937" s="65" t="str">
        <f t="shared" si="467"/>
        <v/>
      </c>
      <c r="N937" s="70" t="str">
        <f t="shared" si="467"/>
        <v/>
      </c>
      <c r="O937" s="70" t="str">
        <f t="shared" si="467"/>
        <v/>
      </c>
      <c r="P937" s="70" t="str">
        <f t="shared" si="467"/>
        <v/>
      </c>
      <c r="Q937" s="65" t="str">
        <f t="shared" si="467"/>
        <v/>
      </c>
      <c r="R937" s="65" t="str">
        <f t="shared" si="467"/>
        <v/>
      </c>
      <c r="S937" s="65" t="str">
        <f t="shared" si="467"/>
        <v/>
      </c>
      <c r="T937" s="65" t="str">
        <f t="shared" si="467"/>
        <v/>
      </c>
      <c r="U937" s="65" t="str">
        <f t="shared" si="467"/>
        <v/>
      </c>
      <c r="V937" s="66" t="str">
        <f t="shared" si="467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68">IFERROR((F939-F938)/F938,"")</f>
        <v/>
      </c>
      <c r="G940" s="63" t="str">
        <f t="shared" si="468"/>
        <v/>
      </c>
      <c r="H940" s="63" t="str">
        <f t="shared" si="468"/>
        <v/>
      </c>
      <c r="I940" s="63" t="str">
        <f t="shared" si="468"/>
        <v/>
      </c>
      <c r="J940" s="63" t="str">
        <f t="shared" si="468"/>
        <v/>
      </c>
      <c r="K940" s="63" t="str">
        <f t="shared" si="468"/>
        <v/>
      </c>
      <c r="L940" s="63" t="str">
        <f t="shared" si="468"/>
        <v/>
      </c>
      <c r="M940" s="63" t="str">
        <f t="shared" si="468"/>
        <v/>
      </c>
      <c r="N940" s="35" t="str">
        <f t="shared" si="468"/>
        <v/>
      </c>
      <c r="O940" s="35" t="str">
        <f t="shared" si="468"/>
        <v/>
      </c>
      <c r="P940" s="35" t="str">
        <f t="shared" si="468"/>
        <v/>
      </c>
      <c r="Q940" s="63" t="str">
        <f t="shared" si="468"/>
        <v/>
      </c>
      <c r="R940" s="63" t="str">
        <f t="shared" si="468"/>
        <v/>
      </c>
      <c r="S940" s="63" t="str">
        <f t="shared" si="468"/>
        <v/>
      </c>
      <c r="T940" s="63" t="str">
        <f t="shared" si="468"/>
        <v/>
      </c>
      <c r="U940" s="63" t="str">
        <f t="shared" si="468"/>
        <v/>
      </c>
      <c r="V940" s="64" t="str">
        <f t="shared" si="468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69">IFERROR(SQRT(2*(F939-F938)^2/(F939+F938)),"")</f>
        <v/>
      </c>
      <c r="G941" s="65" t="str">
        <f t="shared" si="469"/>
        <v/>
      </c>
      <c r="H941" s="65" t="str">
        <f t="shared" si="469"/>
        <v/>
      </c>
      <c r="I941" s="65" t="str">
        <f t="shared" si="469"/>
        <v/>
      </c>
      <c r="J941" s="65" t="str">
        <f t="shared" si="469"/>
        <v/>
      </c>
      <c r="K941" s="65" t="str">
        <f t="shared" si="469"/>
        <v/>
      </c>
      <c r="L941" s="65" t="str">
        <f t="shared" si="469"/>
        <v/>
      </c>
      <c r="M941" s="65" t="str">
        <f t="shared" si="469"/>
        <v/>
      </c>
      <c r="N941" s="70" t="str">
        <f t="shared" si="469"/>
        <v/>
      </c>
      <c r="O941" s="70" t="str">
        <f t="shared" si="469"/>
        <v/>
      </c>
      <c r="P941" s="70" t="str">
        <f t="shared" si="469"/>
        <v/>
      </c>
      <c r="Q941" s="65" t="str">
        <f t="shared" si="469"/>
        <v/>
      </c>
      <c r="R941" s="65" t="str">
        <f t="shared" si="469"/>
        <v/>
      </c>
      <c r="S941" s="65" t="str">
        <f t="shared" si="469"/>
        <v/>
      </c>
      <c r="T941" s="65" t="str">
        <f t="shared" si="469"/>
        <v/>
      </c>
      <c r="U941" s="65" t="str">
        <f t="shared" si="469"/>
        <v/>
      </c>
      <c r="V941" s="66" t="str">
        <f t="shared" si="469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3369B-D355-4349-8F2F-8C6D5FD0419A}">
  <sheetPr codeName="Sheet19"/>
  <dimension ref="A1:V945"/>
  <sheetViews>
    <sheetView topLeftCell="A4" zoomScaleNormal="100" workbookViewId="0">
      <selection activeCell="B30" sqref="B30:B33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4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>
        <v>46059</v>
      </c>
      <c r="E18" s="90">
        <v>0.625</v>
      </c>
      <c r="F18" s="75">
        <v>379</v>
      </c>
      <c r="G18" s="79">
        <v>168</v>
      </c>
      <c r="H18" s="79">
        <v>133</v>
      </c>
      <c r="I18" s="79">
        <v>66</v>
      </c>
      <c r="J18" s="79">
        <v>12</v>
      </c>
      <c r="K18" s="18">
        <v>2</v>
      </c>
      <c r="L18" s="18">
        <v>116</v>
      </c>
      <c r="M18" s="18">
        <v>50</v>
      </c>
      <c r="N18" s="18">
        <v>2</v>
      </c>
      <c r="O18" s="18">
        <v>130</v>
      </c>
      <c r="P18" s="18">
        <v>1</v>
      </c>
      <c r="Q18" s="18">
        <v>45</v>
      </c>
      <c r="R18" s="18">
        <v>17</v>
      </c>
      <c r="S18" s="18">
        <v>4</v>
      </c>
      <c r="T18" s="18">
        <v>3</v>
      </c>
      <c r="U18" s="18">
        <v>7</v>
      </c>
      <c r="V18" s="18">
        <v>2</v>
      </c>
    </row>
    <row r="19" spans="1:22" ht="13.95" customHeight="1" x14ac:dyDescent="0.3">
      <c r="A19" s="82"/>
      <c r="B19" s="85"/>
      <c r="C19" s="18" t="s">
        <v>548</v>
      </c>
      <c r="D19" s="88"/>
      <c r="E19" s="88"/>
      <c r="F19">
        <v>180</v>
      </c>
      <c r="G19">
        <v>57</v>
      </c>
      <c r="H19">
        <v>72</v>
      </c>
      <c r="I19">
        <v>40</v>
      </c>
      <c r="J19">
        <v>11</v>
      </c>
      <c r="K19" s="18">
        <v>3</v>
      </c>
      <c r="L19" s="18">
        <v>54</v>
      </c>
      <c r="M19" s="18">
        <v>0</v>
      </c>
      <c r="N19" s="18">
        <v>2</v>
      </c>
      <c r="O19" s="18">
        <v>69</v>
      </c>
      <c r="P19" s="18">
        <v>1</v>
      </c>
      <c r="Q19" s="18">
        <v>29</v>
      </c>
      <c r="R19" s="18">
        <v>7</v>
      </c>
      <c r="S19" s="18">
        <v>4</v>
      </c>
      <c r="T19" s="18">
        <v>3</v>
      </c>
      <c r="U19" s="18">
        <v>6</v>
      </c>
      <c r="V19" s="18">
        <v>2</v>
      </c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>
        <f t="shared" ref="F20:V20" si="8">IFERROR((F19-F18)/F18,"")</f>
        <v>-0.52506596306068598</v>
      </c>
      <c r="G20" s="63">
        <f t="shared" si="8"/>
        <v>-0.6607142857142857</v>
      </c>
      <c r="H20" s="63">
        <f t="shared" si="8"/>
        <v>-0.45864661654135336</v>
      </c>
      <c r="I20" s="63">
        <f t="shared" si="8"/>
        <v>-0.39393939393939392</v>
      </c>
      <c r="J20" s="63">
        <f t="shared" si="8"/>
        <v>-8.3333333333333329E-2</v>
      </c>
      <c r="K20" s="63">
        <f t="shared" si="8"/>
        <v>0.5</v>
      </c>
      <c r="L20" s="63">
        <f t="shared" si="8"/>
        <v>-0.53448275862068961</v>
      </c>
      <c r="M20" s="63">
        <f t="shared" si="8"/>
        <v>-1</v>
      </c>
      <c r="N20" s="35">
        <f t="shared" si="8"/>
        <v>0</v>
      </c>
      <c r="O20" s="35">
        <f t="shared" si="8"/>
        <v>-0.46923076923076923</v>
      </c>
      <c r="P20" s="35">
        <f t="shared" si="8"/>
        <v>0</v>
      </c>
      <c r="Q20" s="63">
        <f t="shared" si="8"/>
        <v>-0.35555555555555557</v>
      </c>
      <c r="R20" s="63">
        <f t="shared" si="8"/>
        <v>-0.58823529411764708</v>
      </c>
      <c r="S20" s="63">
        <f t="shared" si="8"/>
        <v>0</v>
      </c>
      <c r="T20" s="63">
        <f t="shared" si="8"/>
        <v>0</v>
      </c>
      <c r="U20" s="63">
        <f t="shared" si="8"/>
        <v>-0.14285714285714285</v>
      </c>
      <c r="V20" s="64">
        <f t="shared" si="8"/>
        <v>0</v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>
        <f t="shared" ref="F21:V21" si="9">IFERROR(SQRT(2*(F19-F18)^2/(F19+F18)),"")</f>
        <v>11.903157230636126</v>
      </c>
      <c r="G21" s="65">
        <f t="shared" si="9"/>
        <v>10.465180361560904</v>
      </c>
      <c r="H21" s="65">
        <f t="shared" si="9"/>
        <v>6.0251505395624969</v>
      </c>
      <c r="I21" s="65">
        <f t="shared" si="9"/>
        <v>3.5713746626659146</v>
      </c>
      <c r="J21" s="65">
        <f t="shared" si="9"/>
        <v>0.29488391230979427</v>
      </c>
      <c r="K21" s="65">
        <f t="shared" si="9"/>
        <v>0.63245553203367588</v>
      </c>
      <c r="L21" s="65">
        <f t="shared" si="9"/>
        <v>6.7248441923783417</v>
      </c>
      <c r="M21" s="65">
        <f t="shared" si="9"/>
        <v>10</v>
      </c>
      <c r="N21" s="74">
        <f t="shared" si="9"/>
        <v>0</v>
      </c>
      <c r="O21" s="74">
        <f t="shared" si="9"/>
        <v>6.1153074268284433</v>
      </c>
      <c r="P21" s="74">
        <f t="shared" si="9"/>
        <v>0</v>
      </c>
      <c r="Q21" s="65">
        <f t="shared" si="9"/>
        <v>2.6303837968857167</v>
      </c>
      <c r="R21" s="65">
        <f t="shared" si="9"/>
        <v>2.8867513459481291</v>
      </c>
      <c r="S21" s="65">
        <f t="shared" si="9"/>
        <v>0</v>
      </c>
      <c r="T21" s="65">
        <f t="shared" si="9"/>
        <v>0</v>
      </c>
      <c r="U21" s="65">
        <f t="shared" si="9"/>
        <v>0.39223227027636809</v>
      </c>
      <c r="V21" s="66">
        <f t="shared" si="9"/>
        <v>0</v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>
        <v>46057</v>
      </c>
      <c r="E22" s="90">
        <v>0.625</v>
      </c>
      <c r="F22" s="75">
        <v>205</v>
      </c>
      <c r="G22" s="75">
        <v>108</v>
      </c>
      <c r="H22" s="75">
        <v>79</v>
      </c>
      <c r="I22" s="75">
        <v>12</v>
      </c>
      <c r="J22" s="75">
        <v>6</v>
      </c>
      <c r="K22" s="18">
        <v>1</v>
      </c>
      <c r="L22" s="18">
        <v>98</v>
      </c>
      <c r="M22" s="18">
        <v>9</v>
      </c>
      <c r="N22" s="18">
        <v>6</v>
      </c>
      <c r="O22" s="18">
        <v>68</v>
      </c>
      <c r="P22" s="18">
        <v>5</v>
      </c>
      <c r="Q22" s="18">
        <v>7</v>
      </c>
      <c r="R22" s="18">
        <v>0</v>
      </c>
      <c r="S22" s="18">
        <v>5</v>
      </c>
      <c r="T22" s="18">
        <v>5</v>
      </c>
      <c r="U22" s="18">
        <f t="shared" ref="U22" si="10">SUM(U18:U21)</f>
        <v>13.249375127419226</v>
      </c>
      <c r="V22" s="18">
        <v>1</v>
      </c>
    </row>
    <row r="23" spans="1:22" ht="13.95" customHeight="1" x14ac:dyDescent="0.3">
      <c r="A23" s="82"/>
      <c r="B23" s="85"/>
      <c r="C23" s="18" t="s">
        <v>548</v>
      </c>
      <c r="D23" s="88"/>
      <c r="E23" s="88"/>
      <c r="F23" s="80">
        <v>200</v>
      </c>
      <c r="G23">
        <v>105</v>
      </c>
      <c r="H23">
        <v>79</v>
      </c>
      <c r="I23">
        <v>13</v>
      </c>
      <c r="J23">
        <v>3</v>
      </c>
      <c r="K23" s="18">
        <v>1</v>
      </c>
      <c r="L23" s="18">
        <v>95</v>
      </c>
      <c r="M23" s="18">
        <v>9</v>
      </c>
      <c r="N23" s="18">
        <v>6</v>
      </c>
      <c r="O23" s="18">
        <v>68</v>
      </c>
      <c r="P23" s="18">
        <v>5</v>
      </c>
      <c r="Q23" s="18">
        <v>8</v>
      </c>
      <c r="R23" s="18">
        <v>0</v>
      </c>
      <c r="S23" s="18">
        <v>5</v>
      </c>
      <c r="T23" s="18">
        <v>2</v>
      </c>
      <c r="U23" s="18">
        <v>0</v>
      </c>
      <c r="V23" s="18">
        <v>1</v>
      </c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>
        <f t="shared" ref="F24:V24" si="11">IFERROR((F23-F22)/F22,"")</f>
        <v>-2.4390243902439025E-2</v>
      </c>
      <c r="G24" s="63">
        <f t="shared" si="11"/>
        <v>-2.7777777777777776E-2</v>
      </c>
      <c r="H24" s="63">
        <f t="shared" si="11"/>
        <v>0</v>
      </c>
      <c r="I24" s="63">
        <f t="shared" si="11"/>
        <v>8.3333333333333329E-2</v>
      </c>
      <c r="J24" s="63">
        <f t="shared" si="11"/>
        <v>-0.5</v>
      </c>
      <c r="K24" s="63">
        <f t="shared" si="11"/>
        <v>0</v>
      </c>
      <c r="L24" s="63">
        <f t="shared" si="11"/>
        <v>-3.0612244897959183E-2</v>
      </c>
      <c r="M24" s="63">
        <f t="shared" si="11"/>
        <v>0</v>
      </c>
      <c r="N24" s="35">
        <f t="shared" si="11"/>
        <v>0</v>
      </c>
      <c r="O24" s="35">
        <f t="shared" si="11"/>
        <v>0</v>
      </c>
      <c r="P24" s="35">
        <f t="shared" si="11"/>
        <v>0</v>
      </c>
      <c r="Q24" s="63">
        <f t="shared" si="11"/>
        <v>0.14285714285714285</v>
      </c>
      <c r="R24" s="63" t="str">
        <f t="shared" si="11"/>
        <v/>
      </c>
      <c r="S24" s="63">
        <f t="shared" si="11"/>
        <v>0</v>
      </c>
      <c r="T24" s="63">
        <f t="shared" si="11"/>
        <v>-0.6</v>
      </c>
      <c r="U24" s="63">
        <f t="shared" si="11"/>
        <v>-1</v>
      </c>
      <c r="V24" s="64">
        <f t="shared" si="11"/>
        <v>0</v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>
        <f t="shared" ref="F25:V25" si="12">IFERROR(SQRT(2*(F23-F22)^2/(F23+F22)),"")</f>
        <v>0.35136418446315326</v>
      </c>
      <c r="G25" s="65">
        <f t="shared" si="12"/>
        <v>0.29070094986690553</v>
      </c>
      <c r="H25" s="65">
        <f t="shared" si="12"/>
        <v>0</v>
      </c>
      <c r="I25" s="65">
        <f t="shared" si="12"/>
        <v>0.28284271247461901</v>
      </c>
      <c r="J25" s="65">
        <f t="shared" si="12"/>
        <v>1.4142135623730951</v>
      </c>
      <c r="K25" s="65">
        <f t="shared" si="12"/>
        <v>0</v>
      </c>
      <c r="L25" s="65">
        <f t="shared" si="12"/>
        <v>0.30539195913557254</v>
      </c>
      <c r="M25" s="65">
        <f t="shared" si="12"/>
        <v>0</v>
      </c>
      <c r="N25" s="74">
        <f t="shared" si="12"/>
        <v>0</v>
      </c>
      <c r="O25" s="74">
        <f t="shared" si="12"/>
        <v>0</v>
      </c>
      <c r="P25" s="74">
        <f t="shared" si="12"/>
        <v>0</v>
      </c>
      <c r="Q25" s="65">
        <f t="shared" si="12"/>
        <v>0.36514837167011072</v>
      </c>
      <c r="R25" s="65" t="str">
        <f t="shared" si="12"/>
        <v/>
      </c>
      <c r="S25" s="65">
        <f t="shared" si="12"/>
        <v>0</v>
      </c>
      <c r="T25" s="65">
        <f t="shared" si="12"/>
        <v>1.6035674514745464</v>
      </c>
      <c r="U25" s="65">
        <f t="shared" si="12"/>
        <v>5.1476936830816236</v>
      </c>
      <c r="V25" s="66">
        <f t="shared" si="12"/>
        <v>0</v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3">IFERROR((F27-F26)/F26,"")</f>
        <v/>
      </c>
      <c r="G28" s="63" t="str">
        <f t="shared" si="13"/>
        <v/>
      </c>
      <c r="H28" s="63" t="str">
        <f t="shared" si="13"/>
        <v/>
      </c>
      <c r="I28" s="63" t="str">
        <f t="shared" si="13"/>
        <v/>
      </c>
      <c r="J28" s="63" t="str">
        <f t="shared" si="13"/>
        <v/>
      </c>
      <c r="K28" s="63" t="str">
        <f t="shared" si="13"/>
        <v/>
      </c>
      <c r="L28" s="63" t="str">
        <f t="shared" si="13"/>
        <v/>
      </c>
      <c r="M28" s="63" t="str">
        <f t="shared" si="13"/>
        <v/>
      </c>
      <c r="N28" s="35" t="str">
        <f t="shared" si="13"/>
        <v/>
      </c>
      <c r="O28" s="35" t="str">
        <f t="shared" si="13"/>
        <v/>
      </c>
      <c r="P28" s="35" t="str">
        <f t="shared" si="13"/>
        <v/>
      </c>
      <c r="Q28" s="63" t="str">
        <f t="shared" si="13"/>
        <v/>
      </c>
      <c r="R28" s="63" t="str">
        <f t="shared" si="13"/>
        <v/>
      </c>
      <c r="S28" s="63" t="str">
        <f t="shared" si="13"/>
        <v/>
      </c>
      <c r="T28" s="63" t="str">
        <f t="shared" si="13"/>
        <v/>
      </c>
      <c r="U28" s="63" t="str">
        <f t="shared" si="13"/>
        <v/>
      </c>
      <c r="V28" s="64" t="str">
        <f t="shared" si="13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4">IFERROR(SQRT(2*(F27-F26)^2/(F27+F26)),"")</f>
        <v/>
      </c>
      <c r="G29" s="65" t="str">
        <f t="shared" si="14"/>
        <v/>
      </c>
      <c r="H29" s="65" t="str">
        <f t="shared" si="14"/>
        <v/>
      </c>
      <c r="I29" s="65" t="str">
        <f t="shared" si="14"/>
        <v/>
      </c>
      <c r="J29" s="65" t="str">
        <f t="shared" si="14"/>
        <v/>
      </c>
      <c r="K29" s="65" t="str">
        <f t="shared" si="14"/>
        <v/>
      </c>
      <c r="L29" s="65" t="str">
        <f t="shared" si="14"/>
        <v/>
      </c>
      <c r="M29" s="65" t="str">
        <f t="shared" si="14"/>
        <v/>
      </c>
      <c r="N29" s="74" t="str">
        <f t="shared" si="14"/>
        <v/>
      </c>
      <c r="O29" s="74" t="str">
        <f t="shared" si="14"/>
        <v/>
      </c>
      <c r="P29" s="74" t="str">
        <f t="shared" si="14"/>
        <v/>
      </c>
      <c r="Q29" s="65" t="str">
        <f t="shared" si="14"/>
        <v/>
      </c>
      <c r="R29" s="65" t="str">
        <f t="shared" si="14"/>
        <v/>
      </c>
      <c r="S29" s="65" t="str">
        <f t="shared" si="14"/>
        <v/>
      </c>
      <c r="T29" s="65" t="str">
        <f t="shared" si="14"/>
        <v/>
      </c>
      <c r="U29" s="65" t="str">
        <f t="shared" si="14"/>
        <v/>
      </c>
      <c r="V29" s="66" t="str">
        <f t="shared" si="14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87">
        <v>46055</v>
      </c>
      <c r="E30" s="90">
        <v>0.47916666666666669</v>
      </c>
      <c r="F30" s="75">
        <v>288</v>
      </c>
      <c r="G30" s="79">
        <v>65</v>
      </c>
      <c r="H30" s="79">
        <v>73</v>
      </c>
      <c r="I30" s="79">
        <v>65</v>
      </c>
      <c r="J30" s="79">
        <v>85</v>
      </c>
      <c r="K30" s="18">
        <v>22</v>
      </c>
      <c r="L30" s="18">
        <v>41</v>
      </c>
      <c r="M30" s="18">
        <v>2</v>
      </c>
      <c r="N30" s="18">
        <v>13</v>
      </c>
      <c r="O30" s="18">
        <v>24</v>
      </c>
      <c r="P30" s="18">
        <v>36</v>
      </c>
      <c r="Q30" s="18">
        <f t="shared" ref="Q30" si="15">SUM(Q26:Q29)</f>
        <v>0</v>
      </c>
      <c r="R30" s="18">
        <v>50</v>
      </c>
      <c r="S30" s="18">
        <v>15</v>
      </c>
      <c r="T30" s="18">
        <v>23</v>
      </c>
      <c r="U30" s="18">
        <v>47</v>
      </c>
      <c r="V30" s="18">
        <v>15</v>
      </c>
    </row>
    <row r="31" spans="1:22" ht="13.95" customHeight="1" x14ac:dyDescent="0.3">
      <c r="A31" s="82"/>
      <c r="B31" s="85"/>
      <c r="C31" s="18" t="s">
        <v>548</v>
      </c>
      <c r="D31" s="88"/>
      <c r="E31" s="88"/>
      <c r="F31">
        <v>287</v>
      </c>
      <c r="G31">
        <v>72</v>
      </c>
      <c r="H31">
        <v>69</v>
      </c>
      <c r="I31">
        <v>54</v>
      </c>
      <c r="J31">
        <v>92</v>
      </c>
      <c r="K31" s="18">
        <v>20</v>
      </c>
      <c r="L31" s="18">
        <v>49</v>
      </c>
      <c r="M31" s="18">
        <v>3</v>
      </c>
      <c r="N31" s="18">
        <v>12</v>
      </c>
      <c r="O31" s="18">
        <v>22</v>
      </c>
      <c r="P31" s="18">
        <v>35</v>
      </c>
      <c r="Q31" s="18">
        <v>0</v>
      </c>
      <c r="R31" s="18">
        <v>35</v>
      </c>
      <c r="S31" s="18">
        <v>19</v>
      </c>
      <c r="T31" s="18">
        <v>28</v>
      </c>
      <c r="U31" s="18">
        <v>49</v>
      </c>
      <c r="V31" s="18">
        <v>15</v>
      </c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>
        <f t="shared" ref="F32:V32" si="16">IFERROR((F31-F30)/F30,"")</f>
        <v>-3.472222222222222E-3</v>
      </c>
      <c r="G32" s="63">
        <f t="shared" si="16"/>
        <v>0.1076923076923077</v>
      </c>
      <c r="H32" s="63">
        <f t="shared" si="16"/>
        <v>-5.4794520547945202E-2</v>
      </c>
      <c r="I32" s="63">
        <f t="shared" si="16"/>
        <v>-0.16923076923076924</v>
      </c>
      <c r="J32" s="63">
        <f t="shared" si="16"/>
        <v>8.2352941176470587E-2</v>
      </c>
      <c r="K32" s="63">
        <f t="shared" si="16"/>
        <v>-9.0909090909090912E-2</v>
      </c>
      <c r="L32" s="63">
        <f t="shared" si="16"/>
        <v>0.1951219512195122</v>
      </c>
      <c r="M32" s="63">
        <f t="shared" si="16"/>
        <v>0.5</v>
      </c>
      <c r="N32" s="35">
        <f t="shared" si="16"/>
        <v>-7.6923076923076927E-2</v>
      </c>
      <c r="O32" s="35">
        <f t="shared" si="16"/>
        <v>-8.3333333333333329E-2</v>
      </c>
      <c r="P32" s="35">
        <f t="shared" si="16"/>
        <v>-2.7777777777777776E-2</v>
      </c>
      <c r="Q32" s="63" t="str">
        <f t="shared" si="16"/>
        <v/>
      </c>
      <c r="R32" s="63">
        <f t="shared" si="16"/>
        <v>-0.3</v>
      </c>
      <c r="S32" s="63">
        <f t="shared" si="16"/>
        <v>0.26666666666666666</v>
      </c>
      <c r="T32" s="63">
        <f t="shared" si="16"/>
        <v>0.21739130434782608</v>
      </c>
      <c r="U32" s="63">
        <f t="shared" si="16"/>
        <v>4.2553191489361701E-2</v>
      </c>
      <c r="V32" s="64">
        <f t="shared" si="16"/>
        <v>0</v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>
        <f t="shared" ref="F33:V33" si="17">IFERROR(SQRT(2*(F31-F30)^2/(F31+F30)),"")</f>
        <v>5.8976782461958852E-2</v>
      </c>
      <c r="G33" s="65">
        <f t="shared" si="17"/>
        <v>0.84577093066224773</v>
      </c>
      <c r="H33" s="65">
        <f t="shared" si="17"/>
        <v>0.47471266327754136</v>
      </c>
      <c r="I33" s="65">
        <f t="shared" si="17"/>
        <v>1.4260481918147616</v>
      </c>
      <c r="J33" s="65">
        <f t="shared" si="17"/>
        <v>0.74409160483382741</v>
      </c>
      <c r="K33" s="65">
        <f t="shared" si="17"/>
        <v>0.43643578047198472</v>
      </c>
      <c r="L33" s="65">
        <f t="shared" si="17"/>
        <v>1.1925695879998879</v>
      </c>
      <c r="M33" s="65">
        <f t="shared" si="17"/>
        <v>0.63245553203367588</v>
      </c>
      <c r="N33" s="74">
        <f t="shared" si="17"/>
        <v>0.28284271247461901</v>
      </c>
      <c r="O33" s="74">
        <f t="shared" si="17"/>
        <v>0.41702882811414954</v>
      </c>
      <c r="P33" s="74">
        <f t="shared" si="17"/>
        <v>0.16783627165933782</v>
      </c>
      <c r="Q33" s="65" t="str">
        <f t="shared" si="17"/>
        <v/>
      </c>
      <c r="R33" s="65">
        <f t="shared" si="17"/>
        <v>2.3008949665421112</v>
      </c>
      <c r="S33" s="65">
        <f t="shared" si="17"/>
        <v>0.97014250014533188</v>
      </c>
      <c r="T33" s="65">
        <f t="shared" si="17"/>
        <v>0.99014754297667429</v>
      </c>
      <c r="U33" s="65">
        <f t="shared" si="17"/>
        <v>0.28867513459481287</v>
      </c>
      <c r="V33" s="66">
        <f t="shared" si="17"/>
        <v>0</v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/>
      <c r="E34" s="90"/>
      <c r="F34" s="75"/>
      <c r="G34" s="75"/>
      <c r="H34" s="75"/>
      <c r="I34" s="75"/>
      <c r="J34" s="75"/>
      <c r="K34" s="75"/>
      <c r="L34" s="75"/>
      <c r="M34" s="75"/>
      <c r="Q34" s="75"/>
      <c r="R34" s="75"/>
      <c r="S34" s="75"/>
      <c r="T34" s="75"/>
      <c r="U34" s="75"/>
      <c r="V34" s="76"/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60"/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 t="str">
        <f t="shared" ref="F36:V36" si="18">IFERROR((F35-F34)/F34,"")</f>
        <v/>
      </c>
      <c r="G36" s="63" t="str">
        <f t="shared" si="18"/>
        <v/>
      </c>
      <c r="H36" s="63" t="str">
        <f t="shared" si="18"/>
        <v/>
      </c>
      <c r="I36" s="63" t="str">
        <f t="shared" si="18"/>
        <v/>
      </c>
      <c r="J36" s="63" t="str">
        <f t="shared" si="18"/>
        <v/>
      </c>
      <c r="K36" s="63" t="str">
        <f t="shared" si="18"/>
        <v/>
      </c>
      <c r="L36" s="63" t="str">
        <f t="shared" si="18"/>
        <v/>
      </c>
      <c r="M36" s="63" t="str">
        <f t="shared" si="18"/>
        <v/>
      </c>
      <c r="N36" s="35" t="str">
        <f t="shared" si="18"/>
        <v/>
      </c>
      <c r="O36" s="35" t="str">
        <f t="shared" si="18"/>
        <v/>
      </c>
      <c r="P36" s="35" t="str">
        <f t="shared" si="18"/>
        <v/>
      </c>
      <c r="Q36" s="63" t="str">
        <f t="shared" si="18"/>
        <v/>
      </c>
      <c r="R36" s="63" t="str">
        <f t="shared" si="18"/>
        <v/>
      </c>
      <c r="S36" s="63" t="str">
        <f t="shared" si="18"/>
        <v/>
      </c>
      <c r="T36" s="63" t="str">
        <f t="shared" si="18"/>
        <v/>
      </c>
      <c r="U36" s="63" t="str">
        <f t="shared" si="18"/>
        <v/>
      </c>
      <c r="V36" s="64" t="str">
        <f t="shared" si="18"/>
        <v/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 t="str">
        <f t="shared" ref="F37:V37" si="19">IFERROR(SQRT(2*(F35-F34)^2/(F35+F34)),"")</f>
        <v/>
      </c>
      <c r="G37" s="65" t="str">
        <f t="shared" si="19"/>
        <v/>
      </c>
      <c r="H37" s="65" t="str">
        <f t="shared" si="19"/>
        <v/>
      </c>
      <c r="I37" s="65" t="str">
        <f t="shared" si="19"/>
        <v/>
      </c>
      <c r="J37" s="65" t="str">
        <f t="shared" si="19"/>
        <v/>
      </c>
      <c r="K37" s="65" t="str">
        <f t="shared" si="19"/>
        <v/>
      </c>
      <c r="L37" s="65" t="str">
        <f t="shared" si="19"/>
        <v/>
      </c>
      <c r="M37" s="65" t="str">
        <f t="shared" si="19"/>
        <v/>
      </c>
      <c r="N37" s="74" t="str">
        <f t="shared" si="19"/>
        <v/>
      </c>
      <c r="O37" s="74" t="str">
        <f t="shared" si="19"/>
        <v/>
      </c>
      <c r="P37" s="74" t="str">
        <f t="shared" si="19"/>
        <v/>
      </c>
      <c r="Q37" s="65" t="str">
        <f t="shared" si="19"/>
        <v/>
      </c>
      <c r="R37" s="65" t="str">
        <f t="shared" si="19"/>
        <v/>
      </c>
      <c r="S37" s="65" t="str">
        <f t="shared" si="19"/>
        <v/>
      </c>
      <c r="T37" s="65" t="str">
        <f t="shared" si="19"/>
        <v/>
      </c>
      <c r="U37" s="65" t="str">
        <f t="shared" si="19"/>
        <v/>
      </c>
      <c r="V37" s="66" t="str">
        <f t="shared" si="19"/>
        <v/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20">IFERROR((F39-F38)/F38,"")</f>
        <v/>
      </c>
      <c r="G40" s="63" t="str">
        <f t="shared" si="20"/>
        <v/>
      </c>
      <c r="H40" s="63" t="str">
        <f t="shared" si="20"/>
        <v/>
      </c>
      <c r="I40" s="63" t="str">
        <f t="shared" si="20"/>
        <v/>
      </c>
      <c r="J40" s="63" t="str">
        <f t="shared" si="20"/>
        <v/>
      </c>
      <c r="K40" s="63" t="str">
        <f t="shared" si="20"/>
        <v/>
      </c>
      <c r="L40" s="63" t="str">
        <f t="shared" si="20"/>
        <v/>
      </c>
      <c r="M40" s="63" t="str">
        <f t="shared" si="20"/>
        <v/>
      </c>
      <c r="N40" s="35" t="str">
        <f t="shared" si="20"/>
        <v/>
      </c>
      <c r="O40" s="35" t="str">
        <f t="shared" si="20"/>
        <v/>
      </c>
      <c r="P40" s="35" t="str">
        <f t="shared" si="20"/>
        <v/>
      </c>
      <c r="Q40" s="63" t="str">
        <f t="shared" si="20"/>
        <v/>
      </c>
      <c r="R40" s="63" t="str">
        <f t="shared" si="20"/>
        <v/>
      </c>
      <c r="S40" s="63" t="str">
        <f t="shared" si="20"/>
        <v/>
      </c>
      <c r="T40" s="63" t="str">
        <f t="shared" si="20"/>
        <v/>
      </c>
      <c r="U40" s="63" t="str">
        <f t="shared" si="20"/>
        <v/>
      </c>
      <c r="V40" s="64" t="str">
        <f t="shared" si="20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21">IFERROR(SQRT(2*(F39-F38)^2/(F39+F38)),"")</f>
        <v/>
      </c>
      <c r="G41" s="65" t="str">
        <f t="shared" si="21"/>
        <v/>
      </c>
      <c r="H41" s="65" t="str">
        <f t="shared" si="21"/>
        <v/>
      </c>
      <c r="I41" s="65" t="str">
        <f t="shared" si="21"/>
        <v/>
      </c>
      <c r="J41" s="65" t="str">
        <f t="shared" si="21"/>
        <v/>
      </c>
      <c r="K41" s="65" t="str">
        <f t="shared" si="21"/>
        <v/>
      </c>
      <c r="L41" s="65" t="str">
        <f t="shared" si="21"/>
        <v/>
      </c>
      <c r="M41" s="65" t="str">
        <f t="shared" si="21"/>
        <v/>
      </c>
      <c r="N41" s="74" t="str">
        <f t="shared" si="21"/>
        <v/>
      </c>
      <c r="O41" s="74" t="str">
        <f t="shared" si="21"/>
        <v/>
      </c>
      <c r="P41" s="74" t="str">
        <f t="shared" si="21"/>
        <v/>
      </c>
      <c r="Q41" s="65" t="str">
        <f t="shared" si="21"/>
        <v/>
      </c>
      <c r="R41" s="65" t="str">
        <f t="shared" si="21"/>
        <v/>
      </c>
      <c r="S41" s="65" t="str">
        <f t="shared" si="21"/>
        <v/>
      </c>
      <c r="T41" s="65" t="str">
        <f t="shared" si="21"/>
        <v/>
      </c>
      <c r="U41" s="65" t="str">
        <f t="shared" si="21"/>
        <v/>
      </c>
      <c r="V41" s="66" t="str">
        <f t="shared" si="21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/>
      <c r="E42" s="90"/>
    </row>
    <row r="43" spans="1:22" ht="13.95" customHeight="1" x14ac:dyDescent="0.3">
      <c r="A43" s="82"/>
      <c r="B43" s="85"/>
      <c r="C43" s="18" t="s">
        <v>548</v>
      </c>
      <c r="D43" s="88"/>
      <c r="E43" s="88"/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 t="str">
        <f t="shared" ref="F44:V44" si="22">IFERROR((F43-F42)/F42,"")</f>
        <v/>
      </c>
      <c r="G44" s="63" t="str">
        <f t="shared" si="22"/>
        <v/>
      </c>
      <c r="H44" s="63" t="str">
        <f t="shared" si="22"/>
        <v/>
      </c>
      <c r="I44" s="63" t="str">
        <f t="shared" si="22"/>
        <v/>
      </c>
      <c r="J44" s="63" t="str">
        <f t="shared" si="22"/>
        <v/>
      </c>
      <c r="K44" s="63" t="str">
        <f t="shared" si="22"/>
        <v/>
      </c>
      <c r="L44" s="63" t="str">
        <f t="shared" si="22"/>
        <v/>
      </c>
      <c r="M44" s="63" t="str">
        <f t="shared" si="22"/>
        <v/>
      </c>
      <c r="N44" s="35" t="str">
        <f t="shared" si="22"/>
        <v/>
      </c>
      <c r="O44" s="35" t="str">
        <f t="shared" si="22"/>
        <v/>
      </c>
      <c r="P44" s="35" t="str">
        <f t="shared" si="22"/>
        <v/>
      </c>
      <c r="Q44" s="63" t="str">
        <f t="shared" si="22"/>
        <v/>
      </c>
      <c r="R44" s="63" t="str">
        <f t="shared" si="22"/>
        <v/>
      </c>
      <c r="S44" s="63" t="str">
        <f t="shared" si="22"/>
        <v/>
      </c>
      <c r="T44" s="63" t="str">
        <f t="shared" si="22"/>
        <v/>
      </c>
      <c r="U44" s="63" t="str">
        <f t="shared" si="22"/>
        <v/>
      </c>
      <c r="V44" s="64" t="str">
        <f t="shared" si="22"/>
        <v/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 t="str">
        <f t="shared" ref="F45:V45" si="23">IFERROR(SQRT(2*(F43-F42)^2/(F43+F42)),"")</f>
        <v/>
      </c>
      <c r="G45" s="65" t="str">
        <f t="shared" si="23"/>
        <v/>
      </c>
      <c r="H45" s="65" t="str">
        <f t="shared" si="23"/>
        <v/>
      </c>
      <c r="I45" s="65" t="str">
        <f t="shared" si="23"/>
        <v/>
      </c>
      <c r="J45" s="65" t="str">
        <f t="shared" si="23"/>
        <v/>
      </c>
      <c r="K45" s="65" t="str">
        <f t="shared" si="23"/>
        <v/>
      </c>
      <c r="L45" s="65" t="str">
        <f t="shared" si="23"/>
        <v/>
      </c>
      <c r="M45" s="65" t="str">
        <f t="shared" si="23"/>
        <v/>
      </c>
      <c r="N45" s="74" t="str">
        <f t="shared" si="23"/>
        <v/>
      </c>
      <c r="O45" s="74" t="str">
        <f t="shared" si="23"/>
        <v/>
      </c>
      <c r="P45" s="74" t="str">
        <f t="shared" si="23"/>
        <v/>
      </c>
      <c r="Q45" s="65" t="str">
        <f t="shared" si="23"/>
        <v/>
      </c>
      <c r="R45" s="65" t="str">
        <f t="shared" si="23"/>
        <v/>
      </c>
      <c r="S45" s="65" t="str">
        <f t="shared" si="23"/>
        <v/>
      </c>
      <c r="T45" s="65" t="str">
        <f t="shared" si="23"/>
        <v/>
      </c>
      <c r="U45" s="65" t="str">
        <f t="shared" si="23"/>
        <v/>
      </c>
      <c r="V45" s="66" t="str">
        <f t="shared" si="23"/>
        <v/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/>
      <c r="E46" s="90"/>
    </row>
    <row r="47" spans="1:22" ht="13.95" customHeight="1" x14ac:dyDescent="0.3">
      <c r="A47" s="82"/>
      <c r="B47" s="85"/>
      <c r="C47" s="18" t="s">
        <v>548</v>
      </c>
      <c r="D47" s="88"/>
      <c r="E47" s="88"/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 t="str">
        <f t="shared" ref="F48:V48" si="24">IFERROR((F47-F46)/F46,"")</f>
        <v/>
      </c>
      <c r="G48" s="63" t="str">
        <f t="shared" si="24"/>
        <v/>
      </c>
      <c r="H48" s="63" t="str">
        <f t="shared" si="24"/>
        <v/>
      </c>
      <c r="I48" s="63" t="str">
        <f t="shared" si="24"/>
        <v/>
      </c>
      <c r="J48" s="63" t="str">
        <f t="shared" si="24"/>
        <v/>
      </c>
      <c r="K48" s="63" t="str">
        <f t="shared" si="24"/>
        <v/>
      </c>
      <c r="L48" s="63" t="str">
        <f t="shared" si="24"/>
        <v/>
      </c>
      <c r="M48" s="63" t="str">
        <f t="shared" si="24"/>
        <v/>
      </c>
      <c r="N48" s="35" t="str">
        <f t="shared" si="24"/>
        <v/>
      </c>
      <c r="O48" s="35" t="str">
        <f t="shared" si="24"/>
        <v/>
      </c>
      <c r="P48" s="35" t="str">
        <f t="shared" si="24"/>
        <v/>
      </c>
      <c r="Q48" s="63" t="str">
        <f t="shared" si="24"/>
        <v/>
      </c>
      <c r="R48" s="63" t="str">
        <f t="shared" si="24"/>
        <v/>
      </c>
      <c r="S48" s="63" t="str">
        <f t="shared" si="24"/>
        <v/>
      </c>
      <c r="T48" s="63" t="str">
        <f t="shared" si="24"/>
        <v/>
      </c>
      <c r="U48" s="63" t="str">
        <f t="shared" si="24"/>
        <v/>
      </c>
      <c r="V48" s="64" t="str">
        <f t="shared" si="24"/>
        <v/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 t="str">
        <f t="shared" ref="F49:V49" si="25">IFERROR(SQRT(2*(F47-F46)^2/(F47+F46)),"")</f>
        <v/>
      </c>
      <c r="G49" s="65" t="str">
        <f t="shared" si="25"/>
        <v/>
      </c>
      <c r="H49" s="65" t="str">
        <f t="shared" si="25"/>
        <v/>
      </c>
      <c r="I49" s="65" t="str">
        <f t="shared" si="25"/>
        <v/>
      </c>
      <c r="J49" s="65" t="str">
        <f t="shared" si="25"/>
        <v/>
      </c>
      <c r="K49" s="65" t="str">
        <f t="shared" si="25"/>
        <v/>
      </c>
      <c r="L49" s="65" t="str">
        <f t="shared" si="25"/>
        <v/>
      </c>
      <c r="M49" s="65" t="str">
        <f t="shared" si="25"/>
        <v/>
      </c>
      <c r="N49" s="74" t="str">
        <f t="shared" si="25"/>
        <v/>
      </c>
      <c r="O49" s="74" t="str">
        <f t="shared" si="25"/>
        <v/>
      </c>
      <c r="P49" s="74" t="str">
        <f t="shared" si="25"/>
        <v/>
      </c>
      <c r="Q49" s="65" t="str">
        <f t="shared" si="25"/>
        <v/>
      </c>
      <c r="R49" s="65" t="str">
        <f t="shared" si="25"/>
        <v/>
      </c>
      <c r="S49" s="65" t="str">
        <f t="shared" si="25"/>
        <v/>
      </c>
      <c r="T49" s="65" t="str">
        <f t="shared" si="25"/>
        <v/>
      </c>
      <c r="U49" s="65" t="str">
        <f t="shared" si="25"/>
        <v/>
      </c>
      <c r="V49" s="66" t="str">
        <f t="shared" si="25"/>
        <v/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/>
      <c r="E50" s="90"/>
    </row>
    <row r="51" spans="1:22" ht="13.95" customHeight="1" x14ac:dyDescent="0.3">
      <c r="A51" s="82"/>
      <c r="B51" s="85"/>
      <c r="C51" s="18" t="s">
        <v>548</v>
      </c>
      <c r="D51" s="88"/>
      <c r="E51" s="88"/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 t="str">
        <f t="shared" ref="F52:V52" si="26">IFERROR((F51-F50)/F50,"")</f>
        <v/>
      </c>
      <c r="G52" s="63" t="str">
        <f t="shared" si="26"/>
        <v/>
      </c>
      <c r="H52" s="63" t="str">
        <f t="shared" si="26"/>
        <v/>
      </c>
      <c r="I52" s="63" t="str">
        <f t="shared" si="26"/>
        <v/>
      </c>
      <c r="J52" s="63" t="str">
        <f t="shared" si="26"/>
        <v/>
      </c>
      <c r="K52" s="63" t="str">
        <f t="shared" si="26"/>
        <v/>
      </c>
      <c r="L52" s="63" t="str">
        <f t="shared" si="26"/>
        <v/>
      </c>
      <c r="M52" s="63" t="str">
        <f t="shared" si="26"/>
        <v/>
      </c>
      <c r="N52" s="35" t="str">
        <f t="shared" si="26"/>
        <v/>
      </c>
      <c r="O52" s="35" t="str">
        <f t="shared" si="26"/>
        <v/>
      </c>
      <c r="P52" s="35" t="str">
        <f t="shared" si="26"/>
        <v/>
      </c>
      <c r="Q52" s="63" t="str">
        <f t="shared" si="26"/>
        <v/>
      </c>
      <c r="R52" s="63" t="str">
        <f t="shared" si="26"/>
        <v/>
      </c>
      <c r="S52" s="63" t="str">
        <f t="shared" si="26"/>
        <v/>
      </c>
      <c r="T52" s="63" t="str">
        <f t="shared" si="26"/>
        <v/>
      </c>
      <c r="U52" s="63" t="str">
        <f t="shared" si="26"/>
        <v/>
      </c>
      <c r="V52" s="64" t="str">
        <f t="shared" si="26"/>
        <v/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 t="str">
        <f t="shared" ref="F53:V53" si="27">IFERROR(SQRT(2*(F51-F50)^2/(F51+F50)),"")</f>
        <v/>
      </c>
      <c r="G53" s="65" t="str">
        <f t="shared" si="27"/>
        <v/>
      </c>
      <c r="H53" s="65" t="str">
        <f t="shared" si="27"/>
        <v/>
      </c>
      <c r="I53" s="65" t="str">
        <f t="shared" si="27"/>
        <v/>
      </c>
      <c r="J53" s="65" t="str">
        <f t="shared" si="27"/>
        <v/>
      </c>
      <c r="K53" s="65" t="str">
        <f t="shared" si="27"/>
        <v/>
      </c>
      <c r="L53" s="65" t="str">
        <f t="shared" si="27"/>
        <v/>
      </c>
      <c r="M53" s="65" t="str">
        <f t="shared" si="27"/>
        <v/>
      </c>
      <c r="N53" s="74" t="str">
        <f t="shared" si="27"/>
        <v/>
      </c>
      <c r="O53" s="74" t="str">
        <f t="shared" si="27"/>
        <v/>
      </c>
      <c r="P53" s="74" t="str">
        <f t="shared" si="27"/>
        <v/>
      </c>
      <c r="Q53" s="65" t="str">
        <f t="shared" si="27"/>
        <v/>
      </c>
      <c r="R53" s="65" t="str">
        <f t="shared" si="27"/>
        <v/>
      </c>
      <c r="S53" s="65" t="str">
        <f t="shared" si="27"/>
        <v/>
      </c>
      <c r="T53" s="65" t="str">
        <f t="shared" si="27"/>
        <v/>
      </c>
      <c r="U53" s="65" t="str">
        <f t="shared" si="27"/>
        <v/>
      </c>
      <c r="V53" s="66" t="str">
        <f t="shared" si="27"/>
        <v/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8">IFERROR((F55-F54)/F54,"")</f>
        <v/>
      </c>
      <c r="G56" s="63" t="str">
        <f t="shared" si="28"/>
        <v/>
      </c>
      <c r="H56" s="63" t="str">
        <f t="shared" si="28"/>
        <v/>
      </c>
      <c r="I56" s="63" t="str">
        <f t="shared" si="28"/>
        <v/>
      </c>
      <c r="J56" s="63" t="str">
        <f t="shared" si="28"/>
        <v/>
      </c>
      <c r="K56" s="63" t="str">
        <f t="shared" si="28"/>
        <v/>
      </c>
      <c r="L56" s="63" t="str">
        <f t="shared" si="28"/>
        <v/>
      </c>
      <c r="M56" s="63" t="str">
        <f t="shared" si="28"/>
        <v/>
      </c>
      <c r="N56" s="35" t="str">
        <f t="shared" si="28"/>
        <v/>
      </c>
      <c r="O56" s="35" t="str">
        <f t="shared" si="28"/>
        <v/>
      </c>
      <c r="P56" s="35" t="str">
        <f t="shared" si="28"/>
        <v/>
      </c>
      <c r="Q56" s="63" t="str">
        <f t="shared" si="28"/>
        <v/>
      </c>
      <c r="R56" s="63" t="str">
        <f t="shared" si="28"/>
        <v/>
      </c>
      <c r="S56" s="63" t="str">
        <f t="shared" si="28"/>
        <v/>
      </c>
      <c r="T56" s="63" t="str">
        <f t="shared" si="28"/>
        <v/>
      </c>
      <c r="U56" s="63" t="str">
        <f t="shared" si="28"/>
        <v/>
      </c>
      <c r="V56" s="64" t="str">
        <f t="shared" si="28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9">IFERROR(SQRT(2*(F55-F54)^2/(F55+F54)),"")</f>
        <v/>
      </c>
      <c r="G57" s="65" t="str">
        <f t="shared" si="29"/>
        <v/>
      </c>
      <c r="H57" s="65" t="str">
        <f t="shared" si="29"/>
        <v/>
      </c>
      <c r="I57" s="65" t="str">
        <f t="shared" si="29"/>
        <v/>
      </c>
      <c r="J57" s="65" t="str">
        <f t="shared" si="29"/>
        <v/>
      </c>
      <c r="K57" s="65" t="str">
        <f t="shared" si="29"/>
        <v/>
      </c>
      <c r="L57" s="65" t="str">
        <f t="shared" si="29"/>
        <v/>
      </c>
      <c r="M57" s="65" t="str">
        <f t="shared" si="29"/>
        <v/>
      </c>
      <c r="N57" s="70" t="str">
        <f t="shared" si="29"/>
        <v/>
      </c>
      <c r="O57" s="70" t="str">
        <f t="shared" si="29"/>
        <v/>
      </c>
      <c r="P57" s="70" t="str">
        <f t="shared" si="29"/>
        <v/>
      </c>
      <c r="Q57" s="65" t="str">
        <f t="shared" si="29"/>
        <v/>
      </c>
      <c r="R57" s="65" t="str">
        <f t="shared" si="29"/>
        <v/>
      </c>
      <c r="S57" s="65" t="str">
        <f t="shared" si="29"/>
        <v/>
      </c>
      <c r="T57" s="65" t="str">
        <f t="shared" si="29"/>
        <v/>
      </c>
      <c r="U57" s="65" t="str">
        <f t="shared" si="29"/>
        <v/>
      </c>
      <c r="V57" s="66" t="str">
        <f t="shared" si="29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30">IFERROR((F59-F58)/F58,"")</f>
        <v/>
      </c>
      <c r="G60" s="63" t="str">
        <f t="shared" si="30"/>
        <v/>
      </c>
      <c r="H60" s="63" t="str">
        <f t="shared" si="30"/>
        <v/>
      </c>
      <c r="I60" s="63" t="str">
        <f t="shared" si="30"/>
        <v/>
      </c>
      <c r="J60" s="63" t="str">
        <f t="shared" si="30"/>
        <v/>
      </c>
      <c r="K60" s="63" t="str">
        <f t="shared" si="30"/>
        <v/>
      </c>
      <c r="L60" s="63" t="str">
        <f t="shared" si="30"/>
        <v/>
      </c>
      <c r="M60" s="63" t="str">
        <f t="shared" si="30"/>
        <v/>
      </c>
      <c r="N60" s="35" t="str">
        <f t="shared" si="30"/>
        <v/>
      </c>
      <c r="O60" s="35" t="str">
        <f t="shared" si="30"/>
        <v/>
      </c>
      <c r="P60" s="35" t="str">
        <f t="shared" si="30"/>
        <v/>
      </c>
      <c r="Q60" s="63" t="str">
        <f t="shared" si="30"/>
        <v/>
      </c>
      <c r="R60" s="63" t="str">
        <f t="shared" si="30"/>
        <v/>
      </c>
      <c r="S60" s="63" t="str">
        <f t="shared" si="30"/>
        <v/>
      </c>
      <c r="T60" s="63" t="str">
        <f t="shared" si="30"/>
        <v/>
      </c>
      <c r="U60" s="63" t="str">
        <f t="shared" si="30"/>
        <v/>
      </c>
      <c r="V60" s="64" t="str">
        <f t="shared" si="30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31">IFERROR(SQRT(2*(F59-F58)^2/(F59+F58)),"")</f>
        <v/>
      </c>
      <c r="G61" s="65" t="str">
        <f t="shared" si="31"/>
        <v/>
      </c>
      <c r="H61" s="65" t="str">
        <f t="shared" si="31"/>
        <v/>
      </c>
      <c r="I61" s="65" t="str">
        <f t="shared" si="31"/>
        <v/>
      </c>
      <c r="J61" s="65" t="str">
        <f t="shared" si="31"/>
        <v/>
      </c>
      <c r="K61" s="65" t="str">
        <f t="shared" si="31"/>
        <v/>
      </c>
      <c r="L61" s="65" t="str">
        <f t="shared" si="31"/>
        <v/>
      </c>
      <c r="M61" s="65" t="str">
        <f t="shared" si="31"/>
        <v/>
      </c>
      <c r="N61" s="70" t="str">
        <f t="shared" si="31"/>
        <v/>
      </c>
      <c r="O61" s="70" t="str">
        <f t="shared" si="31"/>
        <v/>
      </c>
      <c r="P61" s="70" t="str">
        <f t="shared" si="31"/>
        <v/>
      </c>
      <c r="Q61" s="65" t="str">
        <f t="shared" si="31"/>
        <v/>
      </c>
      <c r="R61" s="65" t="str">
        <f t="shared" si="31"/>
        <v/>
      </c>
      <c r="S61" s="65" t="str">
        <f t="shared" si="31"/>
        <v/>
      </c>
      <c r="T61" s="65" t="str">
        <f t="shared" si="31"/>
        <v/>
      </c>
      <c r="U61" s="65" t="str">
        <f t="shared" si="31"/>
        <v/>
      </c>
      <c r="V61" s="66" t="str">
        <f t="shared" si="31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2">IFERROR((F63-F62)/F62,"")</f>
        <v/>
      </c>
      <c r="G64" s="63" t="str">
        <f t="shared" si="32"/>
        <v/>
      </c>
      <c r="H64" s="63" t="str">
        <f t="shared" si="32"/>
        <v/>
      </c>
      <c r="I64" s="63" t="str">
        <f t="shared" si="32"/>
        <v/>
      </c>
      <c r="J64" s="63" t="str">
        <f t="shared" si="32"/>
        <v/>
      </c>
      <c r="K64" s="63" t="str">
        <f t="shared" si="32"/>
        <v/>
      </c>
      <c r="L64" s="63" t="str">
        <f t="shared" si="32"/>
        <v/>
      </c>
      <c r="M64" s="63" t="str">
        <f t="shared" si="32"/>
        <v/>
      </c>
      <c r="N64" s="35" t="str">
        <f t="shared" si="32"/>
        <v/>
      </c>
      <c r="O64" s="35" t="str">
        <f t="shared" si="32"/>
        <v/>
      </c>
      <c r="P64" s="35" t="str">
        <f t="shared" si="32"/>
        <v/>
      </c>
      <c r="Q64" s="63" t="str">
        <f t="shared" si="32"/>
        <v/>
      </c>
      <c r="R64" s="63" t="str">
        <f t="shared" si="32"/>
        <v/>
      </c>
      <c r="S64" s="63" t="str">
        <f t="shared" si="32"/>
        <v/>
      </c>
      <c r="T64" s="63" t="str">
        <f t="shared" si="32"/>
        <v/>
      </c>
      <c r="U64" s="63" t="str">
        <f t="shared" si="32"/>
        <v/>
      </c>
      <c r="V64" s="64" t="str">
        <f t="shared" si="32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3">IFERROR(SQRT(2*(F63-F62)^2/(F63+F62)),"")</f>
        <v/>
      </c>
      <c r="G65" s="65" t="str">
        <f t="shared" si="33"/>
        <v/>
      </c>
      <c r="H65" s="65" t="str">
        <f t="shared" si="33"/>
        <v/>
      </c>
      <c r="I65" s="65" t="str">
        <f t="shared" si="33"/>
        <v/>
      </c>
      <c r="J65" s="65" t="str">
        <f t="shared" si="33"/>
        <v/>
      </c>
      <c r="K65" s="65" t="str">
        <f t="shared" si="33"/>
        <v/>
      </c>
      <c r="L65" s="65" t="str">
        <f t="shared" si="33"/>
        <v/>
      </c>
      <c r="M65" s="65" t="str">
        <f t="shared" si="33"/>
        <v/>
      </c>
      <c r="N65" s="70" t="str">
        <f t="shared" si="33"/>
        <v/>
      </c>
      <c r="O65" s="70" t="str">
        <f t="shared" si="33"/>
        <v/>
      </c>
      <c r="P65" s="70" t="str">
        <f t="shared" si="33"/>
        <v/>
      </c>
      <c r="Q65" s="65" t="str">
        <f t="shared" si="33"/>
        <v/>
      </c>
      <c r="R65" s="65" t="str">
        <f t="shared" si="33"/>
        <v/>
      </c>
      <c r="S65" s="65" t="str">
        <f t="shared" si="33"/>
        <v/>
      </c>
      <c r="T65" s="65" t="str">
        <f t="shared" si="33"/>
        <v/>
      </c>
      <c r="U65" s="65" t="str">
        <f t="shared" si="33"/>
        <v/>
      </c>
      <c r="V65" s="66" t="str">
        <f t="shared" si="33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4">IFERROR((F67-F66)/F66,"")</f>
        <v/>
      </c>
      <c r="G68" s="63" t="str">
        <f t="shared" si="34"/>
        <v/>
      </c>
      <c r="H68" s="63" t="str">
        <f t="shared" si="34"/>
        <v/>
      </c>
      <c r="I68" s="63" t="str">
        <f t="shared" si="34"/>
        <v/>
      </c>
      <c r="J68" s="63" t="str">
        <f t="shared" si="34"/>
        <v/>
      </c>
      <c r="K68" s="63" t="str">
        <f t="shared" si="34"/>
        <v/>
      </c>
      <c r="L68" s="63" t="str">
        <f t="shared" si="34"/>
        <v/>
      </c>
      <c r="M68" s="63" t="str">
        <f t="shared" si="34"/>
        <v/>
      </c>
      <c r="N68" s="35" t="str">
        <f t="shared" si="34"/>
        <v/>
      </c>
      <c r="O68" s="35" t="str">
        <f t="shared" si="34"/>
        <v/>
      </c>
      <c r="P68" s="35" t="str">
        <f t="shared" si="34"/>
        <v/>
      </c>
      <c r="Q68" s="63" t="str">
        <f t="shared" si="34"/>
        <v/>
      </c>
      <c r="R68" s="63" t="str">
        <f t="shared" si="34"/>
        <v/>
      </c>
      <c r="S68" s="63" t="str">
        <f t="shared" si="34"/>
        <v/>
      </c>
      <c r="T68" s="63" t="str">
        <f t="shared" si="34"/>
        <v/>
      </c>
      <c r="U68" s="63" t="str">
        <f t="shared" si="34"/>
        <v/>
      </c>
      <c r="V68" s="64" t="str">
        <f t="shared" si="34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5">IFERROR(SQRT(2*(F67-F66)^2/(F67+F66)),"")</f>
        <v/>
      </c>
      <c r="G69" s="65" t="str">
        <f t="shared" si="35"/>
        <v/>
      </c>
      <c r="H69" s="65" t="str">
        <f t="shared" si="35"/>
        <v/>
      </c>
      <c r="I69" s="65" t="str">
        <f t="shared" si="35"/>
        <v/>
      </c>
      <c r="J69" s="65" t="str">
        <f t="shared" si="35"/>
        <v/>
      </c>
      <c r="K69" s="65" t="str">
        <f t="shared" si="35"/>
        <v/>
      </c>
      <c r="L69" s="65" t="str">
        <f t="shared" si="35"/>
        <v/>
      </c>
      <c r="M69" s="65" t="str">
        <f t="shared" si="35"/>
        <v/>
      </c>
      <c r="N69" s="70" t="str">
        <f t="shared" si="35"/>
        <v/>
      </c>
      <c r="O69" s="70" t="str">
        <f t="shared" si="35"/>
        <v/>
      </c>
      <c r="P69" s="70" t="str">
        <f t="shared" si="35"/>
        <v/>
      </c>
      <c r="Q69" s="65" t="str">
        <f t="shared" si="35"/>
        <v/>
      </c>
      <c r="R69" s="65" t="str">
        <f t="shared" si="35"/>
        <v/>
      </c>
      <c r="S69" s="65" t="str">
        <f t="shared" si="35"/>
        <v/>
      </c>
      <c r="T69" s="65" t="str">
        <f t="shared" si="35"/>
        <v/>
      </c>
      <c r="U69" s="65" t="str">
        <f t="shared" si="35"/>
        <v/>
      </c>
      <c r="V69" s="66" t="str">
        <f t="shared" si="35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6">IFERROR((F71-F70)/F70,"")</f>
        <v/>
      </c>
      <c r="G72" s="63" t="str">
        <f t="shared" si="36"/>
        <v/>
      </c>
      <c r="H72" s="63" t="str">
        <f t="shared" si="36"/>
        <v/>
      </c>
      <c r="I72" s="63" t="str">
        <f t="shared" si="36"/>
        <v/>
      </c>
      <c r="J72" s="63" t="str">
        <f t="shared" si="36"/>
        <v/>
      </c>
      <c r="K72" s="63" t="str">
        <f t="shared" si="36"/>
        <v/>
      </c>
      <c r="L72" s="63" t="str">
        <f t="shared" si="36"/>
        <v/>
      </c>
      <c r="M72" s="63" t="str">
        <f t="shared" si="36"/>
        <v/>
      </c>
      <c r="N72" s="35" t="str">
        <f t="shared" si="36"/>
        <v/>
      </c>
      <c r="O72" s="35" t="str">
        <f t="shared" si="36"/>
        <v/>
      </c>
      <c r="P72" s="35" t="str">
        <f t="shared" si="36"/>
        <v/>
      </c>
      <c r="Q72" s="63" t="str">
        <f t="shared" si="36"/>
        <v/>
      </c>
      <c r="R72" s="63" t="str">
        <f t="shared" si="36"/>
        <v/>
      </c>
      <c r="S72" s="63" t="str">
        <f t="shared" si="36"/>
        <v/>
      </c>
      <c r="T72" s="63" t="str">
        <f t="shared" si="36"/>
        <v/>
      </c>
      <c r="U72" s="63" t="str">
        <f t="shared" si="36"/>
        <v/>
      </c>
      <c r="V72" s="64" t="str">
        <f t="shared" si="36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7">IFERROR(SQRT(2*(F71-F70)^2/(F71+F70)),"")</f>
        <v/>
      </c>
      <c r="G73" s="65" t="str">
        <f t="shared" si="37"/>
        <v/>
      </c>
      <c r="H73" s="65" t="str">
        <f t="shared" si="37"/>
        <v/>
      </c>
      <c r="I73" s="65" t="str">
        <f t="shared" si="37"/>
        <v/>
      </c>
      <c r="J73" s="65" t="str">
        <f t="shared" si="37"/>
        <v/>
      </c>
      <c r="K73" s="65" t="str">
        <f t="shared" si="37"/>
        <v/>
      </c>
      <c r="L73" s="65" t="str">
        <f t="shared" si="37"/>
        <v/>
      </c>
      <c r="M73" s="65" t="str">
        <f t="shared" si="37"/>
        <v/>
      </c>
      <c r="N73" s="74" t="str">
        <f t="shared" si="37"/>
        <v/>
      </c>
      <c r="O73" s="74" t="str">
        <f t="shared" si="37"/>
        <v/>
      </c>
      <c r="P73" s="74" t="str">
        <f t="shared" si="37"/>
        <v/>
      </c>
      <c r="Q73" s="65" t="str">
        <f t="shared" si="37"/>
        <v/>
      </c>
      <c r="R73" s="65" t="str">
        <f t="shared" si="37"/>
        <v/>
      </c>
      <c r="S73" s="65" t="str">
        <f t="shared" si="37"/>
        <v/>
      </c>
      <c r="T73" s="65" t="str">
        <f t="shared" si="37"/>
        <v/>
      </c>
      <c r="U73" s="65" t="str">
        <f t="shared" si="37"/>
        <v/>
      </c>
      <c r="V73" s="66" t="str">
        <f t="shared" si="37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87">
        <v>46056</v>
      </c>
      <c r="E74" s="90">
        <v>0.625</v>
      </c>
      <c r="F74" s="75">
        <v>181</v>
      </c>
      <c r="G74" s="75">
        <v>103</v>
      </c>
      <c r="H74" s="75">
        <v>69</v>
      </c>
      <c r="I74" s="75">
        <v>2</v>
      </c>
      <c r="J74" s="75">
        <v>7</v>
      </c>
      <c r="K74" s="18">
        <v>8</v>
      </c>
      <c r="L74" s="18">
        <v>94</v>
      </c>
      <c r="M74" s="18">
        <v>1</v>
      </c>
      <c r="N74" s="18">
        <v>2</v>
      </c>
      <c r="O74" s="18">
        <v>67</v>
      </c>
      <c r="P74" s="18">
        <v>0</v>
      </c>
      <c r="Q74" s="18">
        <f t="shared" ref="Q74:U75" si="38">SUM(Q70:Q73)</f>
        <v>0</v>
      </c>
      <c r="R74" s="18">
        <f t="shared" si="38"/>
        <v>0</v>
      </c>
      <c r="S74" s="18">
        <v>2</v>
      </c>
      <c r="T74" s="18">
        <f t="shared" si="38"/>
        <v>0</v>
      </c>
      <c r="U74" s="18">
        <f t="shared" si="38"/>
        <v>0</v>
      </c>
      <c r="V74" s="18">
        <v>7</v>
      </c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>
        <v>128</v>
      </c>
      <c r="G75" s="18">
        <v>58</v>
      </c>
      <c r="H75" s="18">
        <v>59</v>
      </c>
      <c r="I75" s="18">
        <v>2</v>
      </c>
      <c r="J75" s="18">
        <v>9</v>
      </c>
      <c r="K75" s="18">
        <v>4</v>
      </c>
      <c r="L75" s="18">
        <v>54</v>
      </c>
      <c r="M75" s="18">
        <v>0</v>
      </c>
      <c r="N75" s="18">
        <v>2</v>
      </c>
      <c r="O75" s="18">
        <v>57</v>
      </c>
      <c r="P75" s="18">
        <v>0</v>
      </c>
      <c r="Q75" s="18">
        <f t="shared" si="38"/>
        <v>0</v>
      </c>
      <c r="R75" s="18">
        <f t="shared" si="38"/>
        <v>0</v>
      </c>
      <c r="S75" s="18">
        <v>2</v>
      </c>
      <c r="T75" s="18">
        <f t="shared" si="38"/>
        <v>0</v>
      </c>
      <c r="U75" s="18">
        <f t="shared" si="38"/>
        <v>0</v>
      </c>
      <c r="V75" s="18">
        <v>9</v>
      </c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>
        <f t="shared" ref="F76:V76" si="39">IFERROR((F75-F74)/F74,"")</f>
        <v>-0.29281767955801102</v>
      </c>
      <c r="G76" s="63">
        <f t="shared" si="39"/>
        <v>-0.43689320388349512</v>
      </c>
      <c r="H76" s="63">
        <f t="shared" si="39"/>
        <v>-0.14492753623188406</v>
      </c>
      <c r="I76" s="63">
        <f t="shared" si="39"/>
        <v>0</v>
      </c>
      <c r="J76" s="63">
        <f t="shared" si="39"/>
        <v>0.2857142857142857</v>
      </c>
      <c r="K76" s="63">
        <f t="shared" si="39"/>
        <v>-0.5</v>
      </c>
      <c r="L76" s="63">
        <f t="shared" si="39"/>
        <v>-0.42553191489361702</v>
      </c>
      <c r="M76" s="63">
        <f t="shared" si="39"/>
        <v>-1</v>
      </c>
      <c r="N76" s="35">
        <f t="shared" si="39"/>
        <v>0</v>
      </c>
      <c r="O76" s="35">
        <f t="shared" si="39"/>
        <v>-0.14925373134328357</v>
      </c>
      <c r="P76" s="35" t="str">
        <f t="shared" si="39"/>
        <v/>
      </c>
      <c r="Q76" s="63" t="str">
        <f t="shared" si="39"/>
        <v/>
      </c>
      <c r="R76" s="63" t="str">
        <f t="shared" si="39"/>
        <v/>
      </c>
      <c r="S76" s="63">
        <f t="shared" si="39"/>
        <v>0</v>
      </c>
      <c r="T76" s="63" t="str">
        <f t="shared" si="39"/>
        <v/>
      </c>
      <c r="U76" s="63" t="str">
        <f t="shared" si="39"/>
        <v/>
      </c>
      <c r="V76" s="64">
        <f t="shared" si="39"/>
        <v>0.2857142857142857</v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>
        <f t="shared" ref="F77:V77" si="40">IFERROR(SQRT(2*(F75-F74)^2/(F75+F74)),"")</f>
        <v>4.2639453295583873</v>
      </c>
      <c r="G77" s="65">
        <f t="shared" si="40"/>
        <v>5.0155039131781756</v>
      </c>
      <c r="H77" s="65">
        <f t="shared" si="40"/>
        <v>1.25</v>
      </c>
      <c r="I77" s="65">
        <f t="shared" si="40"/>
        <v>0</v>
      </c>
      <c r="J77" s="65">
        <f t="shared" si="40"/>
        <v>0.70710678118654757</v>
      </c>
      <c r="K77" s="65">
        <f t="shared" si="40"/>
        <v>1.6329931618554521</v>
      </c>
      <c r="L77" s="65">
        <f t="shared" si="40"/>
        <v>4.6499055497527708</v>
      </c>
      <c r="M77" s="65">
        <f t="shared" si="40"/>
        <v>1.4142135623730951</v>
      </c>
      <c r="N77" s="70">
        <f t="shared" si="40"/>
        <v>0</v>
      </c>
      <c r="O77" s="70">
        <f t="shared" si="40"/>
        <v>1.270001270001905</v>
      </c>
      <c r="P77" s="70" t="str">
        <f t="shared" si="40"/>
        <v/>
      </c>
      <c r="Q77" s="65" t="str">
        <f t="shared" si="40"/>
        <v/>
      </c>
      <c r="R77" s="65" t="str">
        <f t="shared" si="40"/>
        <v/>
      </c>
      <c r="S77" s="65">
        <f t="shared" si="40"/>
        <v>0</v>
      </c>
      <c r="T77" s="65" t="str">
        <f t="shared" si="40"/>
        <v/>
      </c>
      <c r="U77" s="65" t="str">
        <f t="shared" si="40"/>
        <v/>
      </c>
      <c r="V77" s="66">
        <f t="shared" si="40"/>
        <v>0.70710678118654757</v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87">
        <v>46062</v>
      </c>
      <c r="E78" s="90">
        <v>0.64583333333333337</v>
      </c>
      <c r="F78" s="58">
        <v>485</v>
      </c>
      <c r="G78" s="58">
        <v>205</v>
      </c>
      <c r="H78" s="58">
        <v>233</v>
      </c>
      <c r="I78" s="58">
        <v>31</v>
      </c>
      <c r="J78" s="58">
        <v>16</v>
      </c>
      <c r="K78" s="18">
        <v>7</v>
      </c>
      <c r="L78" s="18">
        <v>195</v>
      </c>
      <c r="M78" s="18">
        <v>3</v>
      </c>
      <c r="N78" s="18">
        <v>19</v>
      </c>
      <c r="O78" s="18">
        <v>209</v>
      </c>
      <c r="P78" s="18">
        <v>5</v>
      </c>
      <c r="Q78" s="18">
        <v>0</v>
      </c>
      <c r="R78" s="18">
        <f t="shared" ref="R78" si="41">SUM(R74:R77)</f>
        <v>0</v>
      </c>
      <c r="S78" s="18">
        <v>31</v>
      </c>
      <c r="T78" s="18">
        <v>10</v>
      </c>
      <c r="U78" s="18">
        <v>0</v>
      </c>
      <c r="V78" s="18">
        <v>6</v>
      </c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>
        <v>476</v>
      </c>
      <c r="G79" s="18">
        <v>208</v>
      </c>
      <c r="H79" s="18">
        <v>221</v>
      </c>
      <c r="I79" s="18">
        <v>38</v>
      </c>
      <c r="J79" s="18">
        <v>9</v>
      </c>
      <c r="K79" s="18">
        <v>5</v>
      </c>
      <c r="L79" s="18">
        <v>200</v>
      </c>
      <c r="M79" s="18">
        <v>3</v>
      </c>
      <c r="N79" s="18">
        <v>19</v>
      </c>
      <c r="O79" s="18">
        <v>198</v>
      </c>
      <c r="P79" s="18">
        <v>4</v>
      </c>
      <c r="Q79" s="18">
        <v>0</v>
      </c>
      <c r="R79" s="18">
        <v>0</v>
      </c>
      <c r="S79" s="18">
        <v>38</v>
      </c>
      <c r="T79" s="18">
        <v>6</v>
      </c>
      <c r="U79" s="18">
        <v>0</v>
      </c>
      <c r="V79" s="18">
        <v>3</v>
      </c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>
        <f t="shared" ref="F80:V80" si="42">IFERROR((F79-F78)/F78,"")</f>
        <v>-1.8556701030927835E-2</v>
      </c>
      <c r="G80" s="63">
        <f t="shared" si="42"/>
        <v>1.4634146341463415E-2</v>
      </c>
      <c r="H80" s="63">
        <f t="shared" si="42"/>
        <v>-5.1502145922746781E-2</v>
      </c>
      <c r="I80" s="63">
        <f t="shared" si="42"/>
        <v>0.22580645161290322</v>
      </c>
      <c r="J80" s="63">
        <f t="shared" si="42"/>
        <v>-0.4375</v>
      </c>
      <c r="K80" s="63">
        <f t="shared" si="42"/>
        <v>-0.2857142857142857</v>
      </c>
      <c r="L80" s="63">
        <f t="shared" si="42"/>
        <v>2.564102564102564E-2</v>
      </c>
      <c r="M80" s="63">
        <f t="shared" si="42"/>
        <v>0</v>
      </c>
      <c r="N80" s="35">
        <f t="shared" si="42"/>
        <v>0</v>
      </c>
      <c r="O80" s="35">
        <f t="shared" si="42"/>
        <v>-5.2631578947368418E-2</v>
      </c>
      <c r="P80" s="35">
        <f t="shared" si="42"/>
        <v>-0.2</v>
      </c>
      <c r="Q80" s="63" t="str">
        <f t="shared" si="42"/>
        <v/>
      </c>
      <c r="R80" s="63" t="str">
        <f t="shared" si="42"/>
        <v/>
      </c>
      <c r="S80" s="63">
        <f t="shared" si="42"/>
        <v>0.22580645161290322</v>
      </c>
      <c r="T80" s="63">
        <f t="shared" si="42"/>
        <v>-0.4</v>
      </c>
      <c r="U80" s="63" t="str">
        <f t="shared" si="42"/>
        <v/>
      </c>
      <c r="V80" s="64">
        <f t="shared" si="42"/>
        <v>-0.5</v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>
        <f t="shared" ref="F81:V81" si="43">IFERROR(SQRT(2*(F79-F78)^2/(F79+F78)),"")</f>
        <v>0.41057813101154372</v>
      </c>
      <c r="G81" s="65">
        <f t="shared" si="43"/>
        <v>0.2087667001917663</v>
      </c>
      <c r="H81" s="65">
        <f t="shared" si="43"/>
        <v>0.79646797391996638</v>
      </c>
      <c r="I81" s="65">
        <f t="shared" si="43"/>
        <v>1.1917591430622481</v>
      </c>
      <c r="J81" s="65">
        <f t="shared" si="43"/>
        <v>1.9798989873223332</v>
      </c>
      <c r="K81" s="65">
        <f t="shared" si="43"/>
        <v>0.81649658092772603</v>
      </c>
      <c r="L81" s="65">
        <f t="shared" si="43"/>
        <v>0.35578403348241006</v>
      </c>
      <c r="M81" s="65">
        <f t="shared" si="43"/>
        <v>0</v>
      </c>
      <c r="N81" s="70">
        <f t="shared" si="43"/>
        <v>0</v>
      </c>
      <c r="O81" s="70">
        <f t="shared" si="43"/>
        <v>0.77109960095605978</v>
      </c>
      <c r="P81" s="70">
        <f t="shared" si="43"/>
        <v>0.47140452079103168</v>
      </c>
      <c r="Q81" s="65" t="str">
        <f t="shared" si="43"/>
        <v/>
      </c>
      <c r="R81" s="65" t="str">
        <f t="shared" si="43"/>
        <v/>
      </c>
      <c r="S81" s="65">
        <f t="shared" si="43"/>
        <v>1.1917591430622481</v>
      </c>
      <c r="T81" s="65">
        <f t="shared" si="43"/>
        <v>1.4142135623730951</v>
      </c>
      <c r="U81" s="65" t="str">
        <f t="shared" si="43"/>
        <v/>
      </c>
      <c r="V81" s="66">
        <f t="shared" si="43"/>
        <v>1.4142135623730951</v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4">IFERROR((F83-F82)/F82,"")</f>
        <v/>
      </c>
      <c r="G84" s="63" t="str">
        <f t="shared" si="44"/>
        <v/>
      </c>
      <c r="H84" s="63" t="str">
        <f t="shared" si="44"/>
        <v/>
      </c>
      <c r="I84" s="63" t="str">
        <f t="shared" si="44"/>
        <v/>
      </c>
      <c r="J84" s="63" t="str">
        <f t="shared" si="44"/>
        <v/>
      </c>
      <c r="K84" s="63" t="str">
        <f t="shared" si="44"/>
        <v/>
      </c>
      <c r="L84" s="63" t="str">
        <f t="shared" si="44"/>
        <v/>
      </c>
      <c r="M84" s="63" t="str">
        <f t="shared" si="44"/>
        <v/>
      </c>
      <c r="N84" s="35" t="str">
        <f t="shared" si="44"/>
        <v/>
      </c>
      <c r="O84" s="35" t="str">
        <f t="shared" si="44"/>
        <v/>
      </c>
      <c r="P84" s="35" t="str">
        <f t="shared" si="44"/>
        <v/>
      </c>
      <c r="Q84" s="63" t="str">
        <f t="shared" si="44"/>
        <v/>
      </c>
      <c r="R84" s="63" t="str">
        <f t="shared" si="44"/>
        <v/>
      </c>
      <c r="S84" s="63" t="str">
        <f t="shared" si="44"/>
        <v/>
      </c>
      <c r="T84" s="63" t="str">
        <f t="shared" si="44"/>
        <v/>
      </c>
      <c r="U84" s="63" t="str">
        <f t="shared" si="44"/>
        <v/>
      </c>
      <c r="V84" s="64" t="str">
        <f t="shared" si="44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5">IFERROR(SQRT(2*(F83-F82)^2/(F83+F82)),"")</f>
        <v/>
      </c>
      <c r="G85" s="65" t="str">
        <f t="shared" si="45"/>
        <v/>
      </c>
      <c r="H85" s="65" t="str">
        <f t="shared" si="45"/>
        <v/>
      </c>
      <c r="I85" s="65" t="str">
        <f t="shared" si="45"/>
        <v/>
      </c>
      <c r="J85" s="65" t="str">
        <f t="shared" si="45"/>
        <v/>
      </c>
      <c r="K85" s="65" t="str">
        <f t="shared" si="45"/>
        <v/>
      </c>
      <c r="L85" s="65" t="str">
        <f t="shared" si="45"/>
        <v/>
      </c>
      <c r="M85" s="65" t="str">
        <f t="shared" si="45"/>
        <v/>
      </c>
      <c r="N85" s="70" t="str">
        <f t="shared" si="45"/>
        <v/>
      </c>
      <c r="O85" s="70" t="str">
        <f t="shared" si="45"/>
        <v/>
      </c>
      <c r="P85" s="70" t="str">
        <f t="shared" si="45"/>
        <v/>
      </c>
      <c r="Q85" s="65" t="str">
        <f t="shared" si="45"/>
        <v/>
      </c>
      <c r="R85" s="65" t="str">
        <f t="shared" si="45"/>
        <v/>
      </c>
      <c r="S85" s="65" t="str">
        <f t="shared" si="45"/>
        <v/>
      </c>
      <c r="T85" s="65" t="str">
        <f t="shared" si="45"/>
        <v/>
      </c>
      <c r="U85" s="65" t="str">
        <f t="shared" si="45"/>
        <v/>
      </c>
      <c r="V85" s="66" t="str">
        <f t="shared" si="45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6">IFERROR((F87-F86)/F86,"")</f>
        <v/>
      </c>
      <c r="G88" s="63" t="str">
        <f t="shared" si="46"/>
        <v/>
      </c>
      <c r="H88" s="63" t="str">
        <f t="shared" si="46"/>
        <v/>
      </c>
      <c r="I88" s="63" t="str">
        <f t="shared" si="46"/>
        <v/>
      </c>
      <c r="J88" s="63" t="str">
        <f t="shared" si="46"/>
        <v/>
      </c>
      <c r="K88" s="63" t="str">
        <f t="shared" si="46"/>
        <v/>
      </c>
      <c r="L88" s="63" t="str">
        <f t="shared" si="46"/>
        <v/>
      </c>
      <c r="M88" s="63" t="str">
        <f t="shared" si="46"/>
        <v/>
      </c>
      <c r="N88" s="35" t="str">
        <f t="shared" si="46"/>
        <v/>
      </c>
      <c r="O88" s="35" t="str">
        <f t="shared" si="46"/>
        <v/>
      </c>
      <c r="P88" s="35" t="str">
        <f t="shared" si="46"/>
        <v/>
      </c>
      <c r="Q88" s="63" t="str">
        <f t="shared" si="46"/>
        <v/>
      </c>
      <c r="R88" s="63" t="str">
        <f t="shared" si="46"/>
        <v/>
      </c>
      <c r="S88" s="63" t="str">
        <f t="shared" si="46"/>
        <v/>
      </c>
      <c r="T88" s="63" t="str">
        <f t="shared" si="46"/>
        <v/>
      </c>
      <c r="U88" s="63" t="str">
        <f t="shared" si="46"/>
        <v/>
      </c>
      <c r="V88" s="64" t="str">
        <f t="shared" si="46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7">IFERROR(SQRT(2*(F87-F86)^2/(F87+F86)),"")</f>
        <v/>
      </c>
      <c r="G89" s="65" t="str">
        <f t="shared" si="47"/>
        <v/>
      </c>
      <c r="H89" s="65" t="str">
        <f t="shared" si="47"/>
        <v/>
      </c>
      <c r="I89" s="65" t="str">
        <f t="shared" si="47"/>
        <v/>
      </c>
      <c r="J89" s="65" t="str">
        <f t="shared" si="47"/>
        <v/>
      </c>
      <c r="K89" s="65" t="str">
        <f t="shared" si="47"/>
        <v/>
      </c>
      <c r="L89" s="65" t="str">
        <f t="shared" si="47"/>
        <v/>
      </c>
      <c r="M89" s="65" t="str">
        <f t="shared" si="47"/>
        <v/>
      </c>
      <c r="N89" s="70" t="str">
        <f t="shared" si="47"/>
        <v/>
      </c>
      <c r="O89" s="70" t="str">
        <f t="shared" si="47"/>
        <v/>
      </c>
      <c r="P89" s="70" t="str">
        <f t="shared" si="47"/>
        <v/>
      </c>
      <c r="Q89" s="65" t="str">
        <f t="shared" si="47"/>
        <v/>
      </c>
      <c r="R89" s="65" t="str">
        <f t="shared" si="47"/>
        <v/>
      </c>
      <c r="S89" s="65" t="str">
        <f t="shared" si="47"/>
        <v/>
      </c>
      <c r="T89" s="65" t="str">
        <f t="shared" si="47"/>
        <v/>
      </c>
      <c r="U89" s="65" t="str">
        <f t="shared" si="47"/>
        <v/>
      </c>
      <c r="V89" s="66" t="str">
        <f t="shared" si="47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8">IFERROR((F91-F90)/F90,"")</f>
        <v/>
      </c>
      <c r="G92" s="63" t="str">
        <f t="shared" si="48"/>
        <v/>
      </c>
      <c r="H92" s="63" t="str">
        <f t="shared" si="48"/>
        <v/>
      </c>
      <c r="I92" s="63" t="str">
        <f t="shared" si="48"/>
        <v/>
      </c>
      <c r="J92" s="63" t="str">
        <f t="shared" si="48"/>
        <v/>
      </c>
      <c r="K92" s="63" t="str">
        <f t="shared" si="48"/>
        <v/>
      </c>
      <c r="L92" s="63" t="str">
        <f t="shared" si="48"/>
        <v/>
      </c>
      <c r="M92" s="63" t="str">
        <f t="shared" si="48"/>
        <v/>
      </c>
      <c r="N92" s="35" t="str">
        <f t="shared" si="48"/>
        <v/>
      </c>
      <c r="O92" s="35" t="str">
        <f t="shared" si="48"/>
        <v/>
      </c>
      <c r="P92" s="35" t="str">
        <f t="shared" si="48"/>
        <v/>
      </c>
      <c r="Q92" s="63" t="str">
        <f t="shared" si="48"/>
        <v/>
      </c>
      <c r="R92" s="63" t="str">
        <f t="shared" si="48"/>
        <v/>
      </c>
      <c r="S92" s="63" t="str">
        <f t="shared" si="48"/>
        <v/>
      </c>
      <c r="T92" s="63" t="str">
        <f t="shared" si="48"/>
        <v/>
      </c>
      <c r="U92" s="63" t="str">
        <f t="shared" si="48"/>
        <v/>
      </c>
      <c r="V92" s="64" t="str">
        <f t="shared" si="48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9">IFERROR(SQRT(2*(F91-F90)^2/(F91+F90)),"")</f>
        <v/>
      </c>
      <c r="G93" s="65" t="str">
        <f t="shared" si="49"/>
        <v/>
      </c>
      <c r="H93" s="65" t="str">
        <f t="shared" si="49"/>
        <v/>
      </c>
      <c r="I93" s="65" t="str">
        <f t="shared" si="49"/>
        <v/>
      </c>
      <c r="J93" s="65" t="str">
        <f t="shared" si="49"/>
        <v/>
      </c>
      <c r="K93" s="65" t="str">
        <f t="shared" si="49"/>
        <v/>
      </c>
      <c r="L93" s="65" t="str">
        <f t="shared" si="49"/>
        <v/>
      </c>
      <c r="M93" s="65" t="str">
        <f t="shared" si="49"/>
        <v/>
      </c>
      <c r="N93" s="70" t="str">
        <f t="shared" si="49"/>
        <v/>
      </c>
      <c r="O93" s="70" t="str">
        <f t="shared" si="49"/>
        <v/>
      </c>
      <c r="P93" s="70" t="str">
        <f t="shared" si="49"/>
        <v/>
      </c>
      <c r="Q93" s="65" t="str">
        <f t="shared" si="49"/>
        <v/>
      </c>
      <c r="R93" s="65" t="str">
        <f t="shared" si="49"/>
        <v/>
      </c>
      <c r="S93" s="65" t="str">
        <f t="shared" si="49"/>
        <v/>
      </c>
      <c r="T93" s="65" t="str">
        <f t="shared" si="49"/>
        <v/>
      </c>
      <c r="U93" s="65" t="str">
        <f t="shared" si="49"/>
        <v/>
      </c>
      <c r="V93" s="66" t="str">
        <f t="shared" si="49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50">IFERROR((F95-F94)/F94,"")</f>
        <v/>
      </c>
      <c r="G96" s="63" t="str">
        <f t="shared" si="50"/>
        <v/>
      </c>
      <c r="H96" s="63" t="str">
        <f t="shared" si="50"/>
        <v/>
      </c>
      <c r="I96" s="63" t="str">
        <f t="shared" si="50"/>
        <v/>
      </c>
      <c r="J96" s="63" t="str">
        <f t="shared" si="50"/>
        <v/>
      </c>
      <c r="K96" s="63" t="str">
        <f t="shared" si="50"/>
        <v/>
      </c>
      <c r="L96" s="63" t="str">
        <f t="shared" si="50"/>
        <v/>
      </c>
      <c r="M96" s="63" t="str">
        <f t="shared" si="50"/>
        <v/>
      </c>
      <c r="N96" s="35" t="str">
        <f t="shared" si="50"/>
        <v/>
      </c>
      <c r="O96" s="35" t="str">
        <f t="shared" si="50"/>
        <v/>
      </c>
      <c r="P96" s="35" t="str">
        <f t="shared" si="50"/>
        <v/>
      </c>
      <c r="Q96" s="63" t="str">
        <f t="shared" si="50"/>
        <v/>
      </c>
      <c r="R96" s="63" t="str">
        <f t="shared" si="50"/>
        <v/>
      </c>
      <c r="S96" s="63" t="str">
        <f t="shared" si="50"/>
        <v/>
      </c>
      <c r="T96" s="63" t="str">
        <f t="shared" si="50"/>
        <v/>
      </c>
      <c r="U96" s="63" t="str">
        <f t="shared" si="50"/>
        <v/>
      </c>
      <c r="V96" s="64" t="str">
        <f t="shared" si="50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51">IFERROR(SQRT(2*(F95-F94)^2/(F95+F94)),"")</f>
        <v/>
      </c>
      <c r="G97" s="65" t="str">
        <f t="shared" si="51"/>
        <v/>
      </c>
      <c r="H97" s="65" t="str">
        <f t="shared" si="51"/>
        <v/>
      </c>
      <c r="I97" s="65" t="str">
        <f t="shared" si="51"/>
        <v/>
      </c>
      <c r="J97" s="65" t="str">
        <f t="shared" si="51"/>
        <v/>
      </c>
      <c r="K97" s="65" t="str">
        <f t="shared" si="51"/>
        <v/>
      </c>
      <c r="L97" s="65" t="str">
        <f t="shared" si="51"/>
        <v/>
      </c>
      <c r="M97" s="65" t="str">
        <f t="shared" si="51"/>
        <v/>
      </c>
      <c r="N97" s="70" t="str">
        <f t="shared" si="51"/>
        <v/>
      </c>
      <c r="O97" s="70" t="str">
        <f t="shared" si="51"/>
        <v/>
      </c>
      <c r="P97" s="70" t="str">
        <f t="shared" si="51"/>
        <v/>
      </c>
      <c r="Q97" s="65" t="str">
        <f t="shared" si="51"/>
        <v/>
      </c>
      <c r="R97" s="65" t="str">
        <f t="shared" si="51"/>
        <v/>
      </c>
      <c r="S97" s="65" t="str">
        <f t="shared" si="51"/>
        <v/>
      </c>
      <c r="T97" s="65" t="str">
        <f t="shared" si="51"/>
        <v/>
      </c>
      <c r="U97" s="65" t="str">
        <f t="shared" si="51"/>
        <v/>
      </c>
      <c r="V97" s="66" t="str">
        <f t="shared" si="51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52">IFERROR((F99-F98)/F98,"")</f>
        <v/>
      </c>
      <c r="G100" s="63" t="str">
        <f t="shared" si="52"/>
        <v/>
      </c>
      <c r="H100" s="63" t="str">
        <f t="shared" si="52"/>
        <v/>
      </c>
      <c r="I100" s="63" t="str">
        <f t="shared" si="52"/>
        <v/>
      </c>
      <c r="J100" s="63" t="str">
        <f t="shared" si="52"/>
        <v/>
      </c>
      <c r="K100" s="63" t="str">
        <f t="shared" si="52"/>
        <v/>
      </c>
      <c r="L100" s="63" t="str">
        <f t="shared" si="52"/>
        <v/>
      </c>
      <c r="M100" s="63" t="str">
        <f t="shared" si="52"/>
        <v/>
      </c>
      <c r="N100" s="35" t="str">
        <f t="shared" si="52"/>
        <v/>
      </c>
      <c r="O100" s="35" t="str">
        <f t="shared" si="52"/>
        <v/>
      </c>
      <c r="P100" s="35" t="str">
        <f t="shared" si="52"/>
        <v/>
      </c>
      <c r="Q100" s="63" t="str">
        <f t="shared" si="52"/>
        <v/>
      </c>
      <c r="R100" s="63" t="str">
        <f t="shared" si="52"/>
        <v/>
      </c>
      <c r="S100" s="63" t="str">
        <f t="shared" si="52"/>
        <v/>
      </c>
      <c r="T100" s="63" t="str">
        <f t="shared" si="52"/>
        <v/>
      </c>
      <c r="U100" s="63" t="str">
        <f t="shared" si="52"/>
        <v/>
      </c>
      <c r="V100" s="64" t="str">
        <f t="shared" si="52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53">IFERROR(SQRT(2*(F99-F98)^2/(F99+F98)),"")</f>
        <v/>
      </c>
      <c r="G101" s="65" t="str">
        <f t="shared" si="53"/>
        <v/>
      </c>
      <c r="H101" s="65" t="str">
        <f t="shared" si="53"/>
        <v/>
      </c>
      <c r="I101" s="65" t="str">
        <f t="shared" si="53"/>
        <v/>
      </c>
      <c r="J101" s="65" t="str">
        <f t="shared" si="53"/>
        <v/>
      </c>
      <c r="K101" s="65" t="str">
        <f t="shared" si="53"/>
        <v/>
      </c>
      <c r="L101" s="65" t="str">
        <f t="shared" si="53"/>
        <v/>
      </c>
      <c r="M101" s="65" t="str">
        <f t="shared" si="53"/>
        <v/>
      </c>
      <c r="N101" s="70" t="str">
        <f t="shared" si="53"/>
        <v/>
      </c>
      <c r="O101" s="70" t="str">
        <f t="shared" si="53"/>
        <v/>
      </c>
      <c r="P101" s="70" t="str">
        <f t="shared" si="53"/>
        <v/>
      </c>
      <c r="Q101" s="65" t="str">
        <f t="shared" si="53"/>
        <v/>
      </c>
      <c r="R101" s="65" t="str">
        <f t="shared" si="53"/>
        <v/>
      </c>
      <c r="S101" s="65" t="str">
        <f t="shared" si="53"/>
        <v/>
      </c>
      <c r="T101" s="65" t="str">
        <f t="shared" si="53"/>
        <v/>
      </c>
      <c r="U101" s="65" t="str">
        <f t="shared" si="53"/>
        <v/>
      </c>
      <c r="V101" s="66" t="str">
        <f t="shared" si="53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4">IFERROR((F103-F102)/F102,"")</f>
        <v/>
      </c>
      <c r="G104" s="63" t="str">
        <f t="shared" si="54"/>
        <v/>
      </c>
      <c r="H104" s="63" t="str">
        <f t="shared" si="54"/>
        <v/>
      </c>
      <c r="I104" s="63" t="str">
        <f t="shared" si="54"/>
        <v/>
      </c>
      <c r="J104" s="63" t="str">
        <f t="shared" si="54"/>
        <v/>
      </c>
      <c r="K104" s="63" t="str">
        <f t="shared" si="54"/>
        <v/>
      </c>
      <c r="L104" s="63" t="str">
        <f t="shared" si="54"/>
        <v/>
      </c>
      <c r="M104" s="63" t="str">
        <f t="shared" si="54"/>
        <v/>
      </c>
      <c r="N104" s="35" t="str">
        <f t="shared" si="54"/>
        <v/>
      </c>
      <c r="O104" s="35" t="str">
        <f t="shared" si="54"/>
        <v/>
      </c>
      <c r="P104" s="35" t="str">
        <f t="shared" si="54"/>
        <v/>
      </c>
      <c r="Q104" s="63" t="str">
        <f t="shared" si="54"/>
        <v/>
      </c>
      <c r="R104" s="63" t="str">
        <f t="shared" si="54"/>
        <v/>
      </c>
      <c r="S104" s="63" t="str">
        <f t="shared" si="54"/>
        <v/>
      </c>
      <c r="T104" s="63" t="str">
        <f t="shared" si="54"/>
        <v/>
      </c>
      <c r="U104" s="63" t="str">
        <f t="shared" si="54"/>
        <v/>
      </c>
      <c r="V104" s="64" t="str">
        <f t="shared" si="54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5">IFERROR(SQRT(2*(F103-F102)^2/(F103+F102)),"")</f>
        <v/>
      </c>
      <c r="G105" s="65" t="str">
        <f t="shared" si="55"/>
        <v/>
      </c>
      <c r="H105" s="65" t="str">
        <f t="shared" si="55"/>
        <v/>
      </c>
      <c r="I105" s="65" t="str">
        <f t="shared" si="55"/>
        <v/>
      </c>
      <c r="J105" s="65" t="str">
        <f t="shared" si="55"/>
        <v/>
      </c>
      <c r="K105" s="65" t="str">
        <f t="shared" si="55"/>
        <v/>
      </c>
      <c r="L105" s="65" t="str">
        <f t="shared" si="55"/>
        <v/>
      </c>
      <c r="M105" s="65" t="str">
        <f t="shared" si="55"/>
        <v/>
      </c>
      <c r="N105" s="70" t="str">
        <f t="shared" si="55"/>
        <v/>
      </c>
      <c r="O105" s="70" t="str">
        <f t="shared" si="55"/>
        <v/>
      </c>
      <c r="P105" s="70" t="str">
        <f t="shared" si="55"/>
        <v/>
      </c>
      <c r="Q105" s="65" t="str">
        <f t="shared" si="55"/>
        <v/>
      </c>
      <c r="R105" s="65" t="str">
        <f t="shared" si="55"/>
        <v/>
      </c>
      <c r="S105" s="65" t="str">
        <f t="shared" si="55"/>
        <v/>
      </c>
      <c r="T105" s="65" t="str">
        <f t="shared" si="55"/>
        <v/>
      </c>
      <c r="U105" s="65" t="str">
        <f t="shared" si="55"/>
        <v/>
      </c>
      <c r="V105" s="66" t="str">
        <f t="shared" si="55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6">IFERROR((F107-F106)/F106,"")</f>
        <v/>
      </c>
      <c r="G108" s="63" t="str">
        <f t="shared" si="56"/>
        <v/>
      </c>
      <c r="H108" s="63" t="str">
        <f t="shared" si="56"/>
        <v/>
      </c>
      <c r="I108" s="63" t="str">
        <f t="shared" si="56"/>
        <v/>
      </c>
      <c r="J108" s="63" t="str">
        <f t="shared" si="56"/>
        <v/>
      </c>
      <c r="K108" s="63" t="str">
        <f t="shared" si="56"/>
        <v/>
      </c>
      <c r="L108" s="63" t="str">
        <f t="shared" si="56"/>
        <v/>
      </c>
      <c r="M108" s="63" t="str">
        <f t="shared" si="56"/>
        <v/>
      </c>
      <c r="N108" s="35" t="str">
        <f t="shared" si="56"/>
        <v/>
      </c>
      <c r="O108" s="35" t="str">
        <f t="shared" si="56"/>
        <v/>
      </c>
      <c r="P108" s="35" t="str">
        <f t="shared" si="56"/>
        <v/>
      </c>
      <c r="Q108" s="63" t="str">
        <f t="shared" si="56"/>
        <v/>
      </c>
      <c r="R108" s="63" t="str">
        <f t="shared" si="56"/>
        <v/>
      </c>
      <c r="S108" s="63" t="str">
        <f t="shared" si="56"/>
        <v/>
      </c>
      <c r="T108" s="63" t="str">
        <f t="shared" si="56"/>
        <v/>
      </c>
      <c r="U108" s="63" t="str">
        <f t="shared" si="56"/>
        <v/>
      </c>
      <c r="V108" s="64" t="str">
        <f t="shared" si="56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7">IFERROR(SQRT(2*(F107-F106)^2/(F107+F106)),"")</f>
        <v/>
      </c>
      <c r="G109" s="65" t="str">
        <f t="shared" si="57"/>
        <v/>
      </c>
      <c r="H109" s="65" t="str">
        <f t="shared" si="57"/>
        <v/>
      </c>
      <c r="I109" s="65" t="str">
        <f t="shared" si="57"/>
        <v/>
      </c>
      <c r="J109" s="65" t="str">
        <f t="shared" si="57"/>
        <v/>
      </c>
      <c r="K109" s="65" t="str">
        <f t="shared" si="57"/>
        <v/>
      </c>
      <c r="L109" s="65" t="str">
        <f t="shared" si="57"/>
        <v/>
      </c>
      <c r="M109" s="65" t="str">
        <f t="shared" si="57"/>
        <v/>
      </c>
      <c r="N109" s="74" t="str">
        <f t="shared" si="57"/>
        <v/>
      </c>
      <c r="O109" s="74" t="str">
        <f t="shared" si="57"/>
        <v/>
      </c>
      <c r="P109" s="74" t="str">
        <f t="shared" si="57"/>
        <v/>
      </c>
      <c r="Q109" s="65" t="str">
        <f t="shared" si="57"/>
        <v/>
      </c>
      <c r="R109" s="65" t="str">
        <f t="shared" si="57"/>
        <v/>
      </c>
      <c r="S109" s="65" t="str">
        <f t="shared" si="57"/>
        <v/>
      </c>
      <c r="T109" s="65" t="str">
        <f t="shared" si="57"/>
        <v/>
      </c>
      <c r="U109" s="65" t="str">
        <f t="shared" si="57"/>
        <v/>
      </c>
      <c r="V109" s="66" t="str">
        <f t="shared" si="57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/>
      <c r="E110" s="90"/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58">IFERROR((F111-F110)/F110,"")</f>
        <v/>
      </c>
      <c r="G112" s="63" t="str">
        <f t="shared" si="58"/>
        <v/>
      </c>
      <c r="H112" s="63" t="str">
        <f t="shared" si="58"/>
        <v/>
      </c>
      <c r="I112" s="63" t="str">
        <f t="shared" si="58"/>
        <v/>
      </c>
      <c r="J112" s="63" t="str">
        <f t="shared" si="58"/>
        <v/>
      </c>
      <c r="K112" s="63" t="str">
        <f t="shared" si="58"/>
        <v/>
      </c>
      <c r="L112" s="63" t="str">
        <f t="shared" si="58"/>
        <v/>
      </c>
      <c r="M112" s="63" t="str">
        <f t="shared" si="58"/>
        <v/>
      </c>
      <c r="N112" s="35" t="str">
        <f t="shared" si="58"/>
        <v/>
      </c>
      <c r="O112" s="35" t="str">
        <f t="shared" si="58"/>
        <v/>
      </c>
      <c r="P112" s="35" t="str">
        <f t="shared" si="58"/>
        <v/>
      </c>
      <c r="Q112" s="63" t="str">
        <f t="shared" si="58"/>
        <v/>
      </c>
      <c r="R112" s="63" t="str">
        <f t="shared" si="58"/>
        <v/>
      </c>
      <c r="S112" s="63" t="str">
        <f t="shared" si="58"/>
        <v/>
      </c>
      <c r="T112" s="63" t="str">
        <f t="shared" si="58"/>
        <v/>
      </c>
      <c r="U112" s="63" t="str">
        <f t="shared" si="58"/>
        <v/>
      </c>
      <c r="V112" s="64" t="str">
        <f t="shared" si="58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59">IFERROR(SQRT(2*(F111-F110)^2/(F111+F110)),"")</f>
        <v/>
      </c>
      <c r="G113" s="65" t="str">
        <f t="shared" si="59"/>
        <v/>
      </c>
      <c r="H113" s="65" t="str">
        <f t="shared" si="59"/>
        <v/>
      </c>
      <c r="I113" s="65" t="str">
        <f t="shared" si="59"/>
        <v/>
      </c>
      <c r="J113" s="65" t="str">
        <f t="shared" si="59"/>
        <v/>
      </c>
      <c r="K113" s="65" t="str">
        <f t="shared" si="59"/>
        <v/>
      </c>
      <c r="L113" s="65" t="str">
        <f t="shared" si="59"/>
        <v/>
      </c>
      <c r="M113" s="65" t="str">
        <f t="shared" si="59"/>
        <v/>
      </c>
      <c r="N113" s="74" t="str">
        <f t="shared" si="59"/>
        <v/>
      </c>
      <c r="O113" s="74" t="str">
        <f t="shared" si="59"/>
        <v/>
      </c>
      <c r="P113" s="74" t="str">
        <f t="shared" si="59"/>
        <v/>
      </c>
      <c r="Q113" s="65" t="str">
        <f t="shared" si="59"/>
        <v/>
      </c>
      <c r="R113" s="65" t="str">
        <f t="shared" si="59"/>
        <v/>
      </c>
      <c r="S113" s="65" t="str">
        <f t="shared" si="59"/>
        <v/>
      </c>
      <c r="T113" s="65" t="str">
        <f t="shared" si="59"/>
        <v/>
      </c>
      <c r="U113" s="65" t="str">
        <f t="shared" si="59"/>
        <v/>
      </c>
      <c r="V113" s="66" t="str">
        <f t="shared" si="59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/>
      <c r="E114" s="90"/>
    </row>
    <row r="115" spans="1:22" ht="13.95" customHeight="1" x14ac:dyDescent="0.3">
      <c r="A115" s="82"/>
      <c r="B115" s="85"/>
      <c r="C115" s="18" t="s">
        <v>548</v>
      </c>
      <c r="D115" s="88"/>
      <c r="E115" s="88"/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 t="str">
        <f t="shared" ref="F116:V116" si="60">IFERROR((F115-F114)/F114,"")</f>
        <v/>
      </c>
      <c r="G116" s="63" t="str">
        <f t="shared" si="60"/>
        <v/>
      </c>
      <c r="H116" s="63" t="str">
        <f t="shared" si="60"/>
        <v/>
      </c>
      <c r="I116" s="63" t="str">
        <f t="shared" si="60"/>
        <v/>
      </c>
      <c r="J116" s="63" t="str">
        <f t="shared" si="60"/>
        <v/>
      </c>
      <c r="K116" s="63" t="str">
        <f t="shared" si="60"/>
        <v/>
      </c>
      <c r="L116" s="63" t="str">
        <f t="shared" si="60"/>
        <v/>
      </c>
      <c r="M116" s="63" t="str">
        <f t="shared" si="60"/>
        <v/>
      </c>
      <c r="N116" s="35" t="str">
        <f t="shared" si="60"/>
        <v/>
      </c>
      <c r="O116" s="35" t="str">
        <f t="shared" si="60"/>
        <v/>
      </c>
      <c r="P116" s="35" t="str">
        <f t="shared" si="60"/>
        <v/>
      </c>
      <c r="Q116" s="63" t="str">
        <f t="shared" si="60"/>
        <v/>
      </c>
      <c r="R116" s="63" t="str">
        <f t="shared" si="60"/>
        <v/>
      </c>
      <c r="S116" s="63" t="str">
        <f t="shared" si="60"/>
        <v/>
      </c>
      <c r="T116" s="63" t="str">
        <f t="shared" si="60"/>
        <v/>
      </c>
      <c r="U116" s="63" t="str">
        <f t="shared" si="60"/>
        <v/>
      </c>
      <c r="V116" s="64" t="str">
        <f t="shared" si="60"/>
        <v/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 t="str">
        <f t="shared" ref="F117:V117" si="61">IFERROR(SQRT(2*(F115-F114)^2/(F115+F114)),"")</f>
        <v/>
      </c>
      <c r="G117" s="65" t="str">
        <f t="shared" si="61"/>
        <v/>
      </c>
      <c r="H117" s="65" t="str">
        <f t="shared" si="61"/>
        <v/>
      </c>
      <c r="I117" s="65" t="str">
        <f t="shared" si="61"/>
        <v/>
      </c>
      <c r="J117" s="65" t="str">
        <f t="shared" si="61"/>
        <v/>
      </c>
      <c r="K117" s="65" t="str">
        <f t="shared" si="61"/>
        <v/>
      </c>
      <c r="L117" s="65" t="str">
        <f t="shared" si="61"/>
        <v/>
      </c>
      <c r="M117" s="65" t="str">
        <f t="shared" si="61"/>
        <v/>
      </c>
      <c r="N117" s="74" t="str">
        <f t="shared" si="61"/>
        <v/>
      </c>
      <c r="O117" s="74" t="str">
        <f t="shared" si="61"/>
        <v/>
      </c>
      <c r="P117" s="74" t="str">
        <f t="shared" si="61"/>
        <v/>
      </c>
      <c r="Q117" s="65" t="str">
        <f t="shared" si="61"/>
        <v/>
      </c>
      <c r="R117" s="65" t="str">
        <f t="shared" si="61"/>
        <v/>
      </c>
      <c r="S117" s="65" t="str">
        <f t="shared" si="61"/>
        <v/>
      </c>
      <c r="T117" s="65" t="str">
        <f t="shared" si="61"/>
        <v/>
      </c>
      <c r="U117" s="65" t="str">
        <f t="shared" si="61"/>
        <v/>
      </c>
      <c r="V117" s="66" t="str">
        <f t="shared" si="61"/>
        <v/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62">IFERROR((F119-F118)/F118,"")</f>
        <v/>
      </c>
      <c r="G120" s="63" t="str">
        <f t="shared" si="62"/>
        <v/>
      </c>
      <c r="H120" s="63" t="str">
        <f t="shared" si="62"/>
        <v/>
      </c>
      <c r="I120" s="63" t="str">
        <f t="shared" si="62"/>
        <v/>
      </c>
      <c r="J120" s="63" t="str">
        <f t="shared" si="62"/>
        <v/>
      </c>
      <c r="K120" s="63" t="str">
        <f t="shared" si="62"/>
        <v/>
      </c>
      <c r="L120" s="63" t="str">
        <f t="shared" si="62"/>
        <v/>
      </c>
      <c r="M120" s="63" t="str">
        <f t="shared" si="62"/>
        <v/>
      </c>
      <c r="N120" s="35" t="str">
        <f t="shared" si="62"/>
        <v/>
      </c>
      <c r="O120" s="35" t="str">
        <f t="shared" si="62"/>
        <v/>
      </c>
      <c r="P120" s="35" t="str">
        <f t="shared" si="62"/>
        <v/>
      </c>
      <c r="Q120" s="63" t="str">
        <f t="shared" si="62"/>
        <v/>
      </c>
      <c r="R120" s="63" t="str">
        <f t="shared" si="62"/>
        <v/>
      </c>
      <c r="S120" s="63" t="str">
        <f t="shared" si="62"/>
        <v/>
      </c>
      <c r="T120" s="63" t="str">
        <f t="shared" si="62"/>
        <v/>
      </c>
      <c r="U120" s="63" t="str">
        <f t="shared" si="62"/>
        <v/>
      </c>
      <c r="V120" s="64" t="str">
        <f t="shared" si="62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63">IFERROR(SQRT(2*(F119-F118)^2/(F119+F118)),"")</f>
        <v/>
      </c>
      <c r="G121" s="65" t="str">
        <f t="shared" si="63"/>
        <v/>
      </c>
      <c r="H121" s="65" t="str">
        <f t="shared" si="63"/>
        <v/>
      </c>
      <c r="I121" s="65" t="str">
        <f t="shared" si="63"/>
        <v/>
      </c>
      <c r="J121" s="65" t="str">
        <f t="shared" si="63"/>
        <v/>
      </c>
      <c r="K121" s="65" t="str">
        <f t="shared" si="63"/>
        <v/>
      </c>
      <c r="L121" s="65" t="str">
        <f t="shared" si="63"/>
        <v/>
      </c>
      <c r="M121" s="65" t="str">
        <f t="shared" si="63"/>
        <v/>
      </c>
      <c r="N121" s="70" t="str">
        <f t="shared" si="63"/>
        <v/>
      </c>
      <c r="O121" s="70" t="str">
        <f t="shared" si="63"/>
        <v/>
      </c>
      <c r="P121" s="70" t="str">
        <f t="shared" si="63"/>
        <v/>
      </c>
      <c r="Q121" s="65" t="str">
        <f t="shared" si="63"/>
        <v/>
      </c>
      <c r="R121" s="65" t="str">
        <f t="shared" si="63"/>
        <v/>
      </c>
      <c r="S121" s="65" t="str">
        <f t="shared" si="63"/>
        <v/>
      </c>
      <c r="T121" s="65" t="str">
        <f t="shared" si="63"/>
        <v/>
      </c>
      <c r="U121" s="65" t="str">
        <f t="shared" si="63"/>
        <v/>
      </c>
      <c r="V121" s="66" t="str">
        <f t="shared" si="63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4">IFERROR((F123-F122)/F122,"")</f>
        <v/>
      </c>
      <c r="G124" s="63" t="str">
        <f t="shared" si="64"/>
        <v/>
      </c>
      <c r="H124" s="63" t="str">
        <f t="shared" si="64"/>
        <v/>
      </c>
      <c r="I124" s="63" t="str">
        <f t="shared" si="64"/>
        <v/>
      </c>
      <c r="J124" s="63" t="str">
        <f t="shared" si="64"/>
        <v/>
      </c>
      <c r="K124" s="63" t="str">
        <f t="shared" si="64"/>
        <v/>
      </c>
      <c r="L124" s="63" t="str">
        <f t="shared" si="64"/>
        <v/>
      </c>
      <c r="M124" s="63" t="str">
        <f t="shared" si="64"/>
        <v/>
      </c>
      <c r="N124" s="35" t="str">
        <f t="shared" si="64"/>
        <v/>
      </c>
      <c r="O124" s="35" t="str">
        <f t="shared" si="64"/>
        <v/>
      </c>
      <c r="P124" s="35" t="str">
        <f t="shared" si="64"/>
        <v/>
      </c>
      <c r="Q124" s="63" t="str">
        <f t="shared" si="64"/>
        <v/>
      </c>
      <c r="R124" s="63" t="str">
        <f t="shared" si="64"/>
        <v/>
      </c>
      <c r="S124" s="63" t="str">
        <f t="shared" si="64"/>
        <v/>
      </c>
      <c r="T124" s="63" t="str">
        <f t="shared" si="64"/>
        <v/>
      </c>
      <c r="U124" s="63" t="str">
        <f t="shared" si="64"/>
        <v/>
      </c>
      <c r="V124" s="64" t="str">
        <f t="shared" si="64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5">IFERROR(SQRT(2*(F123-F122)^2/(F123+F122)),"")</f>
        <v/>
      </c>
      <c r="G125" s="65" t="str">
        <f t="shared" si="65"/>
        <v/>
      </c>
      <c r="H125" s="65" t="str">
        <f t="shared" si="65"/>
        <v/>
      </c>
      <c r="I125" s="65" t="str">
        <f t="shared" si="65"/>
        <v/>
      </c>
      <c r="J125" s="65" t="str">
        <f t="shared" si="65"/>
        <v/>
      </c>
      <c r="K125" s="65" t="str">
        <f t="shared" si="65"/>
        <v/>
      </c>
      <c r="L125" s="65" t="str">
        <f t="shared" si="65"/>
        <v/>
      </c>
      <c r="M125" s="65" t="str">
        <f t="shared" si="65"/>
        <v/>
      </c>
      <c r="N125" s="70" t="str">
        <f t="shared" si="65"/>
        <v/>
      </c>
      <c r="O125" s="70" t="str">
        <f t="shared" si="65"/>
        <v/>
      </c>
      <c r="P125" s="70" t="str">
        <f t="shared" si="65"/>
        <v/>
      </c>
      <c r="Q125" s="65" t="str">
        <f t="shared" si="65"/>
        <v/>
      </c>
      <c r="R125" s="65" t="str">
        <f t="shared" si="65"/>
        <v/>
      </c>
      <c r="S125" s="65" t="str">
        <f t="shared" si="65"/>
        <v/>
      </c>
      <c r="T125" s="65" t="str">
        <f t="shared" si="65"/>
        <v/>
      </c>
      <c r="U125" s="65" t="str">
        <f t="shared" si="65"/>
        <v/>
      </c>
      <c r="V125" s="66" t="str">
        <f t="shared" si="65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6">IFERROR((F127-F126)/F126,"")</f>
        <v/>
      </c>
      <c r="G128" s="63" t="str">
        <f t="shared" si="66"/>
        <v/>
      </c>
      <c r="H128" s="63" t="str">
        <f t="shared" si="66"/>
        <v/>
      </c>
      <c r="I128" s="63" t="str">
        <f t="shared" si="66"/>
        <v/>
      </c>
      <c r="J128" s="63" t="str">
        <f t="shared" si="66"/>
        <v/>
      </c>
      <c r="K128" s="63" t="str">
        <f t="shared" si="66"/>
        <v/>
      </c>
      <c r="L128" s="63" t="str">
        <f t="shared" si="66"/>
        <v/>
      </c>
      <c r="M128" s="63" t="str">
        <f t="shared" si="66"/>
        <v/>
      </c>
      <c r="N128" s="35" t="str">
        <f t="shared" si="66"/>
        <v/>
      </c>
      <c r="O128" s="35" t="str">
        <f t="shared" si="66"/>
        <v/>
      </c>
      <c r="P128" s="35" t="str">
        <f t="shared" si="66"/>
        <v/>
      </c>
      <c r="Q128" s="63" t="str">
        <f t="shared" si="66"/>
        <v/>
      </c>
      <c r="R128" s="63" t="str">
        <f t="shared" si="66"/>
        <v/>
      </c>
      <c r="S128" s="63" t="str">
        <f t="shared" si="66"/>
        <v/>
      </c>
      <c r="T128" s="63" t="str">
        <f t="shared" si="66"/>
        <v/>
      </c>
      <c r="U128" s="63" t="str">
        <f t="shared" si="66"/>
        <v/>
      </c>
      <c r="V128" s="64" t="str">
        <f t="shared" si="66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7">IFERROR(SQRT(2*(F127-F126)^2/(F127+F126)),"")</f>
        <v/>
      </c>
      <c r="G129" s="65" t="str">
        <f t="shared" si="67"/>
        <v/>
      </c>
      <c r="H129" s="65" t="str">
        <f t="shared" si="67"/>
        <v/>
      </c>
      <c r="I129" s="65" t="str">
        <f t="shared" si="67"/>
        <v/>
      </c>
      <c r="J129" s="65" t="str">
        <f t="shared" si="67"/>
        <v/>
      </c>
      <c r="K129" s="65" t="str">
        <f t="shared" si="67"/>
        <v/>
      </c>
      <c r="L129" s="65" t="str">
        <f t="shared" si="67"/>
        <v/>
      </c>
      <c r="M129" s="65" t="str">
        <f t="shared" si="67"/>
        <v/>
      </c>
      <c r="N129" s="70" t="str">
        <f t="shared" si="67"/>
        <v/>
      </c>
      <c r="O129" s="70" t="str">
        <f t="shared" si="67"/>
        <v/>
      </c>
      <c r="P129" s="70" t="str">
        <f t="shared" si="67"/>
        <v/>
      </c>
      <c r="Q129" s="65" t="str">
        <f t="shared" si="67"/>
        <v/>
      </c>
      <c r="R129" s="65" t="str">
        <f t="shared" si="67"/>
        <v/>
      </c>
      <c r="S129" s="65" t="str">
        <f t="shared" si="67"/>
        <v/>
      </c>
      <c r="T129" s="65" t="str">
        <f t="shared" si="67"/>
        <v/>
      </c>
      <c r="U129" s="65" t="str">
        <f t="shared" si="67"/>
        <v/>
      </c>
      <c r="V129" s="66" t="str">
        <f t="shared" si="67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8">IFERROR((F131-F130)/F130,"")</f>
        <v/>
      </c>
      <c r="G132" s="63" t="str">
        <f t="shared" si="68"/>
        <v/>
      </c>
      <c r="H132" s="63" t="str">
        <f t="shared" si="68"/>
        <v/>
      </c>
      <c r="I132" s="63" t="str">
        <f t="shared" si="68"/>
        <v/>
      </c>
      <c r="J132" s="63" t="str">
        <f t="shared" si="68"/>
        <v/>
      </c>
      <c r="K132" s="63" t="str">
        <f t="shared" si="68"/>
        <v/>
      </c>
      <c r="L132" s="63" t="str">
        <f t="shared" si="68"/>
        <v/>
      </c>
      <c r="M132" s="63" t="str">
        <f t="shared" si="68"/>
        <v/>
      </c>
      <c r="N132" s="35" t="str">
        <f t="shared" si="68"/>
        <v/>
      </c>
      <c r="O132" s="35" t="str">
        <f t="shared" si="68"/>
        <v/>
      </c>
      <c r="P132" s="35" t="str">
        <f t="shared" si="68"/>
        <v/>
      </c>
      <c r="Q132" s="63" t="str">
        <f t="shared" si="68"/>
        <v/>
      </c>
      <c r="R132" s="63" t="str">
        <f t="shared" si="68"/>
        <v/>
      </c>
      <c r="S132" s="63" t="str">
        <f t="shared" si="68"/>
        <v/>
      </c>
      <c r="T132" s="63" t="str">
        <f t="shared" si="68"/>
        <v/>
      </c>
      <c r="U132" s="63" t="str">
        <f t="shared" si="68"/>
        <v/>
      </c>
      <c r="V132" s="64" t="str">
        <f t="shared" si="68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9">IFERROR(SQRT(2*(F131-F130)^2/(F131+F130)),"")</f>
        <v/>
      </c>
      <c r="G133" s="65" t="str">
        <f t="shared" si="69"/>
        <v/>
      </c>
      <c r="H133" s="65" t="str">
        <f t="shared" si="69"/>
        <v/>
      </c>
      <c r="I133" s="65" t="str">
        <f t="shared" si="69"/>
        <v/>
      </c>
      <c r="J133" s="65" t="str">
        <f t="shared" si="69"/>
        <v/>
      </c>
      <c r="K133" s="65" t="str">
        <f t="shared" si="69"/>
        <v/>
      </c>
      <c r="L133" s="65" t="str">
        <f t="shared" si="69"/>
        <v/>
      </c>
      <c r="M133" s="65" t="str">
        <f t="shared" si="69"/>
        <v/>
      </c>
      <c r="N133" s="70" t="str">
        <f t="shared" si="69"/>
        <v/>
      </c>
      <c r="O133" s="70" t="str">
        <f t="shared" si="69"/>
        <v/>
      </c>
      <c r="P133" s="70" t="str">
        <f t="shared" si="69"/>
        <v/>
      </c>
      <c r="Q133" s="65" t="str">
        <f t="shared" si="69"/>
        <v/>
      </c>
      <c r="R133" s="65" t="str">
        <f t="shared" si="69"/>
        <v/>
      </c>
      <c r="S133" s="65" t="str">
        <f t="shared" si="69"/>
        <v/>
      </c>
      <c r="T133" s="65" t="str">
        <f t="shared" si="69"/>
        <v/>
      </c>
      <c r="U133" s="65" t="str">
        <f t="shared" si="69"/>
        <v/>
      </c>
      <c r="V133" s="66" t="str">
        <f t="shared" si="69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70">IFERROR((F135-F134)/F134,"")</f>
        <v/>
      </c>
      <c r="G136" s="63" t="str">
        <f t="shared" si="70"/>
        <v/>
      </c>
      <c r="H136" s="63" t="str">
        <f t="shared" si="70"/>
        <v/>
      </c>
      <c r="I136" s="63" t="str">
        <f t="shared" si="70"/>
        <v/>
      </c>
      <c r="J136" s="63" t="str">
        <f t="shared" si="70"/>
        <v/>
      </c>
      <c r="K136" s="63" t="str">
        <f t="shared" si="70"/>
        <v/>
      </c>
      <c r="L136" s="63" t="str">
        <f t="shared" si="70"/>
        <v/>
      </c>
      <c r="M136" s="63" t="str">
        <f t="shared" si="70"/>
        <v/>
      </c>
      <c r="N136" s="35" t="str">
        <f t="shared" si="70"/>
        <v/>
      </c>
      <c r="O136" s="35" t="str">
        <f t="shared" si="70"/>
        <v/>
      </c>
      <c r="P136" s="35" t="str">
        <f t="shared" si="70"/>
        <v/>
      </c>
      <c r="Q136" s="63" t="str">
        <f t="shared" si="70"/>
        <v/>
      </c>
      <c r="R136" s="63" t="str">
        <f t="shared" si="70"/>
        <v/>
      </c>
      <c r="S136" s="63" t="str">
        <f t="shared" si="70"/>
        <v/>
      </c>
      <c r="T136" s="63" t="str">
        <f t="shared" si="70"/>
        <v/>
      </c>
      <c r="U136" s="63" t="str">
        <f t="shared" si="70"/>
        <v/>
      </c>
      <c r="V136" s="64" t="str">
        <f t="shared" si="70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71">IFERROR(SQRT(2*(F135-F134)^2/(F135+F134)),"")</f>
        <v/>
      </c>
      <c r="G137" s="65" t="str">
        <f t="shared" si="71"/>
        <v/>
      </c>
      <c r="H137" s="65" t="str">
        <f t="shared" si="71"/>
        <v/>
      </c>
      <c r="I137" s="65" t="str">
        <f t="shared" si="71"/>
        <v/>
      </c>
      <c r="J137" s="65" t="str">
        <f t="shared" si="71"/>
        <v/>
      </c>
      <c r="K137" s="65" t="str">
        <f t="shared" si="71"/>
        <v/>
      </c>
      <c r="L137" s="65" t="str">
        <f t="shared" si="71"/>
        <v/>
      </c>
      <c r="M137" s="65" t="str">
        <f t="shared" si="71"/>
        <v/>
      </c>
      <c r="N137" s="70" t="str">
        <f t="shared" si="71"/>
        <v/>
      </c>
      <c r="O137" s="70" t="str">
        <f t="shared" si="71"/>
        <v/>
      </c>
      <c r="P137" s="70" t="str">
        <f t="shared" si="71"/>
        <v/>
      </c>
      <c r="Q137" s="65" t="str">
        <f t="shared" si="71"/>
        <v/>
      </c>
      <c r="R137" s="65" t="str">
        <f t="shared" si="71"/>
        <v/>
      </c>
      <c r="S137" s="65" t="str">
        <f t="shared" si="71"/>
        <v/>
      </c>
      <c r="T137" s="65" t="str">
        <f t="shared" si="71"/>
        <v/>
      </c>
      <c r="U137" s="65" t="str">
        <f t="shared" si="71"/>
        <v/>
      </c>
      <c r="V137" s="66" t="str">
        <f t="shared" si="71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72">IFERROR((F139-F138)/F138,"")</f>
        <v/>
      </c>
      <c r="G140" s="63" t="str">
        <f t="shared" si="72"/>
        <v/>
      </c>
      <c r="H140" s="63" t="str">
        <f t="shared" si="72"/>
        <v/>
      </c>
      <c r="I140" s="63" t="str">
        <f t="shared" si="72"/>
        <v/>
      </c>
      <c r="J140" s="63" t="str">
        <f t="shared" si="72"/>
        <v/>
      </c>
      <c r="K140" s="63" t="str">
        <f t="shared" si="72"/>
        <v/>
      </c>
      <c r="L140" s="63" t="str">
        <f t="shared" si="72"/>
        <v/>
      </c>
      <c r="M140" s="63" t="str">
        <f t="shared" si="72"/>
        <v/>
      </c>
      <c r="N140" s="35" t="str">
        <f t="shared" si="72"/>
        <v/>
      </c>
      <c r="O140" s="35" t="str">
        <f t="shared" si="72"/>
        <v/>
      </c>
      <c r="P140" s="35" t="str">
        <f t="shared" si="72"/>
        <v/>
      </c>
      <c r="Q140" s="63" t="str">
        <f t="shared" si="72"/>
        <v/>
      </c>
      <c r="R140" s="63" t="str">
        <f t="shared" si="72"/>
        <v/>
      </c>
      <c r="S140" s="63" t="str">
        <f t="shared" si="72"/>
        <v/>
      </c>
      <c r="T140" s="63" t="str">
        <f t="shared" si="72"/>
        <v/>
      </c>
      <c r="U140" s="63" t="str">
        <f t="shared" si="72"/>
        <v/>
      </c>
      <c r="V140" s="64" t="str">
        <f t="shared" si="72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73">IFERROR(SQRT(2*(F139-F138)^2/(F139+F138)),"")</f>
        <v/>
      </c>
      <c r="G141" s="65" t="str">
        <f t="shared" si="73"/>
        <v/>
      </c>
      <c r="H141" s="65" t="str">
        <f t="shared" si="73"/>
        <v/>
      </c>
      <c r="I141" s="65" t="str">
        <f t="shared" si="73"/>
        <v/>
      </c>
      <c r="J141" s="65" t="str">
        <f t="shared" si="73"/>
        <v/>
      </c>
      <c r="K141" s="65" t="str">
        <f t="shared" si="73"/>
        <v/>
      </c>
      <c r="L141" s="65" t="str">
        <f t="shared" si="73"/>
        <v/>
      </c>
      <c r="M141" s="65" t="str">
        <f t="shared" si="73"/>
        <v/>
      </c>
      <c r="N141" s="70" t="str">
        <f t="shared" si="73"/>
        <v/>
      </c>
      <c r="O141" s="70" t="str">
        <f t="shared" si="73"/>
        <v/>
      </c>
      <c r="P141" s="70" t="str">
        <f t="shared" si="73"/>
        <v/>
      </c>
      <c r="Q141" s="65" t="str">
        <f t="shared" si="73"/>
        <v/>
      </c>
      <c r="R141" s="65" t="str">
        <f t="shared" si="73"/>
        <v/>
      </c>
      <c r="S141" s="65" t="str">
        <f t="shared" si="73"/>
        <v/>
      </c>
      <c r="T141" s="65" t="str">
        <f t="shared" si="73"/>
        <v/>
      </c>
      <c r="U141" s="65" t="str">
        <f t="shared" si="73"/>
        <v/>
      </c>
      <c r="V141" s="66" t="str">
        <f t="shared" si="73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4">IFERROR((F143-F142)/F142,"")</f>
        <v/>
      </c>
      <c r="G144" s="63" t="str">
        <f t="shared" si="74"/>
        <v/>
      </c>
      <c r="H144" s="63" t="str">
        <f t="shared" si="74"/>
        <v/>
      </c>
      <c r="I144" s="63" t="str">
        <f t="shared" si="74"/>
        <v/>
      </c>
      <c r="J144" s="63" t="str">
        <f t="shared" si="74"/>
        <v/>
      </c>
      <c r="K144" s="63" t="str">
        <f t="shared" si="74"/>
        <v/>
      </c>
      <c r="L144" s="63" t="str">
        <f t="shared" si="74"/>
        <v/>
      </c>
      <c r="M144" s="63" t="str">
        <f t="shared" si="74"/>
        <v/>
      </c>
      <c r="N144" s="35" t="str">
        <f t="shared" si="74"/>
        <v/>
      </c>
      <c r="O144" s="35" t="str">
        <f t="shared" si="74"/>
        <v/>
      </c>
      <c r="P144" s="35" t="str">
        <f t="shared" si="74"/>
        <v/>
      </c>
      <c r="Q144" s="63" t="str">
        <f t="shared" si="74"/>
        <v/>
      </c>
      <c r="R144" s="63" t="str">
        <f t="shared" si="74"/>
        <v/>
      </c>
      <c r="S144" s="63" t="str">
        <f t="shared" si="74"/>
        <v/>
      </c>
      <c r="T144" s="63" t="str">
        <f t="shared" si="74"/>
        <v/>
      </c>
      <c r="U144" s="63" t="str">
        <f t="shared" si="74"/>
        <v/>
      </c>
      <c r="V144" s="64" t="str">
        <f t="shared" si="74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5">IFERROR(SQRT(2*(F143-F142)^2/(F143+F142)),"")</f>
        <v/>
      </c>
      <c r="G145" s="65" t="str">
        <f t="shared" si="75"/>
        <v/>
      </c>
      <c r="H145" s="65" t="str">
        <f t="shared" si="75"/>
        <v/>
      </c>
      <c r="I145" s="65" t="str">
        <f t="shared" si="75"/>
        <v/>
      </c>
      <c r="J145" s="65" t="str">
        <f t="shared" si="75"/>
        <v/>
      </c>
      <c r="K145" s="65" t="str">
        <f t="shared" si="75"/>
        <v/>
      </c>
      <c r="L145" s="65" t="str">
        <f t="shared" si="75"/>
        <v/>
      </c>
      <c r="M145" s="65" t="str">
        <f t="shared" si="75"/>
        <v/>
      </c>
      <c r="N145" s="70" t="str">
        <f t="shared" si="75"/>
        <v/>
      </c>
      <c r="O145" s="70" t="str">
        <f t="shared" si="75"/>
        <v/>
      </c>
      <c r="P145" s="70" t="str">
        <f t="shared" si="75"/>
        <v/>
      </c>
      <c r="Q145" s="65" t="str">
        <f t="shared" si="75"/>
        <v/>
      </c>
      <c r="R145" s="65" t="str">
        <f t="shared" si="75"/>
        <v/>
      </c>
      <c r="S145" s="65" t="str">
        <f t="shared" si="75"/>
        <v/>
      </c>
      <c r="T145" s="65" t="str">
        <f t="shared" si="75"/>
        <v/>
      </c>
      <c r="U145" s="65" t="str">
        <f t="shared" si="75"/>
        <v/>
      </c>
      <c r="V145" s="66" t="str">
        <f t="shared" si="75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6">IFERROR((F147-F146)/F146,"")</f>
        <v/>
      </c>
      <c r="G148" s="63" t="str">
        <f t="shared" si="76"/>
        <v/>
      </c>
      <c r="H148" s="63" t="str">
        <f t="shared" si="76"/>
        <v/>
      </c>
      <c r="I148" s="63" t="str">
        <f t="shared" si="76"/>
        <v/>
      </c>
      <c r="J148" s="63" t="str">
        <f t="shared" si="76"/>
        <v/>
      </c>
      <c r="K148" s="63" t="str">
        <f t="shared" si="76"/>
        <v/>
      </c>
      <c r="L148" s="63" t="str">
        <f t="shared" si="76"/>
        <v/>
      </c>
      <c r="M148" s="63" t="str">
        <f t="shared" si="76"/>
        <v/>
      </c>
      <c r="N148" s="35" t="str">
        <f t="shared" si="76"/>
        <v/>
      </c>
      <c r="O148" s="35" t="str">
        <f t="shared" si="76"/>
        <v/>
      </c>
      <c r="P148" s="35" t="str">
        <f t="shared" si="76"/>
        <v/>
      </c>
      <c r="Q148" s="63" t="str">
        <f t="shared" si="76"/>
        <v/>
      </c>
      <c r="R148" s="63" t="str">
        <f t="shared" si="76"/>
        <v/>
      </c>
      <c r="S148" s="63" t="str">
        <f t="shared" si="76"/>
        <v/>
      </c>
      <c r="T148" s="63" t="str">
        <f t="shared" si="76"/>
        <v/>
      </c>
      <c r="U148" s="63" t="str">
        <f t="shared" si="76"/>
        <v/>
      </c>
      <c r="V148" s="64" t="str">
        <f t="shared" si="76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7">IFERROR(SQRT(2*(F147-F146)^2/(F147+F146)),"")</f>
        <v/>
      </c>
      <c r="G149" s="65" t="str">
        <f t="shared" si="77"/>
        <v/>
      </c>
      <c r="H149" s="65" t="str">
        <f t="shared" si="77"/>
        <v/>
      </c>
      <c r="I149" s="65" t="str">
        <f t="shared" si="77"/>
        <v/>
      </c>
      <c r="J149" s="65" t="str">
        <f t="shared" si="77"/>
        <v/>
      </c>
      <c r="K149" s="65" t="str">
        <f t="shared" si="77"/>
        <v/>
      </c>
      <c r="L149" s="65" t="str">
        <f t="shared" si="77"/>
        <v/>
      </c>
      <c r="M149" s="65" t="str">
        <f t="shared" si="77"/>
        <v/>
      </c>
      <c r="N149" s="70" t="str">
        <f t="shared" si="77"/>
        <v/>
      </c>
      <c r="O149" s="70" t="str">
        <f t="shared" si="77"/>
        <v/>
      </c>
      <c r="P149" s="70" t="str">
        <f t="shared" si="77"/>
        <v/>
      </c>
      <c r="Q149" s="65" t="str">
        <f t="shared" si="77"/>
        <v/>
      </c>
      <c r="R149" s="65" t="str">
        <f t="shared" si="77"/>
        <v/>
      </c>
      <c r="S149" s="65" t="str">
        <f t="shared" si="77"/>
        <v/>
      </c>
      <c r="T149" s="65" t="str">
        <f t="shared" si="77"/>
        <v/>
      </c>
      <c r="U149" s="65" t="str">
        <f t="shared" si="77"/>
        <v/>
      </c>
      <c r="V149" s="66" t="str">
        <f t="shared" si="77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78">IFERROR((F151-F150)/F150,"")</f>
        <v/>
      </c>
      <c r="G152" s="63" t="str">
        <f t="shared" si="78"/>
        <v/>
      </c>
      <c r="H152" s="63" t="str">
        <f t="shared" si="78"/>
        <v/>
      </c>
      <c r="I152" s="63" t="str">
        <f t="shared" si="78"/>
        <v/>
      </c>
      <c r="J152" s="63" t="str">
        <f t="shared" si="78"/>
        <v/>
      </c>
      <c r="K152" s="63" t="str">
        <f t="shared" si="78"/>
        <v/>
      </c>
      <c r="L152" s="63" t="str">
        <f t="shared" si="78"/>
        <v/>
      </c>
      <c r="M152" s="63" t="str">
        <f t="shared" si="78"/>
        <v/>
      </c>
      <c r="N152" s="35" t="str">
        <f t="shared" si="78"/>
        <v/>
      </c>
      <c r="O152" s="35" t="str">
        <f t="shared" si="78"/>
        <v/>
      </c>
      <c r="P152" s="35" t="str">
        <f t="shared" si="78"/>
        <v/>
      </c>
      <c r="Q152" s="63" t="str">
        <f t="shared" si="78"/>
        <v/>
      </c>
      <c r="R152" s="63" t="str">
        <f t="shared" si="78"/>
        <v/>
      </c>
      <c r="S152" s="63" t="str">
        <f t="shared" si="78"/>
        <v/>
      </c>
      <c r="T152" s="63" t="str">
        <f t="shared" si="78"/>
        <v/>
      </c>
      <c r="U152" s="63" t="str">
        <f t="shared" si="78"/>
        <v/>
      </c>
      <c r="V152" s="64" t="str">
        <f t="shared" si="78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79">IFERROR(SQRT(2*(F151-F150)^2/(F151+F150)),"")</f>
        <v/>
      </c>
      <c r="G153" s="65" t="str">
        <f t="shared" si="79"/>
        <v/>
      </c>
      <c r="H153" s="65" t="str">
        <f t="shared" si="79"/>
        <v/>
      </c>
      <c r="I153" s="65" t="str">
        <f t="shared" si="79"/>
        <v/>
      </c>
      <c r="J153" s="65" t="str">
        <f t="shared" si="79"/>
        <v/>
      </c>
      <c r="K153" s="65" t="str">
        <f t="shared" si="79"/>
        <v/>
      </c>
      <c r="L153" s="65" t="str">
        <f t="shared" si="79"/>
        <v/>
      </c>
      <c r="M153" s="65" t="str">
        <f t="shared" si="79"/>
        <v/>
      </c>
      <c r="N153" s="74" t="str">
        <f t="shared" si="79"/>
        <v/>
      </c>
      <c r="O153" s="74" t="str">
        <f t="shared" si="79"/>
        <v/>
      </c>
      <c r="P153" s="74" t="str">
        <f t="shared" si="79"/>
        <v/>
      </c>
      <c r="Q153" s="65" t="str">
        <f t="shared" si="79"/>
        <v/>
      </c>
      <c r="R153" s="65" t="str">
        <f t="shared" si="79"/>
        <v/>
      </c>
      <c r="S153" s="65" t="str">
        <f t="shared" si="79"/>
        <v/>
      </c>
      <c r="T153" s="65" t="str">
        <f t="shared" si="79"/>
        <v/>
      </c>
      <c r="U153" s="65" t="str">
        <f t="shared" si="79"/>
        <v/>
      </c>
      <c r="V153" s="66" t="str">
        <f t="shared" si="79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80">IFERROR((F155-F154)/F154,"")</f>
        <v/>
      </c>
      <c r="G156" s="63" t="str">
        <f t="shared" si="80"/>
        <v/>
      </c>
      <c r="H156" s="63" t="str">
        <f t="shared" si="80"/>
        <v/>
      </c>
      <c r="I156" s="63" t="str">
        <f t="shared" si="80"/>
        <v/>
      </c>
      <c r="J156" s="63" t="str">
        <f t="shared" si="80"/>
        <v/>
      </c>
      <c r="K156" s="63" t="str">
        <f t="shared" si="80"/>
        <v/>
      </c>
      <c r="L156" s="63" t="str">
        <f t="shared" si="80"/>
        <v/>
      </c>
      <c r="M156" s="63" t="str">
        <f t="shared" si="80"/>
        <v/>
      </c>
      <c r="N156" s="35" t="str">
        <f t="shared" si="80"/>
        <v/>
      </c>
      <c r="O156" s="35" t="str">
        <f t="shared" si="80"/>
        <v/>
      </c>
      <c r="P156" s="35" t="str">
        <f t="shared" si="80"/>
        <v/>
      </c>
      <c r="Q156" s="63" t="str">
        <f t="shared" si="80"/>
        <v/>
      </c>
      <c r="R156" s="63" t="str">
        <f t="shared" si="80"/>
        <v/>
      </c>
      <c r="S156" s="63" t="str">
        <f t="shared" si="80"/>
        <v/>
      </c>
      <c r="T156" s="63" t="str">
        <f t="shared" si="80"/>
        <v/>
      </c>
      <c r="U156" s="63" t="str">
        <f t="shared" si="80"/>
        <v/>
      </c>
      <c r="V156" s="64" t="str">
        <f t="shared" si="80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81">IFERROR(SQRT(2*(F155-F154)^2/(F155+F154)),"")</f>
        <v/>
      </c>
      <c r="G157" s="65" t="str">
        <f t="shared" si="81"/>
        <v/>
      </c>
      <c r="H157" s="65" t="str">
        <f t="shared" si="81"/>
        <v/>
      </c>
      <c r="I157" s="65" t="str">
        <f t="shared" si="81"/>
        <v/>
      </c>
      <c r="J157" s="65" t="str">
        <f t="shared" si="81"/>
        <v/>
      </c>
      <c r="K157" s="65" t="str">
        <f t="shared" si="81"/>
        <v/>
      </c>
      <c r="L157" s="65" t="str">
        <f t="shared" si="81"/>
        <v/>
      </c>
      <c r="M157" s="65" t="str">
        <f t="shared" si="81"/>
        <v/>
      </c>
      <c r="N157" s="74" t="str">
        <f t="shared" si="81"/>
        <v/>
      </c>
      <c r="O157" s="74" t="str">
        <f t="shared" si="81"/>
        <v/>
      </c>
      <c r="P157" s="74" t="str">
        <f t="shared" si="81"/>
        <v/>
      </c>
      <c r="Q157" s="65" t="str">
        <f t="shared" si="81"/>
        <v/>
      </c>
      <c r="R157" s="65" t="str">
        <f t="shared" si="81"/>
        <v/>
      </c>
      <c r="S157" s="65" t="str">
        <f t="shared" si="81"/>
        <v/>
      </c>
      <c r="T157" s="65" t="str">
        <f t="shared" si="81"/>
        <v/>
      </c>
      <c r="U157" s="65" t="str">
        <f t="shared" si="81"/>
        <v/>
      </c>
      <c r="V157" s="66" t="str">
        <f t="shared" si="81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82">IFERROR((F159-F158)/F158,"")</f>
        <v/>
      </c>
      <c r="G160" s="63" t="str">
        <f t="shared" si="82"/>
        <v/>
      </c>
      <c r="H160" s="63" t="str">
        <f t="shared" si="82"/>
        <v/>
      </c>
      <c r="I160" s="63" t="str">
        <f t="shared" si="82"/>
        <v/>
      </c>
      <c r="J160" s="63" t="str">
        <f t="shared" si="82"/>
        <v/>
      </c>
      <c r="K160" s="63" t="str">
        <f t="shared" si="82"/>
        <v/>
      </c>
      <c r="L160" s="63" t="str">
        <f t="shared" si="82"/>
        <v/>
      </c>
      <c r="M160" s="63" t="str">
        <f t="shared" si="82"/>
        <v/>
      </c>
      <c r="N160" s="35" t="str">
        <f t="shared" si="82"/>
        <v/>
      </c>
      <c r="O160" s="35" t="str">
        <f t="shared" si="82"/>
        <v/>
      </c>
      <c r="P160" s="35" t="str">
        <f t="shared" si="82"/>
        <v/>
      </c>
      <c r="Q160" s="63" t="str">
        <f t="shared" si="82"/>
        <v/>
      </c>
      <c r="R160" s="63" t="str">
        <f t="shared" si="82"/>
        <v/>
      </c>
      <c r="S160" s="63" t="str">
        <f t="shared" si="82"/>
        <v/>
      </c>
      <c r="T160" s="63" t="str">
        <f t="shared" si="82"/>
        <v/>
      </c>
      <c r="U160" s="63" t="str">
        <f t="shared" si="82"/>
        <v/>
      </c>
      <c r="V160" s="64" t="str">
        <f t="shared" si="82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83">IFERROR(SQRT(2*(F159-F158)^2/(F159+F158)),"")</f>
        <v/>
      </c>
      <c r="G161" s="65" t="str">
        <f t="shared" si="83"/>
        <v/>
      </c>
      <c r="H161" s="65" t="str">
        <f t="shared" si="83"/>
        <v/>
      </c>
      <c r="I161" s="65" t="str">
        <f t="shared" si="83"/>
        <v/>
      </c>
      <c r="J161" s="65" t="str">
        <f t="shared" si="83"/>
        <v/>
      </c>
      <c r="K161" s="65" t="str">
        <f t="shared" si="83"/>
        <v/>
      </c>
      <c r="L161" s="65" t="str">
        <f t="shared" si="83"/>
        <v/>
      </c>
      <c r="M161" s="65" t="str">
        <f t="shared" si="83"/>
        <v/>
      </c>
      <c r="N161" s="74" t="str">
        <f t="shared" si="83"/>
        <v/>
      </c>
      <c r="O161" s="74" t="str">
        <f t="shared" si="83"/>
        <v/>
      </c>
      <c r="P161" s="74" t="str">
        <f t="shared" si="83"/>
        <v/>
      </c>
      <c r="Q161" s="65" t="str">
        <f t="shared" si="83"/>
        <v/>
      </c>
      <c r="R161" s="65" t="str">
        <f t="shared" si="83"/>
        <v/>
      </c>
      <c r="S161" s="65" t="str">
        <f t="shared" si="83"/>
        <v/>
      </c>
      <c r="T161" s="65" t="str">
        <f t="shared" si="83"/>
        <v/>
      </c>
      <c r="U161" s="65" t="str">
        <f t="shared" si="83"/>
        <v/>
      </c>
      <c r="V161" s="66" t="str">
        <f t="shared" si="83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/>
      <c r="E162" s="90"/>
    </row>
    <row r="163" spans="1:22" ht="13.95" customHeight="1" x14ac:dyDescent="0.3">
      <c r="A163" s="82"/>
      <c r="B163" s="85"/>
      <c r="C163" s="18" t="s">
        <v>548</v>
      </c>
      <c r="D163" s="88"/>
      <c r="E163" s="88"/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 t="str">
        <f t="shared" ref="F164:V164" si="84">IFERROR((F163-F162)/F162,"")</f>
        <v/>
      </c>
      <c r="G164" s="63" t="str">
        <f t="shared" si="84"/>
        <v/>
      </c>
      <c r="H164" s="63" t="str">
        <f t="shared" si="84"/>
        <v/>
      </c>
      <c r="I164" s="63" t="str">
        <f t="shared" si="84"/>
        <v/>
      </c>
      <c r="J164" s="63" t="str">
        <f t="shared" si="84"/>
        <v/>
      </c>
      <c r="K164" s="63" t="str">
        <f t="shared" si="84"/>
        <v/>
      </c>
      <c r="L164" s="63" t="str">
        <f t="shared" si="84"/>
        <v/>
      </c>
      <c r="M164" s="63" t="str">
        <f t="shared" si="84"/>
        <v/>
      </c>
      <c r="N164" s="35" t="str">
        <f t="shared" si="84"/>
        <v/>
      </c>
      <c r="O164" s="35" t="str">
        <f t="shared" si="84"/>
        <v/>
      </c>
      <c r="P164" s="35" t="str">
        <f t="shared" si="84"/>
        <v/>
      </c>
      <c r="Q164" s="63" t="str">
        <f t="shared" si="84"/>
        <v/>
      </c>
      <c r="R164" s="63" t="str">
        <f t="shared" si="84"/>
        <v/>
      </c>
      <c r="S164" s="63" t="str">
        <f t="shared" si="84"/>
        <v/>
      </c>
      <c r="T164" s="63" t="str">
        <f t="shared" si="84"/>
        <v/>
      </c>
      <c r="U164" s="63" t="str">
        <f t="shared" si="84"/>
        <v/>
      </c>
      <c r="V164" s="64" t="str">
        <f t="shared" si="84"/>
        <v/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 t="str">
        <f t="shared" ref="F165:V165" si="85">IFERROR(SQRT(2*(F163-F162)^2/(F163+F162)),"")</f>
        <v/>
      </c>
      <c r="G165" s="65" t="str">
        <f t="shared" si="85"/>
        <v/>
      </c>
      <c r="H165" s="65" t="str">
        <f t="shared" si="85"/>
        <v/>
      </c>
      <c r="I165" s="65" t="str">
        <f t="shared" si="85"/>
        <v/>
      </c>
      <c r="J165" s="65" t="str">
        <f t="shared" si="85"/>
        <v/>
      </c>
      <c r="K165" s="65" t="str">
        <f t="shared" si="85"/>
        <v/>
      </c>
      <c r="L165" s="65" t="str">
        <f t="shared" si="85"/>
        <v/>
      </c>
      <c r="M165" s="65" t="str">
        <f t="shared" si="85"/>
        <v/>
      </c>
      <c r="N165" s="74" t="str">
        <f t="shared" si="85"/>
        <v/>
      </c>
      <c r="O165" s="74" t="str">
        <f t="shared" si="85"/>
        <v/>
      </c>
      <c r="P165" s="74" t="str">
        <f t="shared" si="85"/>
        <v/>
      </c>
      <c r="Q165" s="65" t="str">
        <f t="shared" si="85"/>
        <v/>
      </c>
      <c r="R165" s="65" t="str">
        <f t="shared" si="85"/>
        <v/>
      </c>
      <c r="S165" s="65" t="str">
        <f t="shared" si="85"/>
        <v/>
      </c>
      <c r="T165" s="65" t="str">
        <f t="shared" si="85"/>
        <v/>
      </c>
      <c r="U165" s="65" t="str">
        <f t="shared" si="85"/>
        <v/>
      </c>
      <c r="V165" s="66" t="str">
        <f t="shared" si="85"/>
        <v/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6">IFERROR((F167-F166)/F166,"")</f>
        <v/>
      </c>
      <c r="G168" s="63" t="str">
        <f t="shared" si="86"/>
        <v/>
      </c>
      <c r="H168" s="63" t="str">
        <f t="shared" si="86"/>
        <v/>
      </c>
      <c r="I168" s="63" t="str">
        <f t="shared" si="86"/>
        <v/>
      </c>
      <c r="J168" s="63" t="str">
        <f t="shared" si="86"/>
        <v/>
      </c>
      <c r="K168" s="63" t="str">
        <f t="shared" si="86"/>
        <v/>
      </c>
      <c r="L168" s="63" t="str">
        <f t="shared" si="86"/>
        <v/>
      </c>
      <c r="M168" s="63" t="str">
        <f t="shared" si="86"/>
        <v/>
      </c>
      <c r="N168" s="35" t="str">
        <f t="shared" si="86"/>
        <v/>
      </c>
      <c r="O168" s="35" t="str">
        <f t="shared" si="86"/>
        <v/>
      </c>
      <c r="P168" s="35" t="str">
        <f t="shared" si="86"/>
        <v/>
      </c>
      <c r="Q168" s="63" t="str">
        <f t="shared" si="86"/>
        <v/>
      </c>
      <c r="R168" s="63" t="str">
        <f t="shared" si="86"/>
        <v/>
      </c>
      <c r="S168" s="63" t="str">
        <f t="shared" si="86"/>
        <v/>
      </c>
      <c r="T168" s="63" t="str">
        <f t="shared" si="86"/>
        <v/>
      </c>
      <c r="U168" s="63" t="str">
        <f t="shared" si="86"/>
        <v/>
      </c>
      <c r="V168" s="64" t="str">
        <f t="shared" si="86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7">IFERROR(SQRT(2*(F167-F166)^2/(F167+F166)),"")</f>
        <v/>
      </c>
      <c r="G169" s="65" t="str">
        <f t="shared" si="87"/>
        <v/>
      </c>
      <c r="H169" s="65" t="str">
        <f t="shared" si="87"/>
        <v/>
      </c>
      <c r="I169" s="65" t="str">
        <f t="shared" si="87"/>
        <v/>
      </c>
      <c r="J169" s="65" t="str">
        <f t="shared" si="87"/>
        <v/>
      </c>
      <c r="K169" s="65" t="str">
        <f t="shared" si="87"/>
        <v/>
      </c>
      <c r="L169" s="65" t="str">
        <f t="shared" si="87"/>
        <v/>
      </c>
      <c r="M169" s="65" t="str">
        <f t="shared" si="87"/>
        <v/>
      </c>
      <c r="N169" s="70" t="str">
        <f t="shared" si="87"/>
        <v/>
      </c>
      <c r="O169" s="70" t="str">
        <f t="shared" si="87"/>
        <v/>
      </c>
      <c r="P169" s="70" t="str">
        <f t="shared" si="87"/>
        <v/>
      </c>
      <c r="Q169" s="65" t="str">
        <f t="shared" si="87"/>
        <v/>
      </c>
      <c r="R169" s="65" t="str">
        <f t="shared" si="87"/>
        <v/>
      </c>
      <c r="S169" s="65" t="str">
        <f t="shared" si="87"/>
        <v/>
      </c>
      <c r="T169" s="65" t="str">
        <f t="shared" si="87"/>
        <v/>
      </c>
      <c r="U169" s="65" t="str">
        <f t="shared" si="87"/>
        <v/>
      </c>
      <c r="V169" s="66" t="str">
        <f t="shared" si="87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8">IFERROR((F171-F170)/F170,"")</f>
        <v/>
      </c>
      <c r="G172" s="63" t="str">
        <f t="shared" si="88"/>
        <v/>
      </c>
      <c r="H172" s="63" t="str">
        <f t="shared" si="88"/>
        <v/>
      </c>
      <c r="I172" s="63" t="str">
        <f t="shared" si="88"/>
        <v/>
      </c>
      <c r="J172" s="63" t="str">
        <f t="shared" si="88"/>
        <v/>
      </c>
      <c r="K172" s="63" t="str">
        <f t="shared" si="88"/>
        <v/>
      </c>
      <c r="L172" s="63" t="str">
        <f t="shared" si="88"/>
        <v/>
      </c>
      <c r="M172" s="63" t="str">
        <f t="shared" si="88"/>
        <v/>
      </c>
      <c r="N172" s="35" t="str">
        <f t="shared" si="88"/>
        <v/>
      </c>
      <c r="O172" s="35" t="str">
        <f t="shared" si="88"/>
        <v/>
      </c>
      <c r="P172" s="35" t="str">
        <f t="shared" si="88"/>
        <v/>
      </c>
      <c r="Q172" s="63" t="str">
        <f t="shared" si="88"/>
        <v/>
      </c>
      <c r="R172" s="63" t="str">
        <f t="shared" si="88"/>
        <v/>
      </c>
      <c r="S172" s="63" t="str">
        <f t="shared" si="88"/>
        <v/>
      </c>
      <c r="T172" s="63" t="str">
        <f t="shared" si="88"/>
        <v/>
      </c>
      <c r="U172" s="63" t="str">
        <f t="shared" si="88"/>
        <v/>
      </c>
      <c r="V172" s="64" t="str">
        <f t="shared" si="88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9">IFERROR(SQRT(2*(F171-F170)^2/(F171+F170)),"")</f>
        <v/>
      </c>
      <c r="G173" s="65" t="str">
        <f t="shared" si="89"/>
        <v/>
      </c>
      <c r="H173" s="65" t="str">
        <f t="shared" si="89"/>
        <v/>
      </c>
      <c r="I173" s="65" t="str">
        <f t="shared" si="89"/>
        <v/>
      </c>
      <c r="J173" s="65" t="str">
        <f t="shared" si="89"/>
        <v/>
      </c>
      <c r="K173" s="65" t="str">
        <f t="shared" si="89"/>
        <v/>
      </c>
      <c r="L173" s="65" t="str">
        <f t="shared" si="89"/>
        <v/>
      </c>
      <c r="M173" s="65" t="str">
        <f t="shared" si="89"/>
        <v/>
      </c>
      <c r="N173" s="70" t="str">
        <f t="shared" si="89"/>
        <v/>
      </c>
      <c r="O173" s="70" t="str">
        <f t="shared" si="89"/>
        <v/>
      </c>
      <c r="P173" s="70" t="str">
        <f t="shared" si="89"/>
        <v/>
      </c>
      <c r="Q173" s="65" t="str">
        <f t="shared" si="89"/>
        <v/>
      </c>
      <c r="R173" s="65" t="str">
        <f t="shared" si="89"/>
        <v/>
      </c>
      <c r="S173" s="65" t="str">
        <f t="shared" si="89"/>
        <v/>
      </c>
      <c r="T173" s="65" t="str">
        <f t="shared" si="89"/>
        <v/>
      </c>
      <c r="U173" s="65" t="str">
        <f t="shared" si="89"/>
        <v/>
      </c>
      <c r="V173" s="66" t="str">
        <f t="shared" si="89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90">IFERROR((F175-F174)/F174,"")</f>
        <v/>
      </c>
      <c r="G176" s="63" t="str">
        <f t="shared" si="90"/>
        <v/>
      </c>
      <c r="H176" s="63" t="str">
        <f t="shared" si="90"/>
        <v/>
      </c>
      <c r="I176" s="63" t="str">
        <f t="shared" si="90"/>
        <v/>
      </c>
      <c r="J176" s="63" t="str">
        <f t="shared" si="90"/>
        <v/>
      </c>
      <c r="K176" s="63" t="str">
        <f t="shared" si="90"/>
        <v/>
      </c>
      <c r="L176" s="63" t="str">
        <f t="shared" si="90"/>
        <v/>
      </c>
      <c r="M176" s="63" t="str">
        <f t="shared" si="90"/>
        <v/>
      </c>
      <c r="N176" s="35" t="str">
        <f t="shared" si="90"/>
        <v/>
      </c>
      <c r="O176" s="35" t="str">
        <f t="shared" si="90"/>
        <v/>
      </c>
      <c r="P176" s="35" t="str">
        <f t="shared" si="90"/>
        <v/>
      </c>
      <c r="Q176" s="63" t="str">
        <f t="shared" si="90"/>
        <v/>
      </c>
      <c r="R176" s="63" t="str">
        <f t="shared" si="90"/>
        <v/>
      </c>
      <c r="S176" s="63" t="str">
        <f t="shared" si="90"/>
        <v/>
      </c>
      <c r="T176" s="63" t="str">
        <f t="shared" si="90"/>
        <v/>
      </c>
      <c r="U176" s="63" t="str">
        <f t="shared" si="90"/>
        <v/>
      </c>
      <c r="V176" s="64" t="str">
        <f t="shared" si="90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91">IFERROR(SQRT(2*(F175-F174)^2/(F175+F174)),"")</f>
        <v/>
      </c>
      <c r="G177" s="65" t="str">
        <f t="shared" si="91"/>
        <v/>
      </c>
      <c r="H177" s="65" t="str">
        <f t="shared" si="91"/>
        <v/>
      </c>
      <c r="I177" s="65" t="str">
        <f t="shared" si="91"/>
        <v/>
      </c>
      <c r="J177" s="65" t="str">
        <f t="shared" si="91"/>
        <v/>
      </c>
      <c r="K177" s="65" t="str">
        <f t="shared" si="91"/>
        <v/>
      </c>
      <c r="L177" s="65" t="str">
        <f t="shared" si="91"/>
        <v/>
      </c>
      <c r="M177" s="65" t="str">
        <f t="shared" si="91"/>
        <v/>
      </c>
      <c r="N177" s="70" t="str">
        <f t="shared" si="91"/>
        <v/>
      </c>
      <c r="O177" s="70" t="str">
        <f t="shared" si="91"/>
        <v/>
      </c>
      <c r="P177" s="70" t="str">
        <f t="shared" si="91"/>
        <v/>
      </c>
      <c r="Q177" s="65" t="str">
        <f t="shared" si="91"/>
        <v/>
      </c>
      <c r="R177" s="65" t="str">
        <f t="shared" si="91"/>
        <v/>
      </c>
      <c r="S177" s="65" t="str">
        <f t="shared" si="91"/>
        <v/>
      </c>
      <c r="T177" s="65" t="str">
        <f t="shared" si="91"/>
        <v/>
      </c>
      <c r="U177" s="65" t="str">
        <f t="shared" si="91"/>
        <v/>
      </c>
      <c r="V177" s="66" t="str">
        <f t="shared" si="91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92">IFERROR((F179-F178)/F178,"")</f>
        <v/>
      </c>
      <c r="G180" s="63" t="str">
        <f t="shared" si="92"/>
        <v/>
      </c>
      <c r="H180" s="63" t="str">
        <f t="shared" si="92"/>
        <v/>
      </c>
      <c r="I180" s="63" t="str">
        <f t="shared" si="92"/>
        <v/>
      </c>
      <c r="J180" s="63" t="str">
        <f t="shared" si="92"/>
        <v/>
      </c>
      <c r="K180" s="63" t="str">
        <f t="shared" si="92"/>
        <v/>
      </c>
      <c r="L180" s="63" t="str">
        <f t="shared" si="92"/>
        <v/>
      </c>
      <c r="M180" s="63" t="str">
        <f t="shared" si="92"/>
        <v/>
      </c>
      <c r="N180" s="35" t="str">
        <f t="shared" si="92"/>
        <v/>
      </c>
      <c r="O180" s="35" t="str">
        <f t="shared" si="92"/>
        <v/>
      </c>
      <c r="P180" s="35" t="str">
        <f t="shared" si="92"/>
        <v/>
      </c>
      <c r="Q180" s="63" t="str">
        <f t="shared" si="92"/>
        <v/>
      </c>
      <c r="R180" s="63" t="str">
        <f t="shared" si="92"/>
        <v/>
      </c>
      <c r="S180" s="63" t="str">
        <f t="shared" si="92"/>
        <v/>
      </c>
      <c r="T180" s="63" t="str">
        <f t="shared" si="92"/>
        <v/>
      </c>
      <c r="U180" s="63" t="str">
        <f t="shared" si="92"/>
        <v/>
      </c>
      <c r="V180" s="64" t="str">
        <f t="shared" si="92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93">IFERROR(SQRT(2*(F179-F178)^2/(F179+F178)),"")</f>
        <v/>
      </c>
      <c r="G181" s="65" t="str">
        <f t="shared" si="93"/>
        <v/>
      </c>
      <c r="H181" s="65" t="str">
        <f t="shared" si="93"/>
        <v/>
      </c>
      <c r="I181" s="65" t="str">
        <f t="shared" si="93"/>
        <v/>
      </c>
      <c r="J181" s="65" t="str">
        <f t="shared" si="93"/>
        <v/>
      </c>
      <c r="K181" s="65" t="str">
        <f t="shared" si="93"/>
        <v/>
      </c>
      <c r="L181" s="65" t="str">
        <f t="shared" si="93"/>
        <v/>
      </c>
      <c r="M181" s="65" t="str">
        <f t="shared" si="93"/>
        <v/>
      </c>
      <c r="N181" s="70" t="str">
        <f t="shared" si="93"/>
        <v/>
      </c>
      <c r="O181" s="70" t="str">
        <f t="shared" si="93"/>
        <v/>
      </c>
      <c r="P181" s="70" t="str">
        <f t="shared" si="93"/>
        <v/>
      </c>
      <c r="Q181" s="65" t="str">
        <f t="shared" si="93"/>
        <v/>
      </c>
      <c r="R181" s="65" t="str">
        <f t="shared" si="93"/>
        <v/>
      </c>
      <c r="S181" s="65" t="str">
        <f t="shared" si="93"/>
        <v/>
      </c>
      <c r="T181" s="65" t="str">
        <f t="shared" si="93"/>
        <v/>
      </c>
      <c r="U181" s="65" t="str">
        <f t="shared" si="93"/>
        <v/>
      </c>
      <c r="V181" s="66" t="str">
        <f t="shared" si="93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4">IFERROR((F183-F182)/F182,"")</f>
        <v/>
      </c>
      <c r="G184" s="63" t="str">
        <f t="shared" si="94"/>
        <v/>
      </c>
      <c r="H184" s="63" t="str">
        <f t="shared" si="94"/>
        <v/>
      </c>
      <c r="I184" s="63" t="str">
        <f t="shared" si="94"/>
        <v/>
      </c>
      <c r="J184" s="63" t="str">
        <f t="shared" si="94"/>
        <v/>
      </c>
      <c r="K184" s="63" t="str">
        <f t="shared" si="94"/>
        <v/>
      </c>
      <c r="L184" s="63" t="str">
        <f t="shared" si="94"/>
        <v/>
      </c>
      <c r="M184" s="63" t="str">
        <f t="shared" si="94"/>
        <v/>
      </c>
      <c r="N184" s="35" t="str">
        <f t="shared" si="94"/>
        <v/>
      </c>
      <c r="O184" s="35" t="str">
        <f t="shared" si="94"/>
        <v/>
      </c>
      <c r="P184" s="35" t="str">
        <f t="shared" si="94"/>
        <v/>
      </c>
      <c r="Q184" s="63" t="str">
        <f t="shared" si="94"/>
        <v/>
      </c>
      <c r="R184" s="63" t="str">
        <f t="shared" si="94"/>
        <v/>
      </c>
      <c r="S184" s="63" t="str">
        <f t="shared" si="94"/>
        <v/>
      </c>
      <c r="T184" s="63" t="str">
        <f t="shared" si="94"/>
        <v/>
      </c>
      <c r="U184" s="63" t="str">
        <f t="shared" si="94"/>
        <v/>
      </c>
      <c r="V184" s="64" t="str">
        <f t="shared" si="94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5">IFERROR(SQRT(2*(F183-F182)^2/(F183+F182)),"")</f>
        <v/>
      </c>
      <c r="G185" s="65" t="str">
        <f t="shared" si="95"/>
        <v/>
      </c>
      <c r="H185" s="65" t="str">
        <f t="shared" si="95"/>
        <v/>
      </c>
      <c r="I185" s="65" t="str">
        <f t="shared" si="95"/>
        <v/>
      </c>
      <c r="J185" s="65" t="str">
        <f t="shared" si="95"/>
        <v/>
      </c>
      <c r="K185" s="65" t="str">
        <f t="shared" si="95"/>
        <v/>
      </c>
      <c r="L185" s="65" t="str">
        <f t="shared" si="95"/>
        <v/>
      </c>
      <c r="M185" s="65" t="str">
        <f t="shared" si="95"/>
        <v/>
      </c>
      <c r="N185" s="70" t="str">
        <f t="shared" si="95"/>
        <v/>
      </c>
      <c r="O185" s="70" t="str">
        <f t="shared" si="95"/>
        <v/>
      </c>
      <c r="P185" s="70" t="str">
        <f t="shared" si="95"/>
        <v/>
      </c>
      <c r="Q185" s="65" t="str">
        <f t="shared" si="95"/>
        <v/>
      </c>
      <c r="R185" s="65" t="str">
        <f t="shared" si="95"/>
        <v/>
      </c>
      <c r="S185" s="65" t="str">
        <f t="shared" si="95"/>
        <v/>
      </c>
      <c r="T185" s="65" t="str">
        <f t="shared" si="95"/>
        <v/>
      </c>
      <c r="U185" s="65" t="str">
        <f t="shared" si="95"/>
        <v/>
      </c>
      <c r="V185" s="66" t="str">
        <f t="shared" si="95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6">IFERROR((F187-F186)/F186,"")</f>
        <v/>
      </c>
      <c r="G188" s="63" t="str">
        <f t="shared" si="96"/>
        <v/>
      </c>
      <c r="H188" s="63" t="str">
        <f t="shared" si="96"/>
        <v/>
      </c>
      <c r="I188" s="63" t="str">
        <f t="shared" si="96"/>
        <v/>
      </c>
      <c r="J188" s="63" t="str">
        <f t="shared" si="96"/>
        <v/>
      </c>
      <c r="K188" s="63" t="str">
        <f t="shared" si="96"/>
        <v/>
      </c>
      <c r="L188" s="63" t="str">
        <f t="shared" si="96"/>
        <v/>
      </c>
      <c r="M188" s="63" t="str">
        <f t="shared" si="96"/>
        <v/>
      </c>
      <c r="N188" s="35" t="str">
        <f t="shared" si="96"/>
        <v/>
      </c>
      <c r="O188" s="35" t="str">
        <f t="shared" si="96"/>
        <v/>
      </c>
      <c r="P188" s="35" t="str">
        <f t="shared" si="96"/>
        <v/>
      </c>
      <c r="Q188" s="63" t="str">
        <f t="shared" si="96"/>
        <v/>
      </c>
      <c r="R188" s="63" t="str">
        <f t="shared" si="96"/>
        <v/>
      </c>
      <c r="S188" s="63" t="str">
        <f t="shared" si="96"/>
        <v/>
      </c>
      <c r="T188" s="63" t="str">
        <f t="shared" si="96"/>
        <v/>
      </c>
      <c r="U188" s="63" t="str">
        <f t="shared" si="96"/>
        <v/>
      </c>
      <c r="V188" s="64" t="str">
        <f t="shared" si="96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7">IFERROR(SQRT(2*(F187-F186)^2/(F187+F186)),"")</f>
        <v/>
      </c>
      <c r="G189" s="65" t="str">
        <f t="shared" si="97"/>
        <v/>
      </c>
      <c r="H189" s="65" t="str">
        <f t="shared" si="97"/>
        <v/>
      </c>
      <c r="I189" s="65" t="str">
        <f t="shared" si="97"/>
        <v/>
      </c>
      <c r="J189" s="65" t="str">
        <f t="shared" si="97"/>
        <v/>
      </c>
      <c r="K189" s="65" t="str">
        <f t="shared" si="97"/>
        <v/>
      </c>
      <c r="L189" s="65" t="str">
        <f t="shared" si="97"/>
        <v/>
      </c>
      <c r="M189" s="65" t="str">
        <f t="shared" si="97"/>
        <v/>
      </c>
      <c r="N189" s="74" t="str">
        <f t="shared" si="97"/>
        <v/>
      </c>
      <c r="O189" s="74" t="str">
        <f t="shared" si="97"/>
        <v/>
      </c>
      <c r="P189" s="74" t="str">
        <f t="shared" si="97"/>
        <v/>
      </c>
      <c r="Q189" s="65" t="str">
        <f t="shared" si="97"/>
        <v/>
      </c>
      <c r="R189" s="65" t="str">
        <f t="shared" si="97"/>
        <v/>
      </c>
      <c r="S189" s="65" t="str">
        <f t="shared" si="97"/>
        <v/>
      </c>
      <c r="T189" s="65" t="str">
        <f t="shared" si="97"/>
        <v/>
      </c>
      <c r="U189" s="65" t="str">
        <f t="shared" si="97"/>
        <v/>
      </c>
      <c r="V189" s="66" t="str">
        <f t="shared" si="97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98">IFERROR((F191-F190)/F190,"")</f>
        <v/>
      </c>
      <c r="G192" s="63" t="str">
        <f t="shared" si="98"/>
        <v/>
      </c>
      <c r="H192" s="63" t="str">
        <f t="shared" si="98"/>
        <v/>
      </c>
      <c r="I192" s="63" t="str">
        <f t="shared" si="98"/>
        <v/>
      </c>
      <c r="J192" s="63" t="str">
        <f t="shared" si="98"/>
        <v/>
      </c>
      <c r="K192" s="63" t="str">
        <f t="shared" si="98"/>
        <v/>
      </c>
      <c r="L192" s="63" t="str">
        <f t="shared" si="98"/>
        <v/>
      </c>
      <c r="M192" s="63" t="str">
        <f t="shared" si="98"/>
        <v/>
      </c>
      <c r="N192" s="35" t="str">
        <f t="shared" si="98"/>
        <v/>
      </c>
      <c r="O192" s="35" t="str">
        <f t="shared" si="98"/>
        <v/>
      </c>
      <c r="P192" s="35" t="str">
        <f t="shared" si="98"/>
        <v/>
      </c>
      <c r="Q192" s="63" t="str">
        <f t="shared" si="98"/>
        <v/>
      </c>
      <c r="R192" s="63" t="str">
        <f t="shared" si="98"/>
        <v/>
      </c>
      <c r="S192" s="63" t="str">
        <f t="shared" si="98"/>
        <v/>
      </c>
      <c r="T192" s="63" t="str">
        <f t="shared" si="98"/>
        <v/>
      </c>
      <c r="U192" s="63" t="str">
        <f t="shared" si="98"/>
        <v/>
      </c>
      <c r="V192" s="64" t="str">
        <f t="shared" si="98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99">IFERROR(SQRT(2*(F191-F190)^2/(F191+F190)),"")</f>
        <v/>
      </c>
      <c r="G193" s="65" t="str">
        <f t="shared" si="99"/>
        <v/>
      </c>
      <c r="H193" s="65" t="str">
        <f t="shared" si="99"/>
        <v/>
      </c>
      <c r="I193" s="65" t="str">
        <f t="shared" si="99"/>
        <v/>
      </c>
      <c r="J193" s="65" t="str">
        <f t="shared" si="99"/>
        <v/>
      </c>
      <c r="K193" s="65" t="str">
        <f t="shared" si="99"/>
        <v/>
      </c>
      <c r="L193" s="65" t="str">
        <f t="shared" si="99"/>
        <v/>
      </c>
      <c r="M193" s="65" t="str">
        <f t="shared" si="99"/>
        <v/>
      </c>
      <c r="N193" s="74" t="str">
        <f t="shared" si="99"/>
        <v/>
      </c>
      <c r="O193" s="74" t="str">
        <f t="shared" si="99"/>
        <v/>
      </c>
      <c r="P193" s="74" t="str">
        <f t="shared" si="99"/>
        <v/>
      </c>
      <c r="Q193" s="65" t="str">
        <f t="shared" si="99"/>
        <v/>
      </c>
      <c r="R193" s="65" t="str">
        <f t="shared" si="99"/>
        <v/>
      </c>
      <c r="S193" s="65" t="str">
        <f t="shared" si="99"/>
        <v/>
      </c>
      <c r="T193" s="65" t="str">
        <f t="shared" si="99"/>
        <v/>
      </c>
      <c r="U193" s="65" t="str">
        <f t="shared" si="99"/>
        <v/>
      </c>
      <c r="V193" s="66" t="str">
        <f t="shared" si="99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100">IFERROR((F195-F194)/F194,"")</f>
        <v/>
      </c>
      <c r="G196" s="63" t="str">
        <f t="shared" si="100"/>
        <v/>
      </c>
      <c r="H196" s="63" t="str">
        <f t="shared" si="100"/>
        <v/>
      </c>
      <c r="I196" s="63" t="str">
        <f t="shared" si="100"/>
        <v/>
      </c>
      <c r="J196" s="63" t="str">
        <f t="shared" si="100"/>
        <v/>
      </c>
      <c r="K196" s="63" t="str">
        <f t="shared" si="100"/>
        <v/>
      </c>
      <c r="L196" s="63" t="str">
        <f t="shared" si="100"/>
        <v/>
      </c>
      <c r="M196" s="63" t="str">
        <f t="shared" si="100"/>
        <v/>
      </c>
      <c r="N196" s="35" t="str">
        <f t="shared" si="100"/>
        <v/>
      </c>
      <c r="O196" s="35" t="str">
        <f t="shared" si="100"/>
        <v/>
      </c>
      <c r="P196" s="35" t="str">
        <f t="shared" si="100"/>
        <v/>
      </c>
      <c r="Q196" s="63" t="str">
        <f t="shared" si="100"/>
        <v/>
      </c>
      <c r="R196" s="63" t="str">
        <f t="shared" si="100"/>
        <v/>
      </c>
      <c r="S196" s="63" t="str">
        <f t="shared" si="100"/>
        <v/>
      </c>
      <c r="T196" s="63" t="str">
        <f t="shared" si="100"/>
        <v/>
      </c>
      <c r="U196" s="63" t="str">
        <f t="shared" si="100"/>
        <v/>
      </c>
      <c r="V196" s="64" t="str">
        <f t="shared" si="100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101">IFERROR(SQRT(2*(F195-F194)^2/(F195+F194)),"")</f>
        <v/>
      </c>
      <c r="G197" s="65" t="str">
        <f t="shared" si="101"/>
        <v/>
      </c>
      <c r="H197" s="65" t="str">
        <f t="shared" si="101"/>
        <v/>
      </c>
      <c r="I197" s="65" t="str">
        <f t="shared" si="101"/>
        <v/>
      </c>
      <c r="J197" s="65" t="str">
        <f t="shared" si="101"/>
        <v/>
      </c>
      <c r="K197" s="65" t="str">
        <f t="shared" si="101"/>
        <v/>
      </c>
      <c r="L197" s="65" t="str">
        <f t="shared" si="101"/>
        <v/>
      </c>
      <c r="M197" s="65" t="str">
        <f t="shared" si="101"/>
        <v/>
      </c>
      <c r="N197" s="70" t="str">
        <f t="shared" si="101"/>
        <v/>
      </c>
      <c r="O197" s="70" t="str">
        <f t="shared" si="101"/>
        <v/>
      </c>
      <c r="P197" s="70" t="str">
        <f t="shared" si="101"/>
        <v/>
      </c>
      <c r="Q197" s="65" t="str">
        <f t="shared" si="101"/>
        <v/>
      </c>
      <c r="R197" s="65" t="str">
        <f t="shared" si="101"/>
        <v/>
      </c>
      <c r="S197" s="65" t="str">
        <f t="shared" si="101"/>
        <v/>
      </c>
      <c r="T197" s="65" t="str">
        <f t="shared" si="101"/>
        <v/>
      </c>
      <c r="U197" s="65" t="str">
        <f t="shared" si="101"/>
        <v/>
      </c>
      <c r="V197" s="66" t="str">
        <f t="shared" si="101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102">IFERROR((F199-F198)/F198,"")</f>
        <v/>
      </c>
      <c r="G200" s="63" t="str">
        <f t="shared" si="102"/>
        <v/>
      </c>
      <c r="H200" s="63" t="str">
        <f t="shared" si="102"/>
        <v/>
      </c>
      <c r="I200" s="63" t="str">
        <f t="shared" si="102"/>
        <v/>
      </c>
      <c r="J200" s="63" t="str">
        <f t="shared" si="102"/>
        <v/>
      </c>
      <c r="K200" s="63" t="str">
        <f t="shared" si="102"/>
        <v/>
      </c>
      <c r="L200" s="63" t="str">
        <f t="shared" si="102"/>
        <v/>
      </c>
      <c r="M200" s="63" t="str">
        <f t="shared" si="102"/>
        <v/>
      </c>
      <c r="N200" s="35" t="str">
        <f t="shared" si="102"/>
        <v/>
      </c>
      <c r="O200" s="35" t="str">
        <f t="shared" si="102"/>
        <v/>
      </c>
      <c r="P200" s="35" t="str">
        <f t="shared" si="102"/>
        <v/>
      </c>
      <c r="Q200" s="63" t="str">
        <f t="shared" si="102"/>
        <v/>
      </c>
      <c r="R200" s="63" t="str">
        <f t="shared" si="102"/>
        <v/>
      </c>
      <c r="S200" s="63" t="str">
        <f t="shared" si="102"/>
        <v/>
      </c>
      <c r="T200" s="63" t="str">
        <f t="shared" si="102"/>
        <v/>
      </c>
      <c r="U200" s="63" t="str">
        <f t="shared" si="102"/>
        <v/>
      </c>
      <c r="V200" s="64" t="str">
        <f t="shared" si="102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103">IFERROR(SQRT(2*(F199-F198)^2/(F199+F198)),"")</f>
        <v/>
      </c>
      <c r="G201" s="65" t="str">
        <f t="shared" si="103"/>
        <v/>
      </c>
      <c r="H201" s="65" t="str">
        <f t="shared" si="103"/>
        <v/>
      </c>
      <c r="I201" s="65" t="str">
        <f t="shared" si="103"/>
        <v/>
      </c>
      <c r="J201" s="65" t="str">
        <f t="shared" si="103"/>
        <v/>
      </c>
      <c r="K201" s="65" t="str">
        <f t="shared" si="103"/>
        <v/>
      </c>
      <c r="L201" s="65" t="str">
        <f t="shared" si="103"/>
        <v/>
      </c>
      <c r="M201" s="65" t="str">
        <f t="shared" si="103"/>
        <v/>
      </c>
      <c r="N201" s="70" t="str">
        <f t="shared" si="103"/>
        <v/>
      </c>
      <c r="O201" s="70" t="str">
        <f t="shared" si="103"/>
        <v/>
      </c>
      <c r="P201" s="70" t="str">
        <f t="shared" si="103"/>
        <v/>
      </c>
      <c r="Q201" s="65" t="str">
        <f t="shared" si="103"/>
        <v/>
      </c>
      <c r="R201" s="65" t="str">
        <f t="shared" si="103"/>
        <v/>
      </c>
      <c r="S201" s="65" t="str">
        <f t="shared" si="103"/>
        <v/>
      </c>
      <c r="T201" s="65" t="str">
        <f t="shared" si="103"/>
        <v/>
      </c>
      <c r="U201" s="65" t="str">
        <f t="shared" si="103"/>
        <v/>
      </c>
      <c r="V201" s="66" t="str">
        <f t="shared" si="103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4">IFERROR((F203-F202)/F202,"")</f>
        <v/>
      </c>
      <c r="G204" s="63" t="str">
        <f t="shared" si="104"/>
        <v/>
      </c>
      <c r="H204" s="63" t="str">
        <f t="shared" si="104"/>
        <v/>
      </c>
      <c r="I204" s="63" t="str">
        <f t="shared" si="104"/>
        <v/>
      </c>
      <c r="J204" s="63" t="str">
        <f t="shared" si="104"/>
        <v/>
      </c>
      <c r="K204" s="63" t="str">
        <f t="shared" si="104"/>
        <v/>
      </c>
      <c r="L204" s="63" t="str">
        <f t="shared" si="104"/>
        <v/>
      </c>
      <c r="M204" s="63" t="str">
        <f t="shared" si="104"/>
        <v/>
      </c>
      <c r="N204" s="35" t="str">
        <f t="shared" si="104"/>
        <v/>
      </c>
      <c r="O204" s="35" t="str">
        <f t="shared" si="104"/>
        <v/>
      </c>
      <c r="P204" s="35" t="str">
        <f t="shared" si="104"/>
        <v/>
      </c>
      <c r="Q204" s="63" t="str">
        <f t="shared" si="104"/>
        <v/>
      </c>
      <c r="R204" s="63" t="str">
        <f t="shared" si="104"/>
        <v/>
      </c>
      <c r="S204" s="63" t="str">
        <f t="shared" si="104"/>
        <v/>
      </c>
      <c r="T204" s="63" t="str">
        <f t="shared" si="104"/>
        <v/>
      </c>
      <c r="U204" s="63" t="str">
        <f t="shared" si="104"/>
        <v/>
      </c>
      <c r="V204" s="64" t="str">
        <f t="shared" si="104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5">IFERROR(SQRT(2*(F203-F202)^2/(F203+F202)),"")</f>
        <v/>
      </c>
      <c r="G205" s="65" t="str">
        <f t="shared" si="105"/>
        <v/>
      </c>
      <c r="H205" s="65" t="str">
        <f t="shared" si="105"/>
        <v/>
      </c>
      <c r="I205" s="65" t="str">
        <f t="shared" si="105"/>
        <v/>
      </c>
      <c r="J205" s="65" t="str">
        <f t="shared" si="105"/>
        <v/>
      </c>
      <c r="K205" s="65" t="str">
        <f t="shared" si="105"/>
        <v/>
      </c>
      <c r="L205" s="65" t="str">
        <f t="shared" si="105"/>
        <v/>
      </c>
      <c r="M205" s="65" t="str">
        <f t="shared" si="105"/>
        <v/>
      </c>
      <c r="N205" s="70" t="str">
        <f t="shared" si="105"/>
        <v/>
      </c>
      <c r="O205" s="70" t="str">
        <f t="shared" si="105"/>
        <v/>
      </c>
      <c r="P205" s="70" t="str">
        <f t="shared" si="105"/>
        <v/>
      </c>
      <c r="Q205" s="65" t="str">
        <f t="shared" si="105"/>
        <v/>
      </c>
      <c r="R205" s="65" t="str">
        <f t="shared" si="105"/>
        <v/>
      </c>
      <c r="S205" s="65" t="str">
        <f t="shared" si="105"/>
        <v/>
      </c>
      <c r="T205" s="65" t="str">
        <f t="shared" si="105"/>
        <v/>
      </c>
      <c r="U205" s="65" t="str">
        <f t="shared" si="105"/>
        <v/>
      </c>
      <c r="V205" s="66" t="str">
        <f t="shared" si="105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6">IFERROR((F207-F206)/F206,"")</f>
        <v/>
      </c>
      <c r="G208" s="63" t="str">
        <f t="shared" si="106"/>
        <v/>
      </c>
      <c r="H208" s="63" t="str">
        <f t="shared" si="106"/>
        <v/>
      </c>
      <c r="I208" s="63" t="str">
        <f t="shared" si="106"/>
        <v/>
      </c>
      <c r="J208" s="63" t="str">
        <f t="shared" si="106"/>
        <v/>
      </c>
      <c r="K208" s="63" t="str">
        <f t="shared" si="106"/>
        <v/>
      </c>
      <c r="L208" s="63" t="str">
        <f t="shared" si="106"/>
        <v/>
      </c>
      <c r="M208" s="63" t="str">
        <f t="shared" si="106"/>
        <v/>
      </c>
      <c r="N208" s="35" t="str">
        <f t="shared" si="106"/>
        <v/>
      </c>
      <c r="O208" s="35" t="str">
        <f t="shared" si="106"/>
        <v/>
      </c>
      <c r="P208" s="35" t="str">
        <f t="shared" si="106"/>
        <v/>
      </c>
      <c r="Q208" s="63" t="str">
        <f t="shared" si="106"/>
        <v/>
      </c>
      <c r="R208" s="63" t="str">
        <f t="shared" si="106"/>
        <v/>
      </c>
      <c r="S208" s="63" t="str">
        <f t="shared" si="106"/>
        <v/>
      </c>
      <c r="T208" s="63" t="str">
        <f t="shared" si="106"/>
        <v/>
      </c>
      <c r="U208" s="63" t="str">
        <f t="shared" si="106"/>
        <v/>
      </c>
      <c r="V208" s="64" t="str">
        <f t="shared" si="106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7">IFERROR(SQRT(2*(F207-F206)^2/(F207+F206)),"")</f>
        <v/>
      </c>
      <c r="G209" s="65" t="str">
        <f t="shared" si="107"/>
        <v/>
      </c>
      <c r="H209" s="65" t="str">
        <f t="shared" si="107"/>
        <v/>
      </c>
      <c r="I209" s="65" t="str">
        <f t="shared" si="107"/>
        <v/>
      </c>
      <c r="J209" s="65" t="str">
        <f t="shared" si="107"/>
        <v/>
      </c>
      <c r="K209" s="65" t="str">
        <f t="shared" si="107"/>
        <v/>
      </c>
      <c r="L209" s="65" t="str">
        <f t="shared" si="107"/>
        <v/>
      </c>
      <c r="M209" s="65" t="str">
        <f t="shared" si="107"/>
        <v/>
      </c>
      <c r="N209" s="74" t="str">
        <f t="shared" si="107"/>
        <v/>
      </c>
      <c r="O209" s="74" t="str">
        <f t="shared" si="107"/>
        <v/>
      </c>
      <c r="P209" s="74" t="str">
        <f t="shared" si="107"/>
        <v/>
      </c>
      <c r="Q209" s="65" t="str">
        <f t="shared" si="107"/>
        <v/>
      </c>
      <c r="R209" s="65" t="str">
        <f t="shared" si="107"/>
        <v/>
      </c>
      <c r="S209" s="65" t="str">
        <f t="shared" si="107"/>
        <v/>
      </c>
      <c r="T209" s="65" t="str">
        <f t="shared" si="107"/>
        <v/>
      </c>
      <c r="U209" s="65" t="str">
        <f t="shared" si="107"/>
        <v/>
      </c>
      <c r="V209" s="66" t="str">
        <f t="shared" si="107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/>
      <c r="E210" s="90"/>
    </row>
    <row r="211" spans="1:22" ht="13.95" customHeight="1" x14ac:dyDescent="0.3">
      <c r="A211" s="82"/>
      <c r="B211" s="85"/>
      <c r="C211" s="18" t="s">
        <v>548</v>
      </c>
      <c r="D211" s="88"/>
      <c r="E211" s="88"/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 t="str">
        <f t="shared" ref="F212:V212" si="108">IFERROR((F211-F210)/F210,"")</f>
        <v/>
      </c>
      <c r="G212" s="63" t="str">
        <f t="shared" si="108"/>
        <v/>
      </c>
      <c r="H212" s="63" t="str">
        <f t="shared" si="108"/>
        <v/>
      </c>
      <c r="I212" s="63" t="str">
        <f t="shared" si="108"/>
        <v/>
      </c>
      <c r="J212" s="63" t="str">
        <f t="shared" si="108"/>
        <v/>
      </c>
      <c r="K212" s="63" t="str">
        <f t="shared" si="108"/>
        <v/>
      </c>
      <c r="L212" s="63" t="str">
        <f t="shared" si="108"/>
        <v/>
      </c>
      <c r="M212" s="63" t="str">
        <f t="shared" si="108"/>
        <v/>
      </c>
      <c r="N212" s="35" t="str">
        <f t="shared" si="108"/>
        <v/>
      </c>
      <c r="O212" s="35" t="str">
        <f t="shared" si="108"/>
        <v/>
      </c>
      <c r="P212" s="35" t="str">
        <f t="shared" si="108"/>
        <v/>
      </c>
      <c r="Q212" s="63" t="str">
        <f t="shared" si="108"/>
        <v/>
      </c>
      <c r="R212" s="63" t="str">
        <f t="shared" si="108"/>
        <v/>
      </c>
      <c r="S212" s="63" t="str">
        <f t="shared" si="108"/>
        <v/>
      </c>
      <c r="T212" s="63" t="str">
        <f t="shared" si="108"/>
        <v/>
      </c>
      <c r="U212" s="63" t="str">
        <f t="shared" si="108"/>
        <v/>
      </c>
      <c r="V212" s="64" t="str">
        <f t="shared" si="108"/>
        <v/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 t="str">
        <f t="shared" ref="F213:V213" si="109">IFERROR(SQRT(2*(F211-F210)^2/(F211+F210)),"")</f>
        <v/>
      </c>
      <c r="G213" s="65" t="str">
        <f t="shared" si="109"/>
        <v/>
      </c>
      <c r="H213" s="65" t="str">
        <f t="shared" si="109"/>
        <v/>
      </c>
      <c r="I213" s="65" t="str">
        <f t="shared" si="109"/>
        <v/>
      </c>
      <c r="J213" s="65" t="str">
        <f t="shared" si="109"/>
        <v/>
      </c>
      <c r="K213" s="65" t="str">
        <f t="shared" si="109"/>
        <v/>
      </c>
      <c r="L213" s="65" t="str">
        <f t="shared" si="109"/>
        <v/>
      </c>
      <c r="M213" s="65" t="str">
        <f t="shared" si="109"/>
        <v/>
      </c>
      <c r="N213" s="74" t="str">
        <f t="shared" si="109"/>
        <v/>
      </c>
      <c r="O213" s="74" t="str">
        <f t="shared" si="109"/>
        <v/>
      </c>
      <c r="P213" s="74" t="str">
        <f t="shared" si="109"/>
        <v/>
      </c>
      <c r="Q213" s="65" t="str">
        <f t="shared" si="109"/>
        <v/>
      </c>
      <c r="R213" s="65" t="str">
        <f t="shared" si="109"/>
        <v/>
      </c>
      <c r="S213" s="65" t="str">
        <f t="shared" si="109"/>
        <v/>
      </c>
      <c r="T213" s="65" t="str">
        <f t="shared" si="109"/>
        <v/>
      </c>
      <c r="U213" s="65" t="str">
        <f t="shared" si="109"/>
        <v/>
      </c>
      <c r="V213" s="66" t="str">
        <f t="shared" si="109"/>
        <v/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/>
      <c r="E214" s="90"/>
    </row>
    <row r="215" spans="1:22" ht="13.95" customHeight="1" x14ac:dyDescent="0.3">
      <c r="A215" s="82"/>
      <c r="B215" s="85"/>
      <c r="C215" s="18" t="s">
        <v>548</v>
      </c>
      <c r="D215" s="88"/>
      <c r="E215" s="88"/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 t="str">
        <f t="shared" ref="F216:V216" si="110">IFERROR((F215-F214)/F214,"")</f>
        <v/>
      </c>
      <c r="G216" s="63" t="str">
        <f t="shared" si="110"/>
        <v/>
      </c>
      <c r="H216" s="63" t="str">
        <f t="shared" si="110"/>
        <v/>
      </c>
      <c r="I216" s="63" t="str">
        <f t="shared" si="110"/>
        <v/>
      </c>
      <c r="J216" s="63" t="str">
        <f t="shared" si="110"/>
        <v/>
      </c>
      <c r="K216" s="63" t="str">
        <f t="shared" si="110"/>
        <v/>
      </c>
      <c r="L216" s="63" t="str">
        <f t="shared" si="110"/>
        <v/>
      </c>
      <c r="M216" s="63" t="str">
        <f t="shared" si="110"/>
        <v/>
      </c>
      <c r="N216" s="35" t="str">
        <f t="shared" si="110"/>
        <v/>
      </c>
      <c r="O216" s="35" t="str">
        <f t="shared" si="110"/>
        <v/>
      </c>
      <c r="P216" s="35" t="str">
        <f t="shared" si="110"/>
        <v/>
      </c>
      <c r="Q216" s="63" t="str">
        <f t="shared" si="110"/>
        <v/>
      </c>
      <c r="R216" s="63" t="str">
        <f t="shared" si="110"/>
        <v/>
      </c>
      <c r="S216" s="63" t="str">
        <f t="shared" si="110"/>
        <v/>
      </c>
      <c r="T216" s="63" t="str">
        <f t="shared" si="110"/>
        <v/>
      </c>
      <c r="U216" s="63" t="str">
        <f t="shared" si="110"/>
        <v/>
      </c>
      <c r="V216" s="64" t="str">
        <f t="shared" si="110"/>
        <v/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 t="str">
        <f t="shared" ref="F217:V217" si="111">IFERROR(SQRT(2*(F215-F214)^2/(F215+F214)),"")</f>
        <v/>
      </c>
      <c r="G217" s="65" t="str">
        <f t="shared" si="111"/>
        <v/>
      </c>
      <c r="H217" s="65" t="str">
        <f t="shared" si="111"/>
        <v/>
      </c>
      <c r="I217" s="65" t="str">
        <f t="shared" si="111"/>
        <v/>
      </c>
      <c r="J217" s="65" t="str">
        <f t="shared" si="111"/>
        <v/>
      </c>
      <c r="K217" s="65" t="str">
        <f t="shared" si="111"/>
        <v/>
      </c>
      <c r="L217" s="65" t="str">
        <f t="shared" si="111"/>
        <v/>
      </c>
      <c r="M217" s="65" t="str">
        <f t="shared" si="111"/>
        <v/>
      </c>
      <c r="N217" s="74" t="str">
        <f t="shared" si="111"/>
        <v/>
      </c>
      <c r="O217" s="74" t="str">
        <f t="shared" si="111"/>
        <v/>
      </c>
      <c r="P217" s="74" t="str">
        <f t="shared" si="111"/>
        <v/>
      </c>
      <c r="Q217" s="65" t="str">
        <f t="shared" si="111"/>
        <v/>
      </c>
      <c r="R217" s="65" t="str">
        <f t="shared" si="111"/>
        <v/>
      </c>
      <c r="S217" s="65" t="str">
        <f t="shared" si="111"/>
        <v/>
      </c>
      <c r="T217" s="65" t="str">
        <f t="shared" si="111"/>
        <v/>
      </c>
      <c r="U217" s="65" t="str">
        <f t="shared" si="111"/>
        <v/>
      </c>
      <c r="V217" s="66" t="str">
        <f t="shared" si="111"/>
        <v/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12">IFERROR((F219-F218)/F218,"")</f>
        <v/>
      </c>
      <c r="G220" s="63" t="str">
        <f t="shared" si="112"/>
        <v/>
      </c>
      <c r="H220" s="63" t="str">
        <f t="shared" si="112"/>
        <v/>
      </c>
      <c r="I220" s="63" t="str">
        <f t="shared" si="112"/>
        <v/>
      </c>
      <c r="J220" s="63" t="str">
        <f t="shared" si="112"/>
        <v/>
      </c>
      <c r="K220" s="63" t="str">
        <f t="shared" si="112"/>
        <v/>
      </c>
      <c r="L220" s="63" t="str">
        <f t="shared" si="112"/>
        <v/>
      </c>
      <c r="M220" s="63" t="str">
        <f t="shared" si="112"/>
        <v/>
      </c>
      <c r="N220" s="35" t="str">
        <f t="shared" si="112"/>
        <v/>
      </c>
      <c r="O220" s="35" t="str">
        <f t="shared" si="112"/>
        <v/>
      </c>
      <c r="P220" s="35" t="str">
        <f t="shared" si="112"/>
        <v/>
      </c>
      <c r="Q220" s="63" t="str">
        <f t="shared" si="112"/>
        <v/>
      </c>
      <c r="R220" s="63" t="str">
        <f t="shared" si="112"/>
        <v/>
      </c>
      <c r="S220" s="63" t="str">
        <f t="shared" si="112"/>
        <v/>
      </c>
      <c r="T220" s="63" t="str">
        <f t="shared" si="112"/>
        <v/>
      </c>
      <c r="U220" s="63" t="str">
        <f t="shared" si="112"/>
        <v/>
      </c>
      <c r="V220" s="64" t="str">
        <f t="shared" si="112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13">IFERROR(SQRT(2*(F219-F218)^2/(F219+F218)),"")</f>
        <v/>
      </c>
      <c r="G221" s="65" t="str">
        <f t="shared" si="113"/>
        <v/>
      </c>
      <c r="H221" s="65" t="str">
        <f t="shared" si="113"/>
        <v/>
      </c>
      <c r="I221" s="65" t="str">
        <f t="shared" si="113"/>
        <v/>
      </c>
      <c r="J221" s="65" t="str">
        <f t="shared" si="113"/>
        <v/>
      </c>
      <c r="K221" s="65" t="str">
        <f t="shared" si="113"/>
        <v/>
      </c>
      <c r="L221" s="65" t="str">
        <f t="shared" si="113"/>
        <v/>
      </c>
      <c r="M221" s="65" t="str">
        <f t="shared" si="113"/>
        <v/>
      </c>
      <c r="N221" s="70" t="str">
        <f t="shared" si="113"/>
        <v/>
      </c>
      <c r="O221" s="70" t="str">
        <f t="shared" si="113"/>
        <v/>
      </c>
      <c r="P221" s="70" t="str">
        <f t="shared" si="113"/>
        <v/>
      </c>
      <c r="Q221" s="65" t="str">
        <f t="shared" si="113"/>
        <v/>
      </c>
      <c r="R221" s="65" t="str">
        <f t="shared" si="113"/>
        <v/>
      </c>
      <c r="S221" s="65" t="str">
        <f t="shared" si="113"/>
        <v/>
      </c>
      <c r="T221" s="65" t="str">
        <f t="shared" si="113"/>
        <v/>
      </c>
      <c r="U221" s="65" t="str">
        <f t="shared" si="113"/>
        <v/>
      </c>
      <c r="V221" s="66" t="str">
        <f t="shared" si="113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4">IFERROR((F223-F222)/F222,"")</f>
        <v/>
      </c>
      <c r="G224" s="63" t="str">
        <f t="shared" si="114"/>
        <v/>
      </c>
      <c r="H224" s="63" t="str">
        <f t="shared" si="114"/>
        <v/>
      </c>
      <c r="I224" s="63" t="str">
        <f t="shared" si="114"/>
        <v/>
      </c>
      <c r="J224" s="63" t="str">
        <f t="shared" si="114"/>
        <v/>
      </c>
      <c r="K224" s="63" t="str">
        <f t="shared" si="114"/>
        <v/>
      </c>
      <c r="L224" s="63" t="str">
        <f t="shared" si="114"/>
        <v/>
      </c>
      <c r="M224" s="63" t="str">
        <f t="shared" si="114"/>
        <v/>
      </c>
      <c r="N224" s="35" t="str">
        <f t="shared" si="114"/>
        <v/>
      </c>
      <c r="O224" s="35" t="str">
        <f t="shared" si="114"/>
        <v/>
      </c>
      <c r="P224" s="35" t="str">
        <f t="shared" si="114"/>
        <v/>
      </c>
      <c r="Q224" s="63" t="str">
        <f t="shared" si="114"/>
        <v/>
      </c>
      <c r="R224" s="63" t="str">
        <f t="shared" si="114"/>
        <v/>
      </c>
      <c r="S224" s="63" t="str">
        <f t="shared" si="114"/>
        <v/>
      </c>
      <c r="T224" s="63" t="str">
        <f t="shared" si="114"/>
        <v/>
      </c>
      <c r="U224" s="63" t="str">
        <f t="shared" si="114"/>
        <v/>
      </c>
      <c r="V224" s="64" t="str">
        <f t="shared" si="114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5">IFERROR(SQRT(2*(F223-F222)^2/(F223+F222)),"")</f>
        <v/>
      </c>
      <c r="G225" s="65" t="str">
        <f t="shared" si="115"/>
        <v/>
      </c>
      <c r="H225" s="65" t="str">
        <f t="shared" si="115"/>
        <v/>
      </c>
      <c r="I225" s="65" t="str">
        <f t="shared" si="115"/>
        <v/>
      </c>
      <c r="J225" s="65" t="str">
        <f t="shared" si="115"/>
        <v/>
      </c>
      <c r="K225" s="65" t="str">
        <f t="shared" si="115"/>
        <v/>
      </c>
      <c r="L225" s="65" t="str">
        <f t="shared" si="115"/>
        <v/>
      </c>
      <c r="M225" s="65" t="str">
        <f t="shared" si="115"/>
        <v/>
      </c>
      <c r="N225" s="70" t="str">
        <f t="shared" si="115"/>
        <v/>
      </c>
      <c r="O225" s="70" t="str">
        <f t="shared" si="115"/>
        <v/>
      </c>
      <c r="P225" s="70" t="str">
        <f t="shared" si="115"/>
        <v/>
      </c>
      <c r="Q225" s="65" t="str">
        <f t="shared" si="115"/>
        <v/>
      </c>
      <c r="R225" s="65" t="str">
        <f t="shared" si="115"/>
        <v/>
      </c>
      <c r="S225" s="65" t="str">
        <f t="shared" si="115"/>
        <v/>
      </c>
      <c r="T225" s="65" t="str">
        <f t="shared" si="115"/>
        <v/>
      </c>
      <c r="U225" s="65" t="str">
        <f t="shared" si="115"/>
        <v/>
      </c>
      <c r="V225" s="66" t="str">
        <f t="shared" si="115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6">IFERROR((F227-F226)/F226,"")</f>
        <v/>
      </c>
      <c r="G228" s="63" t="str">
        <f t="shared" si="116"/>
        <v/>
      </c>
      <c r="H228" s="63" t="str">
        <f t="shared" si="116"/>
        <v/>
      </c>
      <c r="I228" s="63" t="str">
        <f t="shared" si="116"/>
        <v/>
      </c>
      <c r="J228" s="63" t="str">
        <f t="shared" si="116"/>
        <v/>
      </c>
      <c r="K228" s="63" t="str">
        <f t="shared" si="116"/>
        <v/>
      </c>
      <c r="L228" s="63" t="str">
        <f t="shared" si="116"/>
        <v/>
      </c>
      <c r="M228" s="63" t="str">
        <f t="shared" si="116"/>
        <v/>
      </c>
      <c r="N228" s="35" t="str">
        <f t="shared" si="116"/>
        <v/>
      </c>
      <c r="O228" s="35" t="str">
        <f t="shared" si="116"/>
        <v/>
      </c>
      <c r="P228" s="35" t="str">
        <f t="shared" si="116"/>
        <v/>
      </c>
      <c r="Q228" s="63" t="str">
        <f t="shared" si="116"/>
        <v/>
      </c>
      <c r="R228" s="63" t="str">
        <f t="shared" si="116"/>
        <v/>
      </c>
      <c r="S228" s="63" t="str">
        <f t="shared" si="116"/>
        <v/>
      </c>
      <c r="T228" s="63" t="str">
        <f t="shared" si="116"/>
        <v/>
      </c>
      <c r="U228" s="63" t="str">
        <f t="shared" si="116"/>
        <v/>
      </c>
      <c r="V228" s="64" t="str">
        <f t="shared" si="116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7">IFERROR(SQRT(2*(F227-F226)^2/(F227+F226)),"")</f>
        <v/>
      </c>
      <c r="G229" s="65" t="str">
        <f t="shared" si="117"/>
        <v/>
      </c>
      <c r="H229" s="65" t="str">
        <f t="shared" si="117"/>
        <v/>
      </c>
      <c r="I229" s="65" t="str">
        <f t="shared" si="117"/>
        <v/>
      </c>
      <c r="J229" s="65" t="str">
        <f t="shared" si="117"/>
        <v/>
      </c>
      <c r="K229" s="65" t="str">
        <f t="shared" si="117"/>
        <v/>
      </c>
      <c r="L229" s="65" t="str">
        <f t="shared" si="117"/>
        <v/>
      </c>
      <c r="M229" s="65" t="str">
        <f t="shared" si="117"/>
        <v/>
      </c>
      <c r="N229" s="70" t="str">
        <f t="shared" si="117"/>
        <v/>
      </c>
      <c r="O229" s="70" t="str">
        <f t="shared" si="117"/>
        <v/>
      </c>
      <c r="P229" s="70" t="str">
        <f t="shared" si="117"/>
        <v/>
      </c>
      <c r="Q229" s="65" t="str">
        <f t="shared" si="117"/>
        <v/>
      </c>
      <c r="R229" s="65" t="str">
        <f t="shared" si="117"/>
        <v/>
      </c>
      <c r="S229" s="65" t="str">
        <f t="shared" si="117"/>
        <v/>
      </c>
      <c r="T229" s="65" t="str">
        <f t="shared" si="117"/>
        <v/>
      </c>
      <c r="U229" s="65" t="str">
        <f t="shared" si="117"/>
        <v/>
      </c>
      <c r="V229" s="66" t="str">
        <f t="shared" si="117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8">IFERROR((F231-F230)/F230,"")</f>
        <v/>
      </c>
      <c r="G232" s="63" t="str">
        <f t="shared" si="118"/>
        <v/>
      </c>
      <c r="H232" s="63" t="str">
        <f t="shared" si="118"/>
        <v/>
      </c>
      <c r="I232" s="63" t="str">
        <f t="shared" si="118"/>
        <v/>
      </c>
      <c r="J232" s="63" t="str">
        <f t="shared" si="118"/>
        <v/>
      </c>
      <c r="K232" s="63" t="str">
        <f t="shared" si="118"/>
        <v/>
      </c>
      <c r="L232" s="63" t="str">
        <f t="shared" si="118"/>
        <v/>
      </c>
      <c r="M232" s="63" t="str">
        <f t="shared" si="118"/>
        <v/>
      </c>
      <c r="N232" s="35" t="str">
        <f t="shared" si="118"/>
        <v/>
      </c>
      <c r="O232" s="35" t="str">
        <f t="shared" si="118"/>
        <v/>
      </c>
      <c r="P232" s="35" t="str">
        <f t="shared" si="118"/>
        <v/>
      </c>
      <c r="Q232" s="63" t="str">
        <f t="shared" si="118"/>
        <v/>
      </c>
      <c r="R232" s="63" t="str">
        <f t="shared" si="118"/>
        <v/>
      </c>
      <c r="S232" s="63" t="str">
        <f t="shared" si="118"/>
        <v/>
      </c>
      <c r="T232" s="63" t="str">
        <f t="shared" si="118"/>
        <v/>
      </c>
      <c r="U232" s="63" t="str">
        <f t="shared" si="118"/>
        <v/>
      </c>
      <c r="V232" s="64" t="str">
        <f t="shared" si="118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9">IFERROR(SQRT(2*(F231-F230)^2/(F231+F230)),"")</f>
        <v/>
      </c>
      <c r="G233" s="65" t="str">
        <f t="shared" si="119"/>
        <v/>
      </c>
      <c r="H233" s="65" t="str">
        <f t="shared" si="119"/>
        <v/>
      </c>
      <c r="I233" s="65" t="str">
        <f t="shared" si="119"/>
        <v/>
      </c>
      <c r="J233" s="65" t="str">
        <f t="shared" si="119"/>
        <v/>
      </c>
      <c r="K233" s="65" t="str">
        <f t="shared" si="119"/>
        <v/>
      </c>
      <c r="L233" s="65" t="str">
        <f t="shared" si="119"/>
        <v/>
      </c>
      <c r="M233" s="65" t="str">
        <f t="shared" si="119"/>
        <v/>
      </c>
      <c r="N233" s="74" t="str">
        <f t="shared" si="119"/>
        <v/>
      </c>
      <c r="O233" s="74" t="str">
        <f t="shared" si="119"/>
        <v/>
      </c>
      <c r="P233" s="74" t="str">
        <f t="shared" si="119"/>
        <v/>
      </c>
      <c r="Q233" s="65" t="str">
        <f t="shared" si="119"/>
        <v/>
      </c>
      <c r="R233" s="65" t="str">
        <f t="shared" si="119"/>
        <v/>
      </c>
      <c r="S233" s="65" t="str">
        <f t="shared" si="119"/>
        <v/>
      </c>
      <c r="T233" s="65" t="str">
        <f t="shared" si="119"/>
        <v/>
      </c>
      <c r="U233" s="65" t="str">
        <f t="shared" si="119"/>
        <v/>
      </c>
      <c r="V233" s="66" t="str">
        <f t="shared" si="119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20">IFERROR((F235-F234)/F234,"")</f>
        <v/>
      </c>
      <c r="G236" s="63" t="str">
        <f t="shared" si="120"/>
        <v/>
      </c>
      <c r="H236" s="63" t="str">
        <f t="shared" si="120"/>
        <v/>
      </c>
      <c r="I236" s="63" t="str">
        <f t="shared" si="120"/>
        <v/>
      </c>
      <c r="J236" s="63" t="str">
        <f t="shared" si="120"/>
        <v/>
      </c>
      <c r="K236" s="63" t="str">
        <f t="shared" si="120"/>
        <v/>
      </c>
      <c r="L236" s="63" t="str">
        <f t="shared" si="120"/>
        <v/>
      </c>
      <c r="M236" s="63" t="str">
        <f t="shared" si="120"/>
        <v/>
      </c>
      <c r="N236" s="35" t="str">
        <f t="shared" si="120"/>
        <v/>
      </c>
      <c r="O236" s="35" t="str">
        <f t="shared" si="120"/>
        <v/>
      </c>
      <c r="P236" s="35" t="str">
        <f t="shared" si="120"/>
        <v/>
      </c>
      <c r="Q236" s="63" t="str">
        <f t="shared" si="120"/>
        <v/>
      </c>
      <c r="R236" s="63" t="str">
        <f t="shared" si="120"/>
        <v/>
      </c>
      <c r="S236" s="63" t="str">
        <f t="shared" si="120"/>
        <v/>
      </c>
      <c r="T236" s="63" t="str">
        <f t="shared" si="120"/>
        <v/>
      </c>
      <c r="U236" s="63" t="str">
        <f t="shared" si="120"/>
        <v/>
      </c>
      <c r="V236" s="64" t="str">
        <f t="shared" si="120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21">IFERROR(SQRT(2*(F235-F234)^2/(F235+F234)),"")</f>
        <v/>
      </c>
      <c r="G237" s="65" t="str">
        <f t="shared" si="121"/>
        <v/>
      </c>
      <c r="H237" s="65" t="str">
        <f t="shared" si="121"/>
        <v/>
      </c>
      <c r="I237" s="65" t="str">
        <f t="shared" si="121"/>
        <v/>
      </c>
      <c r="J237" s="65" t="str">
        <f t="shared" si="121"/>
        <v/>
      </c>
      <c r="K237" s="65" t="str">
        <f t="shared" si="121"/>
        <v/>
      </c>
      <c r="L237" s="65" t="str">
        <f t="shared" si="121"/>
        <v/>
      </c>
      <c r="M237" s="65" t="str">
        <f t="shared" si="121"/>
        <v/>
      </c>
      <c r="N237" s="74" t="str">
        <f t="shared" si="121"/>
        <v/>
      </c>
      <c r="O237" s="74" t="str">
        <f t="shared" si="121"/>
        <v/>
      </c>
      <c r="P237" s="74" t="str">
        <f t="shared" si="121"/>
        <v/>
      </c>
      <c r="Q237" s="65" t="str">
        <f t="shared" si="121"/>
        <v/>
      </c>
      <c r="R237" s="65" t="str">
        <f t="shared" si="121"/>
        <v/>
      </c>
      <c r="S237" s="65" t="str">
        <f t="shared" si="121"/>
        <v/>
      </c>
      <c r="T237" s="65" t="str">
        <f t="shared" si="121"/>
        <v/>
      </c>
      <c r="U237" s="65" t="str">
        <f t="shared" si="121"/>
        <v/>
      </c>
      <c r="V237" s="66" t="str">
        <f t="shared" si="121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22">IFERROR((F239-F238)/F238,"")</f>
        <v/>
      </c>
      <c r="G240" s="63" t="str">
        <f t="shared" si="122"/>
        <v/>
      </c>
      <c r="H240" s="63" t="str">
        <f t="shared" si="122"/>
        <v/>
      </c>
      <c r="I240" s="63" t="str">
        <f t="shared" si="122"/>
        <v/>
      </c>
      <c r="J240" s="63" t="str">
        <f t="shared" si="122"/>
        <v/>
      </c>
      <c r="K240" s="63" t="str">
        <f t="shared" si="122"/>
        <v/>
      </c>
      <c r="L240" s="63" t="str">
        <f t="shared" si="122"/>
        <v/>
      </c>
      <c r="M240" s="63" t="str">
        <f t="shared" si="122"/>
        <v/>
      </c>
      <c r="N240" s="35" t="str">
        <f t="shared" si="122"/>
        <v/>
      </c>
      <c r="O240" s="35" t="str">
        <f t="shared" si="122"/>
        <v/>
      </c>
      <c r="P240" s="35" t="str">
        <f t="shared" si="122"/>
        <v/>
      </c>
      <c r="Q240" s="63" t="str">
        <f t="shared" si="122"/>
        <v/>
      </c>
      <c r="R240" s="63" t="str">
        <f t="shared" si="122"/>
        <v/>
      </c>
      <c r="S240" s="63" t="str">
        <f t="shared" si="122"/>
        <v/>
      </c>
      <c r="T240" s="63" t="str">
        <f t="shared" si="122"/>
        <v/>
      </c>
      <c r="U240" s="63" t="str">
        <f t="shared" si="122"/>
        <v/>
      </c>
      <c r="V240" s="64" t="str">
        <f t="shared" si="122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23">IFERROR(SQRT(2*(F239-F238)^2/(F239+F238)),"")</f>
        <v/>
      </c>
      <c r="G241" s="65" t="str">
        <f t="shared" si="123"/>
        <v/>
      </c>
      <c r="H241" s="65" t="str">
        <f t="shared" si="123"/>
        <v/>
      </c>
      <c r="I241" s="65" t="str">
        <f t="shared" si="123"/>
        <v/>
      </c>
      <c r="J241" s="65" t="str">
        <f t="shared" si="123"/>
        <v/>
      </c>
      <c r="K241" s="65" t="str">
        <f t="shared" si="123"/>
        <v/>
      </c>
      <c r="L241" s="65" t="str">
        <f t="shared" si="123"/>
        <v/>
      </c>
      <c r="M241" s="65" t="str">
        <f t="shared" si="123"/>
        <v/>
      </c>
      <c r="N241" s="70" t="str">
        <f t="shared" si="123"/>
        <v/>
      </c>
      <c r="O241" s="70" t="str">
        <f t="shared" si="123"/>
        <v/>
      </c>
      <c r="P241" s="70" t="str">
        <f t="shared" si="123"/>
        <v/>
      </c>
      <c r="Q241" s="65" t="str">
        <f t="shared" si="123"/>
        <v/>
      </c>
      <c r="R241" s="65" t="str">
        <f t="shared" si="123"/>
        <v/>
      </c>
      <c r="S241" s="65" t="str">
        <f t="shared" si="123"/>
        <v/>
      </c>
      <c r="T241" s="65" t="str">
        <f t="shared" si="123"/>
        <v/>
      </c>
      <c r="U241" s="65" t="str">
        <f t="shared" si="123"/>
        <v/>
      </c>
      <c r="V241" s="66" t="str">
        <f t="shared" si="123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4">IFERROR((F243-F242)/F242,"")</f>
        <v/>
      </c>
      <c r="G244" s="63" t="str">
        <f t="shared" si="124"/>
        <v/>
      </c>
      <c r="H244" s="63" t="str">
        <f t="shared" si="124"/>
        <v/>
      </c>
      <c r="I244" s="63" t="str">
        <f t="shared" si="124"/>
        <v/>
      </c>
      <c r="J244" s="63" t="str">
        <f t="shared" si="124"/>
        <v/>
      </c>
      <c r="K244" s="63" t="str">
        <f t="shared" si="124"/>
        <v/>
      </c>
      <c r="L244" s="63" t="str">
        <f t="shared" si="124"/>
        <v/>
      </c>
      <c r="M244" s="63" t="str">
        <f t="shared" si="124"/>
        <v/>
      </c>
      <c r="N244" s="35" t="str">
        <f t="shared" si="124"/>
        <v/>
      </c>
      <c r="O244" s="35" t="str">
        <f t="shared" si="124"/>
        <v/>
      </c>
      <c r="P244" s="35" t="str">
        <f t="shared" si="124"/>
        <v/>
      </c>
      <c r="Q244" s="63" t="str">
        <f t="shared" si="124"/>
        <v/>
      </c>
      <c r="R244" s="63" t="str">
        <f t="shared" si="124"/>
        <v/>
      </c>
      <c r="S244" s="63" t="str">
        <f t="shared" si="124"/>
        <v/>
      </c>
      <c r="T244" s="63" t="str">
        <f t="shared" si="124"/>
        <v/>
      </c>
      <c r="U244" s="63" t="str">
        <f t="shared" si="124"/>
        <v/>
      </c>
      <c r="V244" s="64" t="str">
        <f t="shared" si="124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5">IFERROR(SQRT(2*(F243-F242)^2/(F243+F242)),"")</f>
        <v/>
      </c>
      <c r="G245" s="65" t="str">
        <f t="shared" si="125"/>
        <v/>
      </c>
      <c r="H245" s="65" t="str">
        <f t="shared" si="125"/>
        <v/>
      </c>
      <c r="I245" s="65" t="str">
        <f t="shared" si="125"/>
        <v/>
      </c>
      <c r="J245" s="65" t="str">
        <f t="shared" si="125"/>
        <v/>
      </c>
      <c r="K245" s="65" t="str">
        <f t="shared" si="125"/>
        <v/>
      </c>
      <c r="L245" s="65" t="str">
        <f t="shared" si="125"/>
        <v/>
      </c>
      <c r="M245" s="65" t="str">
        <f t="shared" si="125"/>
        <v/>
      </c>
      <c r="N245" s="70" t="str">
        <f t="shared" si="125"/>
        <v/>
      </c>
      <c r="O245" s="70" t="str">
        <f t="shared" si="125"/>
        <v/>
      </c>
      <c r="P245" s="70" t="str">
        <f t="shared" si="125"/>
        <v/>
      </c>
      <c r="Q245" s="65" t="str">
        <f t="shared" si="125"/>
        <v/>
      </c>
      <c r="R245" s="65" t="str">
        <f t="shared" si="125"/>
        <v/>
      </c>
      <c r="S245" s="65" t="str">
        <f t="shared" si="125"/>
        <v/>
      </c>
      <c r="T245" s="65" t="str">
        <f t="shared" si="125"/>
        <v/>
      </c>
      <c r="U245" s="65" t="str">
        <f t="shared" si="125"/>
        <v/>
      </c>
      <c r="V245" s="66" t="str">
        <f t="shared" si="125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6">IFERROR((F247-F246)/F246,"")</f>
        <v/>
      </c>
      <c r="G248" s="63" t="str">
        <f t="shared" si="126"/>
        <v/>
      </c>
      <c r="H248" s="63" t="str">
        <f t="shared" si="126"/>
        <v/>
      </c>
      <c r="I248" s="63" t="str">
        <f t="shared" si="126"/>
        <v/>
      </c>
      <c r="J248" s="63" t="str">
        <f t="shared" si="126"/>
        <v/>
      </c>
      <c r="K248" s="63" t="str">
        <f t="shared" si="126"/>
        <v/>
      </c>
      <c r="L248" s="63" t="str">
        <f t="shared" si="126"/>
        <v/>
      </c>
      <c r="M248" s="63" t="str">
        <f t="shared" si="126"/>
        <v/>
      </c>
      <c r="N248" s="35" t="str">
        <f t="shared" si="126"/>
        <v/>
      </c>
      <c r="O248" s="35" t="str">
        <f t="shared" si="126"/>
        <v/>
      </c>
      <c r="P248" s="35" t="str">
        <f t="shared" si="126"/>
        <v/>
      </c>
      <c r="Q248" s="63" t="str">
        <f t="shared" si="126"/>
        <v/>
      </c>
      <c r="R248" s="63" t="str">
        <f t="shared" si="126"/>
        <v/>
      </c>
      <c r="S248" s="63" t="str">
        <f t="shared" si="126"/>
        <v/>
      </c>
      <c r="T248" s="63" t="str">
        <f t="shared" si="126"/>
        <v/>
      </c>
      <c r="U248" s="63" t="str">
        <f t="shared" si="126"/>
        <v/>
      </c>
      <c r="V248" s="64" t="str">
        <f t="shared" si="126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7">IFERROR(SQRT(2*(F247-F246)^2/(F247+F246)),"")</f>
        <v/>
      </c>
      <c r="G249" s="65" t="str">
        <f t="shared" si="127"/>
        <v/>
      </c>
      <c r="H249" s="65" t="str">
        <f t="shared" si="127"/>
        <v/>
      </c>
      <c r="I249" s="65" t="str">
        <f t="shared" si="127"/>
        <v/>
      </c>
      <c r="J249" s="65" t="str">
        <f t="shared" si="127"/>
        <v/>
      </c>
      <c r="K249" s="65" t="str">
        <f t="shared" si="127"/>
        <v/>
      </c>
      <c r="L249" s="65" t="str">
        <f t="shared" si="127"/>
        <v/>
      </c>
      <c r="M249" s="65" t="str">
        <f t="shared" si="127"/>
        <v/>
      </c>
      <c r="N249" s="74" t="str">
        <f t="shared" si="127"/>
        <v/>
      </c>
      <c r="O249" s="74" t="str">
        <f t="shared" si="127"/>
        <v/>
      </c>
      <c r="P249" s="74" t="str">
        <f t="shared" si="127"/>
        <v/>
      </c>
      <c r="Q249" s="65" t="str">
        <f t="shared" si="127"/>
        <v/>
      </c>
      <c r="R249" s="65" t="str">
        <f t="shared" si="127"/>
        <v/>
      </c>
      <c r="S249" s="65" t="str">
        <f t="shared" si="127"/>
        <v/>
      </c>
      <c r="T249" s="65" t="str">
        <f t="shared" si="127"/>
        <v/>
      </c>
      <c r="U249" s="65" t="str">
        <f t="shared" si="127"/>
        <v/>
      </c>
      <c r="V249" s="66" t="str">
        <f t="shared" si="127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28">IFERROR((F251-F250)/F250,"")</f>
        <v/>
      </c>
      <c r="G252" s="63" t="str">
        <f t="shared" si="128"/>
        <v/>
      </c>
      <c r="H252" s="63" t="str">
        <f t="shared" si="128"/>
        <v/>
      </c>
      <c r="I252" s="63" t="str">
        <f t="shared" si="128"/>
        <v/>
      </c>
      <c r="J252" s="63" t="str">
        <f t="shared" si="128"/>
        <v/>
      </c>
      <c r="K252" s="63" t="str">
        <f t="shared" si="128"/>
        <v/>
      </c>
      <c r="L252" s="63" t="str">
        <f t="shared" si="128"/>
        <v/>
      </c>
      <c r="M252" s="63" t="str">
        <f t="shared" si="128"/>
        <v/>
      </c>
      <c r="N252" s="35" t="str">
        <f t="shared" si="128"/>
        <v/>
      </c>
      <c r="O252" s="35" t="str">
        <f t="shared" si="128"/>
        <v/>
      </c>
      <c r="P252" s="35" t="str">
        <f t="shared" si="128"/>
        <v/>
      </c>
      <c r="Q252" s="63" t="str">
        <f t="shared" si="128"/>
        <v/>
      </c>
      <c r="R252" s="63" t="str">
        <f t="shared" si="128"/>
        <v/>
      </c>
      <c r="S252" s="63" t="str">
        <f t="shared" si="128"/>
        <v/>
      </c>
      <c r="T252" s="63" t="str">
        <f t="shared" si="128"/>
        <v/>
      </c>
      <c r="U252" s="63" t="str">
        <f t="shared" si="128"/>
        <v/>
      </c>
      <c r="V252" s="64" t="str">
        <f t="shared" si="128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29">IFERROR(SQRT(2*(F251-F250)^2/(F251+F250)),"")</f>
        <v/>
      </c>
      <c r="G253" s="65" t="str">
        <f t="shared" si="129"/>
        <v/>
      </c>
      <c r="H253" s="65" t="str">
        <f t="shared" si="129"/>
        <v/>
      </c>
      <c r="I253" s="65" t="str">
        <f t="shared" si="129"/>
        <v/>
      </c>
      <c r="J253" s="65" t="str">
        <f t="shared" si="129"/>
        <v/>
      </c>
      <c r="K253" s="65" t="str">
        <f t="shared" si="129"/>
        <v/>
      </c>
      <c r="L253" s="65" t="str">
        <f t="shared" si="129"/>
        <v/>
      </c>
      <c r="M253" s="65" t="str">
        <f t="shared" si="129"/>
        <v/>
      </c>
      <c r="N253" s="74" t="str">
        <f t="shared" si="129"/>
        <v/>
      </c>
      <c r="O253" s="74" t="str">
        <f t="shared" si="129"/>
        <v/>
      </c>
      <c r="P253" s="74" t="str">
        <f t="shared" si="129"/>
        <v/>
      </c>
      <c r="Q253" s="65" t="str">
        <f t="shared" si="129"/>
        <v/>
      </c>
      <c r="R253" s="65" t="str">
        <f t="shared" si="129"/>
        <v/>
      </c>
      <c r="S253" s="65" t="str">
        <f t="shared" si="129"/>
        <v/>
      </c>
      <c r="T253" s="65" t="str">
        <f t="shared" si="129"/>
        <v/>
      </c>
      <c r="U253" s="65" t="str">
        <f t="shared" si="129"/>
        <v/>
      </c>
      <c r="V253" s="66" t="str">
        <f t="shared" si="129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30">IFERROR((F255-F254)/F254,"")</f>
        <v/>
      </c>
      <c r="G256" s="63" t="str">
        <f t="shared" si="130"/>
        <v/>
      </c>
      <c r="H256" s="63" t="str">
        <f t="shared" si="130"/>
        <v/>
      </c>
      <c r="I256" s="63" t="str">
        <f t="shared" si="130"/>
        <v/>
      </c>
      <c r="J256" s="63" t="str">
        <f t="shared" si="130"/>
        <v/>
      </c>
      <c r="K256" s="63" t="str">
        <f t="shared" si="130"/>
        <v/>
      </c>
      <c r="L256" s="63" t="str">
        <f t="shared" si="130"/>
        <v/>
      </c>
      <c r="M256" s="63" t="str">
        <f t="shared" si="130"/>
        <v/>
      </c>
      <c r="N256" s="35" t="str">
        <f t="shared" si="130"/>
        <v/>
      </c>
      <c r="O256" s="35" t="str">
        <f t="shared" si="130"/>
        <v/>
      </c>
      <c r="P256" s="35" t="str">
        <f t="shared" si="130"/>
        <v/>
      </c>
      <c r="Q256" s="63" t="str">
        <f t="shared" si="130"/>
        <v/>
      </c>
      <c r="R256" s="63" t="str">
        <f t="shared" si="130"/>
        <v/>
      </c>
      <c r="S256" s="63" t="str">
        <f t="shared" si="130"/>
        <v/>
      </c>
      <c r="T256" s="63" t="str">
        <f t="shared" si="130"/>
        <v/>
      </c>
      <c r="U256" s="63" t="str">
        <f t="shared" si="130"/>
        <v/>
      </c>
      <c r="V256" s="64" t="str">
        <f t="shared" si="130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31">IFERROR(SQRT(2*(F255-F254)^2/(F255+F254)),"")</f>
        <v/>
      </c>
      <c r="G257" s="65" t="str">
        <f t="shared" si="131"/>
        <v/>
      </c>
      <c r="H257" s="65" t="str">
        <f t="shared" si="131"/>
        <v/>
      </c>
      <c r="I257" s="65" t="str">
        <f t="shared" si="131"/>
        <v/>
      </c>
      <c r="J257" s="65" t="str">
        <f t="shared" si="131"/>
        <v/>
      </c>
      <c r="K257" s="65" t="str">
        <f t="shared" si="131"/>
        <v/>
      </c>
      <c r="L257" s="65" t="str">
        <f t="shared" si="131"/>
        <v/>
      </c>
      <c r="M257" s="65" t="str">
        <f t="shared" si="131"/>
        <v/>
      </c>
      <c r="N257" s="74" t="str">
        <f t="shared" si="131"/>
        <v/>
      </c>
      <c r="O257" s="74" t="str">
        <f t="shared" si="131"/>
        <v/>
      </c>
      <c r="P257" s="74" t="str">
        <f t="shared" si="131"/>
        <v/>
      </c>
      <c r="Q257" s="65" t="str">
        <f t="shared" si="131"/>
        <v/>
      </c>
      <c r="R257" s="65" t="str">
        <f t="shared" si="131"/>
        <v/>
      </c>
      <c r="S257" s="65" t="str">
        <f t="shared" si="131"/>
        <v/>
      </c>
      <c r="T257" s="65" t="str">
        <f t="shared" si="131"/>
        <v/>
      </c>
      <c r="U257" s="65" t="str">
        <f t="shared" si="131"/>
        <v/>
      </c>
      <c r="V257" s="66" t="str">
        <f t="shared" si="131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/>
      <c r="E258" s="90"/>
    </row>
    <row r="259" spans="1:22" ht="13.95" customHeight="1" x14ac:dyDescent="0.3">
      <c r="A259" s="82"/>
      <c r="B259" s="85"/>
      <c r="C259" s="18" t="s">
        <v>548</v>
      </c>
      <c r="D259" s="88"/>
      <c r="E259" s="88"/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 t="str">
        <f t="shared" ref="F260:V260" si="132">IFERROR((F259-F258)/F258,"")</f>
        <v/>
      </c>
      <c r="G260" s="63" t="str">
        <f t="shared" si="132"/>
        <v/>
      </c>
      <c r="H260" s="63" t="str">
        <f t="shared" si="132"/>
        <v/>
      </c>
      <c r="I260" s="63" t="str">
        <f t="shared" si="132"/>
        <v/>
      </c>
      <c r="J260" s="63" t="str">
        <f t="shared" si="132"/>
        <v/>
      </c>
      <c r="K260" s="63" t="str">
        <f t="shared" si="132"/>
        <v/>
      </c>
      <c r="L260" s="63" t="str">
        <f t="shared" si="132"/>
        <v/>
      </c>
      <c r="M260" s="63" t="str">
        <f t="shared" si="132"/>
        <v/>
      </c>
      <c r="N260" s="35" t="str">
        <f t="shared" si="132"/>
        <v/>
      </c>
      <c r="O260" s="35" t="str">
        <f t="shared" si="132"/>
        <v/>
      </c>
      <c r="P260" s="35" t="str">
        <f t="shared" si="132"/>
        <v/>
      </c>
      <c r="Q260" s="63" t="str">
        <f t="shared" si="132"/>
        <v/>
      </c>
      <c r="R260" s="63" t="str">
        <f t="shared" si="132"/>
        <v/>
      </c>
      <c r="S260" s="63" t="str">
        <f t="shared" si="132"/>
        <v/>
      </c>
      <c r="T260" s="63" t="str">
        <f t="shared" si="132"/>
        <v/>
      </c>
      <c r="U260" s="63" t="str">
        <f t="shared" si="132"/>
        <v/>
      </c>
      <c r="V260" s="64" t="str">
        <f t="shared" si="132"/>
        <v/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 t="str">
        <f t="shared" ref="F261:V261" si="133">IFERROR(SQRT(2*(F259-F258)^2/(F259+F258)),"")</f>
        <v/>
      </c>
      <c r="G261" s="65" t="str">
        <f t="shared" si="133"/>
        <v/>
      </c>
      <c r="H261" s="65" t="str">
        <f t="shared" si="133"/>
        <v/>
      </c>
      <c r="I261" s="65" t="str">
        <f t="shared" si="133"/>
        <v/>
      </c>
      <c r="J261" s="65" t="str">
        <f t="shared" si="133"/>
        <v/>
      </c>
      <c r="K261" s="65" t="str">
        <f t="shared" si="133"/>
        <v/>
      </c>
      <c r="L261" s="65" t="str">
        <f t="shared" si="133"/>
        <v/>
      </c>
      <c r="M261" s="65" t="str">
        <f t="shared" si="133"/>
        <v/>
      </c>
      <c r="N261" s="74" t="str">
        <f t="shared" si="133"/>
        <v/>
      </c>
      <c r="O261" s="74" t="str">
        <f t="shared" si="133"/>
        <v/>
      </c>
      <c r="P261" s="74" t="str">
        <f t="shared" si="133"/>
        <v/>
      </c>
      <c r="Q261" s="65" t="str">
        <f t="shared" si="133"/>
        <v/>
      </c>
      <c r="R261" s="65" t="str">
        <f t="shared" si="133"/>
        <v/>
      </c>
      <c r="S261" s="65" t="str">
        <f t="shared" si="133"/>
        <v/>
      </c>
      <c r="T261" s="65" t="str">
        <f t="shared" si="133"/>
        <v/>
      </c>
      <c r="U261" s="65" t="str">
        <f t="shared" si="133"/>
        <v/>
      </c>
      <c r="V261" s="66" t="str">
        <f t="shared" si="133"/>
        <v/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/>
      <c r="E262" s="90"/>
    </row>
    <row r="263" spans="1:22" ht="13.95" customHeight="1" x14ac:dyDescent="0.3">
      <c r="A263" s="82"/>
      <c r="B263" s="85"/>
      <c r="C263" s="18" t="s">
        <v>548</v>
      </c>
      <c r="D263" s="88"/>
      <c r="E263" s="88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 t="str">
        <f t="shared" ref="F264:V264" si="134">IFERROR((F263-F262)/F262,"")</f>
        <v/>
      </c>
      <c r="G264" s="63" t="str">
        <f t="shared" si="134"/>
        <v/>
      </c>
      <c r="H264" s="63" t="str">
        <f t="shared" si="134"/>
        <v/>
      </c>
      <c r="I264" s="63" t="str">
        <f t="shared" si="134"/>
        <v/>
      </c>
      <c r="J264" s="63" t="str">
        <f t="shared" si="134"/>
        <v/>
      </c>
      <c r="K264" s="63" t="str">
        <f t="shared" si="134"/>
        <v/>
      </c>
      <c r="L264" s="63" t="str">
        <f t="shared" si="134"/>
        <v/>
      </c>
      <c r="M264" s="63" t="str">
        <f t="shared" si="134"/>
        <v/>
      </c>
      <c r="N264" s="35" t="str">
        <f t="shared" si="134"/>
        <v/>
      </c>
      <c r="O264" s="35" t="str">
        <f t="shared" si="134"/>
        <v/>
      </c>
      <c r="P264" s="35" t="str">
        <f t="shared" si="134"/>
        <v/>
      </c>
      <c r="Q264" s="63" t="str">
        <f t="shared" si="134"/>
        <v/>
      </c>
      <c r="R264" s="63" t="str">
        <f t="shared" si="134"/>
        <v/>
      </c>
      <c r="S264" s="63" t="str">
        <f t="shared" si="134"/>
        <v/>
      </c>
      <c r="T264" s="63" t="str">
        <f t="shared" si="134"/>
        <v/>
      </c>
      <c r="U264" s="63" t="str">
        <f t="shared" si="134"/>
        <v/>
      </c>
      <c r="V264" s="64" t="str">
        <f t="shared" si="134"/>
        <v/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 t="str">
        <f t="shared" ref="F265:V265" si="135">IFERROR(SQRT(2*(F263-F262)^2/(F263+F262)),"")</f>
        <v/>
      </c>
      <c r="G265" s="65" t="str">
        <f t="shared" si="135"/>
        <v/>
      </c>
      <c r="H265" s="65" t="str">
        <f t="shared" si="135"/>
        <v/>
      </c>
      <c r="I265" s="65" t="str">
        <f t="shared" si="135"/>
        <v/>
      </c>
      <c r="J265" s="65" t="str">
        <f t="shared" si="135"/>
        <v/>
      </c>
      <c r="K265" s="65" t="str">
        <f t="shared" si="135"/>
        <v/>
      </c>
      <c r="L265" s="65" t="str">
        <f t="shared" si="135"/>
        <v/>
      </c>
      <c r="M265" s="65" t="str">
        <f t="shared" si="135"/>
        <v/>
      </c>
      <c r="N265" s="74" t="str">
        <f t="shared" si="135"/>
        <v/>
      </c>
      <c r="O265" s="74" t="str">
        <f t="shared" si="135"/>
        <v/>
      </c>
      <c r="P265" s="74" t="str">
        <f t="shared" si="135"/>
        <v/>
      </c>
      <c r="Q265" s="65" t="str">
        <f t="shared" si="135"/>
        <v/>
      </c>
      <c r="R265" s="65" t="str">
        <f t="shared" si="135"/>
        <v/>
      </c>
      <c r="S265" s="65" t="str">
        <f t="shared" si="135"/>
        <v/>
      </c>
      <c r="T265" s="65" t="str">
        <f t="shared" si="135"/>
        <v/>
      </c>
      <c r="U265" s="65" t="str">
        <f t="shared" si="135"/>
        <v/>
      </c>
      <c r="V265" s="66" t="str">
        <f t="shared" si="135"/>
        <v/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6">IFERROR((F267-F266)/F266,"")</f>
        <v/>
      </c>
      <c r="G268" s="63" t="str">
        <f t="shared" si="136"/>
        <v/>
      </c>
      <c r="H268" s="63" t="str">
        <f t="shared" si="136"/>
        <v/>
      </c>
      <c r="I268" s="63" t="str">
        <f t="shared" si="136"/>
        <v/>
      </c>
      <c r="J268" s="63" t="str">
        <f t="shared" si="136"/>
        <v/>
      </c>
      <c r="K268" s="63" t="str">
        <f t="shared" si="136"/>
        <v/>
      </c>
      <c r="L268" s="63" t="str">
        <f t="shared" si="136"/>
        <v/>
      </c>
      <c r="M268" s="63" t="str">
        <f t="shared" si="136"/>
        <v/>
      </c>
      <c r="N268" s="35" t="str">
        <f t="shared" si="136"/>
        <v/>
      </c>
      <c r="O268" s="35" t="str">
        <f t="shared" si="136"/>
        <v/>
      </c>
      <c r="P268" s="35" t="str">
        <f t="shared" si="136"/>
        <v/>
      </c>
      <c r="Q268" s="63" t="str">
        <f t="shared" si="136"/>
        <v/>
      </c>
      <c r="R268" s="63" t="str">
        <f t="shared" si="136"/>
        <v/>
      </c>
      <c r="S268" s="63" t="str">
        <f t="shared" si="136"/>
        <v/>
      </c>
      <c r="T268" s="63" t="str">
        <f t="shared" si="136"/>
        <v/>
      </c>
      <c r="U268" s="63" t="str">
        <f t="shared" si="136"/>
        <v/>
      </c>
      <c r="V268" s="64" t="str">
        <f t="shared" si="136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7">IFERROR(SQRT(2*(F267-F266)^2/(F267+F266)),"")</f>
        <v/>
      </c>
      <c r="G269" s="65" t="str">
        <f t="shared" si="137"/>
        <v/>
      </c>
      <c r="H269" s="65" t="str">
        <f t="shared" si="137"/>
        <v/>
      </c>
      <c r="I269" s="65" t="str">
        <f t="shared" si="137"/>
        <v/>
      </c>
      <c r="J269" s="65" t="str">
        <f t="shared" si="137"/>
        <v/>
      </c>
      <c r="K269" s="65" t="str">
        <f t="shared" si="137"/>
        <v/>
      </c>
      <c r="L269" s="65" t="str">
        <f t="shared" si="137"/>
        <v/>
      </c>
      <c r="M269" s="65" t="str">
        <f t="shared" si="137"/>
        <v/>
      </c>
      <c r="N269" s="70" t="str">
        <f t="shared" si="137"/>
        <v/>
      </c>
      <c r="O269" s="70" t="str">
        <f t="shared" si="137"/>
        <v/>
      </c>
      <c r="P269" s="70" t="str">
        <f t="shared" si="137"/>
        <v/>
      </c>
      <c r="Q269" s="65" t="str">
        <f t="shared" si="137"/>
        <v/>
      </c>
      <c r="R269" s="65" t="str">
        <f t="shared" si="137"/>
        <v/>
      </c>
      <c r="S269" s="65" t="str">
        <f t="shared" si="137"/>
        <v/>
      </c>
      <c r="T269" s="65" t="str">
        <f t="shared" si="137"/>
        <v/>
      </c>
      <c r="U269" s="65" t="str">
        <f t="shared" si="137"/>
        <v/>
      </c>
      <c r="V269" s="66" t="str">
        <f t="shared" si="137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8">IFERROR((F271-F270)/F270,"")</f>
        <v/>
      </c>
      <c r="G272" s="63" t="str">
        <f t="shared" si="138"/>
        <v/>
      </c>
      <c r="H272" s="63" t="str">
        <f t="shared" si="138"/>
        <v/>
      </c>
      <c r="I272" s="63" t="str">
        <f t="shared" si="138"/>
        <v/>
      </c>
      <c r="J272" s="63" t="str">
        <f t="shared" si="138"/>
        <v/>
      </c>
      <c r="K272" s="63" t="str">
        <f t="shared" si="138"/>
        <v/>
      </c>
      <c r="L272" s="63" t="str">
        <f t="shared" si="138"/>
        <v/>
      </c>
      <c r="M272" s="63" t="str">
        <f t="shared" si="138"/>
        <v/>
      </c>
      <c r="N272" s="35" t="str">
        <f t="shared" si="138"/>
        <v/>
      </c>
      <c r="O272" s="35" t="str">
        <f t="shared" si="138"/>
        <v/>
      </c>
      <c r="P272" s="35" t="str">
        <f t="shared" si="138"/>
        <v/>
      </c>
      <c r="Q272" s="63" t="str">
        <f t="shared" si="138"/>
        <v/>
      </c>
      <c r="R272" s="63" t="str">
        <f t="shared" si="138"/>
        <v/>
      </c>
      <c r="S272" s="63" t="str">
        <f t="shared" si="138"/>
        <v/>
      </c>
      <c r="T272" s="63" t="str">
        <f t="shared" si="138"/>
        <v/>
      </c>
      <c r="U272" s="63" t="str">
        <f t="shared" si="138"/>
        <v/>
      </c>
      <c r="V272" s="64" t="str">
        <f t="shared" si="138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9">IFERROR(SQRT(2*(F271-F270)^2/(F271+F270)),"")</f>
        <v/>
      </c>
      <c r="G273" s="65" t="str">
        <f t="shared" si="139"/>
        <v/>
      </c>
      <c r="H273" s="65" t="str">
        <f t="shared" si="139"/>
        <v/>
      </c>
      <c r="I273" s="65" t="str">
        <f t="shared" si="139"/>
        <v/>
      </c>
      <c r="J273" s="65" t="str">
        <f t="shared" si="139"/>
        <v/>
      </c>
      <c r="K273" s="65" t="str">
        <f t="shared" si="139"/>
        <v/>
      </c>
      <c r="L273" s="65" t="str">
        <f t="shared" si="139"/>
        <v/>
      </c>
      <c r="M273" s="65" t="str">
        <f t="shared" si="139"/>
        <v/>
      </c>
      <c r="N273" s="70" t="str">
        <f t="shared" si="139"/>
        <v/>
      </c>
      <c r="O273" s="70" t="str">
        <f t="shared" si="139"/>
        <v/>
      </c>
      <c r="P273" s="70" t="str">
        <f t="shared" si="139"/>
        <v/>
      </c>
      <c r="Q273" s="65" t="str">
        <f t="shared" si="139"/>
        <v/>
      </c>
      <c r="R273" s="65" t="str">
        <f t="shared" si="139"/>
        <v/>
      </c>
      <c r="S273" s="65" t="str">
        <f t="shared" si="139"/>
        <v/>
      </c>
      <c r="T273" s="65" t="str">
        <f t="shared" si="139"/>
        <v/>
      </c>
      <c r="U273" s="65" t="str">
        <f t="shared" si="139"/>
        <v/>
      </c>
      <c r="V273" s="66" t="str">
        <f t="shared" si="139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40">IFERROR((F275-F274)/F274,"")</f>
        <v/>
      </c>
      <c r="G276" s="63" t="str">
        <f t="shared" si="140"/>
        <v/>
      </c>
      <c r="H276" s="63" t="str">
        <f t="shared" si="140"/>
        <v/>
      </c>
      <c r="I276" s="63" t="str">
        <f t="shared" si="140"/>
        <v/>
      </c>
      <c r="J276" s="63" t="str">
        <f t="shared" si="140"/>
        <v/>
      </c>
      <c r="K276" s="63" t="str">
        <f t="shared" si="140"/>
        <v/>
      </c>
      <c r="L276" s="63" t="str">
        <f t="shared" si="140"/>
        <v/>
      </c>
      <c r="M276" s="63" t="str">
        <f t="shared" si="140"/>
        <v/>
      </c>
      <c r="N276" s="35" t="str">
        <f t="shared" si="140"/>
        <v/>
      </c>
      <c r="O276" s="35" t="str">
        <f t="shared" si="140"/>
        <v/>
      </c>
      <c r="P276" s="35" t="str">
        <f t="shared" si="140"/>
        <v/>
      </c>
      <c r="Q276" s="63" t="str">
        <f t="shared" si="140"/>
        <v/>
      </c>
      <c r="R276" s="63" t="str">
        <f t="shared" si="140"/>
        <v/>
      </c>
      <c r="S276" s="63" t="str">
        <f t="shared" si="140"/>
        <v/>
      </c>
      <c r="T276" s="63" t="str">
        <f t="shared" si="140"/>
        <v/>
      </c>
      <c r="U276" s="63" t="str">
        <f t="shared" si="140"/>
        <v/>
      </c>
      <c r="V276" s="64" t="str">
        <f t="shared" si="140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41">IFERROR(SQRT(2*(F275-F274)^2/(F275+F274)),"")</f>
        <v/>
      </c>
      <c r="G277" s="65" t="str">
        <f t="shared" si="141"/>
        <v/>
      </c>
      <c r="H277" s="65" t="str">
        <f t="shared" si="141"/>
        <v/>
      </c>
      <c r="I277" s="65" t="str">
        <f t="shared" si="141"/>
        <v/>
      </c>
      <c r="J277" s="65" t="str">
        <f t="shared" si="141"/>
        <v/>
      </c>
      <c r="K277" s="65" t="str">
        <f t="shared" si="141"/>
        <v/>
      </c>
      <c r="L277" s="65" t="str">
        <f t="shared" si="141"/>
        <v/>
      </c>
      <c r="M277" s="65" t="str">
        <f t="shared" si="141"/>
        <v/>
      </c>
      <c r="N277" s="70" t="str">
        <f t="shared" si="141"/>
        <v/>
      </c>
      <c r="O277" s="70" t="str">
        <f t="shared" si="141"/>
        <v/>
      </c>
      <c r="P277" s="70" t="str">
        <f t="shared" si="141"/>
        <v/>
      </c>
      <c r="Q277" s="65" t="str">
        <f t="shared" si="141"/>
        <v/>
      </c>
      <c r="R277" s="65" t="str">
        <f t="shared" si="141"/>
        <v/>
      </c>
      <c r="S277" s="65" t="str">
        <f t="shared" si="141"/>
        <v/>
      </c>
      <c r="T277" s="65" t="str">
        <f t="shared" si="141"/>
        <v/>
      </c>
      <c r="U277" s="65" t="str">
        <f t="shared" si="141"/>
        <v/>
      </c>
      <c r="V277" s="66" t="str">
        <f t="shared" si="141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42">IFERROR((F279-F278)/F278,"")</f>
        <v/>
      </c>
      <c r="G280" s="63" t="str">
        <f t="shared" si="142"/>
        <v/>
      </c>
      <c r="H280" s="63" t="str">
        <f t="shared" si="142"/>
        <v/>
      </c>
      <c r="I280" s="63" t="str">
        <f t="shared" si="142"/>
        <v/>
      </c>
      <c r="J280" s="63" t="str">
        <f t="shared" si="142"/>
        <v/>
      </c>
      <c r="K280" s="63" t="str">
        <f t="shared" si="142"/>
        <v/>
      </c>
      <c r="L280" s="63" t="str">
        <f t="shared" si="142"/>
        <v/>
      </c>
      <c r="M280" s="63" t="str">
        <f t="shared" si="142"/>
        <v/>
      </c>
      <c r="N280" s="35" t="str">
        <f t="shared" si="142"/>
        <v/>
      </c>
      <c r="O280" s="35" t="str">
        <f t="shared" si="142"/>
        <v/>
      </c>
      <c r="P280" s="35" t="str">
        <f t="shared" si="142"/>
        <v/>
      </c>
      <c r="Q280" s="63" t="str">
        <f t="shared" si="142"/>
        <v/>
      </c>
      <c r="R280" s="63" t="str">
        <f t="shared" si="142"/>
        <v/>
      </c>
      <c r="S280" s="63" t="str">
        <f t="shared" si="142"/>
        <v/>
      </c>
      <c r="T280" s="63" t="str">
        <f t="shared" si="142"/>
        <v/>
      </c>
      <c r="U280" s="63" t="str">
        <f t="shared" si="142"/>
        <v/>
      </c>
      <c r="V280" s="64" t="str">
        <f t="shared" si="142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43">IFERROR(SQRT(2*(F279-F278)^2/(F279+F278)),"")</f>
        <v/>
      </c>
      <c r="G281" s="65" t="str">
        <f t="shared" si="143"/>
        <v/>
      </c>
      <c r="H281" s="65" t="str">
        <f t="shared" si="143"/>
        <v/>
      </c>
      <c r="I281" s="65" t="str">
        <f t="shared" si="143"/>
        <v/>
      </c>
      <c r="J281" s="65" t="str">
        <f t="shared" si="143"/>
        <v/>
      </c>
      <c r="K281" s="65" t="str">
        <f t="shared" si="143"/>
        <v/>
      </c>
      <c r="L281" s="65" t="str">
        <f t="shared" si="143"/>
        <v/>
      </c>
      <c r="M281" s="65" t="str">
        <f t="shared" si="143"/>
        <v/>
      </c>
      <c r="N281" s="70" t="str">
        <f t="shared" si="143"/>
        <v/>
      </c>
      <c r="O281" s="70" t="str">
        <f t="shared" si="143"/>
        <v/>
      </c>
      <c r="P281" s="70" t="str">
        <f t="shared" si="143"/>
        <v/>
      </c>
      <c r="Q281" s="65" t="str">
        <f t="shared" si="143"/>
        <v/>
      </c>
      <c r="R281" s="65" t="str">
        <f t="shared" si="143"/>
        <v/>
      </c>
      <c r="S281" s="65" t="str">
        <f t="shared" si="143"/>
        <v/>
      </c>
      <c r="T281" s="65" t="str">
        <f t="shared" si="143"/>
        <v/>
      </c>
      <c r="U281" s="65" t="str">
        <f t="shared" si="143"/>
        <v/>
      </c>
      <c r="V281" s="66" t="str">
        <f t="shared" si="143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4">IFERROR((F283-F282)/F282,"")</f>
        <v/>
      </c>
      <c r="G284" s="63" t="str">
        <f t="shared" si="144"/>
        <v/>
      </c>
      <c r="H284" s="63" t="str">
        <f t="shared" si="144"/>
        <v/>
      </c>
      <c r="I284" s="63" t="str">
        <f t="shared" si="144"/>
        <v/>
      </c>
      <c r="J284" s="63" t="str">
        <f t="shared" si="144"/>
        <v/>
      </c>
      <c r="K284" s="63" t="str">
        <f t="shared" si="144"/>
        <v/>
      </c>
      <c r="L284" s="63" t="str">
        <f t="shared" si="144"/>
        <v/>
      </c>
      <c r="M284" s="63" t="str">
        <f t="shared" si="144"/>
        <v/>
      </c>
      <c r="N284" s="35" t="str">
        <f t="shared" si="144"/>
        <v/>
      </c>
      <c r="O284" s="35" t="str">
        <f t="shared" si="144"/>
        <v/>
      </c>
      <c r="P284" s="35" t="str">
        <f t="shared" si="144"/>
        <v/>
      </c>
      <c r="Q284" s="63" t="str">
        <f t="shared" si="144"/>
        <v/>
      </c>
      <c r="R284" s="63" t="str">
        <f t="shared" si="144"/>
        <v/>
      </c>
      <c r="S284" s="63" t="str">
        <f t="shared" si="144"/>
        <v/>
      </c>
      <c r="T284" s="63" t="str">
        <f t="shared" si="144"/>
        <v/>
      </c>
      <c r="U284" s="63" t="str">
        <f t="shared" si="144"/>
        <v/>
      </c>
      <c r="V284" s="64" t="str">
        <f t="shared" si="144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5">IFERROR(SQRT(2*(F283-F282)^2/(F283+F282)),"")</f>
        <v/>
      </c>
      <c r="G285" s="65" t="str">
        <f t="shared" si="145"/>
        <v/>
      </c>
      <c r="H285" s="65" t="str">
        <f t="shared" si="145"/>
        <v/>
      </c>
      <c r="I285" s="65" t="str">
        <f t="shared" si="145"/>
        <v/>
      </c>
      <c r="J285" s="65" t="str">
        <f t="shared" si="145"/>
        <v/>
      </c>
      <c r="K285" s="65" t="str">
        <f t="shared" si="145"/>
        <v/>
      </c>
      <c r="L285" s="65" t="str">
        <f t="shared" si="145"/>
        <v/>
      </c>
      <c r="M285" s="65" t="str">
        <f t="shared" si="145"/>
        <v/>
      </c>
      <c r="N285" s="70" t="str">
        <f t="shared" si="145"/>
        <v/>
      </c>
      <c r="O285" s="70" t="str">
        <f t="shared" si="145"/>
        <v/>
      </c>
      <c r="P285" s="70" t="str">
        <f t="shared" si="145"/>
        <v/>
      </c>
      <c r="Q285" s="65" t="str">
        <f t="shared" si="145"/>
        <v/>
      </c>
      <c r="R285" s="65" t="str">
        <f t="shared" si="145"/>
        <v/>
      </c>
      <c r="S285" s="65" t="str">
        <f t="shared" si="145"/>
        <v/>
      </c>
      <c r="T285" s="65" t="str">
        <f t="shared" si="145"/>
        <v/>
      </c>
      <c r="U285" s="65" t="str">
        <f t="shared" si="145"/>
        <v/>
      </c>
      <c r="V285" s="66" t="str">
        <f t="shared" si="145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6">IFERROR((F287-F286)/F286,"")</f>
        <v/>
      </c>
      <c r="G288" s="63" t="str">
        <f t="shared" si="146"/>
        <v/>
      </c>
      <c r="H288" s="63" t="str">
        <f t="shared" si="146"/>
        <v/>
      </c>
      <c r="I288" s="63" t="str">
        <f t="shared" si="146"/>
        <v/>
      </c>
      <c r="J288" s="63" t="str">
        <f t="shared" si="146"/>
        <v/>
      </c>
      <c r="K288" s="63" t="str">
        <f t="shared" si="146"/>
        <v/>
      </c>
      <c r="L288" s="63" t="str">
        <f t="shared" si="146"/>
        <v/>
      </c>
      <c r="M288" s="63" t="str">
        <f t="shared" si="146"/>
        <v/>
      </c>
      <c r="N288" s="35" t="str">
        <f t="shared" si="146"/>
        <v/>
      </c>
      <c r="O288" s="35" t="str">
        <f t="shared" si="146"/>
        <v/>
      </c>
      <c r="P288" s="35" t="str">
        <f t="shared" si="146"/>
        <v/>
      </c>
      <c r="Q288" s="63" t="str">
        <f t="shared" si="146"/>
        <v/>
      </c>
      <c r="R288" s="63" t="str">
        <f t="shared" si="146"/>
        <v/>
      </c>
      <c r="S288" s="63" t="str">
        <f t="shared" si="146"/>
        <v/>
      </c>
      <c r="T288" s="63" t="str">
        <f t="shared" si="146"/>
        <v/>
      </c>
      <c r="U288" s="63" t="str">
        <f t="shared" si="146"/>
        <v/>
      </c>
      <c r="V288" s="64" t="str">
        <f t="shared" si="146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7">IFERROR(SQRT(2*(F287-F286)^2/(F287+F286)),"")</f>
        <v/>
      </c>
      <c r="G289" s="65" t="str">
        <f t="shared" si="147"/>
        <v/>
      </c>
      <c r="H289" s="65" t="str">
        <f t="shared" si="147"/>
        <v/>
      </c>
      <c r="I289" s="65" t="str">
        <f t="shared" si="147"/>
        <v/>
      </c>
      <c r="J289" s="65" t="str">
        <f t="shared" si="147"/>
        <v/>
      </c>
      <c r="K289" s="65" t="str">
        <f t="shared" si="147"/>
        <v/>
      </c>
      <c r="L289" s="65" t="str">
        <f t="shared" si="147"/>
        <v/>
      </c>
      <c r="M289" s="65" t="str">
        <f t="shared" si="147"/>
        <v/>
      </c>
      <c r="N289" s="74" t="str">
        <f t="shared" si="147"/>
        <v/>
      </c>
      <c r="O289" s="74" t="str">
        <f t="shared" si="147"/>
        <v/>
      </c>
      <c r="P289" s="74" t="str">
        <f t="shared" si="147"/>
        <v/>
      </c>
      <c r="Q289" s="65" t="str">
        <f t="shared" si="147"/>
        <v/>
      </c>
      <c r="R289" s="65" t="str">
        <f t="shared" si="147"/>
        <v/>
      </c>
      <c r="S289" s="65" t="str">
        <f t="shared" si="147"/>
        <v/>
      </c>
      <c r="T289" s="65" t="str">
        <f t="shared" si="147"/>
        <v/>
      </c>
      <c r="U289" s="65" t="str">
        <f t="shared" si="147"/>
        <v/>
      </c>
      <c r="V289" s="66" t="str">
        <f t="shared" si="147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48">IFERROR((F291-F290)/F290,"")</f>
        <v/>
      </c>
      <c r="G292" s="63" t="str">
        <f t="shared" si="148"/>
        <v/>
      </c>
      <c r="H292" s="63" t="str">
        <f t="shared" si="148"/>
        <v/>
      </c>
      <c r="I292" s="63" t="str">
        <f t="shared" si="148"/>
        <v/>
      </c>
      <c r="J292" s="63" t="str">
        <f t="shared" si="148"/>
        <v/>
      </c>
      <c r="K292" s="63" t="str">
        <f t="shared" si="148"/>
        <v/>
      </c>
      <c r="L292" s="63" t="str">
        <f t="shared" si="148"/>
        <v/>
      </c>
      <c r="M292" s="63" t="str">
        <f t="shared" si="148"/>
        <v/>
      </c>
      <c r="N292" s="35" t="str">
        <f t="shared" si="148"/>
        <v/>
      </c>
      <c r="O292" s="35" t="str">
        <f t="shared" si="148"/>
        <v/>
      </c>
      <c r="P292" s="35" t="str">
        <f t="shared" si="148"/>
        <v/>
      </c>
      <c r="Q292" s="63" t="str">
        <f t="shared" si="148"/>
        <v/>
      </c>
      <c r="R292" s="63" t="str">
        <f t="shared" si="148"/>
        <v/>
      </c>
      <c r="S292" s="63" t="str">
        <f t="shared" si="148"/>
        <v/>
      </c>
      <c r="T292" s="63" t="str">
        <f t="shared" si="148"/>
        <v/>
      </c>
      <c r="U292" s="63" t="str">
        <f t="shared" si="148"/>
        <v/>
      </c>
      <c r="V292" s="64" t="str">
        <f t="shared" si="148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49">IFERROR(SQRT(2*(F291-F290)^2/(F291+F290)),"")</f>
        <v/>
      </c>
      <c r="G293" s="65" t="str">
        <f t="shared" si="149"/>
        <v/>
      </c>
      <c r="H293" s="65" t="str">
        <f t="shared" si="149"/>
        <v/>
      </c>
      <c r="I293" s="65" t="str">
        <f t="shared" si="149"/>
        <v/>
      </c>
      <c r="J293" s="65" t="str">
        <f t="shared" si="149"/>
        <v/>
      </c>
      <c r="K293" s="65" t="str">
        <f t="shared" si="149"/>
        <v/>
      </c>
      <c r="L293" s="65" t="str">
        <f t="shared" si="149"/>
        <v/>
      </c>
      <c r="M293" s="65" t="str">
        <f t="shared" si="149"/>
        <v/>
      </c>
      <c r="N293" s="74" t="str">
        <f t="shared" si="149"/>
        <v/>
      </c>
      <c r="O293" s="74" t="str">
        <f t="shared" si="149"/>
        <v/>
      </c>
      <c r="P293" s="74" t="str">
        <f t="shared" si="149"/>
        <v/>
      </c>
      <c r="Q293" s="65" t="str">
        <f t="shared" si="149"/>
        <v/>
      </c>
      <c r="R293" s="65" t="str">
        <f t="shared" si="149"/>
        <v/>
      </c>
      <c r="S293" s="65" t="str">
        <f t="shared" si="149"/>
        <v/>
      </c>
      <c r="T293" s="65" t="str">
        <f t="shared" si="149"/>
        <v/>
      </c>
      <c r="U293" s="65" t="str">
        <f t="shared" si="149"/>
        <v/>
      </c>
      <c r="V293" s="66" t="str">
        <f t="shared" si="149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50">IFERROR((F295-F294)/F294,"")</f>
        <v/>
      </c>
      <c r="G296" s="63" t="str">
        <f t="shared" si="150"/>
        <v/>
      </c>
      <c r="H296" s="63" t="str">
        <f t="shared" si="150"/>
        <v/>
      </c>
      <c r="I296" s="63" t="str">
        <f t="shared" si="150"/>
        <v/>
      </c>
      <c r="J296" s="63" t="str">
        <f t="shared" si="150"/>
        <v/>
      </c>
      <c r="K296" s="63" t="str">
        <f t="shared" si="150"/>
        <v/>
      </c>
      <c r="L296" s="63" t="str">
        <f t="shared" si="150"/>
        <v/>
      </c>
      <c r="M296" s="63" t="str">
        <f t="shared" si="150"/>
        <v/>
      </c>
      <c r="N296" s="35" t="str">
        <f t="shared" si="150"/>
        <v/>
      </c>
      <c r="O296" s="35" t="str">
        <f t="shared" si="150"/>
        <v/>
      </c>
      <c r="P296" s="35" t="str">
        <f t="shared" si="150"/>
        <v/>
      </c>
      <c r="Q296" s="63" t="str">
        <f t="shared" si="150"/>
        <v/>
      </c>
      <c r="R296" s="63" t="str">
        <f t="shared" si="150"/>
        <v/>
      </c>
      <c r="S296" s="63" t="str">
        <f t="shared" si="150"/>
        <v/>
      </c>
      <c r="T296" s="63" t="str">
        <f t="shared" si="150"/>
        <v/>
      </c>
      <c r="U296" s="63" t="str">
        <f t="shared" si="150"/>
        <v/>
      </c>
      <c r="V296" s="64" t="str">
        <f t="shared" si="150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51">IFERROR(SQRT(2*(F295-F294)^2/(F295+F294)),"")</f>
        <v/>
      </c>
      <c r="G297" s="65" t="str">
        <f t="shared" si="151"/>
        <v/>
      </c>
      <c r="H297" s="65" t="str">
        <f t="shared" si="151"/>
        <v/>
      </c>
      <c r="I297" s="65" t="str">
        <f t="shared" si="151"/>
        <v/>
      </c>
      <c r="J297" s="65" t="str">
        <f t="shared" si="151"/>
        <v/>
      </c>
      <c r="K297" s="65" t="str">
        <f t="shared" si="151"/>
        <v/>
      </c>
      <c r="L297" s="65" t="str">
        <f t="shared" si="151"/>
        <v/>
      </c>
      <c r="M297" s="65" t="str">
        <f t="shared" si="151"/>
        <v/>
      </c>
      <c r="N297" s="74" t="str">
        <f t="shared" si="151"/>
        <v/>
      </c>
      <c r="O297" s="74" t="str">
        <f t="shared" si="151"/>
        <v/>
      </c>
      <c r="P297" s="74" t="str">
        <f t="shared" si="151"/>
        <v/>
      </c>
      <c r="Q297" s="65" t="str">
        <f t="shared" si="151"/>
        <v/>
      </c>
      <c r="R297" s="65" t="str">
        <f t="shared" si="151"/>
        <v/>
      </c>
      <c r="S297" s="65" t="str">
        <f t="shared" si="151"/>
        <v/>
      </c>
      <c r="T297" s="65" t="str">
        <f t="shared" si="151"/>
        <v/>
      </c>
      <c r="U297" s="65" t="str">
        <f t="shared" si="151"/>
        <v/>
      </c>
      <c r="V297" s="66" t="str">
        <f t="shared" si="151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52">IFERROR((F299-F298)/F298,"")</f>
        <v/>
      </c>
      <c r="G300" s="63" t="str">
        <f t="shared" si="152"/>
        <v/>
      </c>
      <c r="H300" s="63" t="str">
        <f t="shared" si="152"/>
        <v/>
      </c>
      <c r="I300" s="63" t="str">
        <f t="shared" si="152"/>
        <v/>
      </c>
      <c r="J300" s="63" t="str">
        <f t="shared" si="152"/>
        <v/>
      </c>
      <c r="K300" s="63" t="str">
        <f t="shared" si="152"/>
        <v/>
      </c>
      <c r="L300" s="63" t="str">
        <f t="shared" si="152"/>
        <v/>
      </c>
      <c r="M300" s="63" t="str">
        <f t="shared" si="152"/>
        <v/>
      </c>
      <c r="N300" s="35" t="str">
        <f t="shared" si="152"/>
        <v/>
      </c>
      <c r="O300" s="35" t="str">
        <f t="shared" si="152"/>
        <v/>
      </c>
      <c r="P300" s="35" t="str">
        <f t="shared" si="152"/>
        <v/>
      </c>
      <c r="Q300" s="63" t="str">
        <f t="shared" si="152"/>
        <v/>
      </c>
      <c r="R300" s="63" t="str">
        <f t="shared" si="152"/>
        <v/>
      </c>
      <c r="S300" s="63" t="str">
        <f t="shared" si="152"/>
        <v/>
      </c>
      <c r="T300" s="63" t="str">
        <f t="shared" si="152"/>
        <v/>
      </c>
      <c r="U300" s="63" t="str">
        <f t="shared" si="152"/>
        <v/>
      </c>
      <c r="V300" s="64" t="str">
        <f t="shared" si="152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53">IFERROR(SQRT(2*(F299-F298)^2/(F299+F298)),"")</f>
        <v/>
      </c>
      <c r="G301" s="65" t="str">
        <f t="shared" si="153"/>
        <v/>
      </c>
      <c r="H301" s="65" t="str">
        <f t="shared" si="153"/>
        <v/>
      </c>
      <c r="I301" s="65" t="str">
        <f t="shared" si="153"/>
        <v/>
      </c>
      <c r="J301" s="65" t="str">
        <f t="shared" si="153"/>
        <v/>
      </c>
      <c r="K301" s="65" t="str">
        <f t="shared" si="153"/>
        <v/>
      </c>
      <c r="L301" s="65" t="str">
        <f t="shared" si="153"/>
        <v/>
      </c>
      <c r="M301" s="65" t="str">
        <f t="shared" si="153"/>
        <v/>
      </c>
      <c r="N301" s="74" t="str">
        <f t="shared" si="153"/>
        <v/>
      </c>
      <c r="O301" s="74" t="str">
        <f t="shared" si="153"/>
        <v/>
      </c>
      <c r="P301" s="74" t="str">
        <f t="shared" si="153"/>
        <v/>
      </c>
      <c r="Q301" s="65" t="str">
        <f t="shared" si="153"/>
        <v/>
      </c>
      <c r="R301" s="65" t="str">
        <f t="shared" si="153"/>
        <v/>
      </c>
      <c r="S301" s="65" t="str">
        <f t="shared" si="153"/>
        <v/>
      </c>
      <c r="T301" s="65" t="str">
        <f t="shared" si="153"/>
        <v/>
      </c>
      <c r="U301" s="65" t="str">
        <f t="shared" si="153"/>
        <v/>
      </c>
      <c r="V301" s="66" t="str">
        <f t="shared" si="153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54">IFERROR((F303-F302)/F302,"")</f>
        <v/>
      </c>
      <c r="G304" s="63" t="str">
        <f t="shared" si="154"/>
        <v/>
      </c>
      <c r="H304" s="63" t="str">
        <f t="shared" si="154"/>
        <v/>
      </c>
      <c r="I304" s="63" t="str">
        <f t="shared" si="154"/>
        <v/>
      </c>
      <c r="J304" s="63" t="str">
        <f t="shared" si="154"/>
        <v/>
      </c>
      <c r="K304" s="63" t="str">
        <f t="shared" si="154"/>
        <v/>
      </c>
      <c r="L304" s="63" t="str">
        <f t="shared" si="154"/>
        <v/>
      </c>
      <c r="M304" s="63" t="str">
        <f t="shared" si="154"/>
        <v/>
      </c>
      <c r="N304" s="35" t="str">
        <f t="shared" si="154"/>
        <v/>
      </c>
      <c r="O304" s="35" t="str">
        <f t="shared" si="154"/>
        <v/>
      </c>
      <c r="P304" s="35" t="str">
        <f t="shared" si="154"/>
        <v/>
      </c>
      <c r="Q304" s="63" t="str">
        <f t="shared" si="154"/>
        <v/>
      </c>
      <c r="R304" s="63" t="str">
        <f t="shared" si="154"/>
        <v/>
      </c>
      <c r="S304" s="63" t="str">
        <f t="shared" si="154"/>
        <v/>
      </c>
      <c r="T304" s="63" t="str">
        <f t="shared" si="154"/>
        <v/>
      </c>
      <c r="U304" s="63" t="str">
        <f t="shared" si="154"/>
        <v/>
      </c>
      <c r="V304" s="64" t="str">
        <f t="shared" si="154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55">IFERROR(SQRT(2*(F303-F302)^2/(F303+F302)),"")</f>
        <v/>
      </c>
      <c r="G305" s="65" t="str">
        <f t="shared" si="155"/>
        <v/>
      </c>
      <c r="H305" s="65" t="str">
        <f t="shared" si="155"/>
        <v/>
      </c>
      <c r="I305" s="65" t="str">
        <f t="shared" si="155"/>
        <v/>
      </c>
      <c r="J305" s="65" t="str">
        <f t="shared" si="155"/>
        <v/>
      </c>
      <c r="K305" s="65" t="str">
        <f t="shared" si="155"/>
        <v/>
      </c>
      <c r="L305" s="65" t="str">
        <f t="shared" si="155"/>
        <v/>
      </c>
      <c r="M305" s="65" t="str">
        <f t="shared" si="155"/>
        <v/>
      </c>
      <c r="N305" s="74" t="str">
        <f t="shared" si="155"/>
        <v/>
      </c>
      <c r="O305" s="74" t="str">
        <f t="shared" si="155"/>
        <v/>
      </c>
      <c r="P305" s="74" t="str">
        <f t="shared" si="155"/>
        <v/>
      </c>
      <c r="Q305" s="65" t="str">
        <f t="shared" si="155"/>
        <v/>
      </c>
      <c r="R305" s="65" t="str">
        <f t="shared" si="155"/>
        <v/>
      </c>
      <c r="S305" s="65" t="str">
        <f t="shared" si="155"/>
        <v/>
      </c>
      <c r="T305" s="65" t="str">
        <f t="shared" si="155"/>
        <v/>
      </c>
      <c r="U305" s="65" t="str">
        <f t="shared" si="155"/>
        <v/>
      </c>
      <c r="V305" s="66" t="str">
        <f t="shared" si="155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6">IFERROR((F307-F306)/F306,"")</f>
        <v/>
      </c>
      <c r="G308" s="63" t="str">
        <f t="shared" si="156"/>
        <v/>
      </c>
      <c r="H308" s="63" t="str">
        <f t="shared" si="156"/>
        <v/>
      </c>
      <c r="I308" s="63" t="str">
        <f t="shared" si="156"/>
        <v/>
      </c>
      <c r="J308" s="63" t="str">
        <f t="shared" si="156"/>
        <v/>
      </c>
      <c r="K308" s="63" t="str">
        <f t="shared" si="156"/>
        <v/>
      </c>
      <c r="L308" s="63" t="str">
        <f t="shared" si="156"/>
        <v/>
      </c>
      <c r="M308" s="63" t="str">
        <f t="shared" si="156"/>
        <v/>
      </c>
      <c r="N308" s="35" t="str">
        <f t="shared" si="156"/>
        <v/>
      </c>
      <c r="O308" s="35" t="str">
        <f t="shared" si="156"/>
        <v/>
      </c>
      <c r="P308" s="35" t="str">
        <f t="shared" si="156"/>
        <v/>
      </c>
      <c r="Q308" s="63" t="str">
        <f t="shared" si="156"/>
        <v/>
      </c>
      <c r="R308" s="63" t="str">
        <f t="shared" si="156"/>
        <v/>
      </c>
      <c r="S308" s="63" t="str">
        <f t="shared" si="156"/>
        <v/>
      </c>
      <c r="T308" s="63" t="str">
        <f t="shared" si="156"/>
        <v/>
      </c>
      <c r="U308" s="63" t="str">
        <f t="shared" si="156"/>
        <v/>
      </c>
      <c r="V308" s="64" t="str">
        <f t="shared" si="156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7">IFERROR(SQRT(2*(F307-F306)^2/(F307+F306)),"")</f>
        <v/>
      </c>
      <c r="G309" s="65" t="str">
        <f t="shared" si="157"/>
        <v/>
      </c>
      <c r="H309" s="65" t="str">
        <f t="shared" si="157"/>
        <v/>
      </c>
      <c r="I309" s="65" t="str">
        <f t="shared" si="157"/>
        <v/>
      </c>
      <c r="J309" s="65" t="str">
        <f t="shared" si="157"/>
        <v/>
      </c>
      <c r="K309" s="65" t="str">
        <f t="shared" si="157"/>
        <v/>
      </c>
      <c r="L309" s="65" t="str">
        <f t="shared" si="157"/>
        <v/>
      </c>
      <c r="M309" s="65" t="str">
        <f t="shared" si="157"/>
        <v/>
      </c>
      <c r="N309" s="70" t="str">
        <f t="shared" si="157"/>
        <v/>
      </c>
      <c r="O309" s="70" t="str">
        <f t="shared" si="157"/>
        <v/>
      </c>
      <c r="P309" s="70" t="str">
        <f t="shared" si="157"/>
        <v/>
      </c>
      <c r="Q309" s="65" t="str">
        <f t="shared" si="157"/>
        <v/>
      </c>
      <c r="R309" s="65" t="str">
        <f t="shared" si="157"/>
        <v/>
      </c>
      <c r="S309" s="65" t="str">
        <f t="shared" si="157"/>
        <v/>
      </c>
      <c r="T309" s="65" t="str">
        <f t="shared" si="157"/>
        <v/>
      </c>
      <c r="U309" s="65" t="str">
        <f t="shared" si="157"/>
        <v/>
      </c>
      <c r="V309" s="66" t="str">
        <f t="shared" si="157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8">IFERROR((F311-F310)/F310,"")</f>
        <v/>
      </c>
      <c r="G312" s="63" t="str">
        <f t="shared" si="158"/>
        <v/>
      </c>
      <c r="H312" s="63" t="str">
        <f t="shared" si="158"/>
        <v/>
      </c>
      <c r="I312" s="63" t="str">
        <f t="shared" si="158"/>
        <v/>
      </c>
      <c r="J312" s="63" t="str">
        <f t="shared" si="158"/>
        <v/>
      </c>
      <c r="K312" s="63" t="str">
        <f t="shared" si="158"/>
        <v/>
      </c>
      <c r="L312" s="63" t="str">
        <f t="shared" si="158"/>
        <v/>
      </c>
      <c r="M312" s="63" t="str">
        <f t="shared" si="158"/>
        <v/>
      </c>
      <c r="N312" s="35" t="str">
        <f t="shared" si="158"/>
        <v/>
      </c>
      <c r="O312" s="35" t="str">
        <f t="shared" si="158"/>
        <v/>
      </c>
      <c r="P312" s="35" t="str">
        <f t="shared" si="158"/>
        <v/>
      </c>
      <c r="Q312" s="63" t="str">
        <f t="shared" si="158"/>
        <v/>
      </c>
      <c r="R312" s="63" t="str">
        <f t="shared" si="158"/>
        <v/>
      </c>
      <c r="S312" s="63" t="str">
        <f t="shared" si="158"/>
        <v/>
      </c>
      <c r="T312" s="63" t="str">
        <f t="shared" si="158"/>
        <v/>
      </c>
      <c r="U312" s="63" t="str">
        <f t="shared" si="158"/>
        <v/>
      </c>
      <c r="V312" s="64" t="str">
        <f t="shared" si="158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9">IFERROR(SQRT(2*(F311-F310)^2/(F311+F310)),"")</f>
        <v/>
      </c>
      <c r="G313" s="65" t="str">
        <f t="shared" si="159"/>
        <v/>
      </c>
      <c r="H313" s="65" t="str">
        <f t="shared" si="159"/>
        <v/>
      </c>
      <c r="I313" s="65" t="str">
        <f t="shared" si="159"/>
        <v/>
      </c>
      <c r="J313" s="65" t="str">
        <f t="shared" si="159"/>
        <v/>
      </c>
      <c r="K313" s="65" t="str">
        <f t="shared" si="159"/>
        <v/>
      </c>
      <c r="L313" s="65" t="str">
        <f t="shared" si="159"/>
        <v/>
      </c>
      <c r="M313" s="65" t="str">
        <f t="shared" si="159"/>
        <v/>
      </c>
      <c r="N313" s="74" t="str">
        <f t="shared" si="159"/>
        <v/>
      </c>
      <c r="O313" s="74" t="str">
        <f t="shared" si="159"/>
        <v/>
      </c>
      <c r="P313" s="74" t="str">
        <f t="shared" si="159"/>
        <v/>
      </c>
      <c r="Q313" s="65" t="str">
        <f t="shared" si="159"/>
        <v/>
      </c>
      <c r="R313" s="65" t="str">
        <f t="shared" si="159"/>
        <v/>
      </c>
      <c r="S313" s="65" t="str">
        <f t="shared" si="159"/>
        <v/>
      </c>
      <c r="T313" s="65" t="str">
        <f t="shared" si="159"/>
        <v/>
      </c>
      <c r="U313" s="65" t="str">
        <f t="shared" si="159"/>
        <v/>
      </c>
      <c r="V313" s="66" t="str">
        <f t="shared" si="159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60">IFERROR((F315-F314)/F314,"")</f>
        <v/>
      </c>
      <c r="G316" s="63" t="str">
        <f t="shared" si="160"/>
        <v/>
      </c>
      <c r="H316" s="63" t="str">
        <f t="shared" si="160"/>
        <v/>
      </c>
      <c r="I316" s="63" t="str">
        <f t="shared" si="160"/>
        <v/>
      </c>
      <c r="J316" s="63" t="str">
        <f t="shared" si="160"/>
        <v/>
      </c>
      <c r="K316" s="63" t="str">
        <f t="shared" si="160"/>
        <v/>
      </c>
      <c r="L316" s="63" t="str">
        <f t="shared" si="160"/>
        <v/>
      </c>
      <c r="M316" s="63" t="str">
        <f t="shared" si="160"/>
        <v/>
      </c>
      <c r="N316" s="35" t="str">
        <f t="shared" si="160"/>
        <v/>
      </c>
      <c r="O316" s="35" t="str">
        <f t="shared" si="160"/>
        <v/>
      </c>
      <c r="P316" s="35" t="str">
        <f t="shared" si="160"/>
        <v/>
      </c>
      <c r="Q316" s="63" t="str">
        <f t="shared" si="160"/>
        <v/>
      </c>
      <c r="R316" s="63" t="str">
        <f t="shared" si="160"/>
        <v/>
      </c>
      <c r="S316" s="63" t="str">
        <f t="shared" si="160"/>
        <v/>
      </c>
      <c r="T316" s="63" t="str">
        <f t="shared" si="160"/>
        <v/>
      </c>
      <c r="U316" s="63" t="str">
        <f t="shared" si="160"/>
        <v/>
      </c>
      <c r="V316" s="64" t="str">
        <f t="shared" si="160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61">IFERROR(SQRT(2*(F315-F314)^2/(F315+F314)),"")</f>
        <v/>
      </c>
      <c r="G317" s="65" t="str">
        <f t="shared" si="161"/>
        <v/>
      </c>
      <c r="H317" s="65" t="str">
        <f t="shared" si="161"/>
        <v/>
      </c>
      <c r="I317" s="65" t="str">
        <f t="shared" si="161"/>
        <v/>
      </c>
      <c r="J317" s="65" t="str">
        <f t="shared" si="161"/>
        <v/>
      </c>
      <c r="K317" s="65" t="str">
        <f t="shared" si="161"/>
        <v/>
      </c>
      <c r="L317" s="65" t="str">
        <f t="shared" si="161"/>
        <v/>
      </c>
      <c r="M317" s="65" t="str">
        <f t="shared" si="161"/>
        <v/>
      </c>
      <c r="N317" s="74" t="str">
        <f t="shared" si="161"/>
        <v/>
      </c>
      <c r="O317" s="74" t="str">
        <f t="shared" si="161"/>
        <v/>
      </c>
      <c r="P317" s="74" t="str">
        <f t="shared" si="161"/>
        <v/>
      </c>
      <c r="Q317" s="65" t="str">
        <f t="shared" si="161"/>
        <v/>
      </c>
      <c r="R317" s="65" t="str">
        <f t="shared" si="161"/>
        <v/>
      </c>
      <c r="S317" s="65" t="str">
        <f t="shared" si="161"/>
        <v/>
      </c>
      <c r="T317" s="65" t="str">
        <f t="shared" si="161"/>
        <v/>
      </c>
      <c r="U317" s="65" t="str">
        <f t="shared" si="161"/>
        <v/>
      </c>
      <c r="V317" s="66" t="str">
        <f t="shared" si="161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62">IFERROR((F319-F318)/F318,"")</f>
        <v/>
      </c>
      <c r="G320" s="63" t="str">
        <f t="shared" si="162"/>
        <v/>
      </c>
      <c r="H320" s="63" t="str">
        <f t="shared" si="162"/>
        <v/>
      </c>
      <c r="I320" s="63" t="str">
        <f t="shared" si="162"/>
        <v/>
      </c>
      <c r="J320" s="63" t="str">
        <f t="shared" si="162"/>
        <v/>
      </c>
      <c r="K320" s="63" t="str">
        <f t="shared" si="162"/>
        <v/>
      </c>
      <c r="L320" s="63" t="str">
        <f t="shared" si="162"/>
        <v/>
      </c>
      <c r="M320" s="63" t="str">
        <f t="shared" si="162"/>
        <v/>
      </c>
      <c r="N320" s="35" t="str">
        <f t="shared" si="162"/>
        <v/>
      </c>
      <c r="O320" s="35" t="str">
        <f t="shared" si="162"/>
        <v/>
      </c>
      <c r="P320" s="35" t="str">
        <f t="shared" si="162"/>
        <v/>
      </c>
      <c r="Q320" s="63" t="str">
        <f t="shared" si="162"/>
        <v/>
      </c>
      <c r="R320" s="63" t="str">
        <f t="shared" si="162"/>
        <v/>
      </c>
      <c r="S320" s="63" t="str">
        <f t="shared" si="162"/>
        <v/>
      </c>
      <c r="T320" s="63" t="str">
        <f t="shared" si="162"/>
        <v/>
      </c>
      <c r="U320" s="63" t="str">
        <f t="shared" si="162"/>
        <v/>
      </c>
      <c r="V320" s="64" t="str">
        <f t="shared" si="162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63">IFERROR(SQRT(2*(F319-F318)^2/(F319+F318)),"")</f>
        <v/>
      </c>
      <c r="G321" s="65" t="str">
        <f t="shared" si="163"/>
        <v/>
      </c>
      <c r="H321" s="65" t="str">
        <f t="shared" si="163"/>
        <v/>
      </c>
      <c r="I321" s="65" t="str">
        <f t="shared" si="163"/>
        <v/>
      </c>
      <c r="J321" s="65" t="str">
        <f t="shared" si="163"/>
        <v/>
      </c>
      <c r="K321" s="65" t="str">
        <f t="shared" si="163"/>
        <v/>
      </c>
      <c r="L321" s="65" t="str">
        <f t="shared" si="163"/>
        <v/>
      </c>
      <c r="M321" s="65" t="str">
        <f t="shared" si="163"/>
        <v/>
      </c>
      <c r="N321" s="70" t="str">
        <f t="shared" si="163"/>
        <v/>
      </c>
      <c r="O321" s="70" t="str">
        <f t="shared" si="163"/>
        <v/>
      </c>
      <c r="P321" s="70" t="str">
        <f t="shared" si="163"/>
        <v/>
      </c>
      <c r="Q321" s="65" t="str">
        <f t="shared" si="163"/>
        <v/>
      </c>
      <c r="R321" s="65" t="str">
        <f t="shared" si="163"/>
        <v/>
      </c>
      <c r="S321" s="65" t="str">
        <f t="shared" si="163"/>
        <v/>
      </c>
      <c r="T321" s="65" t="str">
        <f t="shared" si="163"/>
        <v/>
      </c>
      <c r="U321" s="65" t="str">
        <f t="shared" si="163"/>
        <v/>
      </c>
      <c r="V321" s="66" t="str">
        <f t="shared" si="163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4">IFERROR((F323-F322)/F322,"")</f>
        <v/>
      </c>
      <c r="G324" s="63" t="str">
        <f t="shared" si="164"/>
        <v/>
      </c>
      <c r="H324" s="63" t="str">
        <f t="shared" si="164"/>
        <v/>
      </c>
      <c r="I324" s="63" t="str">
        <f t="shared" si="164"/>
        <v/>
      </c>
      <c r="J324" s="63" t="str">
        <f t="shared" si="164"/>
        <v/>
      </c>
      <c r="K324" s="63" t="str">
        <f t="shared" si="164"/>
        <v/>
      </c>
      <c r="L324" s="63" t="str">
        <f t="shared" si="164"/>
        <v/>
      </c>
      <c r="M324" s="63" t="str">
        <f t="shared" si="164"/>
        <v/>
      </c>
      <c r="N324" s="35" t="str">
        <f t="shared" si="164"/>
        <v/>
      </c>
      <c r="O324" s="35" t="str">
        <f t="shared" si="164"/>
        <v/>
      </c>
      <c r="P324" s="35" t="str">
        <f t="shared" si="164"/>
        <v/>
      </c>
      <c r="Q324" s="63" t="str">
        <f t="shared" si="164"/>
        <v/>
      </c>
      <c r="R324" s="63" t="str">
        <f t="shared" si="164"/>
        <v/>
      </c>
      <c r="S324" s="63" t="str">
        <f t="shared" si="164"/>
        <v/>
      </c>
      <c r="T324" s="63" t="str">
        <f t="shared" si="164"/>
        <v/>
      </c>
      <c r="U324" s="63" t="str">
        <f t="shared" si="164"/>
        <v/>
      </c>
      <c r="V324" s="64" t="str">
        <f t="shared" si="164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5">IFERROR(SQRT(2*(F323-F322)^2/(F323+F322)),"")</f>
        <v/>
      </c>
      <c r="G325" s="65" t="str">
        <f t="shared" si="165"/>
        <v/>
      </c>
      <c r="H325" s="65" t="str">
        <f t="shared" si="165"/>
        <v/>
      </c>
      <c r="I325" s="65" t="str">
        <f t="shared" si="165"/>
        <v/>
      </c>
      <c r="J325" s="65" t="str">
        <f t="shared" si="165"/>
        <v/>
      </c>
      <c r="K325" s="65" t="str">
        <f t="shared" si="165"/>
        <v/>
      </c>
      <c r="L325" s="65" t="str">
        <f t="shared" si="165"/>
        <v/>
      </c>
      <c r="M325" s="65" t="str">
        <f t="shared" si="165"/>
        <v/>
      </c>
      <c r="N325" s="70" t="str">
        <f t="shared" si="165"/>
        <v/>
      </c>
      <c r="O325" s="70" t="str">
        <f t="shared" si="165"/>
        <v/>
      </c>
      <c r="P325" s="70" t="str">
        <f t="shared" si="165"/>
        <v/>
      </c>
      <c r="Q325" s="65" t="str">
        <f t="shared" si="165"/>
        <v/>
      </c>
      <c r="R325" s="65" t="str">
        <f t="shared" si="165"/>
        <v/>
      </c>
      <c r="S325" s="65" t="str">
        <f t="shared" si="165"/>
        <v/>
      </c>
      <c r="T325" s="65" t="str">
        <f t="shared" si="165"/>
        <v/>
      </c>
      <c r="U325" s="65" t="str">
        <f t="shared" si="165"/>
        <v/>
      </c>
      <c r="V325" s="66" t="str">
        <f t="shared" si="165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6">IFERROR((F327-F326)/F326,"")</f>
        <v/>
      </c>
      <c r="G328" s="63" t="str">
        <f t="shared" si="166"/>
        <v/>
      </c>
      <c r="H328" s="63" t="str">
        <f t="shared" si="166"/>
        <v/>
      </c>
      <c r="I328" s="63" t="str">
        <f t="shared" si="166"/>
        <v/>
      </c>
      <c r="J328" s="63" t="str">
        <f t="shared" si="166"/>
        <v/>
      </c>
      <c r="K328" s="63" t="str">
        <f t="shared" si="166"/>
        <v/>
      </c>
      <c r="L328" s="63" t="str">
        <f t="shared" si="166"/>
        <v/>
      </c>
      <c r="M328" s="63" t="str">
        <f t="shared" si="166"/>
        <v/>
      </c>
      <c r="N328" s="35" t="str">
        <f t="shared" si="166"/>
        <v/>
      </c>
      <c r="O328" s="35" t="str">
        <f t="shared" si="166"/>
        <v/>
      </c>
      <c r="P328" s="35" t="str">
        <f t="shared" si="166"/>
        <v/>
      </c>
      <c r="Q328" s="63" t="str">
        <f t="shared" si="166"/>
        <v/>
      </c>
      <c r="R328" s="63" t="str">
        <f t="shared" si="166"/>
        <v/>
      </c>
      <c r="S328" s="63" t="str">
        <f t="shared" si="166"/>
        <v/>
      </c>
      <c r="T328" s="63" t="str">
        <f t="shared" si="166"/>
        <v/>
      </c>
      <c r="U328" s="63" t="str">
        <f t="shared" si="166"/>
        <v/>
      </c>
      <c r="V328" s="64" t="str">
        <f t="shared" si="166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7">IFERROR(SQRT(2*(F327-F326)^2/(F327+F326)),"")</f>
        <v/>
      </c>
      <c r="G329" s="65" t="str">
        <f t="shared" si="167"/>
        <v/>
      </c>
      <c r="H329" s="65" t="str">
        <f t="shared" si="167"/>
        <v/>
      </c>
      <c r="I329" s="65" t="str">
        <f t="shared" si="167"/>
        <v/>
      </c>
      <c r="J329" s="65" t="str">
        <f t="shared" si="167"/>
        <v/>
      </c>
      <c r="K329" s="65" t="str">
        <f t="shared" si="167"/>
        <v/>
      </c>
      <c r="L329" s="65" t="str">
        <f t="shared" si="167"/>
        <v/>
      </c>
      <c r="M329" s="65" t="str">
        <f t="shared" si="167"/>
        <v/>
      </c>
      <c r="N329" s="74" t="str">
        <f t="shared" si="167"/>
        <v/>
      </c>
      <c r="O329" s="74" t="str">
        <f t="shared" si="167"/>
        <v/>
      </c>
      <c r="P329" s="74" t="str">
        <f t="shared" si="167"/>
        <v/>
      </c>
      <c r="Q329" s="65" t="str">
        <f t="shared" si="167"/>
        <v/>
      </c>
      <c r="R329" s="65" t="str">
        <f t="shared" si="167"/>
        <v/>
      </c>
      <c r="S329" s="65" t="str">
        <f t="shared" si="167"/>
        <v/>
      </c>
      <c r="T329" s="65" t="str">
        <f t="shared" si="167"/>
        <v/>
      </c>
      <c r="U329" s="65" t="str">
        <f t="shared" si="167"/>
        <v/>
      </c>
      <c r="V329" s="66" t="str">
        <f t="shared" si="167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/>
      <c r="E330" s="90"/>
    </row>
    <row r="331" spans="1:22" ht="13.95" customHeight="1" x14ac:dyDescent="0.3">
      <c r="A331" s="82"/>
      <c r="B331" s="85"/>
      <c r="C331" s="18" t="s">
        <v>548</v>
      </c>
      <c r="D331" s="88"/>
      <c r="E331" s="88"/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 t="str">
        <f t="shared" ref="F332:V332" si="168">IFERROR((F331-F330)/F330,"")</f>
        <v/>
      </c>
      <c r="G332" s="63" t="str">
        <f t="shared" si="168"/>
        <v/>
      </c>
      <c r="H332" s="63" t="str">
        <f t="shared" si="168"/>
        <v/>
      </c>
      <c r="I332" s="63" t="str">
        <f t="shared" si="168"/>
        <v/>
      </c>
      <c r="J332" s="63" t="str">
        <f t="shared" si="168"/>
        <v/>
      </c>
      <c r="K332" s="63" t="str">
        <f t="shared" si="168"/>
        <v/>
      </c>
      <c r="L332" s="63" t="str">
        <f t="shared" si="168"/>
        <v/>
      </c>
      <c r="M332" s="63" t="str">
        <f t="shared" si="168"/>
        <v/>
      </c>
      <c r="N332" s="35" t="str">
        <f t="shared" si="168"/>
        <v/>
      </c>
      <c r="O332" s="35" t="str">
        <f t="shared" si="168"/>
        <v/>
      </c>
      <c r="P332" s="35" t="str">
        <f t="shared" si="168"/>
        <v/>
      </c>
      <c r="Q332" s="63" t="str">
        <f t="shared" si="168"/>
        <v/>
      </c>
      <c r="R332" s="63" t="str">
        <f t="shared" si="168"/>
        <v/>
      </c>
      <c r="S332" s="63" t="str">
        <f t="shared" si="168"/>
        <v/>
      </c>
      <c r="T332" s="63" t="str">
        <f t="shared" si="168"/>
        <v/>
      </c>
      <c r="U332" s="63" t="str">
        <f t="shared" si="168"/>
        <v/>
      </c>
      <c r="V332" s="64" t="str">
        <f t="shared" si="168"/>
        <v/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 t="str">
        <f t="shared" ref="F333:V333" si="169">IFERROR(SQRT(2*(F331-F330)^2/(F331+F330)),"")</f>
        <v/>
      </c>
      <c r="G333" s="65" t="str">
        <f t="shared" si="169"/>
        <v/>
      </c>
      <c r="H333" s="65" t="str">
        <f t="shared" si="169"/>
        <v/>
      </c>
      <c r="I333" s="65" t="str">
        <f t="shared" si="169"/>
        <v/>
      </c>
      <c r="J333" s="65" t="str">
        <f t="shared" si="169"/>
        <v/>
      </c>
      <c r="K333" s="65" t="str">
        <f t="shared" si="169"/>
        <v/>
      </c>
      <c r="L333" s="65" t="str">
        <f t="shared" si="169"/>
        <v/>
      </c>
      <c r="M333" s="65" t="str">
        <f t="shared" si="169"/>
        <v/>
      </c>
      <c r="N333" s="74" t="str">
        <f t="shared" si="169"/>
        <v/>
      </c>
      <c r="O333" s="74" t="str">
        <f t="shared" si="169"/>
        <v/>
      </c>
      <c r="P333" s="74" t="str">
        <f t="shared" si="169"/>
        <v/>
      </c>
      <c r="Q333" s="65" t="str">
        <f t="shared" si="169"/>
        <v/>
      </c>
      <c r="R333" s="65" t="str">
        <f t="shared" si="169"/>
        <v/>
      </c>
      <c r="S333" s="65" t="str">
        <f t="shared" si="169"/>
        <v/>
      </c>
      <c r="T333" s="65" t="str">
        <f t="shared" si="169"/>
        <v/>
      </c>
      <c r="U333" s="65" t="str">
        <f t="shared" si="169"/>
        <v/>
      </c>
      <c r="V333" s="66" t="str">
        <f t="shared" si="169"/>
        <v/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70">IFERROR((F335-F334)/F334,"")</f>
        <v/>
      </c>
      <c r="G336" s="63" t="str">
        <f t="shared" si="170"/>
        <v/>
      </c>
      <c r="H336" s="63" t="str">
        <f t="shared" si="170"/>
        <v/>
      </c>
      <c r="I336" s="63" t="str">
        <f t="shared" si="170"/>
        <v/>
      </c>
      <c r="J336" s="63" t="str">
        <f t="shared" si="170"/>
        <v/>
      </c>
      <c r="K336" s="63" t="str">
        <f t="shared" si="170"/>
        <v/>
      </c>
      <c r="L336" s="63" t="str">
        <f t="shared" si="170"/>
        <v/>
      </c>
      <c r="M336" s="63" t="str">
        <f t="shared" si="170"/>
        <v/>
      </c>
      <c r="N336" s="35" t="str">
        <f t="shared" si="170"/>
        <v/>
      </c>
      <c r="O336" s="35" t="str">
        <f t="shared" si="170"/>
        <v/>
      </c>
      <c r="P336" s="35" t="str">
        <f t="shared" si="170"/>
        <v/>
      </c>
      <c r="Q336" s="63" t="str">
        <f t="shared" si="170"/>
        <v/>
      </c>
      <c r="R336" s="63" t="str">
        <f t="shared" si="170"/>
        <v/>
      </c>
      <c r="S336" s="63" t="str">
        <f t="shared" si="170"/>
        <v/>
      </c>
      <c r="T336" s="63" t="str">
        <f t="shared" si="170"/>
        <v/>
      </c>
      <c r="U336" s="63" t="str">
        <f t="shared" si="170"/>
        <v/>
      </c>
      <c r="V336" s="64" t="str">
        <f t="shared" si="170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71">IFERROR(SQRT(2*(F335-F334)^2/(F335+F334)),"")</f>
        <v/>
      </c>
      <c r="G337" s="65" t="str">
        <f t="shared" si="171"/>
        <v/>
      </c>
      <c r="H337" s="65" t="str">
        <f t="shared" si="171"/>
        <v/>
      </c>
      <c r="I337" s="65" t="str">
        <f t="shared" si="171"/>
        <v/>
      </c>
      <c r="J337" s="65" t="str">
        <f t="shared" si="171"/>
        <v/>
      </c>
      <c r="K337" s="65" t="str">
        <f t="shared" si="171"/>
        <v/>
      </c>
      <c r="L337" s="65" t="str">
        <f t="shared" si="171"/>
        <v/>
      </c>
      <c r="M337" s="65" t="str">
        <f t="shared" si="171"/>
        <v/>
      </c>
      <c r="N337" s="70" t="str">
        <f t="shared" si="171"/>
        <v/>
      </c>
      <c r="O337" s="70" t="str">
        <f t="shared" si="171"/>
        <v/>
      </c>
      <c r="P337" s="70" t="str">
        <f t="shared" si="171"/>
        <v/>
      </c>
      <c r="Q337" s="65" t="str">
        <f t="shared" si="171"/>
        <v/>
      </c>
      <c r="R337" s="65" t="str">
        <f t="shared" si="171"/>
        <v/>
      </c>
      <c r="S337" s="65" t="str">
        <f t="shared" si="171"/>
        <v/>
      </c>
      <c r="T337" s="65" t="str">
        <f t="shared" si="171"/>
        <v/>
      </c>
      <c r="U337" s="65" t="str">
        <f t="shared" si="171"/>
        <v/>
      </c>
      <c r="V337" s="66" t="str">
        <f t="shared" si="171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72">IFERROR((F339-F338)/F338,"")</f>
        <v/>
      </c>
      <c r="G340" s="63" t="str">
        <f t="shared" si="172"/>
        <v/>
      </c>
      <c r="H340" s="63" t="str">
        <f t="shared" si="172"/>
        <v/>
      </c>
      <c r="I340" s="63" t="str">
        <f t="shared" si="172"/>
        <v/>
      </c>
      <c r="J340" s="63" t="str">
        <f t="shared" si="172"/>
        <v/>
      </c>
      <c r="K340" s="63" t="str">
        <f t="shared" si="172"/>
        <v/>
      </c>
      <c r="L340" s="63" t="str">
        <f t="shared" si="172"/>
        <v/>
      </c>
      <c r="M340" s="63" t="str">
        <f t="shared" si="172"/>
        <v/>
      </c>
      <c r="N340" s="35" t="str">
        <f t="shared" si="172"/>
        <v/>
      </c>
      <c r="O340" s="35" t="str">
        <f t="shared" si="172"/>
        <v/>
      </c>
      <c r="P340" s="35" t="str">
        <f t="shared" si="172"/>
        <v/>
      </c>
      <c r="Q340" s="63" t="str">
        <f t="shared" si="172"/>
        <v/>
      </c>
      <c r="R340" s="63" t="str">
        <f t="shared" si="172"/>
        <v/>
      </c>
      <c r="S340" s="63" t="str">
        <f t="shared" si="172"/>
        <v/>
      </c>
      <c r="T340" s="63" t="str">
        <f t="shared" si="172"/>
        <v/>
      </c>
      <c r="U340" s="63" t="str">
        <f t="shared" si="172"/>
        <v/>
      </c>
      <c r="V340" s="64" t="str">
        <f t="shared" si="172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73">IFERROR(SQRT(2*(F339-F338)^2/(F339+F338)),"")</f>
        <v/>
      </c>
      <c r="G341" s="65" t="str">
        <f t="shared" si="173"/>
        <v/>
      </c>
      <c r="H341" s="65" t="str">
        <f t="shared" si="173"/>
        <v/>
      </c>
      <c r="I341" s="65" t="str">
        <f t="shared" si="173"/>
        <v/>
      </c>
      <c r="J341" s="65" t="str">
        <f t="shared" si="173"/>
        <v/>
      </c>
      <c r="K341" s="65" t="str">
        <f t="shared" si="173"/>
        <v/>
      </c>
      <c r="L341" s="65" t="str">
        <f t="shared" si="173"/>
        <v/>
      </c>
      <c r="M341" s="65" t="str">
        <f t="shared" si="173"/>
        <v/>
      </c>
      <c r="N341" s="70" t="str">
        <f t="shared" si="173"/>
        <v/>
      </c>
      <c r="O341" s="70" t="str">
        <f t="shared" si="173"/>
        <v/>
      </c>
      <c r="P341" s="70" t="str">
        <f t="shared" si="173"/>
        <v/>
      </c>
      <c r="Q341" s="65" t="str">
        <f t="shared" si="173"/>
        <v/>
      </c>
      <c r="R341" s="65" t="str">
        <f t="shared" si="173"/>
        <v/>
      </c>
      <c r="S341" s="65" t="str">
        <f t="shared" si="173"/>
        <v/>
      </c>
      <c r="T341" s="65" t="str">
        <f t="shared" si="173"/>
        <v/>
      </c>
      <c r="U341" s="65" t="str">
        <f t="shared" si="173"/>
        <v/>
      </c>
      <c r="V341" s="66" t="str">
        <f t="shared" si="173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4">IFERROR((F343-F342)/F342,"")</f>
        <v/>
      </c>
      <c r="G344" s="63" t="str">
        <f t="shared" si="174"/>
        <v/>
      </c>
      <c r="H344" s="63" t="str">
        <f t="shared" si="174"/>
        <v/>
      </c>
      <c r="I344" s="63" t="str">
        <f t="shared" si="174"/>
        <v/>
      </c>
      <c r="J344" s="63" t="str">
        <f t="shared" si="174"/>
        <v/>
      </c>
      <c r="K344" s="63" t="str">
        <f t="shared" si="174"/>
        <v/>
      </c>
      <c r="L344" s="63" t="str">
        <f t="shared" si="174"/>
        <v/>
      </c>
      <c r="M344" s="63" t="str">
        <f t="shared" si="174"/>
        <v/>
      </c>
      <c r="N344" s="35" t="str">
        <f t="shared" si="174"/>
        <v/>
      </c>
      <c r="O344" s="35" t="str">
        <f t="shared" si="174"/>
        <v/>
      </c>
      <c r="P344" s="35" t="str">
        <f t="shared" si="174"/>
        <v/>
      </c>
      <c r="Q344" s="63" t="str">
        <f t="shared" si="174"/>
        <v/>
      </c>
      <c r="R344" s="63" t="str">
        <f t="shared" si="174"/>
        <v/>
      </c>
      <c r="S344" s="63" t="str">
        <f t="shared" si="174"/>
        <v/>
      </c>
      <c r="T344" s="63" t="str">
        <f t="shared" si="174"/>
        <v/>
      </c>
      <c r="U344" s="63" t="str">
        <f t="shared" si="174"/>
        <v/>
      </c>
      <c r="V344" s="64" t="str">
        <f t="shared" si="174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5">IFERROR(SQRT(2*(F343-F342)^2/(F343+F342)),"")</f>
        <v/>
      </c>
      <c r="G345" s="65" t="str">
        <f t="shared" si="175"/>
        <v/>
      </c>
      <c r="H345" s="65" t="str">
        <f t="shared" si="175"/>
        <v/>
      </c>
      <c r="I345" s="65" t="str">
        <f t="shared" si="175"/>
        <v/>
      </c>
      <c r="J345" s="65" t="str">
        <f t="shared" si="175"/>
        <v/>
      </c>
      <c r="K345" s="65" t="str">
        <f t="shared" si="175"/>
        <v/>
      </c>
      <c r="L345" s="65" t="str">
        <f t="shared" si="175"/>
        <v/>
      </c>
      <c r="M345" s="65" t="str">
        <f t="shared" si="175"/>
        <v/>
      </c>
      <c r="N345" s="74" t="str">
        <f t="shared" si="175"/>
        <v/>
      </c>
      <c r="O345" s="74" t="str">
        <f t="shared" si="175"/>
        <v/>
      </c>
      <c r="P345" s="74" t="str">
        <f t="shared" si="175"/>
        <v/>
      </c>
      <c r="Q345" s="65" t="str">
        <f t="shared" si="175"/>
        <v/>
      </c>
      <c r="R345" s="65" t="str">
        <f t="shared" si="175"/>
        <v/>
      </c>
      <c r="S345" s="65" t="str">
        <f t="shared" si="175"/>
        <v/>
      </c>
      <c r="T345" s="65" t="str">
        <f t="shared" si="175"/>
        <v/>
      </c>
      <c r="U345" s="65" t="str">
        <f t="shared" si="175"/>
        <v/>
      </c>
      <c r="V345" s="66" t="str">
        <f t="shared" si="175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6">IFERROR((F347-F346)/F346,"")</f>
        <v/>
      </c>
      <c r="G348" s="63" t="str">
        <f t="shared" si="176"/>
        <v/>
      </c>
      <c r="H348" s="63" t="str">
        <f t="shared" si="176"/>
        <v/>
      </c>
      <c r="I348" s="63" t="str">
        <f t="shared" si="176"/>
        <v/>
      </c>
      <c r="J348" s="63" t="str">
        <f t="shared" si="176"/>
        <v/>
      </c>
      <c r="K348" s="63" t="str">
        <f t="shared" si="176"/>
        <v/>
      </c>
      <c r="L348" s="63" t="str">
        <f t="shared" si="176"/>
        <v/>
      </c>
      <c r="M348" s="63" t="str">
        <f t="shared" si="176"/>
        <v/>
      </c>
      <c r="N348" s="35" t="str">
        <f t="shared" si="176"/>
        <v/>
      </c>
      <c r="O348" s="35" t="str">
        <f t="shared" si="176"/>
        <v/>
      </c>
      <c r="P348" s="35" t="str">
        <f t="shared" si="176"/>
        <v/>
      </c>
      <c r="Q348" s="63" t="str">
        <f t="shared" si="176"/>
        <v/>
      </c>
      <c r="R348" s="63" t="str">
        <f t="shared" si="176"/>
        <v/>
      </c>
      <c r="S348" s="63" t="str">
        <f t="shared" si="176"/>
        <v/>
      </c>
      <c r="T348" s="63" t="str">
        <f t="shared" si="176"/>
        <v/>
      </c>
      <c r="U348" s="63" t="str">
        <f t="shared" si="176"/>
        <v/>
      </c>
      <c r="V348" s="64" t="str">
        <f t="shared" si="176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77">IFERROR(SQRT(2*(F347-F346)^2/(F347+F346)),"")</f>
        <v/>
      </c>
      <c r="G349" s="65" t="str">
        <f t="shared" si="177"/>
        <v/>
      </c>
      <c r="H349" s="65" t="str">
        <f t="shared" si="177"/>
        <v/>
      </c>
      <c r="I349" s="65" t="str">
        <f t="shared" si="177"/>
        <v/>
      </c>
      <c r="J349" s="65" t="str">
        <f t="shared" si="177"/>
        <v/>
      </c>
      <c r="K349" s="65" t="str">
        <f t="shared" si="177"/>
        <v/>
      </c>
      <c r="L349" s="65" t="str">
        <f t="shared" si="177"/>
        <v/>
      </c>
      <c r="M349" s="65" t="str">
        <f t="shared" si="177"/>
        <v/>
      </c>
      <c r="N349" s="74" t="str">
        <f t="shared" si="177"/>
        <v/>
      </c>
      <c r="O349" s="74" t="str">
        <f t="shared" si="177"/>
        <v/>
      </c>
      <c r="P349" s="74" t="str">
        <f t="shared" si="177"/>
        <v/>
      </c>
      <c r="Q349" s="65" t="str">
        <f t="shared" si="177"/>
        <v/>
      </c>
      <c r="R349" s="65" t="str">
        <f t="shared" si="177"/>
        <v/>
      </c>
      <c r="S349" s="65" t="str">
        <f t="shared" si="177"/>
        <v/>
      </c>
      <c r="T349" s="65" t="str">
        <f t="shared" si="177"/>
        <v/>
      </c>
      <c r="U349" s="65" t="str">
        <f t="shared" si="177"/>
        <v/>
      </c>
      <c r="V349" s="66" t="str">
        <f t="shared" si="177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8">IFERROR((F351-F350)/F350,"")</f>
        <v/>
      </c>
      <c r="G352" s="63" t="str">
        <f t="shared" si="178"/>
        <v/>
      </c>
      <c r="H352" s="63" t="str">
        <f t="shared" si="178"/>
        <v/>
      </c>
      <c r="I352" s="63" t="str">
        <f t="shared" si="178"/>
        <v/>
      </c>
      <c r="J352" s="63" t="str">
        <f t="shared" si="178"/>
        <v/>
      </c>
      <c r="K352" s="63" t="str">
        <f t="shared" si="178"/>
        <v/>
      </c>
      <c r="L352" s="63" t="str">
        <f t="shared" si="178"/>
        <v/>
      </c>
      <c r="M352" s="63" t="str">
        <f t="shared" si="178"/>
        <v/>
      </c>
      <c r="N352" s="35" t="str">
        <f t="shared" si="178"/>
        <v/>
      </c>
      <c r="O352" s="35" t="str">
        <f t="shared" si="178"/>
        <v/>
      </c>
      <c r="P352" s="35" t="str">
        <f t="shared" si="178"/>
        <v/>
      </c>
      <c r="Q352" s="63" t="str">
        <f t="shared" si="178"/>
        <v/>
      </c>
      <c r="R352" s="63" t="str">
        <f t="shared" si="178"/>
        <v/>
      </c>
      <c r="S352" s="63" t="str">
        <f t="shared" si="178"/>
        <v/>
      </c>
      <c r="T352" s="63" t="str">
        <f t="shared" si="178"/>
        <v/>
      </c>
      <c r="U352" s="63" t="str">
        <f t="shared" si="178"/>
        <v/>
      </c>
      <c r="V352" s="64" t="str">
        <f t="shared" si="178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9">IFERROR(SQRT(2*(F351-F350)^2/(F351+F350)),"")</f>
        <v/>
      </c>
      <c r="G353" s="65" t="str">
        <f t="shared" si="179"/>
        <v/>
      </c>
      <c r="H353" s="65" t="str">
        <f t="shared" si="179"/>
        <v/>
      </c>
      <c r="I353" s="65" t="str">
        <f t="shared" si="179"/>
        <v/>
      </c>
      <c r="J353" s="65" t="str">
        <f t="shared" si="179"/>
        <v/>
      </c>
      <c r="K353" s="65" t="str">
        <f t="shared" si="179"/>
        <v/>
      </c>
      <c r="L353" s="65" t="str">
        <f t="shared" si="179"/>
        <v/>
      </c>
      <c r="M353" s="65" t="str">
        <f t="shared" si="179"/>
        <v/>
      </c>
      <c r="N353" s="70" t="str">
        <f t="shared" si="179"/>
        <v/>
      </c>
      <c r="O353" s="70" t="str">
        <f t="shared" si="179"/>
        <v/>
      </c>
      <c r="P353" s="70" t="str">
        <f t="shared" si="179"/>
        <v/>
      </c>
      <c r="Q353" s="65" t="str">
        <f t="shared" si="179"/>
        <v/>
      </c>
      <c r="R353" s="65" t="str">
        <f t="shared" si="179"/>
        <v/>
      </c>
      <c r="S353" s="65" t="str">
        <f t="shared" si="179"/>
        <v/>
      </c>
      <c r="T353" s="65" t="str">
        <f t="shared" si="179"/>
        <v/>
      </c>
      <c r="U353" s="65" t="str">
        <f t="shared" si="179"/>
        <v/>
      </c>
      <c r="V353" s="66" t="str">
        <f t="shared" si="179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80">IFERROR((F355-F354)/F354,"")</f>
        <v/>
      </c>
      <c r="G356" s="63" t="str">
        <f t="shared" si="180"/>
        <v/>
      </c>
      <c r="H356" s="63" t="str">
        <f t="shared" si="180"/>
        <v/>
      </c>
      <c r="I356" s="63" t="str">
        <f t="shared" si="180"/>
        <v/>
      </c>
      <c r="J356" s="63" t="str">
        <f t="shared" si="180"/>
        <v/>
      </c>
      <c r="K356" s="63" t="str">
        <f t="shared" si="180"/>
        <v/>
      </c>
      <c r="L356" s="63" t="str">
        <f t="shared" si="180"/>
        <v/>
      </c>
      <c r="M356" s="63" t="str">
        <f t="shared" si="180"/>
        <v/>
      </c>
      <c r="N356" s="35" t="str">
        <f t="shared" si="180"/>
        <v/>
      </c>
      <c r="O356" s="35" t="str">
        <f t="shared" si="180"/>
        <v/>
      </c>
      <c r="P356" s="35" t="str">
        <f t="shared" si="180"/>
        <v/>
      </c>
      <c r="Q356" s="63" t="str">
        <f t="shared" si="180"/>
        <v/>
      </c>
      <c r="R356" s="63" t="str">
        <f t="shared" si="180"/>
        <v/>
      </c>
      <c r="S356" s="63" t="str">
        <f t="shared" si="180"/>
        <v/>
      </c>
      <c r="T356" s="63" t="str">
        <f t="shared" si="180"/>
        <v/>
      </c>
      <c r="U356" s="63" t="str">
        <f t="shared" si="180"/>
        <v/>
      </c>
      <c r="V356" s="64" t="str">
        <f t="shared" si="180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81">IFERROR(SQRT(2*(F355-F354)^2/(F355+F354)),"")</f>
        <v/>
      </c>
      <c r="G357" s="65" t="str">
        <f t="shared" si="181"/>
        <v/>
      </c>
      <c r="H357" s="65" t="str">
        <f t="shared" si="181"/>
        <v/>
      </c>
      <c r="I357" s="65" t="str">
        <f t="shared" si="181"/>
        <v/>
      </c>
      <c r="J357" s="65" t="str">
        <f t="shared" si="181"/>
        <v/>
      </c>
      <c r="K357" s="65" t="str">
        <f t="shared" si="181"/>
        <v/>
      </c>
      <c r="L357" s="65" t="str">
        <f t="shared" si="181"/>
        <v/>
      </c>
      <c r="M357" s="65" t="str">
        <f t="shared" si="181"/>
        <v/>
      </c>
      <c r="N357" s="70" t="str">
        <f t="shared" si="181"/>
        <v/>
      </c>
      <c r="O357" s="70" t="str">
        <f t="shared" si="181"/>
        <v/>
      </c>
      <c r="P357" s="70" t="str">
        <f t="shared" si="181"/>
        <v/>
      </c>
      <c r="Q357" s="65" t="str">
        <f t="shared" si="181"/>
        <v/>
      </c>
      <c r="R357" s="65" t="str">
        <f t="shared" si="181"/>
        <v/>
      </c>
      <c r="S357" s="65" t="str">
        <f t="shared" si="181"/>
        <v/>
      </c>
      <c r="T357" s="65" t="str">
        <f t="shared" si="181"/>
        <v/>
      </c>
      <c r="U357" s="65" t="str">
        <f t="shared" si="181"/>
        <v/>
      </c>
      <c r="V357" s="66" t="str">
        <f t="shared" si="181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82">IFERROR((F359-F358)/F358,"")</f>
        <v/>
      </c>
      <c r="G360" s="63" t="str">
        <f t="shared" si="182"/>
        <v/>
      </c>
      <c r="H360" s="63" t="str">
        <f t="shared" si="182"/>
        <v/>
      </c>
      <c r="I360" s="63" t="str">
        <f t="shared" si="182"/>
        <v/>
      </c>
      <c r="J360" s="63" t="str">
        <f t="shared" si="182"/>
        <v/>
      </c>
      <c r="K360" s="63" t="str">
        <f t="shared" si="182"/>
        <v/>
      </c>
      <c r="L360" s="63" t="str">
        <f t="shared" si="182"/>
        <v/>
      </c>
      <c r="M360" s="63" t="str">
        <f t="shared" si="182"/>
        <v/>
      </c>
      <c r="N360" s="35" t="str">
        <f t="shared" si="182"/>
        <v/>
      </c>
      <c r="O360" s="35" t="str">
        <f t="shared" si="182"/>
        <v/>
      </c>
      <c r="P360" s="35" t="str">
        <f t="shared" si="182"/>
        <v/>
      </c>
      <c r="Q360" s="63" t="str">
        <f t="shared" si="182"/>
        <v/>
      </c>
      <c r="R360" s="63" t="str">
        <f t="shared" si="182"/>
        <v/>
      </c>
      <c r="S360" s="63" t="str">
        <f t="shared" si="182"/>
        <v/>
      </c>
      <c r="T360" s="63" t="str">
        <f t="shared" si="182"/>
        <v/>
      </c>
      <c r="U360" s="63" t="str">
        <f t="shared" si="182"/>
        <v/>
      </c>
      <c r="V360" s="64" t="str">
        <f t="shared" si="182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83">IFERROR(SQRT(2*(F359-F358)^2/(F359+F358)),"")</f>
        <v/>
      </c>
      <c r="G361" s="65" t="str">
        <f t="shared" si="183"/>
        <v/>
      </c>
      <c r="H361" s="65" t="str">
        <f t="shared" si="183"/>
        <v/>
      </c>
      <c r="I361" s="65" t="str">
        <f t="shared" si="183"/>
        <v/>
      </c>
      <c r="J361" s="65" t="str">
        <f t="shared" si="183"/>
        <v/>
      </c>
      <c r="K361" s="65" t="str">
        <f t="shared" si="183"/>
        <v/>
      </c>
      <c r="L361" s="65" t="str">
        <f t="shared" si="183"/>
        <v/>
      </c>
      <c r="M361" s="65" t="str">
        <f t="shared" si="183"/>
        <v/>
      </c>
      <c r="N361" s="70" t="str">
        <f t="shared" si="183"/>
        <v/>
      </c>
      <c r="O361" s="70" t="str">
        <f t="shared" si="183"/>
        <v/>
      </c>
      <c r="P361" s="70" t="str">
        <f t="shared" si="183"/>
        <v/>
      </c>
      <c r="Q361" s="65" t="str">
        <f t="shared" si="183"/>
        <v/>
      </c>
      <c r="R361" s="65" t="str">
        <f t="shared" si="183"/>
        <v/>
      </c>
      <c r="S361" s="65" t="str">
        <f t="shared" si="183"/>
        <v/>
      </c>
      <c r="T361" s="65" t="str">
        <f t="shared" si="183"/>
        <v/>
      </c>
      <c r="U361" s="65" t="str">
        <f t="shared" si="183"/>
        <v/>
      </c>
      <c r="V361" s="66" t="str">
        <f t="shared" si="183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4">IFERROR((F363-F362)/F362,"")</f>
        <v/>
      </c>
      <c r="G364" s="63" t="str">
        <f t="shared" si="184"/>
        <v/>
      </c>
      <c r="H364" s="63" t="str">
        <f t="shared" si="184"/>
        <v/>
      </c>
      <c r="I364" s="63" t="str">
        <f t="shared" si="184"/>
        <v/>
      </c>
      <c r="J364" s="63" t="str">
        <f t="shared" si="184"/>
        <v/>
      </c>
      <c r="K364" s="63" t="str">
        <f t="shared" si="184"/>
        <v/>
      </c>
      <c r="L364" s="63" t="str">
        <f t="shared" si="184"/>
        <v/>
      </c>
      <c r="M364" s="63" t="str">
        <f t="shared" si="184"/>
        <v/>
      </c>
      <c r="N364" s="35" t="str">
        <f t="shared" si="184"/>
        <v/>
      </c>
      <c r="O364" s="35" t="str">
        <f t="shared" si="184"/>
        <v/>
      </c>
      <c r="P364" s="35" t="str">
        <f t="shared" si="184"/>
        <v/>
      </c>
      <c r="Q364" s="63" t="str">
        <f t="shared" si="184"/>
        <v/>
      </c>
      <c r="R364" s="63" t="str">
        <f t="shared" si="184"/>
        <v/>
      </c>
      <c r="S364" s="63" t="str">
        <f t="shared" si="184"/>
        <v/>
      </c>
      <c r="T364" s="63" t="str">
        <f t="shared" si="184"/>
        <v/>
      </c>
      <c r="U364" s="63" t="str">
        <f t="shared" si="184"/>
        <v/>
      </c>
      <c r="V364" s="64" t="str">
        <f t="shared" si="184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5">IFERROR(SQRT(2*(F363-F362)^2/(F363+F362)),"")</f>
        <v/>
      </c>
      <c r="G365" s="65" t="str">
        <f t="shared" si="185"/>
        <v/>
      </c>
      <c r="H365" s="65" t="str">
        <f t="shared" si="185"/>
        <v/>
      </c>
      <c r="I365" s="65" t="str">
        <f t="shared" si="185"/>
        <v/>
      </c>
      <c r="J365" s="65" t="str">
        <f t="shared" si="185"/>
        <v/>
      </c>
      <c r="K365" s="65" t="str">
        <f t="shared" si="185"/>
        <v/>
      </c>
      <c r="L365" s="65" t="str">
        <f t="shared" si="185"/>
        <v/>
      </c>
      <c r="M365" s="65" t="str">
        <f t="shared" si="185"/>
        <v/>
      </c>
      <c r="N365" s="74" t="str">
        <f t="shared" si="185"/>
        <v/>
      </c>
      <c r="O365" s="74" t="str">
        <f t="shared" si="185"/>
        <v/>
      </c>
      <c r="P365" s="74" t="str">
        <f t="shared" si="185"/>
        <v/>
      </c>
      <c r="Q365" s="65" t="str">
        <f t="shared" si="185"/>
        <v/>
      </c>
      <c r="R365" s="65" t="str">
        <f t="shared" si="185"/>
        <v/>
      </c>
      <c r="S365" s="65" t="str">
        <f t="shared" si="185"/>
        <v/>
      </c>
      <c r="T365" s="65" t="str">
        <f t="shared" si="185"/>
        <v/>
      </c>
      <c r="U365" s="65" t="str">
        <f t="shared" si="185"/>
        <v/>
      </c>
      <c r="V365" s="66" t="str">
        <f t="shared" si="185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86">IFERROR((F367-F366)/F366,"")</f>
        <v/>
      </c>
      <c r="G368" s="63" t="str">
        <f t="shared" si="186"/>
        <v/>
      </c>
      <c r="H368" s="63" t="str">
        <f t="shared" si="186"/>
        <v/>
      </c>
      <c r="I368" s="63" t="str">
        <f t="shared" si="186"/>
        <v/>
      </c>
      <c r="J368" s="63" t="str">
        <f t="shared" si="186"/>
        <v/>
      </c>
      <c r="K368" s="63" t="str">
        <f t="shared" si="186"/>
        <v/>
      </c>
      <c r="L368" s="63" t="str">
        <f t="shared" si="186"/>
        <v/>
      </c>
      <c r="M368" s="63" t="str">
        <f t="shared" si="186"/>
        <v/>
      </c>
      <c r="N368" s="35" t="str">
        <f t="shared" si="186"/>
        <v/>
      </c>
      <c r="O368" s="35" t="str">
        <f t="shared" si="186"/>
        <v/>
      </c>
      <c r="P368" s="35" t="str">
        <f t="shared" si="186"/>
        <v/>
      </c>
      <c r="Q368" s="63" t="str">
        <f t="shared" si="186"/>
        <v/>
      </c>
      <c r="R368" s="63" t="str">
        <f t="shared" si="186"/>
        <v/>
      </c>
      <c r="S368" s="63" t="str">
        <f t="shared" si="186"/>
        <v/>
      </c>
      <c r="T368" s="63" t="str">
        <f t="shared" si="186"/>
        <v/>
      </c>
      <c r="U368" s="63" t="str">
        <f t="shared" si="186"/>
        <v/>
      </c>
      <c r="V368" s="64" t="str">
        <f t="shared" si="186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87">IFERROR(SQRT(2*(F367-F366)^2/(F367+F366)),"")</f>
        <v/>
      </c>
      <c r="G369" s="65" t="str">
        <f t="shared" si="187"/>
        <v/>
      </c>
      <c r="H369" s="65" t="str">
        <f t="shared" si="187"/>
        <v/>
      </c>
      <c r="I369" s="65" t="str">
        <f t="shared" si="187"/>
        <v/>
      </c>
      <c r="J369" s="65" t="str">
        <f t="shared" si="187"/>
        <v/>
      </c>
      <c r="K369" s="65" t="str">
        <f t="shared" si="187"/>
        <v/>
      </c>
      <c r="L369" s="65" t="str">
        <f t="shared" si="187"/>
        <v/>
      </c>
      <c r="M369" s="65" t="str">
        <f t="shared" si="187"/>
        <v/>
      </c>
      <c r="N369" s="74" t="str">
        <f t="shared" si="187"/>
        <v/>
      </c>
      <c r="O369" s="74" t="str">
        <f t="shared" si="187"/>
        <v/>
      </c>
      <c r="P369" s="74" t="str">
        <f t="shared" si="187"/>
        <v/>
      </c>
      <c r="Q369" s="65" t="str">
        <f t="shared" si="187"/>
        <v/>
      </c>
      <c r="R369" s="65" t="str">
        <f t="shared" si="187"/>
        <v/>
      </c>
      <c r="S369" s="65" t="str">
        <f t="shared" si="187"/>
        <v/>
      </c>
      <c r="T369" s="65" t="str">
        <f t="shared" si="187"/>
        <v/>
      </c>
      <c r="U369" s="65" t="str">
        <f t="shared" si="187"/>
        <v/>
      </c>
      <c r="V369" s="66" t="str">
        <f t="shared" si="187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8">IFERROR((F371-F370)/F370,"")</f>
        <v/>
      </c>
      <c r="G372" s="63" t="str">
        <f t="shared" si="188"/>
        <v/>
      </c>
      <c r="H372" s="63" t="str">
        <f t="shared" si="188"/>
        <v/>
      </c>
      <c r="I372" s="63" t="str">
        <f t="shared" si="188"/>
        <v/>
      </c>
      <c r="J372" s="63" t="str">
        <f t="shared" si="188"/>
        <v/>
      </c>
      <c r="K372" s="63" t="str">
        <f t="shared" si="188"/>
        <v/>
      </c>
      <c r="L372" s="63" t="str">
        <f t="shared" si="188"/>
        <v/>
      </c>
      <c r="M372" s="63" t="str">
        <f t="shared" si="188"/>
        <v/>
      </c>
      <c r="N372" s="35" t="str">
        <f t="shared" si="188"/>
        <v/>
      </c>
      <c r="O372" s="35" t="str">
        <f t="shared" si="188"/>
        <v/>
      </c>
      <c r="P372" s="35" t="str">
        <f t="shared" si="188"/>
        <v/>
      </c>
      <c r="Q372" s="63" t="str">
        <f t="shared" si="188"/>
        <v/>
      </c>
      <c r="R372" s="63" t="str">
        <f t="shared" si="188"/>
        <v/>
      </c>
      <c r="S372" s="63" t="str">
        <f t="shared" si="188"/>
        <v/>
      </c>
      <c r="T372" s="63" t="str">
        <f t="shared" si="188"/>
        <v/>
      </c>
      <c r="U372" s="63" t="str">
        <f t="shared" si="188"/>
        <v/>
      </c>
      <c r="V372" s="64" t="str">
        <f t="shared" si="188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9">IFERROR(SQRT(2*(F371-F370)^2/(F371+F370)),"")</f>
        <v/>
      </c>
      <c r="G373" s="65" t="str">
        <f t="shared" si="189"/>
        <v/>
      </c>
      <c r="H373" s="65" t="str">
        <f t="shared" si="189"/>
        <v/>
      </c>
      <c r="I373" s="65" t="str">
        <f t="shared" si="189"/>
        <v/>
      </c>
      <c r="J373" s="65" t="str">
        <f t="shared" si="189"/>
        <v/>
      </c>
      <c r="K373" s="65" t="str">
        <f t="shared" si="189"/>
        <v/>
      </c>
      <c r="L373" s="65" t="str">
        <f t="shared" si="189"/>
        <v/>
      </c>
      <c r="M373" s="65" t="str">
        <f t="shared" si="189"/>
        <v/>
      </c>
      <c r="N373" s="70" t="str">
        <f t="shared" si="189"/>
        <v/>
      </c>
      <c r="O373" s="70" t="str">
        <f t="shared" si="189"/>
        <v/>
      </c>
      <c r="P373" s="70" t="str">
        <f t="shared" si="189"/>
        <v/>
      </c>
      <c r="Q373" s="65" t="str">
        <f t="shared" si="189"/>
        <v/>
      </c>
      <c r="R373" s="65" t="str">
        <f t="shared" si="189"/>
        <v/>
      </c>
      <c r="S373" s="65" t="str">
        <f t="shared" si="189"/>
        <v/>
      </c>
      <c r="T373" s="65" t="str">
        <f t="shared" si="189"/>
        <v/>
      </c>
      <c r="U373" s="65" t="str">
        <f t="shared" si="189"/>
        <v/>
      </c>
      <c r="V373" s="66" t="str">
        <f t="shared" si="189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90">IFERROR((F375-F374)/F374,"")</f>
        <v/>
      </c>
      <c r="G376" s="63" t="str">
        <f t="shared" si="190"/>
        <v/>
      </c>
      <c r="H376" s="63" t="str">
        <f t="shared" si="190"/>
        <v/>
      </c>
      <c r="I376" s="63" t="str">
        <f t="shared" si="190"/>
        <v/>
      </c>
      <c r="J376" s="63" t="str">
        <f t="shared" si="190"/>
        <v/>
      </c>
      <c r="K376" s="63" t="str">
        <f t="shared" si="190"/>
        <v/>
      </c>
      <c r="L376" s="63" t="str">
        <f t="shared" si="190"/>
        <v/>
      </c>
      <c r="M376" s="63" t="str">
        <f t="shared" si="190"/>
        <v/>
      </c>
      <c r="N376" s="35" t="str">
        <f t="shared" si="190"/>
        <v/>
      </c>
      <c r="O376" s="35" t="str">
        <f t="shared" si="190"/>
        <v/>
      </c>
      <c r="P376" s="35" t="str">
        <f t="shared" si="190"/>
        <v/>
      </c>
      <c r="Q376" s="63" t="str">
        <f t="shared" si="190"/>
        <v/>
      </c>
      <c r="R376" s="63" t="str">
        <f t="shared" si="190"/>
        <v/>
      </c>
      <c r="S376" s="63" t="str">
        <f t="shared" si="190"/>
        <v/>
      </c>
      <c r="T376" s="63" t="str">
        <f t="shared" si="190"/>
        <v/>
      </c>
      <c r="U376" s="63" t="str">
        <f t="shared" si="190"/>
        <v/>
      </c>
      <c r="V376" s="64" t="str">
        <f t="shared" si="190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91">IFERROR(SQRT(2*(F375-F374)^2/(F375+F374)),"")</f>
        <v/>
      </c>
      <c r="G377" s="65" t="str">
        <f t="shared" si="191"/>
        <v/>
      </c>
      <c r="H377" s="65" t="str">
        <f t="shared" si="191"/>
        <v/>
      </c>
      <c r="I377" s="65" t="str">
        <f t="shared" si="191"/>
        <v/>
      </c>
      <c r="J377" s="65" t="str">
        <f t="shared" si="191"/>
        <v/>
      </c>
      <c r="K377" s="65" t="str">
        <f t="shared" si="191"/>
        <v/>
      </c>
      <c r="L377" s="65" t="str">
        <f t="shared" si="191"/>
        <v/>
      </c>
      <c r="M377" s="65" t="str">
        <f t="shared" si="191"/>
        <v/>
      </c>
      <c r="N377" s="70" t="str">
        <f t="shared" si="191"/>
        <v/>
      </c>
      <c r="O377" s="70" t="str">
        <f t="shared" si="191"/>
        <v/>
      </c>
      <c r="P377" s="70" t="str">
        <f t="shared" si="191"/>
        <v/>
      </c>
      <c r="Q377" s="65" t="str">
        <f t="shared" si="191"/>
        <v/>
      </c>
      <c r="R377" s="65" t="str">
        <f t="shared" si="191"/>
        <v/>
      </c>
      <c r="S377" s="65" t="str">
        <f t="shared" si="191"/>
        <v/>
      </c>
      <c r="T377" s="65" t="str">
        <f t="shared" si="191"/>
        <v/>
      </c>
      <c r="U377" s="65" t="str">
        <f t="shared" si="191"/>
        <v/>
      </c>
      <c r="V377" s="66" t="str">
        <f t="shared" si="191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92">IFERROR((F379-F378)/F378,"")</f>
        <v/>
      </c>
      <c r="G380" s="63" t="str">
        <f t="shared" si="192"/>
        <v/>
      </c>
      <c r="H380" s="63" t="str">
        <f t="shared" si="192"/>
        <v/>
      </c>
      <c r="I380" s="63" t="str">
        <f t="shared" si="192"/>
        <v/>
      </c>
      <c r="J380" s="63" t="str">
        <f t="shared" si="192"/>
        <v/>
      </c>
      <c r="K380" s="63" t="str">
        <f t="shared" si="192"/>
        <v/>
      </c>
      <c r="L380" s="63" t="str">
        <f t="shared" si="192"/>
        <v/>
      </c>
      <c r="M380" s="63" t="str">
        <f t="shared" si="192"/>
        <v/>
      </c>
      <c r="N380" s="35" t="str">
        <f t="shared" si="192"/>
        <v/>
      </c>
      <c r="O380" s="35" t="str">
        <f t="shared" si="192"/>
        <v/>
      </c>
      <c r="P380" s="35" t="str">
        <f t="shared" si="192"/>
        <v/>
      </c>
      <c r="Q380" s="63" t="str">
        <f t="shared" si="192"/>
        <v/>
      </c>
      <c r="R380" s="63" t="str">
        <f t="shared" si="192"/>
        <v/>
      </c>
      <c r="S380" s="63" t="str">
        <f t="shared" si="192"/>
        <v/>
      </c>
      <c r="T380" s="63" t="str">
        <f t="shared" si="192"/>
        <v/>
      </c>
      <c r="U380" s="63" t="str">
        <f t="shared" si="192"/>
        <v/>
      </c>
      <c r="V380" s="64" t="str">
        <f t="shared" si="192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93">IFERROR(SQRT(2*(F379-F378)^2/(F379+F378)),"")</f>
        <v/>
      </c>
      <c r="G381" s="65" t="str">
        <f t="shared" si="193"/>
        <v/>
      </c>
      <c r="H381" s="65" t="str">
        <f t="shared" si="193"/>
        <v/>
      </c>
      <c r="I381" s="65" t="str">
        <f t="shared" si="193"/>
        <v/>
      </c>
      <c r="J381" s="65" t="str">
        <f t="shared" si="193"/>
        <v/>
      </c>
      <c r="K381" s="65" t="str">
        <f t="shared" si="193"/>
        <v/>
      </c>
      <c r="L381" s="65" t="str">
        <f t="shared" si="193"/>
        <v/>
      </c>
      <c r="M381" s="65" t="str">
        <f t="shared" si="193"/>
        <v/>
      </c>
      <c r="N381" s="70" t="str">
        <f t="shared" si="193"/>
        <v/>
      </c>
      <c r="O381" s="70" t="str">
        <f t="shared" si="193"/>
        <v/>
      </c>
      <c r="P381" s="70" t="str">
        <f t="shared" si="193"/>
        <v/>
      </c>
      <c r="Q381" s="65" t="str">
        <f t="shared" si="193"/>
        <v/>
      </c>
      <c r="R381" s="65" t="str">
        <f t="shared" si="193"/>
        <v/>
      </c>
      <c r="S381" s="65" t="str">
        <f t="shared" si="193"/>
        <v/>
      </c>
      <c r="T381" s="65" t="str">
        <f t="shared" si="193"/>
        <v/>
      </c>
      <c r="U381" s="65" t="str">
        <f t="shared" si="193"/>
        <v/>
      </c>
      <c r="V381" s="66" t="str">
        <f t="shared" si="193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4">IFERROR((F383-F382)/F382,"")</f>
        <v/>
      </c>
      <c r="G384" s="63" t="str">
        <f t="shared" si="194"/>
        <v/>
      </c>
      <c r="H384" s="63" t="str">
        <f t="shared" si="194"/>
        <v/>
      </c>
      <c r="I384" s="63" t="str">
        <f t="shared" si="194"/>
        <v/>
      </c>
      <c r="J384" s="63" t="str">
        <f t="shared" si="194"/>
        <v/>
      </c>
      <c r="K384" s="63" t="str">
        <f t="shared" si="194"/>
        <v/>
      </c>
      <c r="L384" s="63" t="str">
        <f t="shared" si="194"/>
        <v/>
      </c>
      <c r="M384" s="63" t="str">
        <f t="shared" si="194"/>
        <v/>
      </c>
      <c r="N384" s="35" t="str">
        <f t="shared" si="194"/>
        <v/>
      </c>
      <c r="O384" s="35" t="str">
        <f t="shared" si="194"/>
        <v/>
      </c>
      <c r="P384" s="35" t="str">
        <f t="shared" si="194"/>
        <v/>
      </c>
      <c r="Q384" s="63" t="str">
        <f t="shared" si="194"/>
        <v/>
      </c>
      <c r="R384" s="63" t="str">
        <f t="shared" si="194"/>
        <v/>
      </c>
      <c r="S384" s="63" t="str">
        <f t="shared" si="194"/>
        <v/>
      </c>
      <c r="T384" s="63" t="str">
        <f t="shared" si="194"/>
        <v/>
      </c>
      <c r="U384" s="63" t="str">
        <f t="shared" si="194"/>
        <v/>
      </c>
      <c r="V384" s="64" t="str">
        <f t="shared" si="194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5">IFERROR(SQRT(2*(F383-F382)^2/(F383+F382)),"")</f>
        <v/>
      </c>
      <c r="G385" s="65" t="str">
        <f t="shared" si="195"/>
        <v/>
      </c>
      <c r="H385" s="65" t="str">
        <f t="shared" si="195"/>
        <v/>
      </c>
      <c r="I385" s="65" t="str">
        <f t="shared" si="195"/>
        <v/>
      </c>
      <c r="J385" s="65" t="str">
        <f t="shared" si="195"/>
        <v/>
      </c>
      <c r="K385" s="65" t="str">
        <f t="shared" si="195"/>
        <v/>
      </c>
      <c r="L385" s="65" t="str">
        <f t="shared" si="195"/>
        <v/>
      </c>
      <c r="M385" s="65" t="str">
        <f t="shared" si="195"/>
        <v/>
      </c>
      <c r="N385" s="70" t="str">
        <f t="shared" si="195"/>
        <v/>
      </c>
      <c r="O385" s="70" t="str">
        <f t="shared" si="195"/>
        <v/>
      </c>
      <c r="P385" s="70" t="str">
        <f t="shared" si="195"/>
        <v/>
      </c>
      <c r="Q385" s="65" t="str">
        <f t="shared" si="195"/>
        <v/>
      </c>
      <c r="R385" s="65" t="str">
        <f t="shared" si="195"/>
        <v/>
      </c>
      <c r="S385" s="65" t="str">
        <f t="shared" si="195"/>
        <v/>
      </c>
      <c r="T385" s="65" t="str">
        <f t="shared" si="195"/>
        <v/>
      </c>
      <c r="U385" s="65" t="str">
        <f t="shared" si="195"/>
        <v/>
      </c>
      <c r="V385" s="66" t="str">
        <f t="shared" si="195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6">IFERROR((F387-F386)/F386,"")</f>
        <v/>
      </c>
      <c r="G388" s="63" t="str">
        <f t="shared" si="196"/>
        <v/>
      </c>
      <c r="H388" s="63" t="str">
        <f t="shared" si="196"/>
        <v/>
      </c>
      <c r="I388" s="63" t="str">
        <f t="shared" si="196"/>
        <v/>
      </c>
      <c r="J388" s="63" t="str">
        <f t="shared" si="196"/>
        <v/>
      </c>
      <c r="K388" s="63" t="str">
        <f t="shared" si="196"/>
        <v/>
      </c>
      <c r="L388" s="63" t="str">
        <f t="shared" si="196"/>
        <v/>
      </c>
      <c r="M388" s="63" t="str">
        <f t="shared" si="196"/>
        <v/>
      </c>
      <c r="N388" s="35" t="str">
        <f t="shared" si="196"/>
        <v/>
      </c>
      <c r="O388" s="35" t="str">
        <f t="shared" si="196"/>
        <v/>
      </c>
      <c r="P388" s="35" t="str">
        <f t="shared" si="196"/>
        <v/>
      </c>
      <c r="Q388" s="63" t="str">
        <f t="shared" si="196"/>
        <v/>
      </c>
      <c r="R388" s="63" t="str">
        <f t="shared" si="196"/>
        <v/>
      </c>
      <c r="S388" s="63" t="str">
        <f t="shared" si="196"/>
        <v/>
      </c>
      <c r="T388" s="63" t="str">
        <f t="shared" si="196"/>
        <v/>
      </c>
      <c r="U388" s="63" t="str">
        <f t="shared" si="196"/>
        <v/>
      </c>
      <c r="V388" s="64" t="str">
        <f t="shared" si="196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7">IFERROR(SQRT(2*(F387-F386)^2/(F387+F386)),"")</f>
        <v/>
      </c>
      <c r="G389" s="65" t="str">
        <f t="shared" si="197"/>
        <v/>
      </c>
      <c r="H389" s="65" t="str">
        <f t="shared" si="197"/>
        <v/>
      </c>
      <c r="I389" s="65" t="str">
        <f t="shared" si="197"/>
        <v/>
      </c>
      <c r="J389" s="65" t="str">
        <f t="shared" si="197"/>
        <v/>
      </c>
      <c r="K389" s="65" t="str">
        <f t="shared" si="197"/>
        <v/>
      </c>
      <c r="L389" s="65" t="str">
        <f t="shared" si="197"/>
        <v/>
      </c>
      <c r="M389" s="65" t="str">
        <f t="shared" si="197"/>
        <v/>
      </c>
      <c r="N389" s="70" t="str">
        <f t="shared" si="197"/>
        <v/>
      </c>
      <c r="O389" s="70" t="str">
        <f t="shared" si="197"/>
        <v/>
      </c>
      <c r="P389" s="70" t="str">
        <f t="shared" si="197"/>
        <v/>
      </c>
      <c r="Q389" s="65" t="str">
        <f t="shared" si="197"/>
        <v/>
      </c>
      <c r="R389" s="65" t="str">
        <f t="shared" si="197"/>
        <v/>
      </c>
      <c r="S389" s="65" t="str">
        <f t="shared" si="197"/>
        <v/>
      </c>
      <c r="T389" s="65" t="str">
        <f t="shared" si="197"/>
        <v/>
      </c>
      <c r="U389" s="65" t="str">
        <f t="shared" si="197"/>
        <v/>
      </c>
      <c r="V389" s="66" t="str">
        <f t="shared" si="197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8">IFERROR((F391-F390)/F390,"")</f>
        <v/>
      </c>
      <c r="G392" s="63" t="str">
        <f t="shared" si="198"/>
        <v/>
      </c>
      <c r="H392" s="63" t="str">
        <f t="shared" si="198"/>
        <v/>
      </c>
      <c r="I392" s="63" t="str">
        <f t="shared" si="198"/>
        <v/>
      </c>
      <c r="J392" s="63" t="str">
        <f t="shared" si="198"/>
        <v/>
      </c>
      <c r="K392" s="63" t="str">
        <f t="shared" si="198"/>
        <v/>
      </c>
      <c r="L392" s="63" t="str">
        <f t="shared" si="198"/>
        <v/>
      </c>
      <c r="M392" s="63" t="str">
        <f t="shared" si="198"/>
        <v/>
      </c>
      <c r="N392" s="35" t="str">
        <f t="shared" si="198"/>
        <v/>
      </c>
      <c r="O392" s="35" t="str">
        <f t="shared" si="198"/>
        <v/>
      </c>
      <c r="P392" s="35" t="str">
        <f t="shared" si="198"/>
        <v/>
      </c>
      <c r="Q392" s="63" t="str">
        <f t="shared" si="198"/>
        <v/>
      </c>
      <c r="R392" s="63" t="str">
        <f t="shared" si="198"/>
        <v/>
      </c>
      <c r="S392" s="63" t="str">
        <f t="shared" si="198"/>
        <v/>
      </c>
      <c r="T392" s="63" t="str">
        <f t="shared" si="198"/>
        <v/>
      </c>
      <c r="U392" s="63" t="str">
        <f t="shared" si="198"/>
        <v/>
      </c>
      <c r="V392" s="64" t="str">
        <f t="shared" si="198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9">IFERROR(SQRT(2*(F391-F390)^2/(F391+F390)),"")</f>
        <v/>
      </c>
      <c r="G393" s="65" t="str">
        <f t="shared" si="199"/>
        <v/>
      </c>
      <c r="H393" s="65" t="str">
        <f t="shared" si="199"/>
        <v/>
      </c>
      <c r="I393" s="65" t="str">
        <f t="shared" si="199"/>
        <v/>
      </c>
      <c r="J393" s="65" t="str">
        <f t="shared" si="199"/>
        <v/>
      </c>
      <c r="K393" s="65" t="str">
        <f t="shared" si="199"/>
        <v/>
      </c>
      <c r="L393" s="65" t="str">
        <f t="shared" si="199"/>
        <v/>
      </c>
      <c r="M393" s="65" t="str">
        <f t="shared" si="199"/>
        <v/>
      </c>
      <c r="N393" s="70" t="str">
        <f t="shared" si="199"/>
        <v/>
      </c>
      <c r="O393" s="70" t="str">
        <f t="shared" si="199"/>
        <v/>
      </c>
      <c r="P393" s="70" t="str">
        <f t="shared" si="199"/>
        <v/>
      </c>
      <c r="Q393" s="65" t="str">
        <f t="shared" si="199"/>
        <v/>
      </c>
      <c r="R393" s="65" t="str">
        <f t="shared" si="199"/>
        <v/>
      </c>
      <c r="S393" s="65" t="str">
        <f t="shared" si="199"/>
        <v/>
      </c>
      <c r="T393" s="65" t="str">
        <f t="shared" si="199"/>
        <v/>
      </c>
      <c r="U393" s="65" t="str">
        <f t="shared" si="199"/>
        <v/>
      </c>
      <c r="V393" s="66" t="str">
        <f t="shared" si="199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200">IFERROR((F395-F394)/F394,"")</f>
        <v/>
      </c>
      <c r="G396" s="63" t="str">
        <f t="shared" si="200"/>
        <v/>
      </c>
      <c r="H396" s="63" t="str">
        <f t="shared" si="200"/>
        <v/>
      </c>
      <c r="I396" s="63" t="str">
        <f t="shared" si="200"/>
        <v/>
      </c>
      <c r="J396" s="63" t="str">
        <f t="shared" si="200"/>
        <v/>
      </c>
      <c r="K396" s="63" t="str">
        <f t="shared" si="200"/>
        <v/>
      </c>
      <c r="L396" s="63" t="str">
        <f t="shared" si="200"/>
        <v/>
      </c>
      <c r="M396" s="63" t="str">
        <f t="shared" si="200"/>
        <v/>
      </c>
      <c r="N396" s="35" t="str">
        <f t="shared" si="200"/>
        <v/>
      </c>
      <c r="O396" s="35" t="str">
        <f t="shared" si="200"/>
        <v/>
      </c>
      <c r="P396" s="35" t="str">
        <f t="shared" si="200"/>
        <v/>
      </c>
      <c r="Q396" s="63" t="str">
        <f t="shared" si="200"/>
        <v/>
      </c>
      <c r="R396" s="63" t="str">
        <f t="shared" si="200"/>
        <v/>
      </c>
      <c r="S396" s="63" t="str">
        <f t="shared" si="200"/>
        <v/>
      </c>
      <c r="T396" s="63" t="str">
        <f t="shared" si="200"/>
        <v/>
      </c>
      <c r="U396" s="63" t="str">
        <f t="shared" si="200"/>
        <v/>
      </c>
      <c r="V396" s="64" t="str">
        <f t="shared" si="200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201">IFERROR(SQRT(2*(F395-F394)^2/(F395+F394)),"")</f>
        <v/>
      </c>
      <c r="G397" s="65" t="str">
        <f t="shared" si="201"/>
        <v/>
      </c>
      <c r="H397" s="65" t="str">
        <f t="shared" si="201"/>
        <v/>
      </c>
      <c r="I397" s="65" t="str">
        <f t="shared" si="201"/>
        <v/>
      </c>
      <c r="J397" s="65" t="str">
        <f t="shared" si="201"/>
        <v/>
      </c>
      <c r="K397" s="65" t="str">
        <f t="shared" si="201"/>
        <v/>
      </c>
      <c r="L397" s="65" t="str">
        <f t="shared" si="201"/>
        <v/>
      </c>
      <c r="M397" s="65" t="str">
        <f t="shared" si="201"/>
        <v/>
      </c>
      <c r="N397" s="70" t="str">
        <f t="shared" si="201"/>
        <v/>
      </c>
      <c r="O397" s="70" t="str">
        <f t="shared" si="201"/>
        <v/>
      </c>
      <c r="P397" s="70" t="str">
        <f t="shared" si="201"/>
        <v/>
      </c>
      <c r="Q397" s="65" t="str">
        <f t="shared" si="201"/>
        <v/>
      </c>
      <c r="R397" s="65" t="str">
        <f t="shared" si="201"/>
        <v/>
      </c>
      <c r="S397" s="65" t="str">
        <f t="shared" si="201"/>
        <v/>
      </c>
      <c r="T397" s="65" t="str">
        <f t="shared" si="201"/>
        <v/>
      </c>
      <c r="U397" s="65" t="str">
        <f t="shared" si="201"/>
        <v/>
      </c>
      <c r="V397" s="66" t="str">
        <f t="shared" si="201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202">IFERROR((F399-F398)/F398,"")</f>
        <v/>
      </c>
      <c r="G400" s="63" t="str">
        <f t="shared" si="202"/>
        <v/>
      </c>
      <c r="H400" s="63" t="str">
        <f t="shared" si="202"/>
        <v/>
      </c>
      <c r="I400" s="63" t="str">
        <f t="shared" si="202"/>
        <v/>
      </c>
      <c r="J400" s="63" t="str">
        <f t="shared" si="202"/>
        <v/>
      </c>
      <c r="K400" s="63" t="str">
        <f t="shared" si="202"/>
        <v/>
      </c>
      <c r="L400" s="63" t="str">
        <f t="shared" si="202"/>
        <v/>
      </c>
      <c r="M400" s="63" t="str">
        <f t="shared" si="202"/>
        <v/>
      </c>
      <c r="N400" s="35" t="str">
        <f t="shared" si="202"/>
        <v/>
      </c>
      <c r="O400" s="35" t="str">
        <f t="shared" si="202"/>
        <v/>
      </c>
      <c r="P400" s="35" t="str">
        <f t="shared" si="202"/>
        <v/>
      </c>
      <c r="Q400" s="63" t="str">
        <f t="shared" si="202"/>
        <v/>
      </c>
      <c r="R400" s="63" t="str">
        <f t="shared" si="202"/>
        <v/>
      </c>
      <c r="S400" s="63" t="str">
        <f t="shared" si="202"/>
        <v/>
      </c>
      <c r="T400" s="63" t="str">
        <f t="shared" si="202"/>
        <v/>
      </c>
      <c r="U400" s="63" t="str">
        <f t="shared" si="202"/>
        <v/>
      </c>
      <c r="V400" s="64" t="str">
        <f t="shared" si="202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203">IFERROR(SQRT(2*(F399-F398)^2/(F399+F398)),"")</f>
        <v/>
      </c>
      <c r="G401" s="65" t="str">
        <f t="shared" si="203"/>
        <v/>
      </c>
      <c r="H401" s="65" t="str">
        <f t="shared" si="203"/>
        <v/>
      </c>
      <c r="I401" s="65" t="str">
        <f t="shared" si="203"/>
        <v/>
      </c>
      <c r="J401" s="65" t="str">
        <f t="shared" si="203"/>
        <v/>
      </c>
      <c r="K401" s="65" t="str">
        <f t="shared" si="203"/>
        <v/>
      </c>
      <c r="L401" s="65" t="str">
        <f t="shared" si="203"/>
        <v/>
      </c>
      <c r="M401" s="65" t="str">
        <f t="shared" si="203"/>
        <v/>
      </c>
      <c r="N401" s="70" t="str">
        <f t="shared" si="203"/>
        <v/>
      </c>
      <c r="O401" s="70" t="str">
        <f t="shared" si="203"/>
        <v/>
      </c>
      <c r="P401" s="70" t="str">
        <f t="shared" si="203"/>
        <v/>
      </c>
      <c r="Q401" s="65" t="str">
        <f t="shared" si="203"/>
        <v/>
      </c>
      <c r="R401" s="65" t="str">
        <f t="shared" si="203"/>
        <v/>
      </c>
      <c r="S401" s="65" t="str">
        <f t="shared" si="203"/>
        <v/>
      </c>
      <c r="T401" s="65" t="str">
        <f t="shared" si="203"/>
        <v/>
      </c>
      <c r="U401" s="65" t="str">
        <f t="shared" si="203"/>
        <v/>
      </c>
      <c r="V401" s="66" t="str">
        <f t="shared" si="203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4">IFERROR((F403-F402)/F402,"")</f>
        <v/>
      </c>
      <c r="G404" s="63" t="str">
        <f t="shared" si="204"/>
        <v/>
      </c>
      <c r="H404" s="63" t="str">
        <f t="shared" si="204"/>
        <v/>
      </c>
      <c r="I404" s="63" t="str">
        <f t="shared" si="204"/>
        <v/>
      </c>
      <c r="J404" s="63" t="str">
        <f t="shared" si="204"/>
        <v/>
      </c>
      <c r="K404" s="63" t="str">
        <f t="shared" si="204"/>
        <v/>
      </c>
      <c r="L404" s="63" t="str">
        <f t="shared" si="204"/>
        <v/>
      </c>
      <c r="M404" s="63" t="str">
        <f t="shared" si="204"/>
        <v/>
      </c>
      <c r="N404" s="35" t="str">
        <f t="shared" si="204"/>
        <v/>
      </c>
      <c r="O404" s="35" t="str">
        <f t="shared" si="204"/>
        <v/>
      </c>
      <c r="P404" s="35" t="str">
        <f t="shared" si="204"/>
        <v/>
      </c>
      <c r="Q404" s="63" t="str">
        <f t="shared" si="204"/>
        <v/>
      </c>
      <c r="R404" s="63" t="str">
        <f t="shared" si="204"/>
        <v/>
      </c>
      <c r="S404" s="63" t="str">
        <f t="shared" si="204"/>
        <v/>
      </c>
      <c r="T404" s="63" t="str">
        <f t="shared" si="204"/>
        <v/>
      </c>
      <c r="U404" s="63" t="str">
        <f t="shared" si="204"/>
        <v/>
      </c>
      <c r="V404" s="64" t="str">
        <f t="shared" si="204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5">IFERROR(SQRT(2*(F403-F402)^2/(F403+F402)),"")</f>
        <v/>
      </c>
      <c r="G405" s="65" t="str">
        <f t="shared" si="205"/>
        <v/>
      </c>
      <c r="H405" s="65" t="str">
        <f t="shared" si="205"/>
        <v/>
      </c>
      <c r="I405" s="65" t="str">
        <f t="shared" si="205"/>
        <v/>
      </c>
      <c r="J405" s="65" t="str">
        <f t="shared" si="205"/>
        <v/>
      </c>
      <c r="K405" s="65" t="str">
        <f t="shared" si="205"/>
        <v/>
      </c>
      <c r="L405" s="65" t="str">
        <f t="shared" si="205"/>
        <v/>
      </c>
      <c r="M405" s="65" t="str">
        <f t="shared" si="205"/>
        <v/>
      </c>
      <c r="N405" s="70" t="str">
        <f t="shared" si="205"/>
        <v/>
      </c>
      <c r="O405" s="70" t="str">
        <f t="shared" si="205"/>
        <v/>
      </c>
      <c r="P405" s="70" t="str">
        <f t="shared" si="205"/>
        <v/>
      </c>
      <c r="Q405" s="65" t="str">
        <f t="shared" si="205"/>
        <v/>
      </c>
      <c r="R405" s="65" t="str">
        <f t="shared" si="205"/>
        <v/>
      </c>
      <c r="S405" s="65" t="str">
        <f t="shared" si="205"/>
        <v/>
      </c>
      <c r="T405" s="65" t="str">
        <f t="shared" si="205"/>
        <v/>
      </c>
      <c r="U405" s="65" t="str">
        <f t="shared" si="205"/>
        <v/>
      </c>
      <c r="V405" s="66" t="str">
        <f t="shared" si="205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71"/>
      <c r="E406" s="91"/>
      <c r="F406" s="58"/>
      <c r="G406" s="58"/>
      <c r="H406" s="58"/>
      <c r="I406" s="58"/>
      <c r="J406" s="58"/>
      <c r="K406" s="58"/>
      <c r="L406" s="58"/>
      <c r="M406" s="58"/>
      <c r="Q406" s="58"/>
      <c r="R406" s="58"/>
      <c r="S406" s="58"/>
      <c r="T406" s="58"/>
      <c r="U406" s="58"/>
      <c r="V406" s="59"/>
    </row>
    <row r="407" spans="1:22" ht="13.95" customHeight="1" x14ac:dyDescent="0.3">
      <c r="A407" s="82"/>
      <c r="B407" s="85"/>
      <c r="C407" s="18" t="s">
        <v>548</v>
      </c>
      <c r="D407" s="72"/>
      <c r="E407" s="88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60"/>
    </row>
    <row r="408" spans="1:22" ht="13.95" customHeight="1" x14ac:dyDescent="0.3">
      <c r="A408" s="82"/>
      <c r="B408" s="85"/>
      <c r="C408" s="18" t="s">
        <v>549</v>
      </c>
      <c r="D408" s="72"/>
      <c r="E408" s="88"/>
      <c r="F408" s="63" t="str">
        <f t="shared" ref="F408:V408" si="206">IFERROR((F407-F406)/F406,"")</f>
        <v/>
      </c>
      <c r="G408" s="63" t="str">
        <f t="shared" si="206"/>
        <v/>
      </c>
      <c r="H408" s="63" t="str">
        <f t="shared" si="206"/>
        <v/>
      </c>
      <c r="I408" s="63" t="str">
        <f t="shared" si="206"/>
        <v/>
      </c>
      <c r="J408" s="63" t="str">
        <f t="shared" si="206"/>
        <v/>
      </c>
      <c r="K408" s="63" t="str">
        <f t="shared" si="206"/>
        <v/>
      </c>
      <c r="L408" s="63" t="str">
        <f t="shared" si="206"/>
        <v/>
      </c>
      <c r="M408" s="63" t="str">
        <f t="shared" si="206"/>
        <v/>
      </c>
      <c r="N408" s="35" t="str">
        <f t="shared" si="206"/>
        <v/>
      </c>
      <c r="O408" s="35" t="str">
        <f t="shared" si="206"/>
        <v/>
      </c>
      <c r="P408" s="35" t="str">
        <f t="shared" si="206"/>
        <v/>
      </c>
      <c r="Q408" s="63" t="str">
        <f t="shared" si="206"/>
        <v/>
      </c>
      <c r="R408" s="63" t="str">
        <f t="shared" si="206"/>
        <v/>
      </c>
      <c r="S408" s="63" t="str">
        <f t="shared" si="206"/>
        <v/>
      </c>
      <c r="T408" s="63" t="str">
        <f t="shared" si="206"/>
        <v/>
      </c>
      <c r="U408" s="63" t="str">
        <f t="shared" si="206"/>
        <v/>
      </c>
      <c r="V408" s="64" t="str">
        <f t="shared" si="206"/>
        <v/>
      </c>
    </row>
    <row r="409" spans="1:22" ht="13.95" customHeight="1" thickBot="1" x14ac:dyDescent="0.35">
      <c r="A409" s="83"/>
      <c r="B409" s="86"/>
      <c r="C409" s="61" t="s">
        <v>550</v>
      </c>
      <c r="D409" s="73"/>
      <c r="E409" s="89"/>
      <c r="F409" s="65" t="str">
        <f t="shared" ref="F409:V409" si="207">IFERROR(SQRT(2*(F407-F406)^2/(F407+F406)),"")</f>
        <v/>
      </c>
      <c r="G409" s="65" t="str">
        <f t="shared" si="207"/>
        <v/>
      </c>
      <c r="H409" s="65" t="str">
        <f t="shared" si="207"/>
        <v/>
      </c>
      <c r="I409" s="65" t="str">
        <f t="shared" si="207"/>
        <v/>
      </c>
      <c r="J409" s="65" t="str">
        <f t="shared" si="207"/>
        <v/>
      </c>
      <c r="K409" s="65" t="str">
        <f t="shared" si="207"/>
        <v/>
      </c>
      <c r="L409" s="65" t="str">
        <f t="shared" si="207"/>
        <v/>
      </c>
      <c r="M409" s="65" t="str">
        <f t="shared" si="207"/>
        <v/>
      </c>
      <c r="N409" s="74" t="str">
        <f t="shared" si="207"/>
        <v/>
      </c>
      <c r="O409" s="74" t="str">
        <f t="shared" si="207"/>
        <v/>
      </c>
      <c r="P409" s="74" t="str">
        <f t="shared" si="207"/>
        <v/>
      </c>
      <c r="Q409" s="65" t="str">
        <f t="shared" si="207"/>
        <v/>
      </c>
      <c r="R409" s="65" t="str">
        <f t="shared" si="207"/>
        <v/>
      </c>
      <c r="S409" s="65" t="str">
        <f t="shared" si="207"/>
        <v/>
      </c>
      <c r="T409" s="65" t="str">
        <f t="shared" si="207"/>
        <v/>
      </c>
      <c r="U409" s="65" t="str">
        <f t="shared" si="207"/>
        <v/>
      </c>
      <c r="V409" s="66" t="str">
        <f t="shared" si="207"/>
        <v/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/>
      <c r="E410" s="90"/>
    </row>
    <row r="411" spans="1:22" ht="13.95" customHeight="1" x14ac:dyDescent="0.3">
      <c r="A411" s="82"/>
      <c r="B411" s="85"/>
      <c r="C411" s="18" t="s">
        <v>548</v>
      </c>
      <c r="D411" s="88"/>
      <c r="E411" s="88"/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 t="str">
        <f t="shared" ref="F412:V412" si="208">IFERROR((F411-F410)/F410,"")</f>
        <v/>
      </c>
      <c r="G412" s="63" t="str">
        <f t="shared" si="208"/>
        <v/>
      </c>
      <c r="H412" s="63" t="str">
        <f t="shared" si="208"/>
        <v/>
      </c>
      <c r="I412" s="63" t="str">
        <f t="shared" si="208"/>
        <v/>
      </c>
      <c r="J412" s="63" t="str">
        <f t="shared" si="208"/>
        <v/>
      </c>
      <c r="K412" s="63" t="str">
        <f t="shared" si="208"/>
        <v/>
      </c>
      <c r="L412" s="63" t="str">
        <f t="shared" si="208"/>
        <v/>
      </c>
      <c r="M412" s="63" t="str">
        <f t="shared" si="208"/>
        <v/>
      </c>
      <c r="N412" s="35" t="str">
        <f t="shared" si="208"/>
        <v/>
      </c>
      <c r="O412" s="35" t="str">
        <f t="shared" si="208"/>
        <v/>
      </c>
      <c r="P412" s="35" t="str">
        <f t="shared" si="208"/>
        <v/>
      </c>
      <c r="Q412" s="63" t="str">
        <f t="shared" si="208"/>
        <v/>
      </c>
      <c r="R412" s="63" t="str">
        <f t="shared" si="208"/>
        <v/>
      </c>
      <c r="S412" s="63" t="str">
        <f t="shared" si="208"/>
        <v/>
      </c>
      <c r="T412" s="63" t="str">
        <f t="shared" si="208"/>
        <v/>
      </c>
      <c r="U412" s="63" t="str">
        <f t="shared" si="208"/>
        <v/>
      </c>
      <c r="V412" s="64" t="str">
        <f t="shared" si="208"/>
        <v/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 t="str">
        <f t="shared" ref="F413:V413" si="209">IFERROR(SQRT(2*(F411-F410)^2/(F411+F410)),"")</f>
        <v/>
      </c>
      <c r="G413" s="65" t="str">
        <f t="shared" si="209"/>
        <v/>
      </c>
      <c r="H413" s="65" t="str">
        <f t="shared" si="209"/>
        <v/>
      </c>
      <c r="I413" s="65" t="str">
        <f t="shared" si="209"/>
        <v/>
      </c>
      <c r="J413" s="65" t="str">
        <f t="shared" si="209"/>
        <v/>
      </c>
      <c r="K413" s="65" t="str">
        <f t="shared" si="209"/>
        <v/>
      </c>
      <c r="L413" s="65" t="str">
        <f t="shared" si="209"/>
        <v/>
      </c>
      <c r="M413" s="65" t="str">
        <f t="shared" si="209"/>
        <v/>
      </c>
      <c r="N413" s="74" t="str">
        <f t="shared" si="209"/>
        <v/>
      </c>
      <c r="O413" s="74" t="str">
        <f t="shared" si="209"/>
        <v/>
      </c>
      <c r="P413" s="74" t="str">
        <f t="shared" si="209"/>
        <v/>
      </c>
      <c r="Q413" s="65" t="str">
        <f t="shared" si="209"/>
        <v/>
      </c>
      <c r="R413" s="65" t="str">
        <f t="shared" si="209"/>
        <v/>
      </c>
      <c r="S413" s="65" t="str">
        <f t="shared" si="209"/>
        <v/>
      </c>
      <c r="T413" s="65" t="str">
        <f t="shared" si="209"/>
        <v/>
      </c>
      <c r="U413" s="65" t="str">
        <f t="shared" si="209"/>
        <v/>
      </c>
      <c r="V413" s="66" t="str">
        <f t="shared" si="209"/>
        <v/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10">IFERROR((F415-F414)/F414,"")</f>
        <v/>
      </c>
      <c r="G416" s="63" t="str">
        <f t="shared" si="210"/>
        <v/>
      </c>
      <c r="H416" s="63" t="str">
        <f t="shared" si="210"/>
        <v/>
      </c>
      <c r="I416" s="63" t="str">
        <f t="shared" si="210"/>
        <v/>
      </c>
      <c r="J416" s="63" t="str">
        <f t="shared" si="210"/>
        <v/>
      </c>
      <c r="K416" s="63" t="str">
        <f t="shared" si="210"/>
        <v/>
      </c>
      <c r="L416" s="63" t="str">
        <f t="shared" si="210"/>
        <v/>
      </c>
      <c r="M416" s="63" t="str">
        <f t="shared" si="210"/>
        <v/>
      </c>
      <c r="N416" s="35" t="str">
        <f t="shared" si="210"/>
        <v/>
      </c>
      <c r="O416" s="35" t="str">
        <f t="shared" si="210"/>
        <v/>
      </c>
      <c r="P416" s="35" t="str">
        <f t="shared" si="210"/>
        <v/>
      </c>
      <c r="Q416" s="63" t="str">
        <f t="shared" si="210"/>
        <v/>
      </c>
      <c r="R416" s="63" t="str">
        <f t="shared" si="210"/>
        <v/>
      </c>
      <c r="S416" s="63" t="str">
        <f t="shared" si="210"/>
        <v/>
      </c>
      <c r="T416" s="63" t="str">
        <f t="shared" si="210"/>
        <v/>
      </c>
      <c r="U416" s="63" t="str">
        <f t="shared" si="210"/>
        <v/>
      </c>
      <c r="V416" s="64" t="str">
        <f t="shared" si="210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11">IFERROR(SQRT(2*(F415-F414)^2/(F415+F414)),"")</f>
        <v/>
      </c>
      <c r="G417" s="65" t="str">
        <f t="shared" si="211"/>
        <v/>
      </c>
      <c r="H417" s="65" t="str">
        <f t="shared" si="211"/>
        <v/>
      </c>
      <c r="I417" s="65" t="str">
        <f t="shared" si="211"/>
        <v/>
      </c>
      <c r="J417" s="65" t="str">
        <f t="shared" si="211"/>
        <v/>
      </c>
      <c r="K417" s="65" t="str">
        <f t="shared" si="211"/>
        <v/>
      </c>
      <c r="L417" s="65" t="str">
        <f t="shared" si="211"/>
        <v/>
      </c>
      <c r="M417" s="65" t="str">
        <f t="shared" si="211"/>
        <v/>
      </c>
      <c r="N417" s="74" t="str">
        <f t="shared" si="211"/>
        <v/>
      </c>
      <c r="O417" s="74" t="str">
        <f t="shared" si="211"/>
        <v/>
      </c>
      <c r="P417" s="74" t="str">
        <f t="shared" si="211"/>
        <v/>
      </c>
      <c r="Q417" s="65" t="str">
        <f t="shared" si="211"/>
        <v/>
      </c>
      <c r="R417" s="65" t="str">
        <f t="shared" si="211"/>
        <v/>
      </c>
      <c r="S417" s="65" t="str">
        <f t="shared" si="211"/>
        <v/>
      </c>
      <c r="T417" s="65" t="str">
        <f t="shared" si="211"/>
        <v/>
      </c>
      <c r="U417" s="65" t="str">
        <f t="shared" si="211"/>
        <v/>
      </c>
      <c r="V417" s="66" t="str">
        <f t="shared" si="211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12">IFERROR((F419-F418)/F418,"")</f>
        <v/>
      </c>
      <c r="G420" s="63" t="str">
        <f t="shared" si="212"/>
        <v/>
      </c>
      <c r="H420" s="63" t="str">
        <f t="shared" si="212"/>
        <v/>
      </c>
      <c r="I420" s="63" t="str">
        <f t="shared" si="212"/>
        <v/>
      </c>
      <c r="J420" s="63" t="str">
        <f t="shared" si="212"/>
        <v/>
      </c>
      <c r="K420" s="63" t="str">
        <f t="shared" si="212"/>
        <v/>
      </c>
      <c r="L420" s="63" t="str">
        <f t="shared" si="212"/>
        <v/>
      </c>
      <c r="M420" s="63" t="str">
        <f t="shared" si="212"/>
        <v/>
      </c>
      <c r="N420" s="35" t="str">
        <f t="shared" si="212"/>
        <v/>
      </c>
      <c r="O420" s="35" t="str">
        <f t="shared" si="212"/>
        <v/>
      </c>
      <c r="P420" s="35" t="str">
        <f t="shared" si="212"/>
        <v/>
      </c>
      <c r="Q420" s="63" t="str">
        <f t="shared" si="212"/>
        <v/>
      </c>
      <c r="R420" s="63" t="str">
        <f t="shared" si="212"/>
        <v/>
      </c>
      <c r="S420" s="63" t="str">
        <f t="shared" si="212"/>
        <v/>
      </c>
      <c r="T420" s="63" t="str">
        <f t="shared" si="212"/>
        <v/>
      </c>
      <c r="U420" s="63" t="str">
        <f t="shared" si="212"/>
        <v/>
      </c>
      <c r="V420" s="64" t="str">
        <f t="shared" si="212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13">IFERROR(SQRT(2*(F419-F418)^2/(F419+F418)),"")</f>
        <v/>
      </c>
      <c r="G421" s="65" t="str">
        <f t="shared" si="213"/>
        <v/>
      </c>
      <c r="H421" s="65" t="str">
        <f t="shared" si="213"/>
        <v/>
      </c>
      <c r="I421" s="65" t="str">
        <f t="shared" si="213"/>
        <v/>
      </c>
      <c r="J421" s="65" t="str">
        <f t="shared" si="213"/>
        <v/>
      </c>
      <c r="K421" s="65" t="str">
        <f t="shared" si="213"/>
        <v/>
      </c>
      <c r="L421" s="65" t="str">
        <f t="shared" si="213"/>
        <v/>
      </c>
      <c r="M421" s="65" t="str">
        <f t="shared" si="213"/>
        <v/>
      </c>
      <c r="N421" s="70" t="str">
        <f t="shared" si="213"/>
        <v/>
      </c>
      <c r="O421" s="70" t="str">
        <f t="shared" si="213"/>
        <v/>
      </c>
      <c r="P421" s="70" t="str">
        <f t="shared" si="213"/>
        <v/>
      </c>
      <c r="Q421" s="65" t="str">
        <f t="shared" si="213"/>
        <v/>
      </c>
      <c r="R421" s="65" t="str">
        <f t="shared" si="213"/>
        <v/>
      </c>
      <c r="S421" s="65" t="str">
        <f t="shared" si="213"/>
        <v/>
      </c>
      <c r="T421" s="65" t="str">
        <f t="shared" si="213"/>
        <v/>
      </c>
      <c r="U421" s="65" t="str">
        <f t="shared" si="213"/>
        <v/>
      </c>
      <c r="V421" s="66" t="str">
        <f t="shared" si="213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4">IFERROR((F423-F422)/F422,"")</f>
        <v/>
      </c>
      <c r="G424" s="63" t="str">
        <f t="shared" si="214"/>
        <v/>
      </c>
      <c r="H424" s="63" t="str">
        <f t="shared" si="214"/>
        <v/>
      </c>
      <c r="I424" s="63" t="str">
        <f t="shared" si="214"/>
        <v/>
      </c>
      <c r="J424" s="63" t="str">
        <f t="shared" si="214"/>
        <v/>
      </c>
      <c r="K424" s="63" t="str">
        <f t="shared" si="214"/>
        <v/>
      </c>
      <c r="L424" s="63" t="str">
        <f t="shared" si="214"/>
        <v/>
      </c>
      <c r="M424" s="63" t="str">
        <f t="shared" si="214"/>
        <v/>
      </c>
      <c r="N424" s="35" t="str">
        <f t="shared" si="214"/>
        <v/>
      </c>
      <c r="O424" s="35" t="str">
        <f t="shared" si="214"/>
        <v/>
      </c>
      <c r="P424" s="35" t="str">
        <f t="shared" si="214"/>
        <v/>
      </c>
      <c r="Q424" s="63" t="str">
        <f t="shared" si="214"/>
        <v/>
      </c>
      <c r="R424" s="63" t="str">
        <f t="shared" si="214"/>
        <v/>
      </c>
      <c r="S424" s="63" t="str">
        <f t="shared" si="214"/>
        <v/>
      </c>
      <c r="T424" s="63" t="str">
        <f t="shared" si="214"/>
        <v/>
      </c>
      <c r="U424" s="63" t="str">
        <f t="shared" si="214"/>
        <v/>
      </c>
      <c r="V424" s="64" t="str">
        <f t="shared" si="214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5">IFERROR(SQRT(2*(F423-F422)^2/(F423+F422)),"")</f>
        <v/>
      </c>
      <c r="G425" s="65" t="str">
        <f t="shared" si="215"/>
        <v/>
      </c>
      <c r="H425" s="65" t="str">
        <f t="shared" si="215"/>
        <v/>
      </c>
      <c r="I425" s="65" t="str">
        <f t="shared" si="215"/>
        <v/>
      </c>
      <c r="J425" s="65" t="str">
        <f t="shared" si="215"/>
        <v/>
      </c>
      <c r="K425" s="65" t="str">
        <f t="shared" si="215"/>
        <v/>
      </c>
      <c r="L425" s="65" t="str">
        <f t="shared" si="215"/>
        <v/>
      </c>
      <c r="M425" s="65" t="str">
        <f t="shared" si="215"/>
        <v/>
      </c>
      <c r="N425" s="74" t="str">
        <f t="shared" si="215"/>
        <v/>
      </c>
      <c r="O425" s="74" t="str">
        <f t="shared" si="215"/>
        <v/>
      </c>
      <c r="P425" s="74" t="str">
        <f t="shared" si="215"/>
        <v/>
      </c>
      <c r="Q425" s="65" t="str">
        <f t="shared" si="215"/>
        <v/>
      </c>
      <c r="R425" s="65" t="str">
        <f t="shared" si="215"/>
        <v/>
      </c>
      <c r="S425" s="65" t="str">
        <f t="shared" si="215"/>
        <v/>
      </c>
      <c r="T425" s="65" t="str">
        <f t="shared" si="215"/>
        <v/>
      </c>
      <c r="U425" s="65" t="str">
        <f t="shared" si="215"/>
        <v/>
      </c>
      <c r="V425" s="66" t="str">
        <f t="shared" si="215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16">IFERROR((F427-F426)/F426,"")</f>
        <v/>
      </c>
      <c r="G428" s="63" t="str">
        <f t="shared" si="216"/>
        <v/>
      </c>
      <c r="H428" s="63" t="str">
        <f t="shared" si="216"/>
        <v/>
      </c>
      <c r="I428" s="63" t="str">
        <f t="shared" si="216"/>
        <v/>
      </c>
      <c r="J428" s="63" t="str">
        <f t="shared" si="216"/>
        <v/>
      </c>
      <c r="K428" s="63" t="str">
        <f t="shared" si="216"/>
        <v/>
      </c>
      <c r="L428" s="63" t="str">
        <f t="shared" si="216"/>
        <v/>
      </c>
      <c r="M428" s="63" t="str">
        <f t="shared" si="216"/>
        <v/>
      </c>
      <c r="N428" s="35" t="str">
        <f t="shared" si="216"/>
        <v/>
      </c>
      <c r="O428" s="35" t="str">
        <f t="shared" si="216"/>
        <v/>
      </c>
      <c r="P428" s="35" t="str">
        <f t="shared" si="216"/>
        <v/>
      </c>
      <c r="Q428" s="63" t="str">
        <f t="shared" si="216"/>
        <v/>
      </c>
      <c r="R428" s="63" t="str">
        <f t="shared" si="216"/>
        <v/>
      </c>
      <c r="S428" s="63" t="str">
        <f t="shared" si="216"/>
        <v/>
      </c>
      <c r="T428" s="63" t="str">
        <f t="shared" si="216"/>
        <v/>
      </c>
      <c r="U428" s="63" t="str">
        <f t="shared" si="216"/>
        <v/>
      </c>
      <c r="V428" s="64" t="str">
        <f t="shared" si="216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17">IFERROR(SQRT(2*(F427-F426)^2/(F427+F426)),"")</f>
        <v/>
      </c>
      <c r="G429" s="65" t="str">
        <f t="shared" si="217"/>
        <v/>
      </c>
      <c r="H429" s="65" t="str">
        <f t="shared" si="217"/>
        <v/>
      </c>
      <c r="I429" s="65" t="str">
        <f t="shared" si="217"/>
        <v/>
      </c>
      <c r="J429" s="65" t="str">
        <f t="shared" si="217"/>
        <v/>
      </c>
      <c r="K429" s="65" t="str">
        <f t="shared" si="217"/>
        <v/>
      </c>
      <c r="L429" s="65" t="str">
        <f t="shared" si="217"/>
        <v/>
      </c>
      <c r="M429" s="65" t="str">
        <f t="shared" si="217"/>
        <v/>
      </c>
      <c r="N429" s="74" t="str">
        <f t="shared" si="217"/>
        <v/>
      </c>
      <c r="O429" s="74" t="str">
        <f t="shared" si="217"/>
        <v/>
      </c>
      <c r="P429" s="74" t="str">
        <f t="shared" si="217"/>
        <v/>
      </c>
      <c r="Q429" s="65" t="str">
        <f t="shared" si="217"/>
        <v/>
      </c>
      <c r="R429" s="65" t="str">
        <f t="shared" si="217"/>
        <v/>
      </c>
      <c r="S429" s="65" t="str">
        <f t="shared" si="217"/>
        <v/>
      </c>
      <c r="T429" s="65" t="str">
        <f t="shared" si="217"/>
        <v/>
      </c>
      <c r="U429" s="65" t="str">
        <f t="shared" si="217"/>
        <v/>
      </c>
      <c r="V429" s="66" t="str">
        <f t="shared" si="217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18">IFERROR((F431-F430)/F430,"")</f>
        <v/>
      </c>
      <c r="G432" s="63" t="str">
        <f t="shared" si="218"/>
        <v/>
      </c>
      <c r="H432" s="63" t="str">
        <f t="shared" si="218"/>
        <v/>
      </c>
      <c r="I432" s="63" t="str">
        <f t="shared" si="218"/>
        <v/>
      </c>
      <c r="J432" s="63" t="str">
        <f t="shared" si="218"/>
        <v/>
      </c>
      <c r="K432" s="63" t="str">
        <f t="shared" si="218"/>
        <v/>
      </c>
      <c r="L432" s="63" t="str">
        <f t="shared" si="218"/>
        <v/>
      </c>
      <c r="M432" s="63" t="str">
        <f t="shared" si="218"/>
        <v/>
      </c>
      <c r="N432" s="35" t="str">
        <f t="shared" si="218"/>
        <v/>
      </c>
      <c r="O432" s="35" t="str">
        <f t="shared" si="218"/>
        <v/>
      </c>
      <c r="P432" s="35" t="str">
        <f t="shared" si="218"/>
        <v/>
      </c>
      <c r="Q432" s="63" t="str">
        <f t="shared" si="218"/>
        <v/>
      </c>
      <c r="R432" s="63" t="str">
        <f t="shared" si="218"/>
        <v/>
      </c>
      <c r="S432" s="63" t="str">
        <f t="shared" si="218"/>
        <v/>
      </c>
      <c r="T432" s="63" t="str">
        <f t="shared" si="218"/>
        <v/>
      </c>
      <c r="U432" s="63" t="str">
        <f t="shared" si="218"/>
        <v/>
      </c>
      <c r="V432" s="64" t="str">
        <f t="shared" si="218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19">IFERROR(SQRT(2*(F431-F430)^2/(F431+F430)),"")</f>
        <v/>
      </c>
      <c r="G433" s="65" t="str">
        <f t="shared" si="219"/>
        <v/>
      </c>
      <c r="H433" s="65" t="str">
        <f t="shared" si="219"/>
        <v/>
      </c>
      <c r="I433" s="65" t="str">
        <f t="shared" si="219"/>
        <v/>
      </c>
      <c r="J433" s="65" t="str">
        <f t="shared" si="219"/>
        <v/>
      </c>
      <c r="K433" s="65" t="str">
        <f t="shared" si="219"/>
        <v/>
      </c>
      <c r="L433" s="65" t="str">
        <f t="shared" si="219"/>
        <v/>
      </c>
      <c r="M433" s="65" t="str">
        <f t="shared" si="219"/>
        <v/>
      </c>
      <c r="N433" s="74" t="str">
        <f t="shared" si="219"/>
        <v/>
      </c>
      <c r="O433" s="74" t="str">
        <f t="shared" si="219"/>
        <v/>
      </c>
      <c r="P433" s="74" t="str">
        <f t="shared" si="219"/>
        <v/>
      </c>
      <c r="Q433" s="65" t="str">
        <f t="shared" si="219"/>
        <v/>
      </c>
      <c r="R433" s="65" t="str">
        <f t="shared" si="219"/>
        <v/>
      </c>
      <c r="S433" s="65" t="str">
        <f t="shared" si="219"/>
        <v/>
      </c>
      <c r="T433" s="65" t="str">
        <f t="shared" si="219"/>
        <v/>
      </c>
      <c r="U433" s="65" t="str">
        <f t="shared" si="219"/>
        <v/>
      </c>
      <c r="V433" s="66" t="str">
        <f t="shared" si="219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/>
      <c r="E434" s="90"/>
    </row>
    <row r="435" spans="1:22" ht="13.95" customHeight="1" x14ac:dyDescent="0.3">
      <c r="A435" s="82"/>
      <c r="B435" s="85"/>
      <c r="C435" s="18" t="s">
        <v>548</v>
      </c>
      <c r="D435" s="88"/>
      <c r="E435" s="88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 t="str">
        <f t="shared" ref="F436:V436" si="220">IFERROR((F435-F434)/F434,"")</f>
        <v/>
      </c>
      <c r="G436" s="63" t="str">
        <f t="shared" si="220"/>
        <v/>
      </c>
      <c r="H436" s="63" t="str">
        <f t="shared" si="220"/>
        <v/>
      </c>
      <c r="I436" s="63" t="str">
        <f t="shared" si="220"/>
        <v/>
      </c>
      <c r="J436" s="63" t="str">
        <f t="shared" si="220"/>
        <v/>
      </c>
      <c r="K436" s="63" t="str">
        <f t="shared" si="220"/>
        <v/>
      </c>
      <c r="L436" s="63" t="str">
        <f t="shared" si="220"/>
        <v/>
      </c>
      <c r="M436" s="63" t="str">
        <f t="shared" si="220"/>
        <v/>
      </c>
      <c r="N436" s="35" t="str">
        <f t="shared" si="220"/>
        <v/>
      </c>
      <c r="O436" s="35" t="str">
        <f t="shared" si="220"/>
        <v/>
      </c>
      <c r="P436" s="35" t="str">
        <f t="shared" si="220"/>
        <v/>
      </c>
      <c r="Q436" s="63" t="str">
        <f t="shared" si="220"/>
        <v/>
      </c>
      <c r="R436" s="63" t="str">
        <f t="shared" si="220"/>
        <v/>
      </c>
      <c r="S436" s="63" t="str">
        <f t="shared" si="220"/>
        <v/>
      </c>
      <c r="T436" s="63" t="str">
        <f t="shared" si="220"/>
        <v/>
      </c>
      <c r="U436" s="63" t="str">
        <f t="shared" si="220"/>
        <v/>
      </c>
      <c r="V436" s="64" t="str">
        <f t="shared" si="220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 t="str">
        <f t="shared" ref="F437:V437" si="221">IFERROR(SQRT(2*(F435-F434)^2/(F435+F434)),"")</f>
        <v/>
      </c>
      <c r="G437" s="65" t="str">
        <f t="shared" si="221"/>
        <v/>
      </c>
      <c r="H437" s="65" t="str">
        <f t="shared" si="221"/>
        <v/>
      </c>
      <c r="I437" s="65" t="str">
        <f t="shared" si="221"/>
        <v/>
      </c>
      <c r="J437" s="65" t="str">
        <f t="shared" si="221"/>
        <v/>
      </c>
      <c r="K437" s="65" t="str">
        <f t="shared" si="221"/>
        <v/>
      </c>
      <c r="L437" s="65" t="str">
        <f t="shared" si="221"/>
        <v/>
      </c>
      <c r="M437" s="65" t="str">
        <f t="shared" si="221"/>
        <v/>
      </c>
      <c r="N437" s="74" t="str">
        <f t="shared" si="221"/>
        <v/>
      </c>
      <c r="O437" s="74" t="str">
        <f t="shared" si="221"/>
        <v/>
      </c>
      <c r="P437" s="74" t="str">
        <f t="shared" si="221"/>
        <v/>
      </c>
      <c r="Q437" s="65" t="str">
        <f t="shared" si="221"/>
        <v/>
      </c>
      <c r="R437" s="65" t="str">
        <f t="shared" si="221"/>
        <v/>
      </c>
      <c r="S437" s="65" t="str">
        <f t="shared" si="221"/>
        <v/>
      </c>
      <c r="T437" s="65" t="str">
        <f t="shared" si="221"/>
        <v/>
      </c>
      <c r="U437" s="65" t="str">
        <f t="shared" si="221"/>
        <v/>
      </c>
      <c r="V437" s="66" t="str">
        <f t="shared" si="221"/>
        <v/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22">IFERROR((F439-F438)/F438,"")</f>
        <v/>
      </c>
      <c r="G440" s="63" t="str">
        <f t="shared" si="222"/>
        <v/>
      </c>
      <c r="H440" s="63" t="str">
        <f t="shared" si="222"/>
        <v/>
      </c>
      <c r="I440" s="63" t="str">
        <f t="shared" si="222"/>
        <v/>
      </c>
      <c r="J440" s="63" t="str">
        <f t="shared" si="222"/>
        <v/>
      </c>
      <c r="K440" s="63" t="str">
        <f t="shared" si="222"/>
        <v/>
      </c>
      <c r="L440" s="63" t="str">
        <f t="shared" si="222"/>
        <v/>
      </c>
      <c r="M440" s="63" t="str">
        <f t="shared" si="222"/>
        <v/>
      </c>
      <c r="N440" s="35" t="str">
        <f t="shared" si="222"/>
        <v/>
      </c>
      <c r="O440" s="35" t="str">
        <f t="shared" si="222"/>
        <v/>
      </c>
      <c r="P440" s="35" t="str">
        <f t="shared" si="222"/>
        <v/>
      </c>
      <c r="Q440" s="63" t="str">
        <f t="shared" si="222"/>
        <v/>
      </c>
      <c r="R440" s="63" t="str">
        <f t="shared" si="222"/>
        <v/>
      </c>
      <c r="S440" s="63" t="str">
        <f t="shared" si="222"/>
        <v/>
      </c>
      <c r="T440" s="63" t="str">
        <f t="shared" si="222"/>
        <v/>
      </c>
      <c r="U440" s="63" t="str">
        <f t="shared" si="222"/>
        <v/>
      </c>
      <c r="V440" s="64" t="str">
        <f t="shared" si="222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23">IFERROR(SQRT(2*(F439-F438)^2/(F439+F438)),"")</f>
        <v/>
      </c>
      <c r="G441" s="65" t="str">
        <f t="shared" si="223"/>
        <v/>
      </c>
      <c r="H441" s="65" t="str">
        <f t="shared" si="223"/>
        <v/>
      </c>
      <c r="I441" s="65" t="str">
        <f t="shared" si="223"/>
        <v/>
      </c>
      <c r="J441" s="65" t="str">
        <f t="shared" si="223"/>
        <v/>
      </c>
      <c r="K441" s="65" t="str">
        <f t="shared" si="223"/>
        <v/>
      </c>
      <c r="L441" s="65" t="str">
        <f t="shared" si="223"/>
        <v/>
      </c>
      <c r="M441" s="65" t="str">
        <f t="shared" si="223"/>
        <v/>
      </c>
      <c r="N441" s="74" t="str">
        <f t="shared" si="223"/>
        <v/>
      </c>
      <c r="O441" s="74" t="str">
        <f t="shared" si="223"/>
        <v/>
      </c>
      <c r="P441" s="74" t="str">
        <f t="shared" si="223"/>
        <v/>
      </c>
      <c r="Q441" s="65" t="str">
        <f t="shared" si="223"/>
        <v/>
      </c>
      <c r="R441" s="65" t="str">
        <f t="shared" si="223"/>
        <v/>
      </c>
      <c r="S441" s="65" t="str">
        <f t="shared" si="223"/>
        <v/>
      </c>
      <c r="T441" s="65" t="str">
        <f t="shared" si="223"/>
        <v/>
      </c>
      <c r="U441" s="65" t="str">
        <f t="shared" si="223"/>
        <v/>
      </c>
      <c r="V441" s="66" t="str">
        <f t="shared" si="223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24">IFERROR((F443-F442)/F442,"")</f>
        <v/>
      </c>
      <c r="G444" s="63" t="str">
        <f t="shared" si="224"/>
        <v/>
      </c>
      <c r="H444" s="63" t="str">
        <f t="shared" si="224"/>
        <v/>
      </c>
      <c r="I444" s="63" t="str">
        <f t="shared" si="224"/>
        <v/>
      </c>
      <c r="J444" s="63" t="str">
        <f t="shared" si="224"/>
        <v/>
      </c>
      <c r="K444" s="63" t="str">
        <f t="shared" si="224"/>
        <v/>
      </c>
      <c r="L444" s="63" t="str">
        <f t="shared" si="224"/>
        <v/>
      </c>
      <c r="M444" s="63" t="str">
        <f t="shared" si="224"/>
        <v/>
      </c>
      <c r="N444" s="35" t="str">
        <f t="shared" si="224"/>
        <v/>
      </c>
      <c r="O444" s="35" t="str">
        <f t="shared" si="224"/>
        <v/>
      </c>
      <c r="P444" s="35" t="str">
        <f t="shared" si="224"/>
        <v/>
      </c>
      <c r="Q444" s="63" t="str">
        <f t="shared" si="224"/>
        <v/>
      </c>
      <c r="R444" s="63" t="str">
        <f t="shared" si="224"/>
        <v/>
      </c>
      <c r="S444" s="63" t="str">
        <f t="shared" si="224"/>
        <v/>
      </c>
      <c r="T444" s="63" t="str">
        <f t="shared" si="224"/>
        <v/>
      </c>
      <c r="U444" s="63" t="str">
        <f t="shared" si="224"/>
        <v/>
      </c>
      <c r="V444" s="64" t="str">
        <f t="shared" si="224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25">IFERROR(SQRT(2*(F443-F442)^2/(F443+F442)),"")</f>
        <v/>
      </c>
      <c r="G445" s="65" t="str">
        <f t="shared" si="225"/>
        <v/>
      </c>
      <c r="H445" s="65" t="str">
        <f t="shared" si="225"/>
        <v/>
      </c>
      <c r="I445" s="65" t="str">
        <f t="shared" si="225"/>
        <v/>
      </c>
      <c r="J445" s="65" t="str">
        <f t="shared" si="225"/>
        <v/>
      </c>
      <c r="K445" s="65" t="str">
        <f t="shared" si="225"/>
        <v/>
      </c>
      <c r="L445" s="65" t="str">
        <f t="shared" si="225"/>
        <v/>
      </c>
      <c r="M445" s="65" t="str">
        <f t="shared" si="225"/>
        <v/>
      </c>
      <c r="N445" s="74" t="str">
        <f t="shared" si="225"/>
        <v/>
      </c>
      <c r="O445" s="74" t="str">
        <f t="shared" si="225"/>
        <v/>
      </c>
      <c r="P445" s="74" t="str">
        <f t="shared" si="225"/>
        <v/>
      </c>
      <c r="Q445" s="65" t="str">
        <f t="shared" si="225"/>
        <v/>
      </c>
      <c r="R445" s="65" t="str">
        <f t="shared" si="225"/>
        <v/>
      </c>
      <c r="S445" s="65" t="str">
        <f t="shared" si="225"/>
        <v/>
      </c>
      <c r="T445" s="65" t="str">
        <f t="shared" si="225"/>
        <v/>
      </c>
      <c r="U445" s="65" t="str">
        <f t="shared" si="225"/>
        <v/>
      </c>
      <c r="V445" s="66" t="str">
        <f t="shared" si="225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6">IFERROR((F447-F446)/F446,"")</f>
        <v/>
      </c>
      <c r="G448" s="63" t="str">
        <f t="shared" si="226"/>
        <v/>
      </c>
      <c r="H448" s="63" t="str">
        <f t="shared" si="226"/>
        <v/>
      </c>
      <c r="I448" s="63" t="str">
        <f t="shared" si="226"/>
        <v/>
      </c>
      <c r="J448" s="63" t="str">
        <f t="shared" si="226"/>
        <v/>
      </c>
      <c r="K448" s="63" t="str">
        <f t="shared" si="226"/>
        <v/>
      </c>
      <c r="L448" s="63" t="str">
        <f t="shared" si="226"/>
        <v/>
      </c>
      <c r="M448" s="63" t="str">
        <f t="shared" si="226"/>
        <v/>
      </c>
      <c r="N448" s="35" t="str">
        <f t="shared" si="226"/>
        <v/>
      </c>
      <c r="O448" s="35" t="str">
        <f t="shared" si="226"/>
        <v/>
      </c>
      <c r="P448" s="35" t="str">
        <f t="shared" si="226"/>
        <v/>
      </c>
      <c r="Q448" s="63" t="str">
        <f t="shared" si="226"/>
        <v/>
      </c>
      <c r="R448" s="63" t="str">
        <f t="shared" si="226"/>
        <v/>
      </c>
      <c r="S448" s="63" t="str">
        <f t="shared" si="226"/>
        <v/>
      </c>
      <c r="T448" s="63" t="str">
        <f t="shared" si="226"/>
        <v/>
      </c>
      <c r="U448" s="63" t="str">
        <f t="shared" si="226"/>
        <v/>
      </c>
      <c r="V448" s="64" t="str">
        <f t="shared" si="226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7">IFERROR(SQRT(2*(F447-F446)^2/(F447+F446)),"")</f>
        <v/>
      </c>
      <c r="G449" s="65" t="str">
        <f t="shared" si="227"/>
        <v/>
      </c>
      <c r="H449" s="65" t="str">
        <f t="shared" si="227"/>
        <v/>
      </c>
      <c r="I449" s="65" t="str">
        <f t="shared" si="227"/>
        <v/>
      </c>
      <c r="J449" s="65" t="str">
        <f t="shared" si="227"/>
        <v/>
      </c>
      <c r="K449" s="65" t="str">
        <f t="shared" si="227"/>
        <v/>
      </c>
      <c r="L449" s="65" t="str">
        <f t="shared" si="227"/>
        <v/>
      </c>
      <c r="M449" s="65" t="str">
        <f t="shared" si="227"/>
        <v/>
      </c>
      <c r="N449" s="70" t="str">
        <f t="shared" si="227"/>
        <v/>
      </c>
      <c r="O449" s="70" t="str">
        <f t="shared" si="227"/>
        <v/>
      </c>
      <c r="P449" s="70" t="str">
        <f t="shared" si="227"/>
        <v/>
      </c>
      <c r="Q449" s="65" t="str">
        <f t="shared" si="227"/>
        <v/>
      </c>
      <c r="R449" s="65" t="str">
        <f t="shared" si="227"/>
        <v/>
      </c>
      <c r="S449" s="65" t="str">
        <f t="shared" si="227"/>
        <v/>
      </c>
      <c r="T449" s="65" t="str">
        <f t="shared" si="227"/>
        <v/>
      </c>
      <c r="U449" s="65" t="str">
        <f t="shared" si="227"/>
        <v/>
      </c>
      <c r="V449" s="66" t="str">
        <f t="shared" si="227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8">IFERROR((F451-F450)/F450,"")</f>
        <v/>
      </c>
      <c r="G452" s="63" t="str">
        <f t="shared" si="228"/>
        <v/>
      </c>
      <c r="H452" s="63" t="str">
        <f t="shared" si="228"/>
        <v/>
      </c>
      <c r="I452" s="63" t="str">
        <f t="shared" si="228"/>
        <v/>
      </c>
      <c r="J452" s="63" t="str">
        <f t="shared" si="228"/>
        <v/>
      </c>
      <c r="K452" s="63" t="str">
        <f t="shared" si="228"/>
        <v/>
      </c>
      <c r="L452" s="63" t="str">
        <f t="shared" si="228"/>
        <v/>
      </c>
      <c r="M452" s="63" t="str">
        <f t="shared" si="228"/>
        <v/>
      </c>
      <c r="N452" s="35" t="str">
        <f t="shared" si="228"/>
        <v/>
      </c>
      <c r="O452" s="35" t="str">
        <f t="shared" si="228"/>
        <v/>
      </c>
      <c r="P452" s="35" t="str">
        <f t="shared" si="228"/>
        <v/>
      </c>
      <c r="Q452" s="63" t="str">
        <f t="shared" si="228"/>
        <v/>
      </c>
      <c r="R452" s="63" t="str">
        <f t="shared" si="228"/>
        <v/>
      </c>
      <c r="S452" s="63" t="str">
        <f t="shared" si="228"/>
        <v/>
      </c>
      <c r="T452" s="63" t="str">
        <f t="shared" si="228"/>
        <v/>
      </c>
      <c r="U452" s="63" t="str">
        <f t="shared" si="228"/>
        <v/>
      </c>
      <c r="V452" s="64" t="str">
        <f t="shared" si="228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9">IFERROR(SQRT(2*(F451-F450)^2/(F451+F450)),"")</f>
        <v/>
      </c>
      <c r="G453" s="65" t="str">
        <f t="shared" si="229"/>
        <v/>
      </c>
      <c r="H453" s="65" t="str">
        <f t="shared" si="229"/>
        <v/>
      </c>
      <c r="I453" s="65" t="str">
        <f t="shared" si="229"/>
        <v/>
      </c>
      <c r="J453" s="65" t="str">
        <f t="shared" si="229"/>
        <v/>
      </c>
      <c r="K453" s="65" t="str">
        <f t="shared" si="229"/>
        <v/>
      </c>
      <c r="L453" s="65" t="str">
        <f t="shared" si="229"/>
        <v/>
      </c>
      <c r="M453" s="65" t="str">
        <f t="shared" si="229"/>
        <v/>
      </c>
      <c r="N453" s="74" t="str">
        <f t="shared" si="229"/>
        <v/>
      </c>
      <c r="O453" s="74" t="str">
        <f t="shared" si="229"/>
        <v/>
      </c>
      <c r="P453" s="74" t="str">
        <f t="shared" si="229"/>
        <v/>
      </c>
      <c r="Q453" s="65" t="str">
        <f t="shared" si="229"/>
        <v/>
      </c>
      <c r="R453" s="65" t="str">
        <f t="shared" si="229"/>
        <v/>
      </c>
      <c r="S453" s="65" t="str">
        <f t="shared" si="229"/>
        <v/>
      </c>
      <c r="T453" s="65" t="str">
        <f t="shared" si="229"/>
        <v/>
      </c>
      <c r="U453" s="65" t="str">
        <f t="shared" si="229"/>
        <v/>
      </c>
      <c r="V453" s="66" t="str">
        <f t="shared" si="229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30">IFERROR((F455-F454)/F454,"")</f>
        <v/>
      </c>
      <c r="G456" s="63" t="str">
        <f t="shared" si="230"/>
        <v/>
      </c>
      <c r="H456" s="63" t="str">
        <f t="shared" si="230"/>
        <v/>
      </c>
      <c r="I456" s="63" t="str">
        <f t="shared" si="230"/>
        <v/>
      </c>
      <c r="J456" s="63" t="str">
        <f t="shared" si="230"/>
        <v/>
      </c>
      <c r="K456" s="63" t="str">
        <f t="shared" si="230"/>
        <v/>
      </c>
      <c r="L456" s="63" t="str">
        <f t="shared" si="230"/>
        <v/>
      </c>
      <c r="M456" s="63" t="str">
        <f t="shared" si="230"/>
        <v/>
      </c>
      <c r="N456" s="35" t="str">
        <f t="shared" si="230"/>
        <v/>
      </c>
      <c r="O456" s="35" t="str">
        <f t="shared" si="230"/>
        <v/>
      </c>
      <c r="P456" s="35" t="str">
        <f t="shared" si="230"/>
        <v/>
      </c>
      <c r="Q456" s="63" t="str">
        <f t="shared" si="230"/>
        <v/>
      </c>
      <c r="R456" s="63" t="str">
        <f t="shared" si="230"/>
        <v/>
      </c>
      <c r="S456" s="63" t="str">
        <f t="shared" si="230"/>
        <v/>
      </c>
      <c r="T456" s="63" t="str">
        <f t="shared" si="230"/>
        <v/>
      </c>
      <c r="U456" s="63" t="str">
        <f t="shared" si="230"/>
        <v/>
      </c>
      <c r="V456" s="64" t="str">
        <f t="shared" si="230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31">IFERROR(SQRT(2*(F455-F454)^2/(F455+F454)),"")</f>
        <v/>
      </c>
      <c r="G457" s="65" t="str">
        <f t="shared" si="231"/>
        <v/>
      </c>
      <c r="H457" s="65" t="str">
        <f t="shared" si="231"/>
        <v/>
      </c>
      <c r="I457" s="65" t="str">
        <f t="shared" si="231"/>
        <v/>
      </c>
      <c r="J457" s="65" t="str">
        <f t="shared" si="231"/>
        <v/>
      </c>
      <c r="K457" s="65" t="str">
        <f t="shared" si="231"/>
        <v/>
      </c>
      <c r="L457" s="65" t="str">
        <f t="shared" si="231"/>
        <v/>
      </c>
      <c r="M457" s="65" t="str">
        <f t="shared" si="231"/>
        <v/>
      </c>
      <c r="N457" s="74" t="str">
        <f t="shared" si="231"/>
        <v/>
      </c>
      <c r="O457" s="74" t="str">
        <f t="shared" si="231"/>
        <v/>
      </c>
      <c r="P457" s="74" t="str">
        <f t="shared" si="231"/>
        <v/>
      </c>
      <c r="Q457" s="65" t="str">
        <f t="shared" si="231"/>
        <v/>
      </c>
      <c r="R457" s="65" t="str">
        <f t="shared" si="231"/>
        <v/>
      </c>
      <c r="S457" s="65" t="str">
        <f t="shared" si="231"/>
        <v/>
      </c>
      <c r="T457" s="65" t="str">
        <f t="shared" si="231"/>
        <v/>
      </c>
      <c r="U457" s="65" t="str">
        <f t="shared" si="231"/>
        <v/>
      </c>
      <c r="V457" s="66" t="str">
        <f t="shared" si="231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32">IFERROR((F459-F458)/F458,"")</f>
        <v/>
      </c>
      <c r="G460" s="63" t="str">
        <f t="shared" si="232"/>
        <v/>
      </c>
      <c r="H460" s="63" t="str">
        <f t="shared" si="232"/>
        <v/>
      </c>
      <c r="I460" s="63" t="str">
        <f t="shared" si="232"/>
        <v/>
      </c>
      <c r="J460" s="63" t="str">
        <f t="shared" si="232"/>
        <v/>
      </c>
      <c r="K460" s="63" t="str">
        <f t="shared" si="232"/>
        <v/>
      </c>
      <c r="L460" s="63" t="str">
        <f t="shared" si="232"/>
        <v/>
      </c>
      <c r="M460" s="63" t="str">
        <f t="shared" si="232"/>
        <v/>
      </c>
      <c r="N460" s="35" t="str">
        <f t="shared" si="232"/>
        <v/>
      </c>
      <c r="O460" s="35" t="str">
        <f t="shared" si="232"/>
        <v/>
      </c>
      <c r="P460" s="35" t="str">
        <f t="shared" si="232"/>
        <v/>
      </c>
      <c r="Q460" s="63" t="str">
        <f t="shared" si="232"/>
        <v/>
      </c>
      <c r="R460" s="63" t="str">
        <f t="shared" si="232"/>
        <v/>
      </c>
      <c r="S460" s="63" t="str">
        <f t="shared" si="232"/>
        <v/>
      </c>
      <c r="T460" s="63" t="str">
        <f t="shared" si="232"/>
        <v/>
      </c>
      <c r="U460" s="63" t="str">
        <f t="shared" si="232"/>
        <v/>
      </c>
      <c r="V460" s="64" t="str">
        <f t="shared" si="232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33">IFERROR(SQRT(2*(F459-F458)^2/(F459+F458)),"")</f>
        <v/>
      </c>
      <c r="G461" s="65" t="str">
        <f t="shared" si="233"/>
        <v/>
      </c>
      <c r="H461" s="65" t="str">
        <f t="shared" si="233"/>
        <v/>
      </c>
      <c r="I461" s="65" t="str">
        <f t="shared" si="233"/>
        <v/>
      </c>
      <c r="J461" s="65" t="str">
        <f t="shared" si="233"/>
        <v/>
      </c>
      <c r="K461" s="65" t="str">
        <f t="shared" si="233"/>
        <v/>
      </c>
      <c r="L461" s="65" t="str">
        <f t="shared" si="233"/>
        <v/>
      </c>
      <c r="M461" s="65" t="str">
        <f t="shared" si="233"/>
        <v/>
      </c>
      <c r="N461" s="70" t="str">
        <f t="shared" si="233"/>
        <v/>
      </c>
      <c r="O461" s="70" t="str">
        <f t="shared" si="233"/>
        <v/>
      </c>
      <c r="P461" s="70" t="str">
        <f t="shared" si="233"/>
        <v/>
      </c>
      <c r="Q461" s="65" t="str">
        <f t="shared" si="233"/>
        <v/>
      </c>
      <c r="R461" s="65" t="str">
        <f t="shared" si="233"/>
        <v/>
      </c>
      <c r="S461" s="65" t="str">
        <f t="shared" si="233"/>
        <v/>
      </c>
      <c r="T461" s="65" t="str">
        <f t="shared" si="233"/>
        <v/>
      </c>
      <c r="U461" s="65" t="str">
        <f t="shared" si="233"/>
        <v/>
      </c>
      <c r="V461" s="66" t="str">
        <f t="shared" si="233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4">IFERROR((F463-F462)/F462,"")</f>
        <v/>
      </c>
      <c r="G464" s="63" t="str">
        <f t="shared" si="234"/>
        <v/>
      </c>
      <c r="H464" s="63" t="str">
        <f t="shared" si="234"/>
        <v/>
      </c>
      <c r="I464" s="63" t="str">
        <f t="shared" si="234"/>
        <v/>
      </c>
      <c r="J464" s="63" t="str">
        <f t="shared" si="234"/>
        <v/>
      </c>
      <c r="K464" s="63" t="str">
        <f t="shared" si="234"/>
        <v/>
      </c>
      <c r="L464" s="63" t="str">
        <f t="shared" si="234"/>
        <v/>
      </c>
      <c r="M464" s="63" t="str">
        <f t="shared" si="234"/>
        <v/>
      </c>
      <c r="N464" s="35" t="str">
        <f t="shared" si="234"/>
        <v/>
      </c>
      <c r="O464" s="35" t="str">
        <f t="shared" si="234"/>
        <v/>
      </c>
      <c r="P464" s="35" t="str">
        <f t="shared" si="234"/>
        <v/>
      </c>
      <c r="Q464" s="63" t="str">
        <f t="shared" si="234"/>
        <v/>
      </c>
      <c r="R464" s="63" t="str">
        <f t="shared" si="234"/>
        <v/>
      </c>
      <c r="S464" s="63" t="str">
        <f t="shared" si="234"/>
        <v/>
      </c>
      <c r="T464" s="63" t="str">
        <f t="shared" si="234"/>
        <v/>
      </c>
      <c r="U464" s="63" t="str">
        <f t="shared" si="234"/>
        <v/>
      </c>
      <c r="V464" s="64" t="str">
        <f t="shared" si="234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5">IFERROR(SQRT(2*(F463-F462)^2/(F463+F462)),"")</f>
        <v/>
      </c>
      <c r="G465" s="65" t="str">
        <f t="shared" si="235"/>
        <v/>
      </c>
      <c r="H465" s="65" t="str">
        <f t="shared" si="235"/>
        <v/>
      </c>
      <c r="I465" s="65" t="str">
        <f t="shared" si="235"/>
        <v/>
      </c>
      <c r="J465" s="65" t="str">
        <f t="shared" si="235"/>
        <v/>
      </c>
      <c r="K465" s="65" t="str">
        <f t="shared" si="235"/>
        <v/>
      </c>
      <c r="L465" s="65" t="str">
        <f t="shared" si="235"/>
        <v/>
      </c>
      <c r="M465" s="65" t="str">
        <f t="shared" si="235"/>
        <v/>
      </c>
      <c r="N465" s="70" t="str">
        <f t="shared" si="235"/>
        <v/>
      </c>
      <c r="O465" s="70" t="str">
        <f t="shared" si="235"/>
        <v/>
      </c>
      <c r="P465" s="70" t="str">
        <f t="shared" si="235"/>
        <v/>
      </c>
      <c r="Q465" s="65" t="str">
        <f t="shared" si="235"/>
        <v/>
      </c>
      <c r="R465" s="65" t="str">
        <f t="shared" si="235"/>
        <v/>
      </c>
      <c r="S465" s="65" t="str">
        <f t="shared" si="235"/>
        <v/>
      </c>
      <c r="T465" s="65" t="str">
        <f t="shared" si="235"/>
        <v/>
      </c>
      <c r="U465" s="65" t="str">
        <f t="shared" si="235"/>
        <v/>
      </c>
      <c r="V465" s="66" t="str">
        <f t="shared" si="235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6">IFERROR((F467-F466)/F466,"")</f>
        <v/>
      </c>
      <c r="G468" s="63" t="str">
        <f t="shared" si="236"/>
        <v/>
      </c>
      <c r="H468" s="63" t="str">
        <f t="shared" si="236"/>
        <v/>
      </c>
      <c r="I468" s="63" t="str">
        <f t="shared" si="236"/>
        <v/>
      </c>
      <c r="J468" s="63" t="str">
        <f t="shared" si="236"/>
        <v/>
      </c>
      <c r="K468" s="63" t="str">
        <f t="shared" si="236"/>
        <v/>
      </c>
      <c r="L468" s="63" t="str">
        <f t="shared" si="236"/>
        <v/>
      </c>
      <c r="M468" s="63" t="str">
        <f t="shared" si="236"/>
        <v/>
      </c>
      <c r="N468" s="35" t="str">
        <f t="shared" si="236"/>
        <v/>
      </c>
      <c r="O468" s="35" t="str">
        <f t="shared" si="236"/>
        <v/>
      </c>
      <c r="P468" s="35" t="str">
        <f t="shared" si="236"/>
        <v/>
      </c>
      <c r="Q468" s="63" t="str">
        <f t="shared" si="236"/>
        <v/>
      </c>
      <c r="R468" s="63" t="str">
        <f t="shared" si="236"/>
        <v/>
      </c>
      <c r="S468" s="63" t="str">
        <f t="shared" si="236"/>
        <v/>
      </c>
      <c r="T468" s="63" t="str">
        <f t="shared" si="236"/>
        <v/>
      </c>
      <c r="U468" s="63" t="str">
        <f t="shared" si="236"/>
        <v/>
      </c>
      <c r="V468" s="64" t="str">
        <f t="shared" si="236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7">IFERROR(SQRT(2*(F467-F466)^2/(F467+F466)),"")</f>
        <v/>
      </c>
      <c r="G469" s="65" t="str">
        <f t="shared" si="237"/>
        <v/>
      </c>
      <c r="H469" s="65" t="str">
        <f t="shared" si="237"/>
        <v/>
      </c>
      <c r="I469" s="65" t="str">
        <f t="shared" si="237"/>
        <v/>
      </c>
      <c r="J469" s="65" t="str">
        <f t="shared" si="237"/>
        <v/>
      </c>
      <c r="K469" s="65" t="str">
        <f t="shared" si="237"/>
        <v/>
      </c>
      <c r="L469" s="65" t="str">
        <f t="shared" si="237"/>
        <v/>
      </c>
      <c r="M469" s="65" t="str">
        <f t="shared" si="237"/>
        <v/>
      </c>
      <c r="N469" s="70" t="str">
        <f t="shared" si="237"/>
        <v/>
      </c>
      <c r="O469" s="70" t="str">
        <f t="shared" si="237"/>
        <v/>
      </c>
      <c r="P469" s="70" t="str">
        <f t="shared" si="237"/>
        <v/>
      </c>
      <c r="Q469" s="65" t="str">
        <f t="shared" si="237"/>
        <v/>
      </c>
      <c r="R469" s="65" t="str">
        <f t="shared" si="237"/>
        <v/>
      </c>
      <c r="S469" s="65" t="str">
        <f t="shared" si="237"/>
        <v/>
      </c>
      <c r="T469" s="65" t="str">
        <f t="shared" si="237"/>
        <v/>
      </c>
      <c r="U469" s="65" t="str">
        <f t="shared" si="237"/>
        <v/>
      </c>
      <c r="V469" s="66" t="str">
        <f t="shared" si="237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8">IFERROR((F471-F470)/F470,"")</f>
        <v/>
      </c>
      <c r="G472" s="63" t="str">
        <f t="shared" si="238"/>
        <v/>
      </c>
      <c r="H472" s="63" t="str">
        <f t="shared" si="238"/>
        <v/>
      </c>
      <c r="I472" s="63" t="str">
        <f t="shared" si="238"/>
        <v/>
      </c>
      <c r="J472" s="63" t="str">
        <f t="shared" si="238"/>
        <v/>
      </c>
      <c r="K472" s="63" t="str">
        <f t="shared" si="238"/>
        <v/>
      </c>
      <c r="L472" s="63" t="str">
        <f t="shared" si="238"/>
        <v/>
      </c>
      <c r="M472" s="63" t="str">
        <f t="shared" si="238"/>
        <v/>
      </c>
      <c r="N472" s="35" t="str">
        <f t="shared" si="238"/>
        <v/>
      </c>
      <c r="O472" s="35" t="str">
        <f t="shared" si="238"/>
        <v/>
      </c>
      <c r="P472" s="35" t="str">
        <f t="shared" si="238"/>
        <v/>
      </c>
      <c r="Q472" s="63" t="str">
        <f t="shared" si="238"/>
        <v/>
      </c>
      <c r="R472" s="63" t="str">
        <f t="shared" si="238"/>
        <v/>
      </c>
      <c r="S472" s="63" t="str">
        <f t="shared" si="238"/>
        <v/>
      </c>
      <c r="T472" s="63" t="str">
        <f t="shared" si="238"/>
        <v/>
      </c>
      <c r="U472" s="63" t="str">
        <f t="shared" si="238"/>
        <v/>
      </c>
      <c r="V472" s="64" t="str">
        <f t="shared" si="238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9">IFERROR(SQRT(2*(F471-F470)^2/(F471+F470)),"")</f>
        <v/>
      </c>
      <c r="G473" s="65" t="str">
        <f t="shared" si="239"/>
        <v/>
      </c>
      <c r="H473" s="65" t="str">
        <f t="shared" si="239"/>
        <v/>
      </c>
      <c r="I473" s="65" t="str">
        <f t="shared" si="239"/>
        <v/>
      </c>
      <c r="J473" s="65" t="str">
        <f t="shared" si="239"/>
        <v/>
      </c>
      <c r="K473" s="65" t="str">
        <f t="shared" si="239"/>
        <v/>
      </c>
      <c r="L473" s="65" t="str">
        <f t="shared" si="239"/>
        <v/>
      </c>
      <c r="M473" s="65" t="str">
        <f t="shared" si="239"/>
        <v/>
      </c>
      <c r="N473" s="70" t="str">
        <f t="shared" si="239"/>
        <v/>
      </c>
      <c r="O473" s="70" t="str">
        <f t="shared" si="239"/>
        <v/>
      </c>
      <c r="P473" s="70" t="str">
        <f t="shared" si="239"/>
        <v/>
      </c>
      <c r="Q473" s="65" t="str">
        <f t="shared" si="239"/>
        <v/>
      </c>
      <c r="R473" s="65" t="str">
        <f t="shared" si="239"/>
        <v/>
      </c>
      <c r="S473" s="65" t="str">
        <f t="shared" si="239"/>
        <v/>
      </c>
      <c r="T473" s="65" t="str">
        <f t="shared" si="239"/>
        <v/>
      </c>
      <c r="U473" s="65" t="str">
        <f t="shared" si="239"/>
        <v/>
      </c>
      <c r="V473" s="66" t="str">
        <f t="shared" si="239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40">IFERROR((F475-F474)/F474,"")</f>
        <v/>
      </c>
      <c r="G476" s="63" t="str">
        <f t="shared" si="240"/>
        <v/>
      </c>
      <c r="H476" s="63" t="str">
        <f t="shared" si="240"/>
        <v/>
      </c>
      <c r="I476" s="63" t="str">
        <f t="shared" si="240"/>
        <v/>
      </c>
      <c r="J476" s="63" t="str">
        <f t="shared" si="240"/>
        <v/>
      </c>
      <c r="K476" s="63" t="str">
        <f t="shared" si="240"/>
        <v/>
      </c>
      <c r="L476" s="63" t="str">
        <f t="shared" si="240"/>
        <v/>
      </c>
      <c r="M476" s="63" t="str">
        <f t="shared" si="240"/>
        <v/>
      </c>
      <c r="N476" s="35" t="str">
        <f t="shared" si="240"/>
        <v/>
      </c>
      <c r="O476" s="35" t="str">
        <f t="shared" si="240"/>
        <v/>
      </c>
      <c r="P476" s="35" t="str">
        <f t="shared" si="240"/>
        <v/>
      </c>
      <c r="Q476" s="63" t="str">
        <f t="shared" si="240"/>
        <v/>
      </c>
      <c r="R476" s="63" t="str">
        <f t="shared" si="240"/>
        <v/>
      </c>
      <c r="S476" s="63" t="str">
        <f t="shared" si="240"/>
        <v/>
      </c>
      <c r="T476" s="63" t="str">
        <f t="shared" si="240"/>
        <v/>
      </c>
      <c r="U476" s="63" t="str">
        <f t="shared" si="240"/>
        <v/>
      </c>
      <c r="V476" s="64" t="str">
        <f t="shared" si="240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41">IFERROR(SQRT(2*(F475-F474)^2/(F475+F474)),"")</f>
        <v/>
      </c>
      <c r="G477" s="65" t="str">
        <f t="shared" si="241"/>
        <v/>
      </c>
      <c r="H477" s="65" t="str">
        <f t="shared" si="241"/>
        <v/>
      </c>
      <c r="I477" s="65" t="str">
        <f t="shared" si="241"/>
        <v/>
      </c>
      <c r="J477" s="65" t="str">
        <f t="shared" si="241"/>
        <v/>
      </c>
      <c r="K477" s="65" t="str">
        <f t="shared" si="241"/>
        <v/>
      </c>
      <c r="L477" s="65" t="str">
        <f t="shared" si="241"/>
        <v/>
      </c>
      <c r="M477" s="65" t="str">
        <f t="shared" si="241"/>
        <v/>
      </c>
      <c r="N477" s="70" t="str">
        <f t="shared" si="241"/>
        <v/>
      </c>
      <c r="O477" s="70" t="str">
        <f t="shared" si="241"/>
        <v/>
      </c>
      <c r="P477" s="70" t="str">
        <f t="shared" si="241"/>
        <v/>
      </c>
      <c r="Q477" s="65" t="str">
        <f t="shared" si="241"/>
        <v/>
      </c>
      <c r="R477" s="65" t="str">
        <f t="shared" si="241"/>
        <v/>
      </c>
      <c r="S477" s="65" t="str">
        <f t="shared" si="241"/>
        <v/>
      </c>
      <c r="T477" s="65" t="str">
        <f t="shared" si="241"/>
        <v/>
      </c>
      <c r="U477" s="65" t="str">
        <f t="shared" si="241"/>
        <v/>
      </c>
      <c r="V477" s="66" t="str">
        <f t="shared" si="241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42">IFERROR((F479-F478)/F478,"")</f>
        <v/>
      </c>
      <c r="G480" s="63" t="str">
        <f t="shared" si="242"/>
        <v/>
      </c>
      <c r="H480" s="63" t="str">
        <f t="shared" si="242"/>
        <v/>
      </c>
      <c r="I480" s="63" t="str">
        <f t="shared" si="242"/>
        <v/>
      </c>
      <c r="J480" s="63" t="str">
        <f t="shared" si="242"/>
        <v/>
      </c>
      <c r="K480" s="63" t="str">
        <f t="shared" si="242"/>
        <v/>
      </c>
      <c r="L480" s="63" t="str">
        <f t="shared" si="242"/>
        <v/>
      </c>
      <c r="M480" s="63" t="str">
        <f t="shared" si="242"/>
        <v/>
      </c>
      <c r="N480" s="35" t="str">
        <f t="shared" si="242"/>
        <v/>
      </c>
      <c r="O480" s="35" t="str">
        <f t="shared" si="242"/>
        <v/>
      </c>
      <c r="P480" s="35" t="str">
        <f t="shared" si="242"/>
        <v/>
      </c>
      <c r="Q480" s="63" t="str">
        <f t="shared" si="242"/>
        <v/>
      </c>
      <c r="R480" s="63" t="str">
        <f t="shared" si="242"/>
        <v/>
      </c>
      <c r="S480" s="63" t="str">
        <f t="shared" si="242"/>
        <v/>
      </c>
      <c r="T480" s="63" t="str">
        <f t="shared" si="242"/>
        <v/>
      </c>
      <c r="U480" s="63" t="str">
        <f t="shared" si="242"/>
        <v/>
      </c>
      <c r="V480" s="64" t="str">
        <f t="shared" si="242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43">IFERROR(SQRT(2*(F479-F478)^2/(F479+F478)),"")</f>
        <v/>
      </c>
      <c r="G481" s="65" t="str">
        <f t="shared" si="243"/>
        <v/>
      </c>
      <c r="H481" s="65" t="str">
        <f t="shared" si="243"/>
        <v/>
      </c>
      <c r="I481" s="65" t="str">
        <f t="shared" si="243"/>
        <v/>
      </c>
      <c r="J481" s="65" t="str">
        <f t="shared" si="243"/>
        <v/>
      </c>
      <c r="K481" s="65" t="str">
        <f t="shared" si="243"/>
        <v/>
      </c>
      <c r="L481" s="65" t="str">
        <f t="shared" si="243"/>
        <v/>
      </c>
      <c r="M481" s="65" t="str">
        <f t="shared" si="243"/>
        <v/>
      </c>
      <c r="N481" s="70" t="str">
        <f t="shared" si="243"/>
        <v/>
      </c>
      <c r="O481" s="70" t="str">
        <f t="shared" si="243"/>
        <v/>
      </c>
      <c r="P481" s="70" t="str">
        <f t="shared" si="243"/>
        <v/>
      </c>
      <c r="Q481" s="65" t="str">
        <f t="shared" si="243"/>
        <v/>
      </c>
      <c r="R481" s="65" t="str">
        <f t="shared" si="243"/>
        <v/>
      </c>
      <c r="S481" s="65" t="str">
        <f t="shared" si="243"/>
        <v/>
      </c>
      <c r="T481" s="65" t="str">
        <f t="shared" si="243"/>
        <v/>
      </c>
      <c r="U481" s="65" t="str">
        <f t="shared" si="243"/>
        <v/>
      </c>
      <c r="V481" s="66" t="str">
        <f t="shared" si="243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4">IFERROR((F483-F482)/F482,"")</f>
        <v/>
      </c>
      <c r="G484" s="63" t="str">
        <f t="shared" si="244"/>
        <v/>
      </c>
      <c r="H484" s="63" t="str">
        <f t="shared" si="244"/>
        <v/>
      </c>
      <c r="I484" s="63" t="str">
        <f t="shared" si="244"/>
        <v/>
      </c>
      <c r="J484" s="63" t="str">
        <f t="shared" si="244"/>
        <v/>
      </c>
      <c r="K484" s="63" t="str">
        <f t="shared" si="244"/>
        <v/>
      </c>
      <c r="L484" s="63" t="str">
        <f t="shared" si="244"/>
        <v/>
      </c>
      <c r="M484" s="63" t="str">
        <f t="shared" si="244"/>
        <v/>
      </c>
      <c r="N484" s="35" t="str">
        <f t="shared" si="244"/>
        <v/>
      </c>
      <c r="O484" s="35" t="str">
        <f t="shared" si="244"/>
        <v/>
      </c>
      <c r="P484" s="35" t="str">
        <f t="shared" si="244"/>
        <v/>
      </c>
      <c r="Q484" s="63" t="str">
        <f t="shared" si="244"/>
        <v/>
      </c>
      <c r="R484" s="63" t="str">
        <f t="shared" si="244"/>
        <v/>
      </c>
      <c r="S484" s="63" t="str">
        <f t="shared" si="244"/>
        <v/>
      </c>
      <c r="T484" s="63" t="str">
        <f t="shared" si="244"/>
        <v/>
      </c>
      <c r="U484" s="63" t="str">
        <f t="shared" si="244"/>
        <v/>
      </c>
      <c r="V484" s="64" t="str">
        <f t="shared" si="244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5">IFERROR(SQRT(2*(F483-F482)^2/(F483+F482)),"")</f>
        <v/>
      </c>
      <c r="G485" s="65" t="str">
        <f t="shared" si="245"/>
        <v/>
      </c>
      <c r="H485" s="65" t="str">
        <f t="shared" si="245"/>
        <v/>
      </c>
      <c r="I485" s="65" t="str">
        <f t="shared" si="245"/>
        <v/>
      </c>
      <c r="J485" s="65" t="str">
        <f t="shared" si="245"/>
        <v/>
      </c>
      <c r="K485" s="65" t="str">
        <f t="shared" si="245"/>
        <v/>
      </c>
      <c r="L485" s="65" t="str">
        <f t="shared" si="245"/>
        <v/>
      </c>
      <c r="M485" s="65" t="str">
        <f t="shared" si="245"/>
        <v/>
      </c>
      <c r="N485" s="70" t="str">
        <f t="shared" si="245"/>
        <v/>
      </c>
      <c r="O485" s="70" t="str">
        <f t="shared" si="245"/>
        <v/>
      </c>
      <c r="P485" s="70" t="str">
        <f t="shared" si="245"/>
        <v/>
      </c>
      <c r="Q485" s="65" t="str">
        <f t="shared" si="245"/>
        <v/>
      </c>
      <c r="R485" s="65" t="str">
        <f t="shared" si="245"/>
        <v/>
      </c>
      <c r="S485" s="65" t="str">
        <f t="shared" si="245"/>
        <v/>
      </c>
      <c r="T485" s="65" t="str">
        <f t="shared" si="245"/>
        <v/>
      </c>
      <c r="U485" s="65" t="str">
        <f t="shared" si="245"/>
        <v/>
      </c>
      <c r="V485" s="66" t="str">
        <f t="shared" si="245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6">IFERROR((F487-F486)/F486,"")</f>
        <v/>
      </c>
      <c r="G488" s="63" t="str">
        <f t="shared" si="246"/>
        <v/>
      </c>
      <c r="H488" s="63" t="str">
        <f t="shared" si="246"/>
        <v/>
      </c>
      <c r="I488" s="63" t="str">
        <f t="shared" si="246"/>
        <v/>
      </c>
      <c r="J488" s="63" t="str">
        <f t="shared" si="246"/>
        <v/>
      </c>
      <c r="K488" s="63" t="str">
        <f t="shared" si="246"/>
        <v/>
      </c>
      <c r="L488" s="63" t="str">
        <f t="shared" si="246"/>
        <v/>
      </c>
      <c r="M488" s="63" t="str">
        <f t="shared" si="246"/>
        <v/>
      </c>
      <c r="N488" s="35" t="str">
        <f t="shared" si="246"/>
        <v/>
      </c>
      <c r="O488" s="35" t="str">
        <f t="shared" si="246"/>
        <v/>
      </c>
      <c r="P488" s="35" t="str">
        <f t="shared" si="246"/>
        <v/>
      </c>
      <c r="Q488" s="63" t="str">
        <f t="shared" si="246"/>
        <v/>
      </c>
      <c r="R488" s="63" t="str">
        <f t="shared" si="246"/>
        <v/>
      </c>
      <c r="S488" s="63" t="str">
        <f t="shared" si="246"/>
        <v/>
      </c>
      <c r="T488" s="63" t="str">
        <f t="shared" si="246"/>
        <v/>
      </c>
      <c r="U488" s="63" t="str">
        <f t="shared" si="246"/>
        <v/>
      </c>
      <c r="V488" s="64" t="str">
        <f t="shared" si="246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7">IFERROR(SQRT(2*(F487-F486)^2/(F487+F486)),"")</f>
        <v/>
      </c>
      <c r="G489" s="65" t="str">
        <f t="shared" si="247"/>
        <v/>
      </c>
      <c r="H489" s="65" t="str">
        <f t="shared" si="247"/>
        <v/>
      </c>
      <c r="I489" s="65" t="str">
        <f t="shared" si="247"/>
        <v/>
      </c>
      <c r="J489" s="65" t="str">
        <f t="shared" si="247"/>
        <v/>
      </c>
      <c r="K489" s="65" t="str">
        <f t="shared" si="247"/>
        <v/>
      </c>
      <c r="L489" s="65" t="str">
        <f t="shared" si="247"/>
        <v/>
      </c>
      <c r="M489" s="65" t="str">
        <f t="shared" si="247"/>
        <v/>
      </c>
      <c r="N489" s="70" t="str">
        <f t="shared" si="247"/>
        <v/>
      </c>
      <c r="O489" s="70" t="str">
        <f t="shared" si="247"/>
        <v/>
      </c>
      <c r="P489" s="70" t="str">
        <f t="shared" si="247"/>
        <v/>
      </c>
      <c r="Q489" s="65" t="str">
        <f t="shared" si="247"/>
        <v/>
      </c>
      <c r="R489" s="65" t="str">
        <f t="shared" si="247"/>
        <v/>
      </c>
      <c r="S489" s="65" t="str">
        <f t="shared" si="247"/>
        <v/>
      </c>
      <c r="T489" s="65" t="str">
        <f t="shared" si="247"/>
        <v/>
      </c>
      <c r="U489" s="65" t="str">
        <f t="shared" si="247"/>
        <v/>
      </c>
      <c r="V489" s="66" t="str">
        <f t="shared" si="247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8">IFERROR((F491-F490)/F490,"")</f>
        <v/>
      </c>
      <c r="G492" s="63" t="str">
        <f t="shared" si="248"/>
        <v/>
      </c>
      <c r="H492" s="63" t="str">
        <f t="shared" si="248"/>
        <v/>
      </c>
      <c r="I492" s="63" t="str">
        <f t="shared" si="248"/>
        <v/>
      </c>
      <c r="J492" s="63" t="str">
        <f t="shared" si="248"/>
        <v/>
      </c>
      <c r="K492" s="63" t="str">
        <f t="shared" si="248"/>
        <v/>
      </c>
      <c r="L492" s="63" t="str">
        <f t="shared" si="248"/>
        <v/>
      </c>
      <c r="M492" s="63" t="str">
        <f t="shared" si="248"/>
        <v/>
      </c>
      <c r="N492" s="35" t="str">
        <f t="shared" si="248"/>
        <v/>
      </c>
      <c r="O492" s="35" t="str">
        <f t="shared" si="248"/>
        <v/>
      </c>
      <c r="P492" s="35" t="str">
        <f t="shared" si="248"/>
        <v/>
      </c>
      <c r="Q492" s="63" t="str">
        <f t="shared" si="248"/>
        <v/>
      </c>
      <c r="R492" s="63" t="str">
        <f t="shared" si="248"/>
        <v/>
      </c>
      <c r="S492" s="63" t="str">
        <f t="shared" si="248"/>
        <v/>
      </c>
      <c r="T492" s="63" t="str">
        <f t="shared" si="248"/>
        <v/>
      </c>
      <c r="U492" s="63" t="str">
        <f t="shared" si="248"/>
        <v/>
      </c>
      <c r="V492" s="64" t="str">
        <f t="shared" si="248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9">IFERROR(SQRT(2*(F491-F490)^2/(F491+F490)),"")</f>
        <v/>
      </c>
      <c r="G493" s="65" t="str">
        <f t="shared" si="249"/>
        <v/>
      </c>
      <c r="H493" s="65" t="str">
        <f t="shared" si="249"/>
        <v/>
      </c>
      <c r="I493" s="65" t="str">
        <f t="shared" si="249"/>
        <v/>
      </c>
      <c r="J493" s="65" t="str">
        <f t="shared" si="249"/>
        <v/>
      </c>
      <c r="K493" s="65" t="str">
        <f t="shared" si="249"/>
        <v/>
      </c>
      <c r="L493" s="65" t="str">
        <f t="shared" si="249"/>
        <v/>
      </c>
      <c r="M493" s="65" t="str">
        <f t="shared" si="249"/>
        <v/>
      </c>
      <c r="N493" s="70" t="str">
        <f t="shared" si="249"/>
        <v/>
      </c>
      <c r="O493" s="70" t="str">
        <f t="shared" si="249"/>
        <v/>
      </c>
      <c r="P493" s="70" t="str">
        <f t="shared" si="249"/>
        <v/>
      </c>
      <c r="Q493" s="65" t="str">
        <f t="shared" si="249"/>
        <v/>
      </c>
      <c r="R493" s="65" t="str">
        <f t="shared" si="249"/>
        <v/>
      </c>
      <c r="S493" s="65" t="str">
        <f t="shared" si="249"/>
        <v/>
      </c>
      <c r="T493" s="65" t="str">
        <f t="shared" si="249"/>
        <v/>
      </c>
      <c r="U493" s="65" t="str">
        <f t="shared" si="249"/>
        <v/>
      </c>
      <c r="V493" s="66" t="str">
        <f t="shared" si="249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50">IFERROR((F495-F494)/F494,"")</f>
        <v/>
      </c>
      <c r="G496" s="63" t="str">
        <f t="shared" si="250"/>
        <v/>
      </c>
      <c r="H496" s="63" t="str">
        <f t="shared" si="250"/>
        <v/>
      </c>
      <c r="I496" s="63" t="str">
        <f t="shared" si="250"/>
        <v/>
      </c>
      <c r="J496" s="63" t="str">
        <f t="shared" si="250"/>
        <v/>
      </c>
      <c r="K496" s="63" t="str">
        <f t="shared" si="250"/>
        <v/>
      </c>
      <c r="L496" s="63" t="str">
        <f t="shared" si="250"/>
        <v/>
      </c>
      <c r="M496" s="63" t="str">
        <f t="shared" si="250"/>
        <v/>
      </c>
      <c r="N496" s="35" t="str">
        <f t="shared" si="250"/>
        <v/>
      </c>
      <c r="O496" s="35" t="str">
        <f t="shared" si="250"/>
        <v/>
      </c>
      <c r="P496" s="35" t="str">
        <f t="shared" si="250"/>
        <v/>
      </c>
      <c r="Q496" s="63" t="str">
        <f t="shared" si="250"/>
        <v/>
      </c>
      <c r="R496" s="63" t="str">
        <f t="shared" si="250"/>
        <v/>
      </c>
      <c r="S496" s="63" t="str">
        <f t="shared" si="250"/>
        <v/>
      </c>
      <c r="T496" s="63" t="str">
        <f t="shared" si="250"/>
        <v/>
      </c>
      <c r="U496" s="63" t="str">
        <f t="shared" si="250"/>
        <v/>
      </c>
      <c r="V496" s="64" t="str">
        <f t="shared" si="250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51">IFERROR(SQRT(2*(F495-F494)^2/(F495+F494)),"")</f>
        <v/>
      </c>
      <c r="G497" s="65" t="str">
        <f t="shared" si="251"/>
        <v/>
      </c>
      <c r="H497" s="65" t="str">
        <f t="shared" si="251"/>
        <v/>
      </c>
      <c r="I497" s="65" t="str">
        <f t="shared" si="251"/>
        <v/>
      </c>
      <c r="J497" s="65" t="str">
        <f t="shared" si="251"/>
        <v/>
      </c>
      <c r="K497" s="65" t="str">
        <f t="shared" si="251"/>
        <v/>
      </c>
      <c r="L497" s="65" t="str">
        <f t="shared" si="251"/>
        <v/>
      </c>
      <c r="M497" s="65" t="str">
        <f t="shared" si="251"/>
        <v/>
      </c>
      <c r="N497" s="70" t="str">
        <f t="shared" si="251"/>
        <v/>
      </c>
      <c r="O497" s="70" t="str">
        <f t="shared" si="251"/>
        <v/>
      </c>
      <c r="P497" s="70" t="str">
        <f t="shared" si="251"/>
        <v/>
      </c>
      <c r="Q497" s="65" t="str">
        <f t="shared" si="251"/>
        <v/>
      </c>
      <c r="R497" s="65" t="str">
        <f t="shared" si="251"/>
        <v/>
      </c>
      <c r="S497" s="65" t="str">
        <f t="shared" si="251"/>
        <v/>
      </c>
      <c r="T497" s="65" t="str">
        <f t="shared" si="251"/>
        <v/>
      </c>
      <c r="U497" s="65" t="str">
        <f t="shared" si="251"/>
        <v/>
      </c>
      <c r="V497" s="66" t="str">
        <f t="shared" si="251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52">IFERROR((F499-F498)/F498,"")</f>
        <v/>
      </c>
      <c r="G500" s="63" t="str">
        <f t="shared" si="252"/>
        <v/>
      </c>
      <c r="H500" s="63" t="str">
        <f t="shared" si="252"/>
        <v/>
      </c>
      <c r="I500" s="63" t="str">
        <f t="shared" si="252"/>
        <v/>
      </c>
      <c r="J500" s="63" t="str">
        <f t="shared" si="252"/>
        <v/>
      </c>
      <c r="K500" s="63" t="str">
        <f t="shared" si="252"/>
        <v/>
      </c>
      <c r="L500" s="63" t="str">
        <f t="shared" si="252"/>
        <v/>
      </c>
      <c r="M500" s="63" t="str">
        <f t="shared" si="252"/>
        <v/>
      </c>
      <c r="N500" s="35" t="str">
        <f t="shared" si="252"/>
        <v/>
      </c>
      <c r="O500" s="35" t="str">
        <f t="shared" si="252"/>
        <v/>
      </c>
      <c r="P500" s="35" t="str">
        <f t="shared" si="252"/>
        <v/>
      </c>
      <c r="Q500" s="63" t="str">
        <f t="shared" si="252"/>
        <v/>
      </c>
      <c r="R500" s="63" t="str">
        <f t="shared" si="252"/>
        <v/>
      </c>
      <c r="S500" s="63" t="str">
        <f t="shared" si="252"/>
        <v/>
      </c>
      <c r="T500" s="63" t="str">
        <f t="shared" si="252"/>
        <v/>
      </c>
      <c r="U500" s="63" t="str">
        <f t="shared" si="252"/>
        <v/>
      </c>
      <c r="V500" s="64" t="str">
        <f t="shared" si="252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53">IFERROR(SQRT(2*(F499-F498)^2/(F499+F498)),"")</f>
        <v/>
      </c>
      <c r="G501" s="65" t="str">
        <f t="shared" si="253"/>
        <v/>
      </c>
      <c r="H501" s="65" t="str">
        <f t="shared" si="253"/>
        <v/>
      </c>
      <c r="I501" s="65" t="str">
        <f t="shared" si="253"/>
        <v/>
      </c>
      <c r="J501" s="65" t="str">
        <f t="shared" si="253"/>
        <v/>
      </c>
      <c r="K501" s="65" t="str">
        <f t="shared" si="253"/>
        <v/>
      </c>
      <c r="L501" s="65" t="str">
        <f t="shared" si="253"/>
        <v/>
      </c>
      <c r="M501" s="65" t="str">
        <f t="shared" si="253"/>
        <v/>
      </c>
      <c r="N501" s="70" t="str">
        <f t="shared" si="253"/>
        <v/>
      </c>
      <c r="O501" s="70" t="str">
        <f t="shared" si="253"/>
        <v/>
      </c>
      <c r="P501" s="70" t="str">
        <f t="shared" si="253"/>
        <v/>
      </c>
      <c r="Q501" s="65" t="str">
        <f t="shared" si="253"/>
        <v/>
      </c>
      <c r="R501" s="65" t="str">
        <f t="shared" si="253"/>
        <v/>
      </c>
      <c r="S501" s="65" t="str">
        <f t="shared" si="253"/>
        <v/>
      </c>
      <c r="T501" s="65" t="str">
        <f t="shared" si="253"/>
        <v/>
      </c>
      <c r="U501" s="65" t="str">
        <f t="shared" si="253"/>
        <v/>
      </c>
      <c r="V501" s="66" t="str">
        <f t="shared" si="253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4">IFERROR((F503-F502)/F502,"")</f>
        <v/>
      </c>
      <c r="G504" s="63" t="str">
        <f t="shared" si="254"/>
        <v/>
      </c>
      <c r="H504" s="63" t="str">
        <f t="shared" si="254"/>
        <v/>
      </c>
      <c r="I504" s="63" t="str">
        <f t="shared" si="254"/>
        <v/>
      </c>
      <c r="J504" s="63" t="str">
        <f t="shared" si="254"/>
        <v/>
      </c>
      <c r="K504" s="63" t="str">
        <f t="shared" si="254"/>
        <v/>
      </c>
      <c r="L504" s="63" t="str">
        <f t="shared" si="254"/>
        <v/>
      </c>
      <c r="M504" s="63" t="str">
        <f t="shared" si="254"/>
        <v/>
      </c>
      <c r="N504" s="35" t="str">
        <f t="shared" si="254"/>
        <v/>
      </c>
      <c r="O504" s="35" t="str">
        <f t="shared" si="254"/>
        <v/>
      </c>
      <c r="P504" s="35" t="str">
        <f t="shared" si="254"/>
        <v/>
      </c>
      <c r="Q504" s="63" t="str">
        <f t="shared" si="254"/>
        <v/>
      </c>
      <c r="R504" s="63" t="str">
        <f t="shared" si="254"/>
        <v/>
      </c>
      <c r="S504" s="63" t="str">
        <f t="shared" si="254"/>
        <v/>
      </c>
      <c r="T504" s="63" t="str">
        <f t="shared" si="254"/>
        <v/>
      </c>
      <c r="U504" s="63" t="str">
        <f t="shared" si="254"/>
        <v/>
      </c>
      <c r="V504" s="64" t="str">
        <f t="shared" si="254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5">IFERROR(SQRT(2*(F503-F502)^2/(F503+F502)),"")</f>
        <v/>
      </c>
      <c r="G505" s="65" t="str">
        <f t="shared" si="255"/>
        <v/>
      </c>
      <c r="H505" s="65" t="str">
        <f t="shared" si="255"/>
        <v/>
      </c>
      <c r="I505" s="65" t="str">
        <f t="shared" si="255"/>
        <v/>
      </c>
      <c r="J505" s="65" t="str">
        <f t="shared" si="255"/>
        <v/>
      </c>
      <c r="K505" s="65" t="str">
        <f t="shared" si="255"/>
        <v/>
      </c>
      <c r="L505" s="65" t="str">
        <f t="shared" si="255"/>
        <v/>
      </c>
      <c r="M505" s="65" t="str">
        <f t="shared" si="255"/>
        <v/>
      </c>
      <c r="N505" s="70" t="str">
        <f t="shared" si="255"/>
        <v/>
      </c>
      <c r="O505" s="70" t="str">
        <f t="shared" si="255"/>
        <v/>
      </c>
      <c r="P505" s="70" t="str">
        <f t="shared" si="255"/>
        <v/>
      </c>
      <c r="Q505" s="65" t="str">
        <f t="shared" si="255"/>
        <v/>
      </c>
      <c r="R505" s="65" t="str">
        <f t="shared" si="255"/>
        <v/>
      </c>
      <c r="S505" s="65" t="str">
        <f t="shared" si="255"/>
        <v/>
      </c>
      <c r="T505" s="65" t="str">
        <f t="shared" si="255"/>
        <v/>
      </c>
      <c r="U505" s="65" t="str">
        <f t="shared" si="255"/>
        <v/>
      </c>
      <c r="V505" s="66" t="str">
        <f t="shared" si="255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6">IFERROR((F507-F506)/F506,"")</f>
        <v/>
      </c>
      <c r="G508" s="63" t="str">
        <f t="shared" si="256"/>
        <v/>
      </c>
      <c r="H508" s="63" t="str">
        <f t="shared" si="256"/>
        <v/>
      </c>
      <c r="I508" s="63" t="str">
        <f t="shared" si="256"/>
        <v/>
      </c>
      <c r="J508" s="63" t="str">
        <f t="shared" si="256"/>
        <v/>
      </c>
      <c r="K508" s="63" t="str">
        <f t="shared" si="256"/>
        <v/>
      </c>
      <c r="L508" s="63" t="str">
        <f t="shared" si="256"/>
        <v/>
      </c>
      <c r="M508" s="63" t="str">
        <f t="shared" si="256"/>
        <v/>
      </c>
      <c r="N508" s="35" t="str">
        <f t="shared" si="256"/>
        <v/>
      </c>
      <c r="O508" s="35" t="str">
        <f t="shared" si="256"/>
        <v/>
      </c>
      <c r="P508" s="35" t="str">
        <f t="shared" si="256"/>
        <v/>
      </c>
      <c r="Q508" s="63" t="str">
        <f t="shared" si="256"/>
        <v/>
      </c>
      <c r="R508" s="63" t="str">
        <f t="shared" si="256"/>
        <v/>
      </c>
      <c r="S508" s="63" t="str">
        <f t="shared" si="256"/>
        <v/>
      </c>
      <c r="T508" s="63" t="str">
        <f t="shared" si="256"/>
        <v/>
      </c>
      <c r="U508" s="63" t="str">
        <f t="shared" si="256"/>
        <v/>
      </c>
      <c r="V508" s="64" t="str">
        <f t="shared" si="256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7">IFERROR(SQRT(2*(F507-F506)^2/(F507+F506)),"")</f>
        <v/>
      </c>
      <c r="G509" s="65" t="str">
        <f t="shared" si="257"/>
        <v/>
      </c>
      <c r="H509" s="65" t="str">
        <f t="shared" si="257"/>
        <v/>
      </c>
      <c r="I509" s="65" t="str">
        <f t="shared" si="257"/>
        <v/>
      </c>
      <c r="J509" s="65" t="str">
        <f t="shared" si="257"/>
        <v/>
      </c>
      <c r="K509" s="65" t="str">
        <f t="shared" si="257"/>
        <v/>
      </c>
      <c r="L509" s="65" t="str">
        <f t="shared" si="257"/>
        <v/>
      </c>
      <c r="M509" s="65" t="str">
        <f t="shared" si="257"/>
        <v/>
      </c>
      <c r="N509" s="70" t="str">
        <f t="shared" si="257"/>
        <v/>
      </c>
      <c r="O509" s="70" t="str">
        <f t="shared" si="257"/>
        <v/>
      </c>
      <c r="P509" s="70" t="str">
        <f t="shared" si="257"/>
        <v/>
      </c>
      <c r="Q509" s="65" t="str">
        <f t="shared" si="257"/>
        <v/>
      </c>
      <c r="R509" s="65" t="str">
        <f t="shared" si="257"/>
        <v/>
      </c>
      <c r="S509" s="65" t="str">
        <f t="shared" si="257"/>
        <v/>
      </c>
      <c r="T509" s="65" t="str">
        <f t="shared" si="257"/>
        <v/>
      </c>
      <c r="U509" s="65" t="str">
        <f t="shared" si="257"/>
        <v/>
      </c>
      <c r="V509" s="66" t="str">
        <f t="shared" si="257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8">IFERROR((F511-F510)/F510,"")</f>
        <v/>
      </c>
      <c r="G512" s="63" t="str">
        <f t="shared" si="258"/>
        <v/>
      </c>
      <c r="H512" s="63" t="str">
        <f t="shared" si="258"/>
        <v/>
      </c>
      <c r="I512" s="63" t="str">
        <f t="shared" si="258"/>
        <v/>
      </c>
      <c r="J512" s="63" t="str">
        <f t="shared" si="258"/>
        <v/>
      </c>
      <c r="K512" s="63" t="str">
        <f t="shared" si="258"/>
        <v/>
      </c>
      <c r="L512" s="63" t="str">
        <f t="shared" si="258"/>
        <v/>
      </c>
      <c r="M512" s="63" t="str">
        <f t="shared" si="258"/>
        <v/>
      </c>
      <c r="N512" s="35" t="str">
        <f t="shared" si="258"/>
        <v/>
      </c>
      <c r="O512" s="35" t="str">
        <f t="shared" si="258"/>
        <v/>
      </c>
      <c r="P512" s="35" t="str">
        <f t="shared" si="258"/>
        <v/>
      </c>
      <c r="Q512" s="63" t="str">
        <f t="shared" si="258"/>
        <v/>
      </c>
      <c r="R512" s="63" t="str">
        <f t="shared" si="258"/>
        <v/>
      </c>
      <c r="S512" s="63" t="str">
        <f t="shared" si="258"/>
        <v/>
      </c>
      <c r="T512" s="63" t="str">
        <f t="shared" si="258"/>
        <v/>
      </c>
      <c r="U512" s="63" t="str">
        <f t="shared" si="258"/>
        <v/>
      </c>
      <c r="V512" s="64" t="str">
        <f t="shared" si="258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9">IFERROR(SQRT(2*(F511-F510)^2/(F511+F510)),"")</f>
        <v/>
      </c>
      <c r="G513" s="65" t="str">
        <f t="shared" si="259"/>
        <v/>
      </c>
      <c r="H513" s="65" t="str">
        <f t="shared" si="259"/>
        <v/>
      </c>
      <c r="I513" s="65" t="str">
        <f t="shared" si="259"/>
        <v/>
      </c>
      <c r="J513" s="65" t="str">
        <f t="shared" si="259"/>
        <v/>
      </c>
      <c r="K513" s="65" t="str">
        <f t="shared" si="259"/>
        <v/>
      </c>
      <c r="L513" s="65" t="str">
        <f t="shared" si="259"/>
        <v/>
      </c>
      <c r="M513" s="65" t="str">
        <f t="shared" si="259"/>
        <v/>
      </c>
      <c r="N513" s="70" t="str">
        <f t="shared" si="259"/>
        <v/>
      </c>
      <c r="O513" s="70" t="str">
        <f t="shared" si="259"/>
        <v/>
      </c>
      <c r="P513" s="70" t="str">
        <f t="shared" si="259"/>
        <v/>
      </c>
      <c r="Q513" s="65" t="str">
        <f t="shared" si="259"/>
        <v/>
      </c>
      <c r="R513" s="65" t="str">
        <f t="shared" si="259"/>
        <v/>
      </c>
      <c r="S513" s="65" t="str">
        <f t="shared" si="259"/>
        <v/>
      </c>
      <c r="T513" s="65" t="str">
        <f t="shared" si="259"/>
        <v/>
      </c>
      <c r="U513" s="65" t="str">
        <f t="shared" si="259"/>
        <v/>
      </c>
      <c r="V513" s="66" t="str">
        <f t="shared" si="259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60">IFERROR((F515-F514)/F514,"")</f>
        <v/>
      </c>
      <c r="G516" s="63" t="str">
        <f t="shared" si="260"/>
        <v/>
      </c>
      <c r="H516" s="63" t="str">
        <f t="shared" si="260"/>
        <v/>
      </c>
      <c r="I516" s="63" t="str">
        <f t="shared" si="260"/>
        <v/>
      </c>
      <c r="J516" s="63" t="str">
        <f t="shared" si="260"/>
        <v/>
      </c>
      <c r="K516" s="63" t="str">
        <f t="shared" si="260"/>
        <v/>
      </c>
      <c r="L516" s="63" t="str">
        <f t="shared" si="260"/>
        <v/>
      </c>
      <c r="M516" s="63" t="str">
        <f t="shared" si="260"/>
        <v/>
      </c>
      <c r="N516" s="35" t="str">
        <f t="shared" si="260"/>
        <v/>
      </c>
      <c r="O516" s="35" t="str">
        <f t="shared" si="260"/>
        <v/>
      </c>
      <c r="P516" s="35" t="str">
        <f t="shared" si="260"/>
        <v/>
      </c>
      <c r="Q516" s="63" t="str">
        <f t="shared" si="260"/>
        <v/>
      </c>
      <c r="R516" s="63" t="str">
        <f t="shared" si="260"/>
        <v/>
      </c>
      <c r="S516" s="63" t="str">
        <f t="shared" si="260"/>
        <v/>
      </c>
      <c r="T516" s="63" t="str">
        <f t="shared" si="260"/>
        <v/>
      </c>
      <c r="U516" s="63" t="str">
        <f t="shared" si="260"/>
        <v/>
      </c>
      <c r="V516" s="64" t="str">
        <f t="shared" si="260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61">IFERROR(SQRT(2*(F515-F514)^2/(F515+F514)),"")</f>
        <v/>
      </c>
      <c r="G517" s="65" t="str">
        <f t="shared" si="261"/>
        <v/>
      </c>
      <c r="H517" s="65" t="str">
        <f t="shared" si="261"/>
        <v/>
      </c>
      <c r="I517" s="65" t="str">
        <f t="shared" si="261"/>
        <v/>
      </c>
      <c r="J517" s="65" t="str">
        <f t="shared" si="261"/>
        <v/>
      </c>
      <c r="K517" s="65" t="str">
        <f t="shared" si="261"/>
        <v/>
      </c>
      <c r="L517" s="65" t="str">
        <f t="shared" si="261"/>
        <v/>
      </c>
      <c r="M517" s="65" t="str">
        <f t="shared" si="261"/>
        <v/>
      </c>
      <c r="N517" s="70" t="str">
        <f t="shared" si="261"/>
        <v/>
      </c>
      <c r="O517" s="70" t="str">
        <f t="shared" si="261"/>
        <v/>
      </c>
      <c r="P517" s="70" t="str">
        <f t="shared" si="261"/>
        <v/>
      </c>
      <c r="Q517" s="65" t="str">
        <f t="shared" si="261"/>
        <v/>
      </c>
      <c r="R517" s="65" t="str">
        <f t="shared" si="261"/>
        <v/>
      </c>
      <c r="S517" s="65" t="str">
        <f t="shared" si="261"/>
        <v/>
      </c>
      <c r="T517" s="65" t="str">
        <f t="shared" si="261"/>
        <v/>
      </c>
      <c r="U517" s="65" t="str">
        <f t="shared" si="261"/>
        <v/>
      </c>
      <c r="V517" s="66" t="str">
        <f t="shared" si="261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62">IFERROR((F519-F518)/F518,"")</f>
        <v/>
      </c>
      <c r="G520" s="63" t="str">
        <f t="shared" si="262"/>
        <v/>
      </c>
      <c r="H520" s="63" t="str">
        <f t="shared" si="262"/>
        <v/>
      </c>
      <c r="I520" s="63" t="str">
        <f t="shared" si="262"/>
        <v/>
      </c>
      <c r="J520" s="63" t="str">
        <f t="shared" si="262"/>
        <v/>
      </c>
      <c r="K520" s="63" t="str">
        <f t="shared" si="262"/>
        <v/>
      </c>
      <c r="L520" s="63" t="str">
        <f t="shared" si="262"/>
        <v/>
      </c>
      <c r="M520" s="63" t="str">
        <f t="shared" si="262"/>
        <v/>
      </c>
      <c r="N520" s="35" t="str">
        <f t="shared" si="262"/>
        <v/>
      </c>
      <c r="O520" s="35" t="str">
        <f t="shared" si="262"/>
        <v/>
      </c>
      <c r="P520" s="35" t="str">
        <f t="shared" si="262"/>
        <v/>
      </c>
      <c r="Q520" s="63" t="str">
        <f t="shared" si="262"/>
        <v/>
      </c>
      <c r="R520" s="63" t="str">
        <f t="shared" si="262"/>
        <v/>
      </c>
      <c r="S520" s="63" t="str">
        <f t="shared" si="262"/>
        <v/>
      </c>
      <c r="T520" s="63" t="str">
        <f t="shared" si="262"/>
        <v/>
      </c>
      <c r="U520" s="63" t="str">
        <f t="shared" si="262"/>
        <v/>
      </c>
      <c r="V520" s="64" t="str">
        <f t="shared" si="262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63">IFERROR(SQRT(2*(F519-F518)^2/(F519+F518)),"")</f>
        <v/>
      </c>
      <c r="G521" s="65" t="str">
        <f t="shared" si="263"/>
        <v/>
      </c>
      <c r="H521" s="65" t="str">
        <f t="shared" si="263"/>
        <v/>
      </c>
      <c r="I521" s="65" t="str">
        <f t="shared" si="263"/>
        <v/>
      </c>
      <c r="J521" s="65" t="str">
        <f t="shared" si="263"/>
        <v/>
      </c>
      <c r="K521" s="65" t="str">
        <f t="shared" si="263"/>
        <v/>
      </c>
      <c r="L521" s="65" t="str">
        <f t="shared" si="263"/>
        <v/>
      </c>
      <c r="M521" s="65" t="str">
        <f t="shared" si="263"/>
        <v/>
      </c>
      <c r="N521" s="70" t="str">
        <f t="shared" si="263"/>
        <v/>
      </c>
      <c r="O521" s="70" t="str">
        <f t="shared" si="263"/>
        <v/>
      </c>
      <c r="P521" s="70" t="str">
        <f t="shared" si="263"/>
        <v/>
      </c>
      <c r="Q521" s="65" t="str">
        <f t="shared" si="263"/>
        <v/>
      </c>
      <c r="R521" s="65" t="str">
        <f t="shared" si="263"/>
        <v/>
      </c>
      <c r="S521" s="65" t="str">
        <f t="shared" si="263"/>
        <v/>
      </c>
      <c r="T521" s="65" t="str">
        <f t="shared" si="263"/>
        <v/>
      </c>
      <c r="U521" s="65" t="str">
        <f t="shared" si="263"/>
        <v/>
      </c>
      <c r="V521" s="66" t="str">
        <f t="shared" si="263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4">IFERROR((F523-F522)/F522,"")</f>
        <v/>
      </c>
      <c r="G524" s="63" t="str">
        <f t="shared" si="264"/>
        <v/>
      </c>
      <c r="H524" s="63" t="str">
        <f t="shared" si="264"/>
        <v/>
      </c>
      <c r="I524" s="63" t="str">
        <f t="shared" si="264"/>
        <v/>
      </c>
      <c r="J524" s="63" t="str">
        <f t="shared" si="264"/>
        <v/>
      </c>
      <c r="K524" s="63" t="str">
        <f t="shared" si="264"/>
        <v/>
      </c>
      <c r="L524" s="63" t="str">
        <f t="shared" si="264"/>
        <v/>
      </c>
      <c r="M524" s="63" t="str">
        <f t="shared" si="264"/>
        <v/>
      </c>
      <c r="N524" s="35" t="str">
        <f t="shared" si="264"/>
        <v/>
      </c>
      <c r="O524" s="35" t="str">
        <f t="shared" si="264"/>
        <v/>
      </c>
      <c r="P524" s="35" t="str">
        <f t="shared" si="264"/>
        <v/>
      </c>
      <c r="Q524" s="63" t="str">
        <f t="shared" si="264"/>
        <v/>
      </c>
      <c r="R524" s="63" t="str">
        <f t="shared" si="264"/>
        <v/>
      </c>
      <c r="S524" s="63" t="str">
        <f t="shared" si="264"/>
        <v/>
      </c>
      <c r="T524" s="63" t="str">
        <f t="shared" si="264"/>
        <v/>
      </c>
      <c r="U524" s="63" t="str">
        <f t="shared" si="264"/>
        <v/>
      </c>
      <c r="V524" s="64" t="str">
        <f t="shared" si="264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5">IFERROR(SQRT(2*(F523-F522)^2/(F523+F522)),"")</f>
        <v/>
      </c>
      <c r="G525" s="65" t="str">
        <f t="shared" si="265"/>
        <v/>
      </c>
      <c r="H525" s="65" t="str">
        <f t="shared" si="265"/>
        <v/>
      </c>
      <c r="I525" s="65" t="str">
        <f t="shared" si="265"/>
        <v/>
      </c>
      <c r="J525" s="65" t="str">
        <f t="shared" si="265"/>
        <v/>
      </c>
      <c r="K525" s="65" t="str">
        <f t="shared" si="265"/>
        <v/>
      </c>
      <c r="L525" s="65" t="str">
        <f t="shared" si="265"/>
        <v/>
      </c>
      <c r="M525" s="65" t="str">
        <f t="shared" si="265"/>
        <v/>
      </c>
      <c r="N525" s="70" t="str">
        <f t="shared" si="265"/>
        <v/>
      </c>
      <c r="O525" s="70" t="str">
        <f t="shared" si="265"/>
        <v/>
      </c>
      <c r="P525" s="70" t="str">
        <f t="shared" si="265"/>
        <v/>
      </c>
      <c r="Q525" s="65" t="str">
        <f t="shared" si="265"/>
        <v/>
      </c>
      <c r="R525" s="65" t="str">
        <f t="shared" si="265"/>
        <v/>
      </c>
      <c r="S525" s="65" t="str">
        <f t="shared" si="265"/>
        <v/>
      </c>
      <c r="T525" s="65" t="str">
        <f t="shared" si="265"/>
        <v/>
      </c>
      <c r="U525" s="65" t="str">
        <f t="shared" si="265"/>
        <v/>
      </c>
      <c r="V525" s="66" t="str">
        <f t="shared" si="265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6">IFERROR((F527-F526)/F526,"")</f>
        <v/>
      </c>
      <c r="G528" s="63" t="str">
        <f t="shared" si="266"/>
        <v/>
      </c>
      <c r="H528" s="63" t="str">
        <f t="shared" si="266"/>
        <v/>
      </c>
      <c r="I528" s="63" t="str">
        <f t="shared" si="266"/>
        <v/>
      </c>
      <c r="J528" s="63" t="str">
        <f t="shared" si="266"/>
        <v/>
      </c>
      <c r="K528" s="63" t="str">
        <f t="shared" si="266"/>
        <v/>
      </c>
      <c r="L528" s="63" t="str">
        <f t="shared" si="266"/>
        <v/>
      </c>
      <c r="M528" s="63" t="str">
        <f t="shared" si="266"/>
        <v/>
      </c>
      <c r="N528" s="35" t="str">
        <f t="shared" si="266"/>
        <v/>
      </c>
      <c r="O528" s="35" t="str">
        <f t="shared" si="266"/>
        <v/>
      </c>
      <c r="P528" s="35" t="str">
        <f t="shared" si="266"/>
        <v/>
      </c>
      <c r="Q528" s="63" t="str">
        <f t="shared" si="266"/>
        <v/>
      </c>
      <c r="R528" s="63" t="str">
        <f t="shared" si="266"/>
        <v/>
      </c>
      <c r="S528" s="63" t="str">
        <f t="shared" si="266"/>
        <v/>
      </c>
      <c r="T528" s="63" t="str">
        <f t="shared" si="266"/>
        <v/>
      </c>
      <c r="U528" s="63" t="str">
        <f t="shared" si="266"/>
        <v/>
      </c>
      <c r="V528" s="64" t="str">
        <f t="shared" si="266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7">IFERROR(SQRT(2*(F527-F526)^2/(F527+F526)),"")</f>
        <v/>
      </c>
      <c r="G529" s="65" t="str">
        <f t="shared" si="267"/>
        <v/>
      </c>
      <c r="H529" s="65" t="str">
        <f t="shared" si="267"/>
        <v/>
      </c>
      <c r="I529" s="65" t="str">
        <f t="shared" si="267"/>
        <v/>
      </c>
      <c r="J529" s="65" t="str">
        <f t="shared" si="267"/>
        <v/>
      </c>
      <c r="K529" s="65" t="str">
        <f t="shared" si="267"/>
        <v/>
      </c>
      <c r="L529" s="65" t="str">
        <f t="shared" si="267"/>
        <v/>
      </c>
      <c r="M529" s="65" t="str">
        <f t="shared" si="267"/>
        <v/>
      </c>
      <c r="N529" s="70" t="str">
        <f t="shared" si="267"/>
        <v/>
      </c>
      <c r="O529" s="70" t="str">
        <f t="shared" si="267"/>
        <v/>
      </c>
      <c r="P529" s="70" t="str">
        <f t="shared" si="267"/>
        <v/>
      </c>
      <c r="Q529" s="65" t="str">
        <f t="shared" si="267"/>
        <v/>
      </c>
      <c r="R529" s="65" t="str">
        <f t="shared" si="267"/>
        <v/>
      </c>
      <c r="S529" s="65" t="str">
        <f t="shared" si="267"/>
        <v/>
      </c>
      <c r="T529" s="65" t="str">
        <f t="shared" si="267"/>
        <v/>
      </c>
      <c r="U529" s="65" t="str">
        <f t="shared" si="267"/>
        <v/>
      </c>
      <c r="V529" s="66" t="str">
        <f t="shared" si="267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8">IFERROR((F531-F530)/F530,"")</f>
        <v/>
      </c>
      <c r="G532" s="63" t="str">
        <f t="shared" si="268"/>
        <v/>
      </c>
      <c r="H532" s="63" t="str">
        <f t="shared" si="268"/>
        <v/>
      </c>
      <c r="I532" s="63" t="str">
        <f t="shared" si="268"/>
        <v/>
      </c>
      <c r="J532" s="63" t="str">
        <f t="shared" si="268"/>
        <v/>
      </c>
      <c r="K532" s="63" t="str">
        <f t="shared" si="268"/>
        <v/>
      </c>
      <c r="L532" s="63" t="str">
        <f t="shared" si="268"/>
        <v/>
      </c>
      <c r="M532" s="63" t="str">
        <f t="shared" si="268"/>
        <v/>
      </c>
      <c r="N532" s="35" t="str">
        <f t="shared" si="268"/>
        <v/>
      </c>
      <c r="O532" s="35" t="str">
        <f t="shared" si="268"/>
        <v/>
      </c>
      <c r="P532" s="35" t="str">
        <f t="shared" si="268"/>
        <v/>
      </c>
      <c r="Q532" s="63" t="str">
        <f t="shared" si="268"/>
        <v/>
      </c>
      <c r="R532" s="63" t="str">
        <f t="shared" si="268"/>
        <v/>
      </c>
      <c r="S532" s="63" t="str">
        <f t="shared" si="268"/>
        <v/>
      </c>
      <c r="T532" s="63" t="str">
        <f t="shared" si="268"/>
        <v/>
      </c>
      <c r="U532" s="63" t="str">
        <f t="shared" si="268"/>
        <v/>
      </c>
      <c r="V532" s="64" t="str">
        <f t="shared" si="268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9">IFERROR(SQRT(2*(F531-F530)^2/(F531+F530)),"")</f>
        <v/>
      </c>
      <c r="G533" s="65" t="str">
        <f t="shared" si="269"/>
        <v/>
      </c>
      <c r="H533" s="65" t="str">
        <f t="shared" si="269"/>
        <v/>
      </c>
      <c r="I533" s="65" t="str">
        <f t="shared" si="269"/>
        <v/>
      </c>
      <c r="J533" s="65" t="str">
        <f t="shared" si="269"/>
        <v/>
      </c>
      <c r="K533" s="65" t="str">
        <f t="shared" si="269"/>
        <v/>
      </c>
      <c r="L533" s="65" t="str">
        <f t="shared" si="269"/>
        <v/>
      </c>
      <c r="M533" s="65" t="str">
        <f t="shared" si="269"/>
        <v/>
      </c>
      <c r="N533" s="70" t="str">
        <f t="shared" si="269"/>
        <v/>
      </c>
      <c r="O533" s="70" t="str">
        <f t="shared" si="269"/>
        <v/>
      </c>
      <c r="P533" s="70" t="str">
        <f t="shared" si="269"/>
        <v/>
      </c>
      <c r="Q533" s="65" t="str">
        <f t="shared" si="269"/>
        <v/>
      </c>
      <c r="R533" s="65" t="str">
        <f t="shared" si="269"/>
        <v/>
      </c>
      <c r="S533" s="65" t="str">
        <f t="shared" si="269"/>
        <v/>
      </c>
      <c r="T533" s="65" t="str">
        <f t="shared" si="269"/>
        <v/>
      </c>
      <c r="U533" s="65" t="str">
        <f t="shared" si="269"/>
        <v/>
      </c>
      <c r="V533" s="66" t="str">
        <f t="shared" si="269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70">IFERROR((F535-F534)/F534,"")</f>
        <v/>
      </c>
      <c r="G536" s="63" t="str">
        <f t="shared" si="270"/>
        <v/>
      </c>
      <c r="H536" s="63" t="str">
        <f t="shared" si="270"/>
        <v/>
      </c>
      <c r="I536" s="63" t="str">
        <f t="shared" si="270"/>
        <v/>
      </c>
      <c r="J536" s="63" t="str">
        <f t="shared" si="270"/>
        <v/>
      </c>
      <c r="K536" s="63" t="str">
        <f t="shared" si="270"/>
        <v/>
      </c>
      <c r="L536" s="63" t="str">
        <f t="shared" si="270"/>
        <v/>
      </c>
      <c r="M536" s="63" t="str">
        <f t="shared" si="270"/>
        <v/>
      </c>
      <c r="N536" s="35" t="str">
        <f t="shared" si="270"/>
        <v/>
      </c>
      <c r="O536" s="35" t="str">
        <f t="shared" si="270"/>
        <v/>
      </c>
      <c r="P536" s="35" t="str">
        <f t="shared" si="270"/>
        <v/>
      </c>
      <c r="Q536" s="63" t="str">
        <f t="shared" si="270"/>
        <v/>
      </c>
      <c r="R536" s="63" t="str">
        <f t="shared" si="270"/>
        <v/>
      </c>
      <c r="S536" s="63" t="str">
        <f t="shared" si="270"/>
        <v/>
      </c>
      <c r="T536" s="63" t="str">
        <f t="shared" si="270"/>
        <v/>
      </c>
      <c r="U536" s="63" t="str">
        <f t="shared" si="270"/>
        <v/>
      </c>
      <c r="V536" s="64" t="str">
        <f t="shared" si="270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71">IFERROR(SQRT(2*(F535-F534)^2/(F535+F534)),"")</f>
        <v/>
      </c>
      <c r="G537" s="65" t="str">
        <f t="shared" si="271"/>
        <v/>
      </c>
      <c r="H537" s="65" t="str">
        <f t="shared" si="271"/>
        <v/>
      </c>
      <c r="I537" s="65" t="str">
        <f t="shared" si="271"/>
        <v/>
      </c>
      <c r="J537" s="65" t="str">
        <f t="shared" si="271"/>
        <v/>
      </c>
      <c r="K537" s="65" t="str">
        <f t="shared" si="271"/>
        <v/>
      </c>
      <c r="L537" s="65" t="str">
        <f t="shared" si="271"/>
        <v/>
      </c>
      <c r="M537" s="65" t="str">
        <f t="shared" si="271"/>
        <v/>
      </c>
      <c r="N537" s="70" t="str">
        <f t="shared" si="271"/>
        <v/>
      </c>
      <c r="O537" s="70" t="str">
        <f t="shared" si="271"/>
        <v/>
      </c>
      <c r="P537" s="70" t="str">
        <f t="shared" si="271"/>
        <v/>
      </c>
      <c r="Q537" s="65" t="str">
        <f t="shared" si="271"/>
        <v/>
      </c>
      <c r="R537" s="65" t="str">
        <f t="shared" si="271"/>
        <v/>
      </c>
      <c r="S537" s="65" t="str">
        <f t="shared" si="271"/>
        <v/>
      </c>
      <c r="T537" s="65" t="str">
        <f t="shared" si="271"/>
        <v/>
      </c>
      <c r="U537" s="65" t="str">
        <f t="shared" si="271"/>
        <v/>
      </c>
      <c r="V537" s="66" t="str">
        <f t="shared" si="271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72">IFERROR((F539-F538)/F538,"")</f>
        <v/>
      </c>
      <c r="G540" s="63" t="str">
        <f t="shared" si="272"/>
        <v/>
      </c>
      <c r="H540" s="63" t="str">
        <f t="shared" si="272"/>
        <v/>
      </c>
      <c r="I540" s="63" t="str">
        <f t="shared" si="272"/>
        <v/>
      </c>
      <c r="J540" s="63" t="str">
        <f t="shared" si="272"/>
        <v/>
      </c>
      <c r="K540" s="63" t="str">
        <f t="shared" si="272"/>
        <v/>
      </c>
      <c r="L540" s="63" t="str">
        <f t="shared" si="272"/>
        <v/>
      </c>
      <c r="M540" s="63" t="str">
        <f t="shared" si="272"/>
        <v/>
      </c>
      <c r="N540" s="35" t="str">
        <f t="shared" si="272"/>
        <v/>
      </c>
      <c r="O540" s="35" t="str">
        <f t="shared" si="272"/>
        <v/>
      </c>
      <c r="P540" s="35" t="str">
        <f t="shared" si="272"/>
        <v/>
      </c>
      <c r="Q540" s="63" t="str">
        <f t="shared" si="272"/>
        <v/>
      </c>
      <c r="R540" s="63" t="str">
        <f t="shared" si="272"/>
        <v/>
      </c>
      <c r="S540" s="63" t="str">
        <f t="shared" si="272"/>
        <v/>
      </c>
      <c r="T540" s="63" t="str">
        <f t="shared" si="272"/>
        <v/>
      </c>
      <c r="U540" s="63" t="str">
        <f t="shared" si="272"/>
        <v/>
      </c>
      <c r="V540" s="64" t="str">
        <f t="shared" si="272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73">IFERROR(SQRT(2*(F539-F538)^2/(F539+F538)),"")</f>
        <v/>
      </c>
      <c r="G541" s="65" t="str">
        <f t="shared" si="273"/>
        <v/>
      </c>
      <c r="H541" s="65" t="str">
        <f t="shared" si="273"/>
        <v/>
      </c>
      <c r="I541" s="65" t="str">
        <f t="shared" si="273"/>
        <v/>
      </c>
      <c r="J541" s="65" t="str">
        <f t="shared" si="273"/>
        <v/>
      </c>
      <c r="K541" s="65" t="str">
        <f t="shared" si="273"/>
        <v/>
      </c>
      <c r="L541" s="65" t="str">
        <f t="shared" si="273"/>
        <v/>
      </c>
      <c r="M541" s="65" t="str">
        <f t="shared" si="273"/>
        <v/>
      </c>
      <c r="N541" s="70" t="str">
        <f t="shared" si="273"/>
        <v/>
      </c>
      <c r="O541" s="70" t="str">
        <f t="shared" si="273"/>
        <v/>
      </c>
      <c r="P541" s="70" t="str">
        <f t="shared" si="273"/>
        <v/>
      </c>
      <c r="Q541" s="65" t="str">
        <f t="shared" si="273"/>
        <v/>
      </c>
      <c r="R541" s="65" t="str">
        <f t="shared" si="273"/>
        <v/>
      </c>
      <c r="S541" s="65" t="str">
        <f t="shared" si="273"/>
        <v/>
      </c>
      <c r="T541" s="65" t="str">
        <f t="shared" si="273"/>
        <v/>
      </c>
      <c r="U541" s="65" t="str">
        <f t="shared" si="273"/>
        <v/>
      </c>
      <c r="V541" s="66" t="str">
        <f t="shared" si="273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4">IFERROR((F543-F542)/F542,"")</f>
        <v/>
      </c>
      <c r="G544" s="63" t="str">
        <f t="shared" si="274"/>
        <v/>
      </c>
      <c r="H544" s="63" t="str">
        <f t="shared" si="274"/>
        <v/>
      </c>
      <c r="I544" s="63" t="str">
        <f t="shared" si="274"/>
        <v/>
      </c>
      <c r="J544" s="63" t="str">
        <f t="shared" si="274"/>
        <v/>
      </c>
      <c r="K544" s="63" t="str">
        <f t="shared" si="274"/>
        <v/>
      </c>
      <c r="L544" s="63" t="str">
        <f t="shared" si="274"/>
        <v/>
      </c>
      <c r="M544" s="63" t="str">
        <f t="shared" si="274"/>
        <v/>
      </c>
      <c r="N544" s="35" t="str">
        <f t="shared" si="274"/>
        <v/>
      </c>
      <c r="O544" s="35" t="str">
        <f t="shared" si="274"/>
        <v/>
      </c>
      <c r="P544" s="35" t="str">
        <f t="shared" si="274"/>
        <v/>
      </c>
      <c r="Q544" s="63" t="str">
        <f t="shared" si="274"/>
        <v/>
      </c>
      <c r="R544" s="63" t="str">
        <f t="shared" si="274"/>
        <v/>
      </c>
      <c r="S544" s="63" t="str">
        <f t="shared" si="274"/>
        <v/>
      </c>
      <c r="T544" s="63" t="str">
        <f t="shared" si="274"/>
        <v/>
      </c>
      <c r="U544" s="63" t="str">
        <f t="shared" si="274"/>
        <v/>
      </c>
      <c r="V544" s="64" t="str">
        <f t="shared" si="274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5">IFERROR(SQRT(2*(F543-F542)^2/(F543+F542)),"")</f>
        <v/>
      </c>
      <c r="G545" s="65" t="str">
        <f t="shared" si="275"/>
        <v/>
      </c>
      <c r="H545" s="65" t="str">
        <f t="shared" si="275"/>
        <v/>
      </c>
      <c r="I545" s="65" t="str">
        <f t="shared" si="275"/>
        <v/>
      </c>
      <c r="J545" s="65" t="str">
        <f t="shared" si="275"/>
        <v/>
      </c>
      <c r="K545" s="65" t="str">
        <f t="shared" si="275"/>
        <v/>
      </c>
      <c r="L545" s="65" t="str">
        <f t="shared" si="275"/>
        <v/>
      </c>
      <c r="M545" s="65" t="str">
        <f t="shared" si="275"/>
        <v/>
      </c>
      <c r="N545" s="70" t="str">
        <f t="shared" si="275"/>
        <v/>
      </c>
      <c r="O545" s="70" t="str">
        <f t="shared" si="275"/>
        <v/>
      </c>
      <c r="P545" s="70" t="str">
        <f t="shared" si="275"/>
        <v/>
      </c>
      <c r="Q545" s="65" t="str">
        <f t="shared" si="275"/>
        <v/>
      </c>
      <c r="R545" s="65" t="str">
        <f t="shared" si="275"/>
        <v/>
      </c>
      <c r="S545" s="65" t="str">
        <f t="shared" si="275"/>
        <v/>
      </c>
      <c r="T545" s="65" t="str">
        <f t="shared" si="275"/>
        <v/>
      </c>
      <c r="U545" s="65" t="str">
        <f t="shared" si="275"/>
        <v/>
      </c>
      <c r="V545" s="66" t="str">
        <f t="shared" si="275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6">IFERROR((F547-F546)/F546,"")</f>
        <v/>
      </c>
      <c r="G548" s="63" t="str">
        <f t="shared" si="276"/>
        <v/>
      </c>
      <c r="H548" s="63" t="str">
        <f t="shared" si="276"/>
        <v/>
      </c>
      <c r="I548" s="63" t="str">
        <f t="shared" si="276"/>
        <v/>
      </c>
      <c r="J548" s="63" t="str">
        <f t="shared" si="276"/>
        <v/>
      </c>
      <c r="K548" s="63" t="str">
        <f t="shared" si="276"/>
        <v/>
      </c>
      <c r="L548" s="63" t="str">
        <f t="shared" si="276"/>
        <v/>
      </c>
      <c r="M548" s="63" t="str">
        <f t="shared" si="276"/>
        <v/>
      </c>
      <c r="N548" s="35" t="str">
        <f t="shared" si="276"/>
        <v/>
      </c>
      <c r="O548" s="35" t="str">
        <f t="shared" si="276"/>
        <v/>
      </c>
      <c r="P548" s="35" t="str">
        <f t="shared" si="276"/>
        <v/>
      </c>
      <c r="Q548" s="63" t="str">
        <f t="shared" si="276"/>
        <v/>
      </c>
      <c r="R548" s="63" t="str">
        <f t="shared" si="276"/>
        <v/>
      </c>
      <c r="S548" s="63" t="str">
        <f t="shared" si="276"/>
        <v/>
      </c>
      <c r="T548" s="63" t="str">
        <f t="shared" si="276"/>
        <v/>
      </c>
      <c r="U548" s="63" t="str">
        <f t="shared" si="276"/>
        <v/>
      </c>
      <c r="V548" s="64" t="str">
        <f t="shared" si="276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7">IFERROR(SQRT(2*(F547-F546)^2/(F547+F546)),"")</f>
        <v/>
      </c>
      <c r="G549" s="65" t="str">
        <f t="shared" si="277"/>
        <v/>
      </c>
      <c r="H549" s="65" t="str">
        <f t="shared" si="277"/>
        <v/>
      </c>
      <c r="I549" s="65" t="str">
        <f t="shared" si="277"/>
        <v/>
      </c>
      <c r="J549" s="65" t="str">
        <f t="shared" si="277"/>
        <v/>
      </c>
      <c r="K549" s="65" t="str">
        <f t="shared" si="277"/>
        <v/>
      </c>
      <c r="L549" s="65" t="str">
        <f t="shared" si="277"/>
        <v/>
      </c>
      <c r="M549" s="65" t="str">
        <f t="shared" si="277"/>
        <v/>
      </c>
      <c r="N549" s="70" t="str">
        <f t="shared" si="277"/>
        <v/>
      </c>
      <c r="O549" s="70" t="str">
        <f t="shared" si="277"/>
        <v/>
      </c>
      <c r="P549" s="70" t="str">
        <f t="shared" si="277"/>
        <v/>
      </c>
      <c r="Q549" s="65" t="str">
        <f t="shared" si="277"/>
        <v/>
      </c>
      <c r="R549" s="65" t="str">
        <f t="shared" si="277"/>
        <v/>
      </c>
      <c r="S549" s="65" t="str">
        <f t="shared" si="277"/>
        <v/>
      </c>
      <c r="T549" s="65" t="str">
        <f t="shared" si="277"/>
        <v/>
      </c>
      <c r="U549" s="65" t="str">
        <f t="shared" si="277"/>
        <v/>
      </c>
      <c r="V549" s="66" t="str">
        <f t="shared" si="277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8">IFERROR((F551-F550)/F550,"")</f>
        <v/>
      </c>
      <c r="G552" s="63" t="str">
        <f t="shared" si="278"/>
        <v/>
      </c>
      <c r="H552" s="63" t="str">
        <f t="shared" si="278"/>
        <v/>
      </c>
      <c r="I552" s="63" t="str">
        <f t="shared" si="278"/>
        <v/>
      </c>
      <c r="J552" s="63" t="str">
        <f t="shared" si="278"/>
        <v/>
      </c>
      <c r="K552" s="63" t="str">
        <f t="shared" si="278"/>
        <v/>
      </c>
      <c r="L552" s="63" t="str">
        <f t="shared" si="278"/>
        <v/>
      </c>
      <c r="M552" s="63" t="str">
        <f t="shared" si="278"/>
        <v/>
      </c>
      <c r="N552" s="35" t="str">
        <f t="shared" si="278"/>
        <v/>
      </c>
      <c r="O552" s="35" t="str">
        <f t="shared" si="278"/>
        <v/>
      </c>
      <c r="P552" s="35" t="str">
        <f t="shared" si="278"/>
        <v/>
      </c>
      <c r="Q552" s="63" t="str">
        <f t="shared" si="278"/>
        <v/>
      </c>
      <c r="R552" s="63" t="str">
        <f t="shared" si="278"/>
        <v/>
      </c>
      <c r="S552" s="63" t="str">
        <f t="shared" si="278"/>
        <v/>
      </c>
      <c r="T552" s="63" t="str">
        <f t="shared" si="278"/>
        <v/>
      </c>
      <c r="U552" s="63" t="str">
        <f t="shared" si="278"/>
        <v/>
      </c>
      <c r="V552" s="64" t="str">
        <f t="shared" si="278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9">IFERROR(SQRT(2*(F551-F550)^2/(F551+F550)),"")</f>
        <v/>
      </c>
      <c r="G553" s="65" t="str">
        <f t="shared" si="279"/>
        <v/>
      </c>
      <c r="H553" s="65" t="str">
        <f t="shared" si="279"/>
        <v/>
      </c>
      <c r="I553" s="65" t="str">
        <f t="shared" si="279"/>
        <v/>
      </c>
      <c r="J553" s="65" t="str">
        <f t="shared" si="279"/>
        <v/>
      </c>
      <c r="K553" s="65" t="str">
        <f t="shared" si="279"/>
        <v/>
      </c>
      <c r="L553" s="65" t="str">
        <f t="shared" si="279"/>
        <v/>
      </c>
      <c r="M553" s="65" t="str">
        <f t="shared" si="279"/>
        <v/>
      </c>
      <c r="N553" s="70" t="str">
        <f t="shared" si="279"/>
        <v/>
      </c>
      <c r="O553" s="70" t="str">
        <f t="shared" si="279"/>
        <v/>
      </c>
      <c r="P553" s="70" t="str">
        <f t="shared" si="279"/>
        <v/>
      </c>
      <c r="Q553" s="65" t="str">
        <f t="shared" si="279"/>
        <v/>
      </c>
      <c r="R553" s="65" t="str">
        <f t="shared" si="279"/>
        <v/>
      </c>
      <c r="S553" s="65" t="str">
        <f t="shared" si="279"/>
        <v/>
      </c>
      <c r="T553" s="65" t="str">
        <f t="shared" si="279"/>
        <v/>
      </c>
      <c r="U553" s="65" t="str">
        <f t="shared" si="279"/>
        <v/>
      </c>
      <c r="V553" s="66" t="str">
        <f t="shared" si="279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80">IFERROR((F555-F554)/F554,"")</f>
        <v/>
      </c>
      <c r="G556" s="63" t="str">
        <f t="shared" si="280"/>
        <v/>
      </c>
      <c r="H556" s="63" t="str">
        <f t="shared" si="280"/>
        <v/>
      </c>
      <c r="I556" s="63" t="str">
        <f t="shared" si="280"/>
        <v/>
      </c>
      <c r="J556" s="63" t="str">
        <f t="shared" si="280"/>
        <v/>
      </c>
      <c r="K556" s="63" t="str">
        <f t="shared" si="280"/>
        <v/>
      </c>
      <c r="L556" s="63" t="str">
        <f t="shared" si="280"/>
        <v/>
      </c>
      <c r="M556" s="63" t="str">
        <f t="shared" si="280"/>
        <v/>
      </c>
      <c r="N556" s="35" t="str">
        <f t="shared" si="280"/>
        <v/>
      </c>
      <c r="O556" s="35" t="str">
        <f t="shared" si="280"/>
        <v/>
      </c>
      <c r="P556" s="35" t="str">
        <f t="shared" si="280"/>
        <v/>
      </c>
      <c r="Q556" s="63" t="str">
        <f t="shared" si="280"/>
        <v/>
      </c>
      <c r="R556" s="63" t="str">
        <f t="shared" si="280"/>
        <v/>
      </c>
      <c r="S556" s="63" t="str">
        <f t="shared" si="280"/>
        <v/>
      </c>
      <c r="T556" s="63" t="str">
        <f t="shared" si="280"/>
        <v/>
      </c>
      <c r="U556" s="63" t="str">
        <f t="shared" si="280"/>
        <v/>
      </c>
      <c r="V556" s="64" t="str">
        <f t="shared" si="280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81">IFERROR(SQRT(2*(F555-F554)^2/(F555+F554)),"")</f>
        <v/>
      </c>
      <c r="G557" s="65" t="str">
        <f t="shared" si="281"/>
        <v/>
      </c>
      <c r="H557" s="65" t="str">
        <f t="shared" si="281"/>
        <v/>
      </c>
      <c r="I557" s="65" t="str">
        <f t="shared" si="281"/>
        <v/>
      </c>
      <c r="J557" s="65" t="str">
        <f t="shared" si="281"/>
        <v/>
      </c>
      <c r="K557" s="65" t="str">
        <f t="shared" si="281"/>
        <v/>
      </c>
      <c r="L557" s="65" t="str">
        <f t="shared" si="281"/>
        <v/>
      </c>
      <c r="M557" s="65" t="str">
        <f t="shared" si="281"/>
        <v/>
      </c>
      <c r="N557" s="70" t="str">
        <f t="shared" si="281"/>
        <v/>
      </c>
      <c r="O557" s="70" t="str">
        <f t="shared" si="281"/>
        <v/>
      </c>
      <c r="P557" s="70" t="str">
        <f t="shared" si="281"/>
        <v/>
      </c>
      <c r="Q557" s="65" t="str">
        <f t="shared" si="281"/>
        <v/>
      </c>
      <c r="R557" s="65" t="str">
        <f t="shared" si="281"/>
        <v/>
      </c>
      <c r="S557" s="65" t="str">
        <f t="shared" si="281"/>
        <v/>
      </c>
      <c r="T557" s="65" t="str">
        <f t="shared" si="281"/>
        <v/>
      </c>
      <c r="U557" s="65" t="str">
        <f t="shared" si="281"/>
        <v/>
      </c>
      <c r="V557" s="66" t="str">
        <f t="shared" si="281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82">IFERROR((F559-F558)/F558,"")</f>
        <v/>
      </c>
      <c r="G560" s="63" t="str">
        <f t="shared" si="282"/>
        <v/>
      </c>
      <c r="H560" s="63" t="str">
        <f t="shared" si="282"/>
        <v/>
      </c>
      <c r="I560" s="63" t="str">
        <f t="shared" si="282"/>
        <v/>
      </c>
      <c r="J560" s="63" t="str">
        <f t="shared" si="282"/>
        <v/>
      </c>
      <c r="K560" s="63" t="str">
        <f t="shared" si="282"/>
        <v/>
      </c>
      <c r="L560" s="63" t="str">
        <f t="shared" si="282"/>
        <v/>
      </c>
      <c r="M560" s="63" t="str">
        <f t="shared" si="282"/>
        <v/>
      </c>
      <c r="N560" s="35" t="str">
        <f t="shared" si="282"/>
        <v/>
      </c>
      <c r="O560" s="35" t="str">
        <f t="shared" si="282"/>
        <v/>
      </c>
      <c r="P560" s="35" t="str">
        <f t="shared" si="282"/>
        <v/>
      </c>
      <c r="Q560" s="63" t="str">
        <f t="shared" si="282"/>
        <v/>
      </c>
      <c r="R560" s="63" t="str">
        <f t="shared" si="282"/>
        <v/>
      </c>
      <c r="S560" s="63" t="str">
        <f t="shared" si="282"/>
        <v/>
      </c>
      <c r="T560" s="63" t="str">
        <f t="shared" si="282"/>
        <v/>
      </c>
      <c r="U560" s="63" t="str">
        <f t="shared" si="282"/>
        <v/>
      </c>
      <c r="V560" s="64" t="str">
        <f t="shared" si="282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83">IFERROR(SQRT(2*(F559-F558)^2/(F559+F558)),"")</f>
        <v/>
      </c>
      <c r="G561" s="65" t="str">
        <f t="shared" si="283"/>
        <v/>
      </c>
      <c r="H561" s="65" t="str">
        <f t="shared" si="283"/>
        <v/>
      </c>
      <c r="I561" s="65" t="str">
        <f t="shared" si="283"/>
        <v/>
      </c>
      <c r="J561" s="65" t="str">
        <f t="shared" si="283"/>
        <v/>
      </c>
      <c r="K561" s="65" t="str">
        <f t="shared" si="283"/>
        <v/>
      </c>
      <c r="L561" s="65" t="str">
        <f t="shared" si="283"/>
        <v/>
      </c>
      <c r="M561" s="65" t="str">
        <f t="shared" si="283"/>
        <v/>
      </c>
      <c r="N561" s="70" t="str">
        <f t="shared" si="283"/>
        <v/>
      </c>
      <c r="O561" s="70" t="str">
        <f t="shared" si="283"/>
        <v/>
      </c>
      <c r="P561" s="70" t="str">
        <f t="shared" si="283"/>
        <v/>
      </c>
      <c r="Q561" s="65" t="str">
        <f t="shared" si="283"/>
        <v/>
      </c>
      <c r="R561" s="65" t="str">
        <f t="shared" si="283"/>
        <v/>
      </c>
      <c r="S561" s="65" t="str">
        <f t="shared" si="283"/>
        <v/>
      </c>
      <c r="T561" s="65" t="str">
        <f t="shared" si="283"/>
        <v/>
      </c>
      <c r="U561" s="65" t="str">
        <f t="shared" si="283"/>
        <v/>
      </c>
      <c r="V561" s="66" t="str">
        <f t="shared" si="283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4">IFERROR((F563-F562)/F562,"")</f>
        <v/>
      </c>
      <c r="G564" s="63" t="str">
        <f t="shared" si="284"/>
        <v/>
      </c>
      <c r="H564" s="63" t="str">
        <f t="shared" si="284"/>
        <v/>
      </c>
      <c r="I564" s="63" t="str">
        <f t="shared" si="284"/>
        <v/>
      </c>
      <c r="J564" s="63" t="str">
        <f t="shared" si="284"/>
        <v/>
      </c>
      <c r="K564" s="63" t="str">
        <f t="shared" si="284"/>
        <v/>
      </c>
      <c r="L564" s="63" t="str">
        <f t="shared" si="284"/>
        <v/>
      </c>
      <c r="M564" s="63" t="str">
        <f t="shared" si="284"/>
        <v/>
      </c>
      <c r="N564" s="35" t="str">
        <f t="shared" si="284"/>
        <v/>
      </c>
      <c r="O564" s="35" t="str">
        <f t="shared" si="284"/>
        <v/>
      </c>
      <c r="P564" s="35" t="str">
        <f t="shared" si="284"/>
        <v/>
      </c>
      <c r="Q564" s="63" t="str">
        <f t="shared" si="284"/>
        <v/>
      </c>
      <c r="R564" s="63" t="str">
        <f t="shared" si="284"/>
        <v/>
      </c>
      <c r="S564" s="63" t="str">
        <f t="shared" si="284"/>
        <v/>
      </c>
      <c r="T564" s="63" t="str">
        <f t="shared" si="284"/>
        <v/>
      </c>
      <c r="U564" s="63" t="str">
        <f t="shared" si="284"/>
        <v/>
      </c>
      <c r="V564" s="64" t="str">
        <f t="shared" si="284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5">IFERROR(SQRT(2*(F563-F562)^2/(F563+F562)),"")</f>
        <v/>
      </c>
      <c r="G565" s="65" t="str">
        <f t="shared" si="285"/>
        <v/>
      </c>
      <c r="H565" s="65" t="str">
        <f t="shared" si="285"/>
        <v/>
      </c>
      <c r="I565" s="65" t="str">
        <f t="shared" si="285"/>
        <v/>
      </c>
      <c r="J565" s="65" t="str">
        <f t="shared" si="285"/>
        <v/>
      </c>
      <c r="K565" s="65" t="str">
        <f t="shared" si="285"/>
        <v/>
      </c>
      <c r="L565" s="65" t="str">
        <f t="shared" si="285"/>
        <v/>
      </c>
      <c r="M565" s="65" t="str">
        <f t="shared" si="285"/>
        <v/>
      </c>
      <c r="N565" s="70" t="str">
        <f t="shared" si="285"/>
        <v/>
      </c>
      <c r="O565" s="70" t="str">
        <f t="shared" si="285"/>
        <v/>
      </c>
      <c r="P565" s="70" t="str">
        <f t="shared" si="285"/>
        <v/>
      </c>
      <c r="Q565" s="65" t="str">
        <f t="shared" si="285"/>
        <v/>
      </c>
      <c r="R565" s="65" t="str">
        <f t="shared" si="285"/>
        <v/>
      </c>
      <c r="S565" s="65" t="str">
        <f t="shared" si="285"/>
        <v/>
      </c>
      <c r="T565" s="65" t="str">
        <f t="shared" si="285"/>
        <v/>
      </c>
      <c r="U565" s="65" t="str">
        <f t="shared" si="285"/>
        <v/>
      </c>
      <c r="V565" s="66" t="str">
        <f t="shared" si="285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6">IFERROR((F567-F566)/F566,"")</f>
        <v/>
      </c>
      <c r="G568" s="63" t="str">
        <f t="shared" si="286"/>
        <v/>
      </c>
      <c r="H568" s="63" t="str">
        <f t="shared" si="286"/>
        <v/>
      </c>
      <c r="I568" s="63" t="str">
        <f t="shared" si="286"/>
        <v/>
      </c>
      <c r="J568" s="63" t="str">
        <f t="shared" si="286"/>
        <v/>
      </c>
      <c r="K568" s="63" t="str">
        <f t="shared" si="286"/>
        <v/>
      </c>
      <c r="L568" s="63" t="str">
        <f t="shared" si="286"/>
        <v/>
      </c>
      <c r="M568" s="63" t="str">
        <f t="shared" si="286"/>
        <v/>
      </c>
      <c r="N568" s="35" t="str">
        <f t="shared" si="286"/>
        <v/>
      </c>
      <c r="O568" s="35" t="str">
        <f t="shared" si="286"/>
        <v/>
      </c>
      <c r="P568" s="35" t="str">
        <f t="shared" si="286"/>
        <v/>
      </c>
      <c r="Q568" s="63" t="str">
        <f t="shared" si="286"/>
        <v/>
      </c>
      <c r="R568" s="63" t="str">
        <f t="shared" si="286"/>
        <v/>
      </c>
      <c r="S568" s="63" t="str">
        <f t="shared" si="286"/>
        <v/>
      </c>
      <c r="T568" s="63" t="str">
        <f t="shared" si="286"/>
        <v/>
      </c>
      <c r="U568" s="63" t="str">
        <f t="shared" si="286"/>
        <v/>
      </c>
      <c r="V568" s="64" t="str">
        <f t="shared" si="286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7">IFERROR(SQRT(2*(F567-F566)^2/(F567+F566)),"")</f>
        <v/>
      </c>
      <c r="G569" s="65" t="str">
        <f t="shared" si="287"/>
        <v/>
      </c>
      <c r="H569" s="65" t="str">
        <f t="shared" si="287"/>
        <v/>
      </c>
      <c r="I569" s="65" t="str">
        <f t="shared" si="287"/>
        <v/>
      </c>
      <c r="J569" s="65" t="str">
        <f t="shared" si="287"/>
        <v/>
      </c>
      <c r="K569" s="65" t="str">
        <f t="shared" si="287"/>
        <v/>
      </c>
      <c r="L569" s="65" t="str">
        <f t="shared" si="287"/>
        <v/>
      </c>
      <c r="M569" s="65" t="str">
        <f t="shared" si="287"/>
        <v/>
      </c>
      <c r="N569" s="70" t="str">
        <f t="shared" si="287"/>
        <v/>
      </c>
      <c r="O569" s="70" t="str">
        <f t="shared" si="287"/>
        <v/>
      </c>
      <c r="P569" s="70" t="str">
        <f t="shared" si="287"/>
        <v/>
      </c>
      <c r="Q569" s="65" t="str">
        <f t="shared" si="287"/>
        <v/>
      </c>
      <c r="R569" s="65" t="str">
        <f t="shared" si="287"/>
        <v/>
      </c>
      <c r="S569" s="65" t="str">
        <f t="shared" si="287"/>
        <v/>
      </c>
      <c r="T569" s="65" t="str">
        <f t="shared" si="287"/>
        <v/>
      </c>
      <c r="U569" s="65" t="str">
        <f t="shared" si="287"/>
        <v/>
      </c>
      <c r="V569" s="66" t="str">
        <f t="shared" si="287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8">IFERROR((F571-F570)/F570,"")</f>
        <v/>
      </c>
      <c r="G572" s="63" t="str">
        <f t="shared" si="288"/>
        <v/>
      </c>
      <c r="H572" s="63" t="str">
        <f t="shared" si="288"/>
        <v/>
      </c>
      <c r="I572" s="63" t="str">
        <f t="shared" si="288"/>
        <v/>
      </c>
      <c r="J572" s="63" t="str">
        <f t="shared" si="288"/>
        <v/>
      </c>
      <c r="K572" s="63" t="str">
        <f t="shared" si="288"/>
        <v/>
      </c>
      <c r="L572" s="63" t="str">
        <f t="shared" si="288"/>
        <v/>
      </c>
      <c r="M572" s="63" t="str">
        <f t="shared" si="288"/>
        <v/>
      </c>
      <c r="N572" s="35" t="str">
        <f t="shared" si="288"/>
        <v/>
      </c>
      <c r="O572" s="35" t="str">
        <f t="shared" si="288"/>
        <v/>
      </c>
      <c r="P572" s="35" t="str">
        <f t="shared" si="288"/>
        <v/>
      </c>
      <c r="Q572" s="63" t="str">
        <f t="shared" si="288"/>
        <v/>
      </c>
      <c r="R572" s="63" t="str">
        <f t="shared" si="288"/>
        <v/>
      </c>
      <c r="S572" s="63" t="str">
        <f t="shared" si="288"/>
        <v/>
      </c>
      <c r="T572" s="63" t="str">
        <f t="shared" si="288"/>
        <v/>
      </c>
      <c r="U572" s="63" t="str">
        <f t="shared" si="288"/>
        <v/>
      </c>
      <c r="V572" s="64" t="str">
        <f t="shared" si="288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9">IFERROR(SQRT(2*(F571-F570)^2/(F571+F570)),"")</f>
        <v/>
      </c>
      <c r="G573" s="65" t="str">
        <f t="shared" si="289"/>
        <v/>
      </c>
      <c r="H573" s="65" t="str">
        <f t="shared" si="289"/>
        <v/>
      </c>
      <c r="I573" s="65" t="str">
        <f t="shared" si="289"/>
        <v/>
      </c>
      <c r="J573" s="65" t="str">
        <f t="shared" si="289"/>
        <v/>
      </c>
      <c r="K573" s="65" t="str">
        <f t="shared" si="289"/>
        <v/>
      </c>
      <c r="L573" s="65" t="str">
        <f t="shared" si="289"/>
        <v/>
      </c>
      <c r="M573" s="65" t="str">
        <f t="shared" si="289"/>
        <v/>
      </c>
      <c r="N573" s="70" t="str">
        <f t="shared" si="289"/>
        <v/>
      </c>
      <c r="O573" s="70" t="str">
        <f t="shared" si="289"/>
        <v/>
      </c>
      <c r="P573" s="70" t="str">
        <f t="shared" si="289"/>
        <v/>
      </c>
      <c r="Q573" s="65" t="str">
        <f t="shared" si="289"/>
        <v/>
      </c>
      <c r="R573" s="65" t="str">
        <f t="shared" si="289"/>
        <v/>
      </c>
      <c r="S573" s="65" t="str">
        <f t="shared" si="289"/>
        <v/>
      </c>
      <c r="T573" s="65" t="str">
        <f t="shared" si="289"/>
        <v/>
      </c>
      <c r="U573" s="65" t="str">
        <f t="shared" si="289"/>
        <v/>
      </c>
      <c r="V573" s="66" t="str">
        <f t="shared" si="289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90">IFERROR((F575-F574)/F574,"")</f>
        <v/>
      </c>
      <c r="G576" s="63" t="str">
        <f t="shared" si="290"/>
        <v/>
      </c>
      <c r="H576" s="63" t="str">
        <f t="shared" si="290"/>
        <v/>
      </c>
      <c r="I576" s="63" t="str">
        <f t="shared" si="290"/>
        <v/>
      </c>
      <c r="J576" s="63" t="str">
        <f t="shared" si="290"/>
        <v/>
      </c>
      <c r="K576" s="63" t="str">
        <f t="shared" si="290"/>
        <v/>
      </c>
      <c r="L576" s="63" t="str">
        <f t="shared" si="290"/>
        <v/>
      </c>
      <c r="M576" s="63" t="str">
        <f t="shared" si="290"/>
        <v/>
      </c>
      <c r="N576" s="35" t="str">
        <f t="shared" si="290"/>
        <v/>
      </c>
      <c r="O576" s="35" t="str">
        <f t="shared" si="290"/>
        <v/>
      </c>
      <c r="P576" s="35" t="str">
        <f t="shared" si="290"/>
        <v/>
      </c>
      <c r="Q576" s="63" t="str">
        <f t="shared" si="290"/>
        <v/>
      </c>
      <c r="R576" s="63" t="str">
        <f t="shared" si="290"/>
        <v/>
      </c>
      <c r="S576" s="63" t="str">
        <f t="shared" si="290"/>
        <v/>
      </c>
      <c r="T576" s="63" t="str">
        <f t="shared" si="290"/>
        <v/>
      </c>
      <c r="U576" s="63" t="str">
        <f t="shared" si="290"/>
        <v/>
      </c>
      <c r="V576" s="64" t="str">
        <f t="shared" si="290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91">IFERROR(SQRT(2*(F575-F574)^2/(F575+F574)),"")</f>
        <v/>
      </c>
      <c r="G577" s="65" t="str">
        <f t="shared" si="291"/>
        <v/>
      </c>
      <c r="H577" s="65" t="str">
        <f t="shared" si="291"/>
        <v/>
      </c>
      <c r="I577" s="65" t="str">
        <f t="shared" si="291"/>
        <v/>
      </c>
      <c r="J577" s="65" t="str">
        <f t="shared" si="291"/>
        <v/>
      </c>
      <c r="K577" s="65" t="str">
        <f t="shared" si="291"/>
        <v/>
      </c>
      <c r="L577" s="65" t="str">
        <f t="shared" si="291"/>
        <v/>
      </c>
      <c r="M577" s="65" t="str">
        <f t="shared" si="291"/>
        <v/>
      </c>
      <c r="N577" s="70" t="str">
        <f t="shared" si="291"/>
        <v/>
      </c>
      <c r="O577" s="70" t="str">
        <f t="shared" si="291"/>
        <v/>
      </c>
      <c r="P577" s="70" t="str">
        <f t="shared" si="291"/>
        <v/>
      </c>
      <c r="Q577" s="65" t="str">
        <f t="shared" si="291"/>
        <v/>
      </c>
      <c r="R577" s="65" t="str">
        <f t="shared" si="291"/>
        <v/>
      </c>
      <c r="S577" s="65" t="str">
        <f t="shared" si="291"/>
        <v/>
      </c>
      <c r="T577" s="65" t="str">
        <f t="shared" si="291"/>
        <v/>
      </c>
      <c r="U577" s="65" t="str">
        <f t="shared" si="291"/>
        <v/>
      </c>
      <c r="V577" s="66" t="str">
        <f t="shared" si="291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92">IFERROR((F579-F578)/F578,"")</f>
        <v/>
      </c>
      <c r="G580" s="63" t="str">
        <f t="shared" si="292"/>
        <v/>
      </c>
      <c r="H580" s="63" t="str">
        <f t="shared" si="292"/>
        <v/>
      </c>
      <c r="I580" s="63" t="str">
        <f t="shared" si="292"/>
        <v/>
      </c>
      <c r="J580" s="63" t="str">
        <f t="shared" si="292"/>
        <v/>
      </c>
      <c r="K580" s="63" t="str">
        <f t="shared" si="292"/>
        <v/>
      </c>
      <c r="L580" s="63" t="str">
        <f t="shared" si="292"/>
        <v/>
      </c>
      <c r="M580" s="63" t="str">
        <f t="shared" si="292"/>
        <v/>
      </c>
      <c r="N580" s="35" t="str">
        <f t="shared" si="292"/>
        <v/>
      </c>
      <c r="O580" s="35" t="str">
        <f t="shared" si="292"/>
        <v/>
      </c>
      <c r="P580" s="35" t="str">
        <f t="shared" si="292"/>
        <v/>
      </c>
      <c r="Q580" s="63" t="str">
        <f t="shared" si="292"/>
        <v/>
      </c>
      <c r="R580" s="63" t="str">
        <f t="shared" si="292"/>
        <v/>
      </c>
      <c r="S580" s="63" t="str">
        <f t="shared" si="292"/>
        <v/>
      </c>
      <c r="T580" s="63" t="str">
        <f t="shared" si="292"/>
        <v/>
      </c>
      <c r="U580" s="63" t="str">
        <f t="shared" si="292"/>
        <v/>
      </c>
      <c r="V580" s="64" t="str">
        <f t="shared" si="292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93">IFERROR(SQRT(2*(F579-F578)^2/(F579+F578)),"")</f>
        <v/>
      </c>
      <c r="G581" s="65" t="str">
        <f t="shared" si="293"/>
        <v/>
      </c>
      <c r="H581" s="65" t="str">
        <f t="shared" si="293"/>
        <v/>
      </c>
      <c r="I581" s="65" t="str">
        <f t="shared" si="293"/>
        <v/>
      </c>
      <c r="J581" s="65" t="str">
        <f t="shared" si="293"/>
        <v/>
      </c>
      <c r="K581" s="65" t="str">
        <f t="shared" si="293"/>
        <v/>
      </c>
      <c r="L581" s="65" t="str">
        <f t="shared" si="293"/>
        <v/>
      </c>
      <c r="M581" s="65" t="str">
        <f t="shared" si="293"/>
        <v/>
      </c>
      <c r="N581" s="70" t="str">
        <f t="shared" si="293"/>
        <v/>
      </c>
      <c r="O581" s="70" t="str">
        <f t="shared" si="293"/>
        <v/>
      </c>
      <c r="P581" s="70" t="str">
        <f t="shared" si="293"/>
        <v/>
      </c>
      <c r="Q581" s="65" t="str">
        <f t="shared" si="293"/>
        <v/>
      </c>
      <c r="R581" s="65" t="str">
        <f t="shared" si="293"/>
        <v/>
      </c>
      <c r="S581" s="65" t="str">
        <f t="shared" si="293"/>
        <v/>
      </c>
      <c r="T581" s="65" t="str">
        <f t="shared" si="293"/>
        <v/>
      </c>
      <c r="U581" s="65" t="str">
        <f t="shared" si="293"/>
        <v/>
      </c>
      <c r="V581" s="66" t="str">
        <f t="shared" si="293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4">IFERROR((F583-F582)/F582,"")</f>
        <v/>
      </c>
      <c r="G584" s="63" t="str">
        <f t="shared" si="294"/>
        <v/>
      </c>
      <c r="H584" s="63" t="str">
        <f t="shared" si="294"/>
        <v/>
      </c>
      <c r="I584" s="63" t="str">
        <f t="shared" si="294"/>
        <v/>
      </c>
      <c r="J584" s="63" t="str">
        <f t="shared" si="294"/>
        <v/>
      </c>
      <c r="K584" s="63" t="str">
        <f t="shared" si="294"/>
        <v/>
      </c>
      <c r="L584" s="63" t="str">
        <f t="shared" si="294"/>
        <v/>
      </c>
      <c r="M584" s="63" t="str">
        <f t="shared" si="294"/>
        <v/>
      </c>
      <c r="N584" s="35" t="str">
        <f t="shared" si="294"/>
        <v/>
      </c>
      <c r="O584" s="35" t="str">
        <f t="shared" si="294"/>
        <v/>
      </c>
      <c r="P584" s="35" t="str">
        <f t="shared" si="294"/>
        <v/>
      </c>
      <c r="Q584" s="63" t="str">
        <f t="shared" si="294"/>
        <v/>
      </c>
      <c r="R584" s="63" t="str">
        <f t="shared" si="294"/>
        <v/>
      </c>
      <c r="S584" s="63" t="str">
        <f t="shared" si="294"/>
        <v/>
      </c>
      <c r="T584" s="63" t="str">
        <f t="shared" si="294"/>
        <v/>
      </c>
      <c r="U584" s="63" t="str">
        <f t="shared" si="294"/>
        <v/>
      </c>
      <c r="V584" s="64" t="str">
        <f t="shared" si="294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5">IFERROR(SQRT(2*(F583-F582)^2/(F583+F582)),"")</f>
        <v/>
      </c>
      <c r="G585" s="65" t="str">
        <f t="shared" si="295"/>
        <v/>
      </c>
      <c r="H585" s="65" t="str">
        <f t="shared" si="295"/>
        <v/>
      </c>
      <c r="I585" s="65" t="str">
        <f t="shared" si="295"/>
        <v/>
      </c>
      <c r="J585" s="65" t="str">
        <f t="shared" si="295"/>
        <v/>
      </c>
      <c r="K585" s="65" t="str">
        <f t="shared" si="295"/>
        <v/>
      </c>
      <c r="L585" s="65" t="str">
        <f t="shared" si="295"/>
        <v/>
      </c>
      <c r="M585" s="65" t="str">
        <f t="shared" si="295"/>
        <v/>
      </c>
      <c r="N585" s="70" t="str">
        <f t="shared" si="295"/>
        <v/>
      </c>
      <c r="O585" s="70" t="str">
        <f t="shared" si="295"/>
        <v/>
      </c>
      <c r="P585" s="70" t="str">
        <f t="shared" si="295"/>
        <v/>
      </c>
      <c r="Q585" s="65" t="str">
        <f t="shared" si="295"/>
        <v/>
      </c>
      <c r="R585" s="65" t="str">
        <f t="shared" si="295"/>
        <v/>
      </c>
      <c r="S585" s="65" t="str">
        <f t="shared" si="295"/>
        <v/>
      </c>
      <c r="T585" s="65" t="str">
        <f t="shared" si="295"/>
        <v/>
      </c>
      <c r="U585" s="65" t="str">
        <f t="shared" si="295"/>
        <v/>
      </c>
      <c r="V585" s="66" t="str">
        <f t="shared" si="295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6">IFERROR((F587-F586)/F586,"")</f>
        <v/>
      </c>
      <c r="G588" s="63" t="str">
        <f t="shared" si="296"/>
        <v/>
      </c>
      <c r="H588" s="63" t="str">
        <f t="shared" si="296"/>
        <v/>
      </c>
      <c r="I588" s="63" t="str">
        <f t="shared" si="296"/>
        <v/>
      </c>
      <c r="J588" s="63" t="str">
        <f t="shared" si="296"/>
        <v/>
      </c>
      <c r="K588" s="63" t="str">
        <f t="shared" si="296"/>
        <v/>
      </c>
      <c r="L588" s="63" t="str">
        <f t="shared" si="296"/>
        <v/>
      </c>
      <c r="M588" s="63" t="str">
        <f t="shared" si="296"/>
        <v/>
      </c>
      <c r="N588" s="35" t="str">
        <f t="shared" si="296"/>
        <v/>
      </c>
      <c r="O588" s="35" t="str">
        <f t="shared" si="296"/>
        <v/>
      </c>
      <c r="P588" s="35" t="str">
        <f t="shared" si="296"/>
        <v/>
      </c>
      <c r="Q588" s="63" t="str">
        <f t="shared" si="296"/>
        <v/>
      </c>
      <c r="R588" s="63" t="str">
        <f t="shared" si="296"/>
        <v/>
      </c>
      <c r="S588" s="63" t="str">
        <f t="shared" si="296"/>
        <v/>
      </c>
      <c r="T588" s="63" t="str">
        <f t="shared" si="296"/>
        <v/>
      </c>
      <c r="U588" s="63" t="str">
        <f t="shared" si="296"/>
        <v/>
      </c>
      <c r="V588" s="64" t="str">
        <f t="shared" si="296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7">IFERROR(SQRT(2*(F587-F586)^2/(F587+F586)),"")</f>
        <v/>
      </c>
      <c r="G589" s="65" t="str">
        <f t="shared" si="297"/>
        <v/>
      </c>
      <c r="H589" s="65" t="str">
        <f t="shared" si="297"/>
        <v/>
      </c>
      <c r="I589" s="65" t="str">
        <f t="shared" si="297"/>
        <v/>
      </c>
      <c r="J589" s="65" t="str">
        <f t="shared" si="297"/>
        <v/>
      </c>
      <c r="K589" s="65" t="str">
        <f t="shared" si="297"/>
        <v/>
      </c>
      <c r="L589" s="65" t="str">
        <f t="shared" si="297"/>
        <v/>
      </c>
      <c r="M589" s="65" t="str">
        <f t="shared" si="297"/>
        <v/>
      </c>
      <c r="N589" s="70" t="str">
        <f t="shared" si="297"/>
        <v/>
      </c>
      <c r="O589" s="70" t="str">
        <f t="shared" si="297"/>
        <v/>
      </c>
      <c r="P589" s="70" t="str">
        <f t="shared" si="297"/>
        <v/>
      </c>
      <c r="Q589" s="65" t="str">
        <f t="shared" si="297"/>
        <v/>
      </c>
      <c r="R589" s="65" t="str">
        <f t="shared" si="297"/>
        <v/>
      </c>
      <c r="S589" s="65" t="str">
        <f t="shared" si="297"/>
        <v/>
      </c>
      <c r="T589" s="65" t="str">
        <f t="shared" si="297"/>
        <v/>
      </c>
      <c r="U589" s="65" t="str">
        <f t="shared" si="297"/>
        <v/>
      </c>
      <c r="V589" s="66" t="str">
        <f t="shared" si="297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8">IFERROR((F591-F590)/F590,"")</f>
        <v/>
      </c>
      <c r="G592" s="63" t="str">
        <f t="shared" si="298"/>
        <v/>
      </c>
      <c r="H592" s="63" t="str">
        <f t="shared" si="298"/>
        <v/>
      </c>
      <c r="I592" s="63" t="str">
        <f t="shared" si="298"/>
        <v/>
      </c>
      <c r="J592" s="63" t="str">
        <f t="shared" si="298"/>
        <v/>
      </c>
      <c r="K592" s="63" t="str">
        <f t="shared" si="298"/>
        <v/>
      </c>
      <c r="L592" s="63" t="str">
        <f t="shared" si="298"/>
        <v/>
      </c>
      <c r="M592" s="63" t="str">
        <f t="shared" si="298"/>
        <v/>
      </c>
      <c r="N592" s="35" t="str">
        <f t="shared" si="298"/>
        <v/>
      </c>
      <c r="O592" s="35" t="str">
        <f t="shared" si="298"/>
        <v/>
      </c>
      <c r="P592" s="35" t="str">
        <f t="shared" si="298"/>
        <v/>
      </c>
      <c r="Q592" s="63" t="str">
        <f t="shared" si="298"/>
        <v/>
      </c>
      <c r="R592" s="63" t="str">
        <f t="shared" si="298"/>
        <v/>
      </c>
      <c r="S592" s="63" t="str">
        <f t="shared" si="298"/>
        <v/>
      </c>
      <c r="T592" s="63" t="str">
        <f t="shared" si="298"/>
        <v/>
      </c>
      <c r="U592" s="63" t="str">
        <f t="shared" si="298"/>
        <v/>
      </c>
      <c r="V592" s="64" t="str">
        <f t="shared" si="298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9">IFERROR(SQRT(2*(F591-F590)^2/(F591+F590)),"")</f>
        <v/>
      </c>
      <c r="G593" s="65" t="str">
        <f t="shared" si="299"/>
        <v/>
      </c>
      <c r="H593" s="65" t="str">
        <f t="shared" si="299"/>
        <v/>
      </c>
      <c r="I593" s="65" t="str">
        <f t="shared" si="299"/>
        <v/>
      </c>
      <c r="J593" s="65" t="str">
        <f t="shared" si="299"/>
        <v/>
      </c>
      <c r="K593" s="65" t="str">
        <f t="shared" si="299"/>
        <v/>
      </c>
      <c r="L593" s="65" t="str">
        <f t="shared" si="299"/>
        <v/>
      </c>
      <c r="M593" s="65" t="str">
        <f t="shared" si="299"/>
        <v/>
      </c>
      <c r="N593" s="70" t="str">
        <f t="shared" si="299"/>
        <v/>
      </c>
      <c r="O593" s="70" t="str">
        <f t="shared" si="299"/>
        <v/>
      </c>
      <c r="P593" s="70" t="str">
        <f t="shared" si="299"/>
        <v/>
      </c>
      <c r="Q593" s="65" t="str">
        <f t="shared" si="299"/>
        <v/>
      </c>
      <c r="R593" s="65" t="str">
        <f t="shared" si="299"/>
        <v/>
      </c>
      <c r="S593" s="65" t="str">
        <f t="shared" si="299"/>
        <v/>
      </c>
      <c r="T593" s="65" t="str">
        <f t="shared" si="299"/>
        <v/>
      </c>
      <c r="U593" s="65" t="str">
        <f t="shared" si="299"/>
        <v/>
      </c>
      <c r="V593" s="66" t="str">
        <f t="shared" si="299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300">IFERROR((F595-F594)/F594,"")</f>
        <v/>
      </c>
      <c r="G596" s="63" t="str">
        <f t="shared" si="300"/>
        <v/>
      </c>
      <c r="H596" s="63" t="str">
        <f t="shared" si="300"/>
        <v/>
      </c>
      <c r="I596" s="63" t="str">
        <f t="shared" si="300"/>
        <v/>
      </c>
      <c r="J596" s="63" t="str">
        <f t="shared" si="300"/>
        <v/>
      </c>
      <c r="K596" s="63" t="str">
        <f t="shared" si="300"/>
        <v/>
      </c>
      <c r="L596" s="63" t="str">
        <f t="shared" si="300"/>
        <v/>
      </c>
      <c r="M596" s="63" t="str">
        <f t="shared" si="300"/>
        <v/>
      </c>
      <c r="N596" s="35" t="str">
        <f t="shared" si="300"/>
        <v/>
      </c>
      <c r="O596" s="35" t="str">
        <f t="shared" si="300"/>
        <v/>
      </c>
      <c r="P596" s="35" t="str">
        <f t="shared" si="300"/>
        <v/>
      </c>
      <c r="Q596" s="63" t="str">
        <f t="shared" si="300"/>
        <v/>
      </c>
      <c r="R596" s="63" t="str">
        <f t="shared" si="300"/>
        <v/>
      </c>
      <c r="S596" s="63" t="str">
        <f t="shared" si="300"/>
        <v/>
      </c>
      <c r="T596" s="63" t="str">
        <f t="shared" si="300"/>
        <v/>
      </c>
      <c r="U596" s="63" t="str">
        <f t="shared" si="300"/>
        <v/>
      </c>
      <c r="V596" s="64" t="str">
        <f t="shared" si="300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301">IFERROR(SQRT(2*(F595-F594)^2/(F595+F594)),"")</f>
        <v/>
      </c>
      <c r="G597" s="65" t="str">
        <f t="shared" si="301"/>
        <v/>
      </c>
      <c r="H597" s="65" t="str">
        <f t="shared" si="301"/>
        <v/>
      </c>
      <c r="I597" s="65" t="str">
        <f t="shared" si="301"/>
        <v/>
      </c>
      <c r="J597" s="65" t="str">
        <f t="shared" si="301"/>
        <v/>
      </c>
      <c r="K597" s="65" t="str">
        <f t="shared" si="301"/>
        <v/>
      </c>
      <c r="L597" s="65" t="str">
        <f t="shared" si="301"/>
        <v/>
      </c>
      <c r="M597" s="65" t="str">
        <f t="shared" si="301"/>
        <v/>
      </c>
      <c r="N597" s="70" t="str">
        <f t="shared" si="301"/>
        <v/>
      </c>
      <c r="O597" s="70" t="str">
        <f t="shared" si="301"/>
        <v/>
      </c>
      <c r="P597" s="70" t="str">
        <f t="shared" si="301"/>
        <v/>
      </c>
      <c r="Q597" s="65" t="str">
        <f t="shared" si="301"/>
        <v/>
      </c>
      <c r="R597" s="65" t="str">
        <f t="shared" si="301"/>
        <v/>
      </c>
      <c r="S597" s="65" t="str">
        <f t="shared" si="301"/>
        <v/>
      </c>
      <c r="T597" s="65" t="str">
        <f t="shared" si="301"/>
        <v/>
      </c>
      <c r="U597" s="65" t="str">
        <f t="shared" si="301"/>
        <v/>
      </c>
      <c r="V597" s="66" t="str">
        <f t="shared" si="301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302">IFERROR((F599-F598)/F598,"")</f>
        <v/>
      </c>
      <c r="G600" s="63" t="str">
        <f t="shared" si="302"/>
        <v/>
      </c>
      <c r="H600" s="63" t="str">
        <f t="shared" si="302"/>
        <v/>
      </c>
      <c r="I600" s="63" t="str">
        <f t="shared" si="302"/>
        <v/>
      </c>
      <c r="J600" s="63" t="str">
        <f t="shared" si="302"/>
        <v/>
      </c>
      <c r="K600" s="63" t="str">
        <f t="shared" si="302"/>
        <v/>
      </c>
      <c r="L600" s="63" t="str">
        <f t="shared" si="302"/>
        <v/>
      </c>
      <c r="M600" s="63" t="str">
        <f t="shared" si="302"/>
        <v/>
      </c>
      <c r="N600" s="35" t="str">
        <f t="shared" si="302"/>
        <v/>
      </c>
      <c r="O600" s="35" t="str">
        <f t="shared" si="302"/>
        <v/>
      </c>
      <c r="P600" s="35" t="str">
        <f t="shared" si="302"/>
        <v/>
      </c>
      <c r="Q600" s="63" t="str">
        <f t="shared" si="302"/>
        <v/>
      </c>
      <c r="R600" s="63" t="str">
        <f t="shared" si="302"/>
        <v/>
      </c>
      <c r="S600" s="63" t="str">
        <f t="shared" si="302"/>
        <v/>
      </c>
      <c r="T600" s="63" t="str">
        <f t="shared" si="302"/>
        <v/>
      </c>
      <c r="U600" s="63" t="str">
        <f t="shared" si="302"/>
        <v/>
      </c>
      <c r="V600" s="64" t="str">
        <f t="shared" si="302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303">IFERROR(SQRT(2*(F599-F598)^2/(F599+F598)),"")</f>
        <v/>
      </c>
      <c r="G601" s="65" t="str">
        <f t="shared" si="303"/>
        <v/>
      </c>
      <c r="H601" s="65" t="str">
        <f t="shared" si="303"/>
        <v/>
      </c>
      <c r="I601" s="65" t="str">
        <f t="shared" si="303"/>
        <v/>
      </c>
      <c r="J601" s="65" t="str">
        <f t="shared" si="303"/>
        <v/>
      </c>
      <c r="K601" s="65" t="str">
        <f t="shared" si="303"/>
        <v/>
      </c>
      <c r="L601" s="65" t="str">
        <f t="shared" si="303"/>
        <v/>
      </c>
      <c r="M601" s="65" t="str">
        <f t="shared" si="303"/>
        <v/>
      </c>
      <c r="N601" s="70" t="str">
        <f t="shared" si="303"/>
        <v/>
      </c>
      <c r="O601" s="70" t="str">
        <f t="shared" si="303"/>
        <v/>
      </c>
      <c r="P601" s="70" t="str">
        <f t="shared" si="303"/>
        <v/>
      </c>
      <c r="Q601" s="65" t="str">
        <f t="shared" si="303"/>
        <v/>
      </c>
      <c r="R601" s="65" t="str">
        <f t="shared" si="303"/>
        <v/>
      </c>
      <c r="S601" s="65" t="str">
        <f t="shared" si="303"/>
        <v/>
      </c>
      <c r="T601" s="65" t="str">
        <f t="shared" si="303"/>
        <v/>
      </c>
      <c r="U601" s="65" t="str">
        <f t="shared" si="303"/>
        <v/>
      </c>
      <c r="V601" s="66" t="str">
        <f t="shared" si="303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4">IFERROR((F603-F602)/F602,"")</f>
        <v/>
      </c>
      <c r="G604" s="63" t="str">
        <f t="shared" si="304"/>
        <v/>
      </c>
      <c r="H604" s="63" t="str">
        <f t="shared" si="304"/>
        <v/>
      </c>
      <c r="I604" s="63" t="str">
        <f t="shared" si="304"/>
        <v/>
      </c>
      <c r="J604" s="63" t="str">
        <f t="shared" si="304"/>
        <v/>
      </c>
      <c r="K604" s="63" t="str">
        <f t="shared" si="304"/>
        <v/>
      </c>
      <c r="L604" s="63" t="str">
        <f t="shared" si="304"/>
        <v/>
      </c>
      <c r="M604" s="63" t="str">
        <f t="shared" si="304"/>
        <v/>
      </c>
      <c r="N604" s="35" t="str">
        <f t="shared" si="304"/>
        <v/>
      </c>
      <c r="O604" s="35" t="str">
        <f t="shared" si="304"/>
        <v/>
      </c>
      <c r="P604" s="35" t="str">
        <f t="shared" si="304"/>
        <v/>
      </c>
      <c r="Q604" s="63" t="str">
        <f t="shared" si="304"/>
        <v/>
      </c>
      <c r="R604" s="63" t="str">
        <f t="shared" si="304"/>
        <v/>
      </c>
      <c r="S604" s="63" t="str">
        <f t="shared" si="304"/>
        <v/>
      </c>
      <c r="T604" s="63" t="str">
        <f t="shared" si="304"/>
        <v/>
      </c>
      <c r="U604" s="63" t="str">
        <f t="shared" si="304"/>
        <v/>
      </c>
      <c r="V604" s="64" t="str">
        <f t="shared" si="304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5">IFERROR(SQRT(2*(F603-F602)^2/(F603+F602)),"")</f>
        <v/>
      </c>
      <c r="G605" s="65" t="str">
        <f t="shared" si="305"/>
        <v/>
      </c>
      <c r="H605" s="65" t="str">
        <f t="shared" si="305"/>
        <v/>
      </c>
      <c r="I605" s="65" t="str">
        <f t="shared" si="305"/>
        <v/>
      </c>
      <c r="J605" s="65" t="str">
        <f t="shared" si="305"/>
        <v/>
      </c>
      <c r="K605" s="65" t="str">
        <f t="shared" si="305"/>
        <v/>
      </c>
      <c r="L605" s="65" t="str">
        <f t="shared" si="305"/>
        <v/>
      </c>
      <c r="M605" s="65" t="str">
        <f t="shared" si="305"/>
        <v/>
      </c>
      <c r="N605" s="70" t="str">
        <f t="shared" si="305"/>
        <v/>
      </c>
      <c r="O605" s="70" t="str">
        <f t="shared" si="305"/>
        <v/>
      </c>
      <c r="P605" s="70" t="str">
        <f t="shared" si="305"/>
        <v/>
      </c>
      <c r="Q605" s="65" t="str">
        <f t="shared" si="305"/>
        <v/>
      </c>
      <c r="R605" s="65" t="str">
        <f t="shared" si="305"/>
        <v/>
      </c>
      <c r="S605" s="65" t="str">
        <f t="shared" si="305"/>
        <v/>
      </c>
      <c r="T605" s="65" t="str">
        <f t="shared" si="305"/>
        <v/>
      </c>
      <c r="U605" s="65" t="str">
        <f t="shared" si="305"/>
        <v/>
      </c>
      <c r="V605" s="66" t="str">
        <f t="shared" si="305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6">IFERROR((F607-F606)/F606,"")</f>
        <v/>
      </c>
      <c r="G608" s="63" t="str">
        <f t="shared" si="306"/>
        <v/>
      </c>
      <c r="H608" s="63" t="str">
        <f t="shared" si="306"/>
        <v/>
      </c>
      <c r="I608" s="63" t="str">
        <f t="shared" si="306"/>
        <v/>
      </c>
      <c r="J608" s="63" t="str">
        <f t="shared" si="306"/>
        <v/>
      </c>
      <c r="K608" s="63" t="str">
        <f t="shared" si="306"/>
        <v/>
      </c>
      <c r="L608" s="63" t="str">
        <f t="shared" si="306"/>
        <v/>
      </c>
      <c r="M608" s="63" t="str">
        <f t="shared" si="306"/>
        <v/>
      </c>
      <c r="N608" s="35" t="str">
        <f t="shared" si="306"/>
        <v/>
      </c>
      <c r="O608" s="35" t="str">
        <f t="shared" si="306"/>
        <v/>
      </c>
      <c r="P608" s="35" t="str">
        <f t="shared" si="306"/>
        <v/>
      </c>
      <c r="Q608" s="63" t="str">
        <f t="shared" si="306"/>
        <v/>
      </c>
      <c r="R608" s="63" t="str">
        <f t="shared" si="306"/>
        <v/>
      </c>
      <c r="S608" s="63" t="str">
        <f t="shared" si="306"/>
        <v/>
      </c>
      <c r="T608" s="63" t="str">
        <f t="shared" si="306"/>
        <v/>
      </c>
      <c r="U608" s="63" t="str">
        <f t="shared" si="306"/>
        <v/>
      </c>
      <c r="V608" s="64" t="str">
        <f t="shared" si="306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7">IFERROR(SQRT(2*(F607-F606)^2/(F607+F606)),"")</f>
        <v/>
      </c>
      <c r="G609" s="65" t="str">
        <f t="shared" si="307"/>
        <v/>
      </c>
      <c r="H609" s="65" t="str">
        <f t="shared" si="307"/>
        <v/>
      </c>
      <c r="I609" s="65" t="str">
        <f t="shared" si="307"/>
        <v/>
      </c>
      <c r="J609" s="65" t="str">
        <f t="shared" si="307"/>
        <v/>
      </c>
      <c r="K609" s="65" t="str">
        <f t="shared" si="307"/>
        <v/>
      </c>
      <c r="L609" s="65" t="str">
        <f t="shared" si="307"/>
        <v/>
      </c>
      <c r="M609" s="65" t="str">
        <f t="shared" si="307"/>
        <v/>
      </c>
      <c r="N609" s="70" t="str">
        <f t="shared" si="307"/>
        <v/>
      </c>
      <c r="O609" s="70" t="str">
        <f t="shared" si="307"/>
        <v/>
      </c>
      <c r="P609" s="70" t="str">
        <f t="shared" si="307"/>
        <v/>
      </c>
      <c r="Q609" s="65" t="str">
        <f t="shared" si="307"/>
        <v/>
      </c>
      <c r="R609" s="65" t="str">
        <f t="shared" si="307"/>
        <v/>
      </c>
      <c r="S609" s="65" t="str">
        <f t="shared" si="307"/>
        <v/>
      </c>
      <c r="T609" s="65" t="str">
        <f t="shared" si="307"/>
        <v/>
      </c>
      <c r="U609" s="65" t="str">
        <f t="shared" si="307"/>
        <v/>
      </c>
      <c r="V609" s="66" t="str">
        <f t="shared" si="307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8">IFERROR((F611-F610)/F610,"")</f>
        <v/>
      </c>
      <c r="G612" s="63" t="str">
        <f t="shared" si="308"/>
        <v/>
      </c>
      <c r="H612" s="63" t="str">
        <f t="shared" si="308"/>
        <v/>
      </c>
      <c r="I612" s="63" t="str">
        <f t="shared" si="308"/>
        <v/>
      </c>
      <c r="J612" s="63" t="str">
        <f t="shared" si="308"/>
        <v/>
      </c>
      <c r="K612" s="63" t="str">
        <f t="shared" si="308"/>
        <v/>
      </c>
      <c r="L612" s="63" t="str">
        <f t="shared" si="308"/>
        <v/>
      </c>
      <c r="M612" s="63" t="str">
        <f t="shared" si="308"/>
        <v/>
      </c>
      <c r="N612" s="35" t="str">
        <f t="shared" si="308"/>
        <v/>
      </c>
      <c r="O612" s="35" t="str">
        <f t="shared" si="308"/>
        <v/>
      </c>
      <c r="P612" s="35" t="str">
        <f t="shared" si="308"/>
        <v/>
      </c>
      <c r="Q612" s="63" t="str">
        <f t="shared" si="308"/>
        <v/>
      </c>
      <c r="R612" s="63" t="str">
        <f t="shared" si="308"/>
        <v/>
      </c>
      <c r="S612" s="63" t="str">
        <f t="shared" si="308"/>
        <v/>
      </c>
      <c r="T612" s="63" t="str">
        <f t="shared" si="308"/>
        <v/>
      </c>
      <c r="U612" s="63" t="str">
        <f t="shared" si="308"/>
        <v/>
      </c>
      <c r="V612" s="64" t="str">
        <f t="shared" si="308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9">IFERROR(SQRT(2*(F611-F610)^2/(F611+F610)),"")</f>
        <v/>
      </c>
      <c r="G613" s="65" t="str">
        <f t="shared" si="309"/>
        <v/>
      </c>
      <c r="H613" s="65" t="str">
        <f t="shared" si="309"/>
        <v/>
      </c>
      <c r="I613" s="65" t="str">
        <f t="shared" si="309"/>
        <v/>
      </c>
      <c r="J613" s="65" t="str">
        <f t="shared" si="309"/>
        <v/>
      </c>
      <c r="K613" s="65" t="str">
        <f t="shared" si="309"/>
        <v/>
      </c>
      <c r="L613" s="65" t="str">
        <f t="shared" si="309"/>
        <v/>
      </c>
      <c r="M613" s="65" t="str">
        <f t="shared" si="309"/>
        <v/>
      </c>
      <c r="N613" s="70" t="str">
        <f t="shared" si="309"/>
        <v/>
      </c>
      <c r="O613" s="70" t="str">
        <f t="shared" si="309"/>
        <v/>
      </c>
      <c r="P613" s="70" t="str">
        <f t="shared" si="309"/>
        <v/>
      </c>
      <c r="Q613" s="65" t="str">
        <f t="shared" si="309"/>
        <v/>
      </c>
      <c r="R613" s="65" t="str">
        <f t="shared" si="309"/>
        <v/>
      </c>
      <c r="S613" s="65" t="str">
        <f t="shared" si="309"/>
        <v/>
      </c>
      <c r="T613" s="65" t="str">
        <f t="shared" si="309"/>
        <v/>
      </c>
      <c r="U613" s="65" t="str">
        <f t="shared" si="309"/>
        <v/>
      </c>
      <c r="V613" s="66" t="str">
        <f t="shared" si="309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10">IFERROR((F615-F614)/F614,"")</f>
        <v/>
      </c>
      <c r="G616" s="63" t="str">
        <f t="shared" si="310"/>
        <v/>
      </c>
      <c r="H616" s="63" t="str">
        <f t="shared" si="310"/>
        <v/>
      </c>
      <c r="I616" s="63" t="str">
        <f t="shared" si="310"/>
        <v/>
      </c>
      <c r="J616" s="63" t="str">
        <f t="shared" si="310"/>
        <v/>
      </c>
      <c r="K616" s="63" t="str">
        <f t="shared" si="310"/>
        <v/>
      </c>
      <c r="L616" s="63" t="str">
        <f t="shared" si="310"/>
        <v/>
      </c>
      <c r="M616" s="63" t="str">
        <f t="shared" si="310"/>
        <v/>
      </c>
      <c r="N616" s="35" t="str">
        <f t="shared" si="310"/>
        <v/>
      </c>
      <c r="O616" s="35" t="str">
        <f t="shared" si="310"/>
        <v/>
      </c>
      <c r="P616" s="35" t="str">
        <f t="shared" si="310"/>
        <v/>
      </c>
      <c r="Q616" s="63" t="str">
        <f t="shared" si="310"/>
        <v/>
      </c>
      <c r="R616" s="63" t="str">
        <f t="shared" si="310"/>
        <v/>
      </c>
      <c r="S616" s="63" t="str">
        <f t="shared" si="310"/>
        <v/>
      </c>
      <c r="T616" s="63" t="str">
        <f t="shared" si="310"/>
        <v/>
      </c>
      <c r="U616" s="63" t="str">
        <f t="shared" si="310"/>
        <v/>
      </c>
      <c r="V616" s="64" t="str">
        <f t="shared" si="310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11">IFERROR(SQRT(2*(F615-F614)^2/(F615+F614)),"")</f>
        <v/>
      </c>
      <c r="G617" s="65" t="str">
        <f t="shared" si="311"/>
        <v/>
      </c>
      <c r="H617" s="65" t="str">
        <f t="shared" si="311"/>
        <v/>
      </c>
      <c r="I617" s="65" t="str">
        <f t="shared" si="311"/>
        <v/>
      </c>
      <c r="J617" s="65" t="str">
        <f t="shared" si="311"/>
        <v/>
      </c>
      <c r="K617" s="65" t="str">
        <f t="shared" si="311"/>
        <v/>
      </c>
      <c r="L617" s="65" t="str">
        <f t="shared" si="311"/>
        <v/>
      </c>
      <c r="M617" s="65" t="str">
        <f t="shared" si="311"/>
        <v/>
      </c>
      <c r="N617" s="70" t="str">
        <f t="shared" si="311"/>
        <v/>
      </c>
      <c r="O617" s="70" t="str">
        <f t="shared" si="311"/>
        <v/>
      </c>
      <c r="P617" s="70" t="str">
        <f t="shared" si="311"/>
        <v/>
      </c>
      <c r="Q617" s="65" t="str">
        <f t="shared" si="311"/>
        <v/>
      </c>
      <c r="R617" s="65" t="str">
        <f t="shared" si="311"/>
        <v/>
      </c>
      <c r="S617" s="65" t="str">
        <f t="shared" si="311"/>
        <v/>
      </c>
      <c r="T617" s="65" t="str">
        <f t="shared" si="311"/>
        <v/>
      </c>
      <c r="U617" s="65" t="str">
        <f t="shared" si="311"/>
        <v/>
      </c>
      <c r="V617" s="66" t="str">
        <f t="shared" si="311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12">IFERROR((F619-F618)/F618,"")</f>
        <v/>
      </c>
      <c r="G620" s="63" t="str">
        <f t="shared" si="312"/>
        <v/>
      </c>
      <c r="H620" s="63" t="str">
        <f t="shared" si="312"/>
        <v/>
      </c>
      <c r="I620" s="63" t="str">
        <f t="shared" si="312"/>
        <v/>
      </c>
      <c r="J620" s="63" t="str">
        <f t="shared" si="312"/>
        <v/>
      </c>
      <c r="K620" s="63" t="str">
        <f t="shared" si="312"/>
        <v/>
      </c>
      <c r="L620" s="63" t="str">
        <f t="shared" si="312"/>
        <v/>
      </c>
      <c r="M620" s="63" t="str">
        <f t="shared" si="312"/>
        <v/>
      </c>
      <c r="N620" s="35" t="str">
        <f t="shared" si="312"/>
        <v/>
      </c>
      <c r="O620" s="35" t="str">
        <f t="shared" si="312"/>
        <v/>
      </c>
      <c r="P620" s="35" t="str">
        <f t="shared" si="312"/>
        <v/>
      </c>
      <c r="Q620" s="63" t="str">
        <f t="shared" si="312"/>
        <v/>
      </c>
      <c r="R620" s="63" t="str">
        <f t="shared" si="312"/>
        <v/>
      </c>
      <c r="S620" s="63" t="str">
        <f t="shared" si="312"/>
        <v/>
      </c>
      <c r="T620" s="63" t="str">
        <f t="shared" si="312"/>
        <v/>
      </c>
      <c r="U620" s="63" t="str">
        <f t="shared" si="312"/>
        <v/>
      </c>
      <c r="V620" s="64" t="str">
        <f t="shared" si="312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13">IFERROR(SQRT(2*(F619-F618)^2/(F619+F618)),"")</f>
        <v/>
      </c>
      <c r="G621" s="65" t="str">
        <f t="shared" si="313"/>
        <v/>
      </c>
      <c r="H621" s="65" t="str">
        <f t="shared" si="313"/>
        <v/>
      </c>
      <c r="I621" s="65" t="str">
        <f t="shared" si="313"/>
        <v/>
      </c>
      <c r="J621" s="65" t="str">
        <f t="shared" si="313"/>
        <v/>
      </c>
      <c r="K621" s="65" t="str">
        <f t="shared" si="313"/>
        <v/>
      </c>
      <c r="L621" s="65" t="str">
        <f t="shared" si="313"/>
        <v/>
      </c>
      <c r="M621" s="65" t="str">
        <f t="shared" si="313"/>
        <v/>
      </c>
      <c r="N621" s="70" t="str">
        <f t="shared" si="313"/>
        <v/>
      </c>
      <c r="O621" s="70" t="str">
        <f t="shared" si="313"/>
        <v/>
      </c>
      <c r="P621" s="70" t="str">
        <f t="shared" si="313"/>
        <v/>
      </c>
      <c r="Q621" s="65" t="str">
        <f t="shared" si="313"/>
        <v/>
      </c>
      <c r="R621" s="65" t="str">
        <f t="shared" si="313"/>
        <v/>
      </c>
      <c r="S621" s="65" t="str">
        <f t="shared" si="313"/>
        <v/>
      </c>
      <c r="T621" s="65" t="str">
        <f t="shared" si="313"/>
        <v/>
      </c>
      <c r="U621" s="65" t="str">
        <f t="shared" si="313"/>
        <v/>
      </c>
      <c r="V621" s="66" t="str">
        <f t="shared" si="313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4">IFERROR((F623-F622)/F622,"")</f>
        <v/>
      </c>
      <c r="G624" s="63" t="str">
        <f t="shared" si="314"/>
        <v/>
      </c>
      <c r="H624" s="63" t="str">
        <f t="shared" si="314"/>
        <v/>
      </c>
      <c r="I624" s="63" t="str">
        <f t="shared" si="314"/>
        <v/>
      </c>
      <c r="J624" s="63" t="str">
        <f t="shared" si="314"/>
        <v/>
      </c>
      <c r="K624" s="63" t="str">
        <f t="shared" si="314"/>
        <v/>
      </c>
      <c r="L624" s="63" t="str">
        <f t="shared" si="314"/>
        <v/>
      </c>
      <c r="M624" s="63" t="str">
        <f t="shared" si="314"/>
        <v/>
      </c>
      <c r="N624" s="35" t="str">
        <f t="shared" si="314"/>
        <v/>
      </c>
      <c r="O624" s="35" t="str">
        <f t="shared" si="314"/>
        <v/>
      </c>
      <c r="P624" s="35" t="str">
        <f t="shared" si="314"/>
        <v/>
      </c>
      <c r="Q624" s="63" t="str">
        <f t="shared" si="314"/>
        <v/>
      </c>
      <c r="R624" s="63" t="str">
        <f t="shared" si="314"/>
        <v/>
      </c>
      <c r="S624" s="63" t="str">
        <f t="shared" si="314"/>
        <v/>
      </c>
      <c r="T624" s="63" t="str">
        <f t="shared" si="314"/>
        <v/>
      </c>
      <c r="U624" s="63" t="str">
        <f t="shared" si="314"/>
        <v/>
      </c>
      <c r="V624" s="64" t="str">
        <f t="shared" si="314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5">IFERROR(SQRT(2*(F623-F622)^2/(F623+F622)),"")</f>
        <v/>
      </c>
      <c r="G625" s="65" t="str">
        <f t="shared" si="315"/>
        <v/>
      </c>
      <c r="H625" s="65" t="str">
        <f t="shared" si="315"/>
        <v/>
      </c>
      <c r="I625" s="65" t="str">
        <f t="shared" si="315"/>
        <v/>
      </c>
      <c r="J625" s="65" t="str">
        <f t="shared" si="315"/>
        <v/>
      </c>
      <c r="K625" s="65" t="str">
        <f t="shared" si="315"/>
        <v/>
      </c>
      <c r="L625" s="65" t="str">
        <f t="shared" si="315"/>
        <v/>
      </c>
      <c r="M625" s="65" t="str">
        <f t="shared" si="315"/>
        <v/>
      </c>
      <c r="N625" s="70" t="str">
        <f t="shared" si="315"/>
        <v/>
      </c>
      <c r="O625" s="70" t="str">
        <f t="shared" si="315"/>
        <v/>
      </c>
      <c r="P625" s="70" t="str">
        <f t="shared" si="315"/>
        <v/>
      </c>
      <c r="Q625" s="65" t="str">
        <f t="shared" si="315"/>
        <v/>
      </c>
      <c r="R625" s="65" t="str">
        <f t="shared" si="315"/>
        <v/>
      </c>
      <c r="S625" s="65" t="str">
        <f t="shared" si="315"/>
        <v/>
      </c>
      <c r="T625" s="65" t="str">
        <f t="shared" si="315"/>
        <v/>
      </c>
      <c r="U625" s="65" t="str">
        <f t="shared" si="315"/>
        <v/>
      </c>
      <c r="V625" s="66" t="str">
        <f t="shared" si="315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6">IFERROR((F627-F626)/F626,"")</f>
        <v/>
      </c>
      <c r="G628" s="63" t="str">
        <f t="shared" si="316"/>
        <v/>
      </c>
      <c r="H628" s="63" t="str">
        <f t="shared" si="316"/>
        <v/>
      </c>
      <c r="I628" s="63" t="str">
        <f t="shared" si="316"/>
        <v/>
      </c>
      <c r="J628" s="63" t="str">
        <f t="shared" si="316"/>
        <v/>
      </c>
      <c r="K628" s="63" t="str">
        <f t="shared" si="316"/>
        <v/>
      </c>
      <c r="L628" s="63" t="str">
        <f t="shared" si="316"/>
        <v/>
      </c>
      <c r="M628" s="63" t="str">
        <f t="shared" si="316"/>
        <v/>
      </c>
      <c r="N628" s="35" t="str">
        <f t="shared" si="316"/>
        <v/>
      </c>
      <c r="O628" s="35" t="str">
        <f t="shared" si="316"/>
        <v/>
      </c>
      <c r="P628" s="35" t="str">
        <f t="shared" si="316"/>
        <v/>
      </c>
      <c r="Q628" s="63" t="str">
        <f t="shared" si="316"/>
        <v/>
      </c>
      <c r="R628" s="63" t="str">
        <f t="shared" si="316"/>
        <v/>
      </c>
      <c r="S628" s="63" t="str">
        <f t="shared" si="316"/>
        <v/>
      </c>
      <c r="T628" s="63" t="str">
        <f t="shared" si="316"/>
        <v/>
      </c>
      <c r="U628" s="63" t="str">
        <f t="shared" si="316"/>
        <v/>
      </c>
      <c r="V628" s="64" t="str">
        <f t="shared" si="316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7">IFERROR(SQRT(2*(F627-F626)^2/(F627+F626)),"")</f>
        <v/>
      </c>
      <c r="G629" s="65" t="str">
        <f t="shared" si="317"/>
        <v/>
      </c>
      <c r="H629" s="65" t="str">
        <f t="shared" si="317"/>
        <v/>
      </c>
      <c r="I629" s="65" t="str">
        <f t="shared" si="317"/>
        <v/>
      </c>
      <c r="J629" s="65" t="str">
        <f t="shared" si="317"/>
        <v/>
      </c>
      <c r="K629" s="65" t="str">
        <f t="shared" si="317"/>
        <v/>
      </c>
      <c r="L629" s="65" t="str">
        <f t="shared" si="317"/>
        <v/>
      </c>
      <c r="M629" s="65" t="str">
        <f t="shared" si="317"/>
        <v/>
      </c>
      <c r="N629" s="70" t="str">
        <f t="shared" si="317"/>
        <v/>
      </c>
      <c r="O629" s="70" t="str">
        <f t="shared" si="317"/>
        <v/>
      </c>
      <c r="P629" s="70" t="str">
        <f t="shared" si="317"/>
        <v/>
      </c>
      <c r="Q629" s="65" t="str">
        <f t="shared" si="317"/>
        <v/>
      </c>
      <c r="R629" s="65" t="str">
        <f t="shared" si="317"/>
        <v/>
      </c>
      <c r="S629" s="65" t="str">
        <f t="shared" si="317"/>
        <v/>
      </c>
      <c r="T629" s="65" t="str">
        <f t="shared" si="317"/>
        <v/>
      </c>
      <c r="U629" s="65" t="str">
        <f t="shared" si="317"/>
        <v/>
      </c>
      <c r="V629" s="66" t="str">
        <f t="shared" si="317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8">IFERROR((F631-F630)/F630,"")</f>
        <v/>
      </c>
      <c r="G632" s="63" t="str">
        <f t="shared" si="318"/>
        <v/>
      </c>
      <c r="H632" s="63" t="str">
        <f t="shared" si="318"/>
        <v/>
      </c>
      <c r="I632" s="63" t="str">
        <f t="shared" si="318"/>
        <v/>
      </c>
      <c r="J632" s="63" t="str">
        <f t="shared" si="318"/>
        <v/>
      </c>
      <c r="K632" s="63" t="str">
        <f t="shared" si="318"/>
        <v/>
      </c>
      <c r="L632" s="63" t="str">
        <f t="shared" si="318"/>
        <v/>
      </c>
      <c r="M632" s="63" t="str">
        <f t="shared" si="318"/>
        <v/>
      </c>
      <c r="N632" s="35" t="str">
        <f t="shared" si="318"/>
        <v/>
      </c>
      <c r="O632" s="35" t="str">
        <f t="shared" si="318"/>
        <v/>
      </c>
      <c r="P632" s="35" t="str">
        <f t="shared" si="318"/>
        <v/>
      </c>
      <c r="Q632" s="63" t="str">
        <f t="shared" si="318"/>
        <v/>
      </c>
      <c r="R632" s="63" t="str">
        <f t="shared" si="318"/>
        <v/>
      </c>
      <c r="S632" s="63" t="str">
        <f t="shared" si="318"/>
        <v/>
      </c>
      <c r="T632" s="63" t="str">
        <f t="shared" si="318"/>
        <v/>
      </c>
      <c r="U632" s="63" t="str">
        <f t="shared" si="318"/>
        <v/>
      </c>
      <c r="V632" s="64" t="str">
        <f t="shared" si="318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9">IFERROR(SQRT(2*(F631-F630)^2/(F631+F630)),"")</f>
        <v/>
      </c>
      <c r="G633" s="65" t="str">
        <f t="shared" si="319"/>
        <v/>
      </c>
      <c r="H633" s="65" t="str">
        <f t="shared" si="319"/>
        <v/>
      </c>
      <c r="I633" s="65" t="str">
        <f t="shared" si="319"/>
        <v/>
      </c>
      <c r="J633" s="65" t="str">
        <f t="shared" si="319"/>
        <v/>
      </c>
      <c r="K633" s="65" t="str">
        <f t="shared" si="319"/>
        <v/>
      </c>
      <c r="L633" s="65" t="str">
        <f t="shared" si="319"/>
        <v/>
      </c>
      <c r="M633" s="65" t="str">
        <f t="shared" si="319"/>
        <v/>
      </c>
      <c r="N633" s="70" t="str">
        <f t="shared" si="319"/>
        <v/>
      </c>
      <c r="O633" s="70" t="str">
        <f t="shared" si="319"/>
        <v/>
      </c>
      <c r="P633" s="70" t="str">
        <f t="shared" si="319"/>
        <v/>
      </c>
      <c r="Q633" s="65" t="str">
        <f t="shared" si="319"/>
        <v/>
      </c>
      <c r="R633" s="65" t="str">
        <f t="shared" si="319"/>
        <v/>
      </c>
      <c r="S633" s="65" t="str">
        <f t="shared" si="319"/>
        <v/>
      </c>
      <c r="T633" s="65" t="str">
        <f t="shared" si="319"/>
        <v/>
      </c>
      <c r="U633" s="65" t="str">
        <f t="shared" si="319"/>
        <v/>
      </c>
      <c r="V633" s="66" t="str">
        <f t="shared" si="319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20">IFERROR((F635-F634)/F634,"")</f>
        <v/>
      </c>
      <c r="G636" s="63" t="str">
        <f t="shared" si="320"/>
        <v/>
      </c>
      <c r="H636" s="63" t="str">
        <f t="shared" si="320"/>
        <v/>
      </c>
      <c r="I636" s="63" t="str">
        <f t="shared" si="320"/>
        <v/>
      </c>
      <c r="J636" s="63" t="str">
        <f t="shared" si="320"/>
        <v/>
      </c>
      <c r="K636" s="63" t="str">
        <f t="shared" si="320"/>
        <v/>
      </c>
      <c r="L636" s="63" t="str">
        <f t="shared" si="320"/>
        <v/>
      </c>
      <c r="M636" s="63" t="str">
        <f t="shared" si="320"/>
        <v/>
      </c>
      <c r="N636" s="35" t="str">
        <f t="shared" si="320"/>
        <v/>
      </c>
      <c r="O636" s="35" t="str">
        <f t="shared" si="320"/>
        <v/>
      </c>
      <c r="P636" s="35" t="str">
        <f t="shared" si="320"/>
        <v/>
      </c>
      <c r="Q636" s="63" t="str">
        <f t="shared" si="320"/>
        <v/>
      </c>
      <c r="R636" s="63" t="str">
        <f t="shared" si="320"/>
        <v/>
      </c>
      <c r="S636" s="63" t="str">
        <f t="shared" si="320"/>
        <v/>
      </c>
      <c r="T636" s="63" t="str">
        <f t="shared" si="320"/>
        <v/>
      </c>
      <c r="U636" s="63" t="str">
        <f t="shared" si="320"/>
        <v/>
      </c>
      <c r="V636" s="64" t="str">
        <f t="shared" si="320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21">IFERROR(SQRT(2*(F635-F634)^2/(F635+F634)),"")</f>
        <v/>
      </c>
      <c r="G637" s="65" t="str">
        <f t="shared" si="321"/>
        <v/>
      </c>
      <c r="H637" s="65" t="str">
        <f t="shared" si="321"/>
        <v/>
      </c>
      <c r="I637" s="65" t="str">
        <f t="shared" si="321"/>
        <v/>
      </c>
      <c r="J637" s="65" t="str">
        <f t="shared" si="321"/>
        <v/>
      </c>
      <c r="K637" s="65" t="str">
        <f t="shared" si="321"/>
        <v/>
      </c>
      <c r="L637" s="65" t="str">
        <f t="shared" si="321"/>
        <v/>
      </c>
      <c r="M637" s="65" t="str">
        <f t="shared" si="321"/>
        <v/>
      </c>
      <c r="N637" s="70" t="str">
        <f t="shared" si="321"/>
        <v/>
      </c>
      <c r="O637" s="70" t="str">
        <f t="shared" si="321"/>
        <v/>
      </c>
      <c r="P637" s="70" t="str">
        <f t="shared" si="321"/>
        <v/>
      </c>
      <c r="Q637" s="65" t="str">
        <f t="shared" si="321"/>
        <v/>
      </c>
      <c r="R637" s="65" t="str">
        <f t="shared" si="321"/>
        <v/>
      </c>
      <c r="S637" s="65" t="str">
        <f t="shared" si="321"/>
        <v/>
      </c>
      <c r="T637" s="65" t="str">
        <f t="shared" si="321"/>
        <v/>
      </c>
      <c r="U637" s="65" t="str">
        <f t="shared" si="321"/>
        <v/>
      </c>
      <c r="V637" s="66" t="str">
        <f t="shared" si="321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22">IFERROR((F639-F638)/F638,"")</f>
        <v/>
      </c>
      <c r="G640" s="63" t="str">
        <f t="shared" si="322"/>
        <v/>
      </c>
      <c r="H640" s="63" t="str">
        <f t="shared" si="322"/>
        <v/>
      </c>
      <c r="I640" s="63" t="str">
        <f t="shared" si="322"/>
        <v/>
      </c>
      <c r="J640" s="63" t="str">
        <f t="shared" si="322"/>
        <v/>
      </c>
      <c r="K640" s="63" t="str">
        <f t="shared" si="322"/>
        <v/>
      </c>
      <c r="L640" s="63" t="str">
        <f t="shared" si="322"/>
        <v/>
      </c>
      <c r="M640" s="63" t="str">
        <f t="shared" si="322"/>
        <v/>
      </c>
      <c r="N640" s="35" t="str">
        <f t="shared" si="322"/>
        <v/>
      </c>
      <c r="O640" s="35" t="str">
        <f t="shared" si="322"/>
        <v/>
      </c>
      <c r="P640" s="35" t="str">
        <f t="shared" si="322"/>
        <v/>
      </c>
      <c r="Q640" s="63" t="str">
        <f t="shared" si="322"/>
        <v/>
      </c>
      <c r="R640" s="63" t="str">
        <f t="shared" si="322"/>
        <v/>
      </c>
      <c r="S640" s="63" t="str">
        <f t="shared" si="322"/>
        <v/>
      </c>
      <c r="T640" s="63" t="str">
        <f t="shared" si="322"/>
        <v/>
      </c>
      <c r="U640" s="63" t="str">
        <f t="shared" si="322"/>
        <v/>
      </c>
      <c r="V640" s="64" t="str">
        <f t="shared" si="322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23">IFERROR(SQRT(2*(F639-F638)^2/(F639+F638)),"")</f>
        <v/>
      </c>
      <c r="G641" s="65" t="str">
        <f t="shared" si="323"/>
        <v/>
      </c>
      <c r="H641" s="65" t="str">
        <f t="shared" si="323"/>
        <v/>
      </c>
      <c r="I641" s="65" t="str">
        <f t="shared" si="323"/>
        <v/>
      </c>
      <c r="J641" s="65" t="str">
        <f t="shared" si="323"/>
        <v/>
      </c>
      <c r="K641" s="65" t="str">
        <f t="shared" si="323"/>
        <v/>
      </c>
      <c r="L641" s="65" t="str">
        <f t="shared" si="323"/>
        <v/>
      </c>
      <c r="M641" s="65" t="str">
        <f t="shared" si="323"/>
        <v/>
      </c>
      <c r="N641" s="70" t="str">
        <f t="shared" si="323"/>
        <v/>
      </c>
      <c r="O641" s="70" t="str">
        <f t="shared" si="323"/>
        <v/>
      </c>
      <c r="P641" s="70" t="str">
        <f t="shared" si="323"/>
        <v/>
      </c>
      <c r="Q641" s="65" t="str">
        <f t="shared" si="323"/>
        <v/>
      </c>
      <c r="R641" s="65" t="str">
        <f t="shared" si="323"/>
        <v/>
      </c>
      <c r="S641" s="65" t="str">
        <f t="shared" si="323"/>
        <v/>
      </c>
      <c r="T641" s="65" t="str">
        <f t="shared" si="323"/>
        <v/>
      </c>
      <c r="U641" s="65" t="str">
        <f t="shared" si="323"/>
        <v/>
      </c>
      <c r="V641" s="66" t="str">
        <f t="shared" si="323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4">IFERROR((F643-F642)/F642,"")</f>
        <v/>
      </c>
      <c r="G644" s="63" t="str">
        <f t="shared" si="324"/>
        <v/>
      </c>
      <c r="H644" s="63" t="str">
        <f t="shared" si="324"/>
        <v/>
      </c>
      <c r="I644" s="63" t="str">
        <f t="shared" si="324"/>
        <v/>
      </c>
      <c r="J644" s="63" t="str">
        <f t="shared" si="324"/>
        <v/>
      </c>
      <c r="K644" s="63" t="str">
        <f t="shared" si="324"/>
        <v/>
      </c>
      <c r="L644" s="63" t="str">
        <f t="shared" si="324"/>
        <v/>
      </c>
      <c r="M644" s="63" t="str">
        <f t="shared" si="324"/>
        <v/>
      </c>
      <c r="N644" s="35" t="str">
        <f t="shared" si="324"/>
        <v/>
      </c>
      <c r="O644" s="35" t="str">
        <f t="shared" si="324"/>
        <v/>
      </c>
      <c r="P644" s="35" t="str">
        <f t="shared" si="324"/>
        <v/>
      </c>
      <c r="Q644" s="63" t="str">
        <f t="shared" si="324"/>
        <v/>
      </c>
      <c r="R644" s="63" t="str">
        <f t="shared" si="324"/>
        <v/>
      </c>
      <c r="S644" s="63" t="str">
        <f t="shared" si="324"/>
        <v/>
      </c>
      <c r="T644" s="63" t="str">
        <f t="shared" si="324"/>
        <v/>
      </c>
      <c r="U644" s="63" t="str">
        <f t="shared" si="324"/>
        <v/>
      </c>
      <c r="V644" s="64" t="str">
        <f t="shared" si="324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5">IFERROR(SQRT(2*(F643-F642)^2/(F643+F642)),"")</f>
        <v/>
      </c>
      <c r="G645" s="65" t="str">
        <f t="shared" si="325"/>
        <v/>
      </c>
      <c r="H645" s="65" t="str">
        <f t="shared" si="325"/>
        <v/>
      </c>
      <c r="I645" s="65" t="str">
        <f t="shared" si="325"/>
        <v/>
      </c>
      <c r="J645" s="65" t="str">
        <f t="shared" si="325"/>
        <v/>
      </c>
      <c r="K645" s="65" t="str">
        <f t="shared" si="325"/>
        <v/>
      </c>
      <c r="L645" s="65" t="str">
        <f t="shared" si="325"/>
        <v/>
      </c>
      <c r="M645" s="65" t="str">
        <f t="shared" si="325"/>
        <v/>
      </c>
      <c r="N645" s="70" t="str">
        <f t="shared" si="325"/>
        <v/>
      </c>
      <c r="O645" s="70" t="str">
        <f t="shared" si="325"/>
        <v/>
      </c>
      <c r="P645" s="70" t="str">
        <f t="shared" si="325"/>
        <v/>
      </c>
      <c r="Q645" s="65" t="str">
        <f t="shared" si="325"/>
        <v/>
      </c>
      <c r="R645" s="65" t="str">
        <f t="shared" si="325"/>
        <v/>
      </c>
      <c r="S645" s="65" t="str">
        <f t="shared" si="325"/>
        <v/>
      </c>
      <c r="T645" s="65" t="str">
        <f t="shared" si="325"/>
        <v/>
      </c>
      <c r="U645" s="65" t="str">
        <f t="shared" si="325"/>
        <v/>
      </c>
      <c r="V645" s="66" t="str">
        <f t="shared" si="325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6">IFERROR((F647-F646)/F646,"")</f>
        <v/>
      </c>
      <c r="G648" s="63" t="str">
        <f t="shared" si="326"/>
        <v/>
      </c>
      <c r="H648" s="63" t="str">
        <f t="shared" si="326"/>
        <v/>
      </c>
      <c r="I648" s="63" t="str">
        <f t="shared" si="326"/>
        <v/>
      </c>
      <c r="J648" s="63" t="str">
        <f t="shared" si="326"/>
        <v/>
      </c>
      <c r="K648" s="63" t="str">
        <f t="shared" si="326"/>
        <v/>
      </c>
      <c r="L648" s="63" t="str">
        <f t="shared" si="326"/>
        <v/>
      </c>
      <c r="M648" s="63" t="str">
        <f t="shared" si="326"/>
        <v/>
      </c>
      <c r="N648" s="35" t="str">
        <f t="shared" si="326"/>
        <v/>
      </c>
      <c r="O648" s="35" t="str">
        <f t="shared" si="326"/>
        <v/>
      </c>
      <c r="P648" s="35" t="str">
        <f t="shared" si="326"/>
        <v/>
      </c>
      <c r="Q648" s="63" t="str">
        <f t="shared" si="326"/>
        <v/>
      </c>
      <c r="R648" s="63" t="str">
        <f t="shared" si="326"/>
        <v/>
      </c>
      <c r="S648" s="63" t="str">
        <f t="shared" si="326"/>
        <v/>
      </c>
      <c r="T648" s="63" t="str">
        <f t="shared" si="326"/>
        <v/>
      </c>
      <c r="U648" s="63" t="str">
        <f t="shared" si="326"/>
        <v/>
      </c>
      <c r="V648" s="64" t="str">
        <f t="shared" si="326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7">IFERROR(SQRT(2*(F647-F646)^2/(F647+F646)),"")</f>
        <v/>
      </c>
      <c r="G649" s="65" t="str">
        <f t="shared" si="327"/>
        <v/>
      </c>
      <c r="H649" s="65" t="str">
        <f t="shared" si="327"/>
        <v/>
      </c>
      <c r="I649" s="65" t="str">
        <f t="shared" si="327"/>
        <v/>
      </c>
      <c r="J649" s="65" t="str">
        <f t="shared" si="327"/>
        <v/>
      </c>
      <c r="K649" s="65" t="str">
        <f t="shared" si="327"/>
        <v/>
      </c>
      <c r="L649" s="65" t="str">
        <f t="shared" si="327"/>
        <v/>
      </c>
      <c r="M649" s="65" t="str">
        <f t="shared" si="327"/>
        <v/>
      </c>
      <c r="N649" s="70" t="str">
        <f t="shared" si="327"/>
        <v/>
      </c>
      <c r="O649" s="70" t="str">
        <f t="shared" si="327"/>
        <v/>
      </c>
      <c r="P649" s="70" t="str">
        <f t="shared" si="327"/>
        <v/>
      </c>
      <c r="Q649" s="65" t="str">
        <f t="shared" si="327"/>
        <v/>
      </c>
      <c r="R649" s="65" t="str">
        <f t="shared" si="327"/>
        <v/>
      </c>
      <c r="S649" s="65" t="str">
        <f t="shared" si="327"/>
        <v/>
      </c>
      <c r="T649" s="65" t="str">
        <f t="shared" si="327"/>
        <v/>
      </c>
      <c r="U649" s="65" t="str">
        <f t="shared" si="327"/>
        <v/>
      </c>
      <c r="V649" s="66" t="str">
        <f t="shared" si="327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8">IFERROR((F651-F650)/F650,"")</f>
        <v/>
      </c>
      <c r="G652" s="63" t="str">
        <f t="shared" si="328"/>
        <v/>
      </c>
      <c r="H652" s="63" t="str">
        <f t="shared" si="328"/>
        <v/>
      </c>
      <c r="I652" s="63" t="str">
        <f t="shared" si="328"/>
        <v/>
      </c>
      <c r="J652" s="63" t="str">
        <f t="shared" si="328"/>
        <v/>
      </c>
      <c r="K652" s="63" t="str">
        <f t="shared" si="328"/>
        <v/>
      </c>
      <c r="L652" s="63" t="str">
        <f t="shared" si="328"/>
        <v/>
      </c>
      <c r="M652" s="63" t="str">
        <f t="shared" si="328"/>
        <v/>
      </c>
      <c r="N652" s="35" t="str">
        <f t="shared" si="328"/>
        <v/>
      </c>
      <c r="O652" s="35" t="str">
        <f t="shared" si="328"/>
        <v/>
      </c>
      <c r="P652" s="35" t="str">
        <f t="shared" si="328"/>
        <v/>
      </c>
      <c r="Q652" s="63" t="str">
        <f t="shared" si="328"/>
        <v/>
      </c>
      <c r="R652" s="63" t="str">
        <f t="shared" si="328"/>
        <v/>
      </c>
      <c r="S652" s="63" t="str">
        <f t="shared" si="328"/>
        <v/>
      </c>
      <c r="T652" s="63" t="str">
        <f t="shared" si="328"/>
        <v/>
      </c>
      <c r="U652" s="63" t="str">
        <f t="shared" si="328"/>
        <v/>
      </c>
      <c r="V652" s="64" t="str">
        <f t="shared" si="328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9">IFERROR(SQRT(2*(F651-F650)^2/(F651+F650)),"")</f>
        <v/>
      </c>
      <c r="G653" s="65" t="str">
        <f t="shared" si="329"/>
        <v/>
      </c>
      <c r="H653" s="65" t="str">
        <f t="shared" si="329"/>
        <v/>
      </c>
      <c r="I653" s="65" t="str">
        <f t="shared" si="329"/>
        <v/>
      </c>
      <c r="J653" s="65" t="str">
        <f t="shared" si="329"/>
        <v/>
      </c>
      <c r="K653" s="65" t="str">
        <f t="shared" si="329"/>
        <v/>
      </c>
      <c r="L653" s="65" t="str">
        <f t="shared" si="329"/>
        <v/>
      </c>
      <c r="M653" s="65" t="str">
        <f t="shared" si="329"/>
        <v/>
      </c>
      <c r="N653" s="70" t="str">
        <f t="shared" si="329"/>
        <v/>
      </c>
      <c r="O653" s="70" t="str">
        <f t="shared" si="329"/>
        <v/>
      </c>
      <c r="P653" s="70" t="str">
        <f t="shared" si="329"/>
        <v/>
      </c>
      <c r="Q653" s="65" t="str">
        <f t="shared" si="329"/>
        <v/>
      </c>
      <c r="R653" s="65" t="str">
        <f t="shared" si="329"/>
        <v/>
      </c>
      <c r="S653" s="65" t="str">
        <f t="shared" si="329"/>
        <v/>
      </c>
      <c r="T653" s="65" t="str">
        <f t="shared" si="329"/>
        <v/>
      </c>
      <c r="U653" s="65" t="str">
        <f t="shared" si="329"/>
        <v/>
      </c>
      <c r="V653" s="66" t="str">
        <f t="shared" si="329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30">IFERROR((F655-F654)/F654,"")</f>
        <v/>
      </c>
      <c r="G656" s="63" t="str">
        <f t="shared" si="330"/>
        <v/>
      </c>
      <c r="H656" s="63" t="str">
        <f t="shared" si="330"/>
        <v/>
      </c>
      <c r="I656" s="63" t="str">
        <f t="shared" si="330"/>
        <v/>
      </c>
      <c r="J656" s="63" t="str">
        <f t="shared" si="330"/>
        <v/>
      </c>
      <c r="K656" s="63" t="str">
        <f t="shared" si="330"/>
        <v/>
      </c>
      <c r="L656" s="63" t="str">
        <f t="shared" si="330"/>
        <v/>
      </c>
      <c r="M656" s="63" t="str">
        <f t="shared" si="330"/>
        <v/>
      </c>
      <c r="N656" s="35" t="str">
        <f t="shared" si="330"/>
        <v/>
      </c>
      <c r="O656" s="35" t="str">
        <f t="shared" si="330"/>
        <v/>
      </c>
      <c r="P656" s="35" t="str">
        <f t="shared" si="330"/>
        <v/>
      </c>
      <c r="Q656" s="63" t="str">
        <f t="shared" si="330"/>
        <v/>
      </c>
      <c r="R656" s="63" t="str">
        <f t="shared" si="330"/>
        <v/>
      </c>
      <c r="S656" s="63" t="str">
        <f t="shared" si="330"/>
        <v/>
      </c>
      <c r="T656" s="63" t="str">
        <f t="shared" si="330"/>
        <v/>
      </c>
      <c r="U656" s="63" t="str">
        <f t="shared" si="330"/>
        <v/>
      </c>
      <c r="V656" s="64" t="str">
        <f t="shared" si="330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31">IFERROR(SQRT(2*(F655-F654)^2/(F655+F654)),"")</f>
        <v/>
      </c>
      <c r="G657" s="65" t="str">
        <f t="shared" si="331"/>
        <v/>
      </c>
      <c r="H657" s="65" t="str">
        <f t="shared" si="331"/>
        <v/>
      </c>
      <c r="I657" s="65" t="str">
        <f t="shared" si="331"/>
        <v/>
      </c>
      <c r="J657" s="65" t="str">
        <f t="shared" si="331"/>
        <v/>
      </c>
      <c r="K657" s="65" t="str">
        <f t="shared" si="331"/>
        <v/>
      </c>
      <c r="L657" s="65" t="str">
        <f t="shared" si="331"/>
        <v/>
      </c>
      <c r="M657" s="65" t="str">
        <f t="shared" si="331"/>
        <v/>
      </c>
      <c r="N657" s="70" t="str">
        <f t="shared" si="331"/>
        <v/>
      </c>
      <c r="O657" s="70" t="str">
        <f t="shared" si="331"/>
        <v/>
      </c>
      <c r="P657" s="70" t="str">
        <f t="shared" si="331"/>
        <v/>
      </c>
      <c r="Q657" s="65" t="str">
        <f t="shared" si="331"/>
        <v/>
      </c>
      <c r="R657" s="65" t="str">
        <f t="shared" si="331"/>
        <v/>
      </c>
      <c r="S657" s="65" t="str">
        <f t="shared" si="331"/>
        <v/>
      </c>
      <c r="T657" s="65" t="str">
        <f t="shared" si="331"/>
        <v/>
      </c>
      <c r="U657" s="65" t="str">
        <f t="shared" si="331"/>
        <v/>
      </c>
      <c r="V657" s="66" t="str">
        <f t="shared" si="331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32">IFERROR((F659-F658)/F658,"")</f>
        <v/>
      </c>
      <c r="G660" s="63" t="str">
        <f t="shared" si="332"/>
        <v/>
      </c>
      <c r="H660" s="63" t="str">
        <f t="shared" si="332"/>
        <v/>
      </c>
      <c r="I660" s="63" t="str">
        <f t="shared" si="332"/>
        <v/>
      </c>
      <c r="J660" s="63" t="str">
        <f t="shared" si="332"/>
        <v/>
      </c>
      <c r="K660" s="63" t="str">
        <f t="shared" si="332"/>
        <v/>
      </c>
      <c r="L660" s="63" t="str">
        <f t="shared" si="332"/>
        <v/>
      </c>
      <c r="M660" s="63" t="str">
        <f t="shared" si="332"/>
        <v/>
      </c>
      <c r="N660" s="35" t="str">
        <f t="shared" si="332"/>
        <v/>
      </c>
      <c r="O660" s="35" t="str">
        <f t="shared" si="332"/>
        <v/>
      </c>
      <c r="P660" s="35" t="str">
        <f t="shared" si="332"/>
        <v/>
      </c>
      <c r="Q660" s="63" t="str">
        <f t="shared" si="332"/>
        <v/>
      </c>
      <c r="R660" s="63" t="str">
        <f t="shared" si="332"/>
        <v/>
      </c>
      <c r="S660" s="63" t="str">
        <f t="shared" si="332"/>
        <v/>
      </c>
      <c r="T660" s="63" t="str">
        <f t="shared" si="332"/>
        <v/>
      </c>
      <c r="U660" s="63" t="str">
        <f t="shared" si="332"/>
        <v/>
      </c>
      <c r="V660" s="64" t="str">
        <f t="shared" si="332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33">IFERROR(SQRT(2*(F659-F658)^2/(F659+F658)),"")</f>
        <v/>
      </c>
      <c r="G661" s="65" t="str">
        <f t="shared" si="333"/>
        <v/>
      </c>
      <c r="H661" s="65" t="str">
        <f t="shared" si="333"/>
        <v/>
      </c>
      <c r="I661" s="65" t="str">
        <f t="shared" si="333"/>
        <v/>
      </c>
      <c r="J661" s="65" t="str">
        <f t="shared" si="333"/>
        <v/>
      </c>
      <c r="K661" s="65" t="str">
        <f t="shared" si="333"/>
        <v/>
      </c>
      <c r="L661" s="65" t="str">
        <f t="shared" si="333"/>
        <v/>
      </c>
      <c r="M661" s="65" t="str">
        <f t="shared" si="333"/>
        <v/>
      </c>
      <c r="N661" s="70" t="str">
        <f t="shared" si="333"/>
        <v/>
      </c>
      <c r="O661" s="70" t="str">
        <f t="shared" si="333"/>
        <v/>
      </c>
      <c r="P661" s="70" t="str">
        <f t="shared" si="333"/>
        <v/>
      </c>
      <c r="Q661" s="65" t="str">
        <f t="shared" si="333"/>
        <v/>
      </c>
      <c r="R661" s="65" t="str">
        <f t="shared" si="333"/>
        <v/>
      </c>
      <c r="S661" s="65" t="str">
        <f t="shared" si="333"/>
        <v/>
      </c>
      <c r="T661" s="65" t="str">
        <f t="shared" si="333"/>
        <v/>
      </c>
      <c r="U661" s="65" t="str">
        <f t="shared" si="333"/>
        <v/>
      </c>
      <c r="V661" s="66" t="str">
        <f t="shared" si="333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4">IFERROR((F663-F662)/F662,"")</f>
        <v/>
      </c>
      <c r="G664" s="63" t="str">
        <f t="shared" si="334"/>
        <v/>
      </c>
      <c r="H664" s="63" t="str">
        <f t="shared" si="334"/>
        <v/>
      </c>
      <c r="I664" s="63" t="str">
        <f t="shared" si="334"/>
        <v/>
      </c>
      <c r="J664" s="63" t="str">
        <f t="shared" si="334"/>
        <v/>
      </c>
      <c r="K664" s="63" t="str">
        <f t="shared" si="334"/>
        <v/>
      </c>
      <c r="L664" s="63" t="str">
        <f t="shared" si="334"/>
        <v/>
      </c>
      <c r="M664" s="63" t="str">
        <f t="shared" si="334"/>
        <v/>
      </c>
      <c r="N664" s="35" t="str">
        <f t="shared" si="334"/>
        <v/>
      </c>
      <c r="O664" s="35" t="str">
        <f t="shared" si="334"/>
        <v/>
      </c>
      <c r="P664" s="35" t="str">
        <f t="shared" si="334"/>
        <v/>
      </c>
      <c r="Q664" s="63" t="str">
        <f t="shared" si="334"/>
        <v/>
      </c>
      <c r="R664" s="63" t="str">
        <f t="shared" si="334"/>
        <v/>
      </c>
      <c r="S664" s="63" t="str">
        <f t="shared" si="334"/>
        <v/>
      </c>
      <c r="T664" s="63" t="str">
        <f t="shared" si="334"/>
        <v/>
      </c>
      <c r="U664" s="63" t="str">
        <f t="shared" si="334"/>
        <v/>
      </c>
      <c r="V664" s="64" t="str">
        <f t="shared" si="334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5">IFERROR(SQRT(2*(F663-F662)^2/(F663+F662)),"")</f>
        <v/>
      </c>
      <c r="G665" s="65" t="str">
        <f t="shared" si="335"/>
        <v/>
      </c>
      <c r="H665" s="65" t="str">
        <f t="shared" si="335"/>
        <v/>
      </c>
      <c r="I665" s="65" t="str">
        <f t="shared" si="335"/>
        <v/>
      </c>
      <c r="J665" s="65" t="str">
        <f t="shared" si="335"/>
        <v/>
      </c>
      <c r="K665" s="65" t="str">
        <f t="shared" si="335"/>
        <v/>
      </c>
      <c r="L665" s="65" t="str">
        <f t="shared" si="335"/>
        <v/>
      </c>
      <c r="M665" s="65" t="str">
        <f t="shared" si="335"/>
        <v/>
      </c>
      <c r="N665" s="70" t="str">
        <f t="shared" si="335"/>
        <v/>
      </c>
      <c r="O665" s="70" t="str">
        <f t="shared" si="335"/>
        <v/>
      </c>
      <c r="P665" s="70" t="str">
        <f t="shared" si="335"/>
        <v/>
      </c>
      <c r="Q665" s="65" t="str">
        <f t="shared" si="335"/>
        <v/>
      </c>
      <c r="R665" s="65" t="str">
        <f t="shared" si="335"/>
        <v/>
      </c>
      <c r="S665" s="65" t="str">
        <f t="shared" si="335"/>
        <v/>
      </c>
      <c r="T665" s="65" t="str">
        <f t="shared" si="335"/>
        <v/>
      </c>
      <c r="U665" s="65" t="str">
        <f t="shared" si="335"/>
        <v/>
      </c>
      <c r="V665" s="66" t="str">
        <f t="shared" si="335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6">IFERROR((F667-F666)/F666,"")</f>
        <v/>
      </c>
      <c r="G668" s="63" t="str">
        <f t="shared" si="336"/>
        <v/>
      </c>
      <c r="H668" s="63" t="str">
        <f t="shared" si="336"/>
        <v/>
      </c>
      <c r="I668" s="63" t="str">
        <f t="shared" si="336"/>
        <v/>
      </c>
      <c r="J668" s="63" t="str">
        <f t="shared" si="336"/>
        <v/>
      </c>
      <c r="K668" s="63" t="str">
        <f t="shared" si="336"/>
        <v/>
      </c>
      <c r="L668" s="63" t="str">
        <f t="shared" si="336"/>
        <v/>
      </c>
      <c r="M668" s="63" t="str">
        <f t="shared" si="336"/>
        <v/>
      </c>
      <c r="N668" s="35" t="str">
        <f t="shared" si="336"/>
        <v/>
      </c>
      <c r="O668" s="35" t="str">
        <f t="shared" si="336"/>
        <v/>
      </c>
      <c r="P668" s="35" t="str">
        <f t="shared" si="336"/>
        <v/>
      </c>
      <c r="Q668" s="63" t="str">
        <f t="shared" si="336"/>
        <v/>
      </c>
      <c r="R668" s="63" t="str">
        <f t="shared" si="336"/>
        <v/>
      </c>
      <c r="S668" s="63" t="str">
        <f t="shared" si="336"/>
        <v/>
      </c>
      <c r="T668" s="63" t="str">
        <f t="shared" si="336"/>
        <v/>
      </c>
      <c r="U668" s="63" t="str">
        <f t="shared" si="336"/>
        <v/>
      </c>
      <c r="V668" s="64" t="str">
        <f t="shared" si="336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7">IFERROR(SQRT(2*(F667-F666)^2/(F667+F666)),"")</f>
        <v/>
      </c>
      <c r="G669" s="65" t="str">
        <f t="shared" si="337"/>
        <v/>
      </c>
      <c r="H669" s="65" t="str">
        <f t="shared" si="337"/>
        <v/>
      </c>
      <c r="I669" s="65" t="str">
        <f t="shared" si="337"/>
        <v/>
      </c>
      <c r="J669" s="65" t="str">
        <f t="shared" si="337"/>
        <v/>
      </c>
      <c r="K669" s="65" t="str">
        <f t="shared" si="337"/>
        <v/>
      </c>
      <c r="L669" s="65" t="str">
        <f t="shared" si="337"/>
        <v/>
      </c>
      <c r="M669" s="65" t="str">
        <f t="shared" si="337"/>
        <v/>
      </c>
      <c r="N669" s="70" t="str">
        <f t="shared" si="337"/>
        <v/>
      </c>
      <c r="O669" s="70" t="str">
        <f t="shared" si="337"/>
        <v/>
      </c>
      <c r="P669" s="70" t="str">
        <f t="shared" si="337"/>
        <v/>
      </c>
      <c r="Q669" s="65" t="str">
        <f t="shared" si="337"/>
        <v/>
      </c>
      <c r="R669" s="65" t="str">
        <f t="shared" si="337"/>
        <v/>
      </c>
      <c r="S669" s="65" t="str">
        <f t="shared" si="337"/>
        <v/>
      </c>
      <c r="T669" s="65" t="str">
        <f t="shared" si="337"/>
        <v/>
      </c>
      <c r="U669" s="65" t="str">
        <f t="shared" si="337"/>
        <v/>
      </c>
      <c r="V669" s="66" t="str">
        <f t="shared" si="337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8">IFERROR((F671-F670)/F670,"")</f>
        <v/>
      </c>
      <c r="G672" s="63" t="str">
        <f t="shared" si="338"/>
        <v/>
      </c>
      <c r="H672" s="63" t="str">
        <f t="shared" si="338"/>
        <v/>
      </c>
      <c r="I672" s="63" t="str">
        <f t="shared" si="338"/>
        <v/>
      </c>
      <c r="J672" s="63" t="str">
        <f t="shared" si="338"/>
        <v/>
      </c>
      <c r="K672" s="63" t="str">
        <f t="shared" si="338"/>
        <v/>
      </c>
      <c r="L672" s="63" t="str">
        <f t="shared" si="338"/>
        <v/>
      </c>
      <c r="M672" s="63" t="str">
        <f t="shared" si="338"/>
        <v/>
      </c>
      <c r="N672" s="35" t="str">
        <f t="shared" si="338"/>
        <v/>
      </c>
      <c r="O672" s="35" t="str">
        <f t="shared" si="338"/>
        <v/>
      </c>
      <c r="P672" s="35" t="str">
        <f t="shared" si="338"/>
        <v/>
      </c>
      <c r="Q672" s="63" t="str">
        <f t="shared" si="338"/>
        <v/>
      </c>
      <c r="R672" s="63" t="str">
        <f t="shared" si="338"/>
        <v/>
      </c>
      <c r="S672" s="63" t="str">
        <f t="shared" si="338"/>
        <v/>
      </c>
      <c r="T672" s="63" t="str">
        <f t="shared" si="338"/>
        <v/>
      </c>
      <c r="U672" s="63" t="str">
        <f t="shared" si="338"/>
        <v/>
      </c>
      <c r="V672" s="64" t="str">
        <f t="shared" si="338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9">IFERROR(SQRT(2*(F671-F670)^2/(F671+F670)),"")</f>
        <v/>
      </c>
      <c r="G673" s="65" t="str">
        <f t="shared" si="339"/>
        <v/>
      </c>
      <c r="H673" s="65" t="str">
        <f t="shared" si="339"/>
        <v/>
      </c>
      <c r="I673" s="65" t="str">
        <f t="shared" si="339"/>
        <v/>
      </c>
      <c r="J673" s="65" t="str">
        <f t="shared" si="339"/>
        <v/>
      </c>
      <c r="K673" s="65" t="str">
        <f t="shared" si="339"/>
        <v/>
      </c>
      <c r="L673" s="65" t="str">
        <f t="shared" si="339"/>
        <v/>
      </c>
      <c r="M673" s="65" t="str">
        <f t="shared" si="339"/>
        <v/>
      </c>
      <c r="N673" s="70" t="str">
        <f t="shared" si="339"/>
        <v/>
      </c>
      <c r="O673" s="70" t="str">
        <f t="shared" si="339"/>
        <v/>
      </c>
      <c r="P673" s="70" t="str">
        <f t="shared" si="339"/>
        <v/>
      </c>
      <c r="Q673" s="65" t="str">
        <f t="shared" si="339"/>
        <v/>
      </c>
      <c r="R673" s="65" t="str">
        <f t="shared" si="339"/>
        <v/>
      </c>
      <c r="S673" s="65" t="str">
        <f t="shared" si="339"/>
        <v/>
      </c>
      <c r="T673" s="65" t="str">
        <f t="shared" si="339"/>
        <v/>
      </c>
      <c r="U673" s="65" t="str">
        <f t="shared" si="339"/>
        <v/>
      </c>
      <c r="V673" s="66" t="str">
        <f t="shared" si="339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40">IFERROR((F675-F674)/F674,"")</f>
        <v/>
      </c>
      <c r="G676" s="63" t="str">
        <f t="shared" si="340"/>
        <v/>
      </c>
      <c r="H676" s="63" t="str">
        <f t="shared" si="340"/>
        <v/>
      </c>
      <c r="I676" s="63" t="str">
        <f t="shared" si="340"/>
        <v/>
      </c>
      <c r="J676" s="63" t="str">
        <f t="shared" si="340"/>
        <v/>
      </c>
      <c r="K676" s="63" t="str">
        <f t="shared" si="340"/>
        <v/>
      </c>
      <c r="L676" s="63" t="str">
        <f t="shared" si="340"/>
        <v/>
      </c>
      <c r="M676" s="63" t="str">
        <f t="shared" si="340"/>
        <v/>
      </c>
      <c r="N676" s="35" t="str">
        <f t="shared" si="340"/>
        <v/>
      </c>
      <c r="O676" s="35" t="str">
        <f t="shared" si="340"/>
        <v/>
      </c>
      <c r="P676" s="35" t="str">
        <f t="shared" si="340"/>
        <v/>
      </c>
      <c r="Q676" s="63" t="str">
        <f t="shared" si="340"/>
        <v/>
      </c>
      <c r="R676" s="63" t="str">
        <f t="shared" si="340"/>
        <v/>
      </c>
      <c r="S676" s="63" t="str">
        <f t="shared" si="340"/>
        <v/>
      </c>
      <c r="T676" s="63" t="str">
        <f t="shared" si="340"/>
        <v/>
      </c>
      <c r="U676" s="63" t="str">
        <f t="shared" si="340"/>
        <v/>
      </c>
      <c r="V676" s="64" t="str">
        <f t="shared" si="340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41">IFERROR(SQRT(2*(F675-F674)^2/(F675+F674)),"")</f>
        <v/>
      </c>
      <c r="G677" s="65" t="str">
        <f t="shared" si="341"/>
        <v/>
      </c>
      <c r="H677" s="65" t="str">
        <f t="shared" si="341"/>
        <v/>
      </c>
      <c r="I677" s="65" t="str">
        <f t="shared" si="341"/>
        <v/>
      </c>
      <c r="J677" s="65" t="str">
        <f t="shared" si="341"/>
        <v/>
      </c>
      <c r="K677" s="65" t="str">
        <f t="shared" si="341"/>
        <v/>
      </c>
      <c r="L677" s="65" t="str">
        <f t="shared" si="341"/>
        <v/>
      </c>
      <c r="M677" s="65" t="str">
        <f t="shared" si="341"/>
        <v/>
      </c>
      <c r="N677" s="70" t="str">
        <f t="shared" si="341"/>
        <v/>
      </c>
      <c r="O677" s="70" t="str">
        <f t="shared" si="341"/>
        <v/>
      </c>
      <c r="P677" s="70" t="str">
        <f t="shared" si="341"/>
        <v/>
      </c>
      <c r="Q677" s="65" t="str">
        <f t="shared" si="341"/>
        <v/>
      </c>
      <c r="R677" s="65" t="str">
        <f t="shared" si="341"/>
        <v/>
      </c>
      <c r="S677" s="65" t="str">
        <f t="shared" si="341"/>
        <v/>
      </c>
      <c r="T677" s="65" t="str">
        <f t="shared" si="341"/>
        <v/>
      </c>
      <c r="U677" s="65" t="str">
        <f t="shared" si="341"/>
        <v/>
      </c>
      <c r="V677" s="66" t="str">
        <f t="shared" si="341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42">IFERROR((F679-F678)/F678,"")</f>
        <v/>
      </c>
      <c r="G680" s="63" t="str">
        <f t="shared" si="342"/>
        <v/>
      </c>
      <c r="H680" s="63" t="str">
        <f t="shared" si="342"/>
        <v/>
      </c>
      <c r="I680" s="63" t="str">
        <f t="shared" si="342"/>
        <v/>
      </c>
      <c r="J680" s="63" t="str">
        <f t="shared" si="342"/>
        <v/>
      </c>
      <c r="K680" s="63" t="str">
        <f t="shared" si="342"/>
        <v/>
      </c>
      <c r="L680" s="63" t="str">
        <f t="shared" si="342"/>
        <v/>
      </c>
      <c r="M680" s="63" t="str">
        <f t="shared" si="342"/>
        <v/>
      </c>
      <c r="N680" s="35" t="str">
        <f t="shared" si="342"/>
        <v/>
      </c>
      <c r="O680" s="35" t="str">
        <f t="shared" si="342"/>
        <v/>
      </c>
      <c r="P680" s="35" t="str">
        <f t="shared" si="342"/>
        <v/>
      </c>
      <c r="Q680" s="63" t="str">
        <f t="shared" si="342"/>
        <v/>
      </c>
      <c r="R680" s="63" t="str">
        <f t="shared" si="342"/>
        <v/>
      </c>
      <c r="S680" s="63" t="str">
        <f t="shared" si="342"/>
        <v/>
      </c>
      <c r="T680" s="63" t="str">
        <f t="shared" si="342"/>
        <v/>
      </c>
      <c r="U680" s="63" t="str">
        <f t="shared" si="342"/>
        <v/>
      </c>
      <c r="V680" s="64" t="str">
        <f t="shared" si="342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43">IFERROR(SQRT(2*(F679-F678)^2/(F679+F678)),"")</f>
        <v/>
      </c>
      <c r="G681" s="65" t="str">
        <f t="shared" si="343"/>
        <v/>
      </c>
      <c r="H681" s="65" t="str">
        <f t="shared" si="343"/>
        <v/>
      </c>
      <c r="I681" s="65" t="str">
        <f t="shared" si="343"/>
        <v/>
      </c>
      <c r="J681" s="65" t="str">
        <f t="shared" si="343"/>
        <v/>
      </c>
      <c r="K681" s="65" t="str">
        <f t="shared" si="343"/>
        <v/>
      </c>
      <c r="L681" s="65" t="str">
        <f t="shared" si="343"/>
        <v/>
      </c>
      <c r="M681" s="65" t="str">
        <f t="shared" si="343"/>
        <v/>
      </c>
      <c r="N681" s="70" t="str">
        <f t="shared" si="343"/>
        <v/>
      </c>
      <c r="O681" s="70" t="str">
        <f t="shared" si="343"/>
        <v/>
      </c>
      <c r="P681" s="70" t="str">
        <f t="shared" si="343"/>
        <v/>
      </c>
      <c r="Q681" s="65" t="str">
        <f t="shared" si="343"/>
        <v/>
      </c>
      <c r="R681" s="65" t="str">
        <f t="shared" si="343"/>
        <v/>
      </c>
      <c r="S681" s="65" t="str">
        <f t="shared" si="343"/>
        <v/>
      </c>
      <c r="T681" s="65" t="str">
        <f t="shared" si="343"/>
        <v/>
      </c>
      <c r="U681" s="65" t="str">
        <f t="shared" si="343"/>
        <v/>
      </c>
      <c r="V681" s="66" t="str">
        <f t="shared" si="343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4">IFERROR((F683-F682)/F682,"")</f>
        <v/>
      </c>
      <c r="G684" s="63" t="str">
        <f t="shared" si="344"/>
        <v/>
      </c>
      <c r="H684" s="63" t="str">
        <f t="shared" si="344"/>
        <v/>
      </c>
      <c r="I684" s="63" t="str">
        <f t="shared" si="344"/>
        <v/>
      </c>
      <c r="J684" s="63" t="str">
        <f t="shared" si="344"/>
        <v/>
      </c>
      <c r="K684" s="63" t="str">
        <f t="shared" si="344"/>
        <v/>
      </c>
      <c r="L684" s="63" t="str">
        <f t="shared" si="344"/>
        <v/>
      </c>
      <c r="M684" s="63" t="str">
        <f t="shared" si="344"/>
        <v/>
      </c>
      <c r="N684" s="35" t="str">
        <f t="shared" si="344"/>
        <v/>
      </c>
      <c r="O684" s="35" t="str">
        <f t="shared" si="344"/>
        <v/>
      </c>
      <c r="P684" s="35" t="str">
        <f t="shared" si="344"/>
        <v/>
      </c>
      <c r="Q684" s="63" t="str">
        <f t="shared" si="344"/>
        <v/>
      </c>
      <c r="R684" s="63" t="str">
        <f t="shared" si="344"/>
        <v/>
      </c>
      <c r="S684" s="63" t="str">
        <f t="shared" si="344"/>
        <v/>
      </c>
      <c r="T684" s="63" t="str">
        <f t="shared" si="344"/>
        <v/>
      </c>
      <c r="U684" s="63" t="str">
        <f t="shared" si="344"/>
        <v/>
      </c>
      <c r="V684" s="64" t="str">
        <f t="shared" si="344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5">IFERROR(SQRT(2*(F683-F682)^2/(F683+F682)),"")</f>
        <v/>
      </c>
      <c r="G685" s="65" t="str">
        <f t="shared" si="345"/>
        <v/>
      </c>
      <c r="H685" s="65" t="str">
        <f t="shared" si="345"/>
        <v/>
      </c>
      <c r="I685" s="65" t="str">
        <f t="shared" si="345"/>
        <v/>
      </c>
      <c r="J685" s="65" t="str">
        <f t="shared" si="345"/>
        <v/>
      </c>
      <c r="K685" s="65" t="str">
        <f t="shared" si="345"/>
        <v/>
      </c>
      <c r="L685" s="65" t="str">
        <f t="shared" si="345"/>
        <v/>
      </c>
      <c r="M685" s="65" t="str">
        <f t="shared" si="345"/>
        <v/>
      </c>
      <c r="N685" s="70" t="str">
        <f t="shared" si="345"/>
        <v/>
      </c>
      <c r="O685" s="70" t="str">
        <f t="shared" si="345"/>
        <v/>
      </c>
      <c r="P685" s="70" t="str">
        <f t="shared" si="345"/>
        <v/>
      </c>
      <c r="Q685" s="65" t="str">
        <f t="shared" si="345"/>
        <v/>
      </c>
      <c r="R685" s="65" t="str">
        <f t="shared" si="345"/>
        <v/>
      </c>
      <c r="S685" s="65" t="str">
        <f t="shared" si="345"/>
        <v/>
      </c>
      <c r="T685" s="65" t="str">
        <f t="shared" si="345"/>
        <v/>
      </c>
      <c r="U685" s="65" t="str">
        <f t="shared" si="345"/>
        <v/>
      </c>
      <c r="V685" s="66" t="str">
        <f t="shared" si="345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6">IFERROR((F687-F686)/F686,"")</f>
        <v/>
      </c>
      <c r="G688" s="63" t="str">
        <f t="shared" si="346"/>
        <v/>
      </c>
      <c r="H688" s="63" t="str">
        <f t="shared" si="346"/>
        <v/>
      </c>
      <c r="I688" s="63" t="str">
        <f t="shared" si="346"/>
        <v/>
      </c>
      <c r="J688" s="63" t="str">
        <f t="shared" si="346"/>
        <v/>
      </c>
      <c r="K688" s="63" t="str">
        <f t="shared" si="346"/>
        <v/>
      </c>
      <c r="L688" s="63" t="str">
        <f t="shared" si="346"/>
        <v/>
      </c>
      <c r="M688" s="63" t="str">
        <f t="shared" si="346"/>
        <v/>
      </c>
      <c r="N688" s="35" t="str">
        <f t="shared" si="346"/>
        <v/>
      </c>
      <c r="O688" s="35" t="str">
        <f t="shared" si="346"/>
        <v/>
      </c>
      <c r="P688" s="35" t="str">
        <f t="shared" si="346"/>
        <v/>
      </c>
      <c r="Q688" s="63" t="str">
        <f t="shared" si="346"/>
        <v/>
      </c>
      <c r="R688" s="63" t="str">
        <f t="shared" si="346"/>
        <v/>
      </c>
      <c r="S688" s="63" t="str">
        <f t="shared" si="346"/>
        <v/>
      </c>
      <c r="T688" s="63" t="str">
        <f t="shared" si="346"/>
        <v/>
      </c>
      <c r="U688" s="63" t="str">
        <f t="shared" si="346"/>
        <v/>
      </c>
      <c r="V688" s="64" t="str">
        <f t="shared" si="346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7">IFERROR(SQRT(2*(F687-F686)^2/(F687+F686)),"")</f>
        <v/>
      </c>
      <c r="G689" s="65" t="str">
        <f t="shared" si="347"/>
        <v/>
      </c>
      <c r="H689" s="65" t="str">
        <f t="shared" si="347"/>
        <v/>
      </c>
      <c r="I689" s="65" t="str">
        <f t="shared" si="347"/>
        <v/>
      </c>
      <c r="J689" s="65" t="str">
        <f t="shared" si="347"/>
        <v/>
      </c>
      <c r="K689" s="65" t="str">
        <f t="shared" si="347"/>
        <v/>
      </c>
      <c r="L689" s="65" t="str">
        <f t="shared" si="347"/>
        <v/>
      </c>
      <c r="M689" s="65" t="str">
        <f t="shared" si="347"/>
        <v/>
      </c>
      <c r="N689" s="70" t="str">
        <f t="shared" si="347"/>
        <v/>
      </c>
      <c r="O689" s="70" t="str">
        <f t="shared" si="347"/>
        <v/>
      </c>
      <c r="P689" s="70" t="str">
        <f t="shared" si="347"/>
        <v/>
      </c>
      <c r="Q689" s="65" t="str">
        <f t="shared" si="347"/>
        <v/>
      </c>
      <c r="R689" s="65" t="str">
        <f t="shared" si="347"/>
        <v/>
      </c>
      <c r="S689" s="65" t="str">
        <f t="shared" si="347"/>
        <v/>
      </c>
      <c r="T689" s="65" t="str">
        <f t="shared" si="347"/>
        <v/>
      </c>
      <c r="U689" s="65" t="str">
        <f t="shared" si="347"/>
        <v/>
      </c>
      <c r="V689" s="66" t="str">
        <f t="shared" si="347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48">IFERROR((F691-F690)/F690,"")</f>
        <v/>
      </c>
      <c r="G692" s="63" t="str">
        <f t="shared" si="348"/>
        <v/>
      </c>
      <c r="H692" s="63" t="str">
        <f t="shared" si="348"/>
        <v/>
      </c>
      <c r="I692" s="63" t="str">
        <f t="shared" si="348"/>
        <v/>
      </c>
      <c r="J692" s="63" t="str">
        <f t="shared" si="348"/>
        <v/>
      </c>
      <c r="K692" s="63" t="str">
        <f t="shared" si="348"/>
        <v/>
      </c>
      <c r="L692" s="63" t="str">
        <f t="shared" si="348"/>
        <v/>
      </c>
      <c r="M692" s="63" t="str">
        <f t="shared" si="348"/>
        <v/>
      </c>
      <c r="N692" s="35" t="str">
        <f t="shared" si="348"/>
        <v/>
      </c>
      <c r="O692" s="35" t="str">
        <f t="shared" si="348"/>
        <v/>
      </c>
      <c r="P692" s="35" t="str">
        <f t="shared" si="348"/>
        <v/>
      </c>
      <c r="Q692" s="63" t="str">
        <f t="shared" si="348"/>
        <v/>
      </c>
      <c r="R692" s="63" t="str">
        <f t="shared" si="348"/>
        <v/>
      </c>
      <c r="S692" s="63" t="str">
        <f t="shared" si="348"/>
        <v/>
      </c>
      <c r="T692" s="63" t="str">
        <f t="shared" si="348"/>
        <v/>
      </c>
      <c r="U692" s="63" t="str">
        <f t="shared" si="348"/>
        <v/>
      </c>
      <c r="V692" s="64" t="str">
        <f t="shared" si="348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49">IFERROR(SQRT(2*(F691-F690)^2/(F691+F690)),"")</f>
        <v/>
      </c>
      <c r="G693" s="65" t="str">
        <f t="shared" si="349"/>
        <v/>
      </c>
      <c r="H693" s="65" t="str">
        <f t="shared" si="349"/>
        <v/>
      </c>
      <c r="I693" s="65" t="str">
        <f t="shared" si="349"/>
        <v/>
      </c>
      <c r="J693" s="65" t="str">
        <f t="shared" si="349"/>
        <v/>
      </c>
      <c r="K693" s="65" t="str">
        <f t="shared" si="349"/>
        <v/>
      </c>
      <c r="L693" s="65" t="str">
        <f t="shared" si="349"/>
        <v/>
      </c>
      <c r="M693" s="65" t="str">
        <f t="shared" si="349"/>
        <v/>
      </c>
      <c r="N693" s="70" t="str">
        <f t="shared" si="349"/>
        <v/>
      </c>
      <c r="O693" s="70" t="str">
        <f t="shared" si="349"/>
        <v/>
      </c>
      <c r="P693" s="70" t="str">
        <f t="shared" si="349"/>
        <v/>
      </c>
      <c r="Q693" s="65" t="str">
        <f t="shared" si="349"/>
        <v/>
      </c>
      <c r="R693" s="65" t="str">
        <f t="shared" si="349"/>
        <v/>
      </c>
      <c r="S693" s="65" t="str">
        <f t="shared" si="349"/>
        <v/>
      </c>
      <c r="T693" s="65" t="str">
        <f t="shared" si="349"/>
        <v/>
      </c>
      <c r="U693" s="65" t="str">
        <f t="shared" si="349"/>
        <v/>
      </c>
      <c r="V693" s="66" t="str">
        <f t="shared" si="349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50">IFERROR((F695-F694)/F694,"")</f>
        <v/>
      </c>
      <c r="G696" s="63" t="str">
        <f t="shared" si="350"/>
        <v/>
      </c>
      <c r="H696" s="63" t="str">
        <f t="shared" si="350"/>
        <v/>
      </c>
      <c r="I696" s="63" t="str">
        <f t="shared" si="350"/>
        <v/>
      </c>
      <c r="J696" s="63" t="str">
        <f t="shared" si="350"/>
        <v/>
      </c>
      <c r="K696" s="63" t="str">
        <f t="shared" si="350"/>
        <v/>
      </c>
      <c r="L696" s="63" t="str">
        <f t="shared" si="350"/>
        <v/>
      </c>
      <c r="M696" s="63" t="str">
        <f t="shared" si="350"/>
        <v/>
      </c>
      <c r="N696" s="35" t="str">
        <f t="shared" si="350"/>
        <v/>
      </c>
      <c r="O696" s="35" t="str">
        <f t="shared" si="350"/>
        <v/>
      </c>
      <c r="P696" s="35" t="str">
        <f t="shared" si="350"/>
        <v/>
      </c>
      <c r="Q696" s="63" t="str">
        <f t="shared" si="350"/>
        <v/>
      </c>
      <c r="R696" s="63" t="str">
        <f t="shared" si="350"/>
        <v/>
      </c>
      <c r="S696" s="63" t="str">
        <f t="shared" si="350"/>
        <v/>
      </c>
      <c r="T696" s="63" t="str">
        <f t="shared" si="350"/>
        <v/>
      </c>
      <c r="U696" s="63" t="str">
        <f t="shared" si="350"/>
        <v/>
      </c>
      <c r="V696" s="64" t="str">
        <f t="shared" si="350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51">IFERROR(SQRT(2*(F695-F694)^2/(F695+F694)),"")</f>
        <v/>
      </c>
      <c r="G697" s="65" t="str">
        <f t="shared" si="351"/>
        <v/>
      </c>
      <c r="H697" s="65" t="str">
        <f t="shared" si="351"/>
        <v/>
      </c>
      <c r="I697" s="65" t="str">
        <f t="shared" si="351"/>
        <v/>
      </c>
      <c r="J697" s="65" t="str">
        <f t="shared" si="351"/>
        <v/>
      </c>
      <c r="K697" s="65" t="str">
        <f t="shared" si="351"/>
        <v/>
      </c>
      <c r="L697" s="65" t="str">
        <f t="shared" si="351"/>
        <v/>
      </c>
      <c r="M697" s="65" t="str">
        <f t="shared" si="351"/>
        <v/>
      </c>
      <c r="N697" s="70" t="str">
        <f t="shared" si="351"/>
        <v/>
      </c>
      <c r="O697" s="70" t="str">
        <f t="shared" si="351"/>
        <v/>
      </c>
      <c r="P697" s="70" t="str">
        <f t="shared" si="351"/>
        <v/>
      </c>
      <c r="Q697" s="65" t="str">
        <f t="shared" si="351"/>
        <v/>
      </c>
      <c r="R697" s="65" t="str">
        <f t="shared" si="351"/>
        <v/>
      </c>
      <c r="S697" s="65" t="str">
        <f t="shared" si="351"/>
        <v/>
      </c>
      <c r="T697" s="65" t="str">
        <f t="shared" si="351"/>
        <v/>
      </c>
      <c r="U697" s="65" t="str">
        <f t="shared" si="351"/>
        <v/>
      </c>
      <c r="V697" s="66" t="str">
        <f t="shared" si="351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52">IFERROR((F699-F698)/F698,"")</f>
        <v/>
      </c>
      <c r="G700" s="63" t="str">
        <f t="shared" si="352"/>
        <v/>
      </c>
      <c r="H700" s="63" t="str">
        <f t="shared" si="352"/>
        <v/>
      </c>
      <c r="I700" s="63" t="str">
        <f t="shared" si="352"/>
        <v/>
      </c>
      <c r="J700" s="63" t="str">
        <f t="shared" si="352"/>
        <v/>
      </c>
      <c r="K700" s="63" t="str">
        <f t="shared" si="352"/>
        <v/>
      </c>
      <c r="L700" s="63" t="str">
        <f t="shared" si="352"/>
        <v/>
      </c>
      <c r="M700" s="63" t="str">
        <f t="shared" si="352"/>
        <v/>
      </c>
      <c r="N700" s="35" t="str">
        <f t="shared" si="352"/>
        <v/>
      </c>
      <c r="O700" s="35" t="str">
        <f t="shared" si="352"/>
        <v/>
      </c>
      <c r="P700" s="35" t="str">
        <f t="shared" si="352"/>
        <v/>
      </c>
      <c r="Q700" s="63" t="str">
        <f t="shared" si="352"/>
        <v/>
      </c>
      <c r="R700" s="63" t="str">
        <f t="shared" si="352"/>
        <v/>
      </c>
      <c r="S700" s="63" t="str">
        <f t="shared" si="352"/>
        <v/>
      </c>
      <c r="T700" s="63" t="str">
        <f t="shared" si="352"/>
        <v/>
      </c>
      <c r="U700" s="63" t="str">
        <f t="shared" si="352"/>
        <v/>
      </c>
      <c r="V700" s="64" t="str">
        <f t="shared" si="352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53">IFERROR(SQRT(2*(F699-F698)^2/(F699+F698)),"")</f>
        <v/>
      </c>
      <c r="G701" s="65" t="str">
        <f t="shared" si="353"/>
        <v/>
      </c>
      <c r="H701" s="65" t="str">
        <f t="shared" si="353"/>
        <v/>
      </c>
      <c r="I701" s="65" t="str">
        <f t="shared" si="353"/>
        <v/>
      </c>
      <c r="J701" s="65" t="str">
        <f t="shared" si="353"/>
        <v/>
      </c>
      <c r="K701" s="65" t="str">
        <f t="shared" si="353"/>
        <v/>
      </c>
      <c r="L701" s="65" t="str">
        <f t="shared" si="353"/>
        <v/>
      </c>
      <c r="M701" s="65" t="str">
        <f t="shared" si="353"/>
        <v/>
      </c>
      <c r="N701" s="70" t="str">
        <f t="shared" si="353"/>
        <v/>
      </c>
      <c r="O701" s="70" t="str">
        <f t="shared" si="353"/>
        <v/>
      </c>
      <c r="P701" s="70" t="str">
        <f t="shared" si="353"/>
        <v/>
      </c>
      <c r="Q701" s="65" t="str">
        <f t="shared" si="353"/>
        <v/>
      </c>
      <c r="R701" s="65" t="str">
        <f t="shared" si="353"/>
        <v/>
      </c>
      <c r="S701" s="65" t="str">
        <f t="shared" si="353"/>
        <v/>
      </c>
      <c r="T701" s="65" t="str">
        <f t="shared" si="353"/>
        <v/>
      </c>
      <c r="U701" s="65" t="str">
        <f t="shared" si="353"/>
        <v/>
      </c>
      <c r="V701" s="66" t="str">
        <f t="shared" si="353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4">IFERROR((F703-F702)/F702,"")</f>
        <v/>
      </c>
      <c r="G704" s="63" t="str">
        <f t="shared" si="354"/>
        <v/>
      </c>
      <c r="H704" s="63" t="str">
        <f t="shared" si="354"/>
        <v/>
      </c>
      <c r="I704" s="63" t="str">
        <f t="shared" si="354"/>
        <v/>
      </c>
      <c r="J704" s="63" t="str">
        <f t="shared" si="354"/>
        <v/>
      </c>
      <c r="K704" s="63" t="str">
        <f t="shared" si="354"/>
        <v/>
      </c>
      <c r="L704" s="63" t="str">
        <f t="shared" si="354"/>
        <v/>
      </c>
      <c r="M704" s="63" t="str">
        <f t="shared" si="354"/>
        <v/>
      </c>
      <c r="N704" s="35" t="str">
        <f t="shared" si="354"/>
        <v/>
      </c>
      <c r="O704" s="35" t="str">
        <f t="shared" si="354"/>
        <v/>
      </c>
      <c r="P704" s="35" t="str">
        <f t="shared" si="354"/>
        <v/>
      </c>
      <c r="Q704" s="63" t="str">
        <f t="shared" si="354"/>
        <v/>
      </c>
      <c r="R704" s="63" t="str">
        <f t="shared" si="354"/>
        <v/>
      </c>
      <c r="S704" s="63" t="str">
        <f t="shared" si="354"/>
        <v/>
      </c>
      <c r="T704" s="63" t="str">
        <f t="shared" si="354"/>
        <v/>
      </c>
      <c r="U704" s="63" t="str">
        <f t="shared" si="354"/>
        <v/>
      </c>
      <c r="V704" s="64" t="str">
        <f t="shared" si="354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5">IFERROR(SQRT(2*(F703-F702)^2/(F703+F702)),"")</f>
        <v/>
      </c>
      <c r="G705" s="65" t="str">
        <f t="shared" si="355"/>
        <v/>
      </c>
      <c r="H705" s="65" t="str">
        <f t="shared" si="355"/>
        <v/>
      </c>
      <c r="I705" s="65" t="str">
        <f t="shared" si="355"/>
        <v/>
      </c>
      <c r="J705" s="65" t="str">
        <f t="shared" si="355"/>
        <v/>
      </c>
      <c r="K705" s="65" t="str">
        <f t="shared" si="355"/>
        <v/>
      </c>
      <c r="L705" s="65" t="str">
        <f t="shared" si="355"/>
        <v/>
      </c>
      <c r="M705" s="65" t="str">
        <f t="shared" si="355"/>
        <v/>
      </c>
      <c r="N705" s="70" t="str">
        <f t="shared" si="355"/>
        <v/>
      </c>
      <c r="O705" s="70" t="str">
        <f t="shared" si="355"/>
        <v/>
      </c>
      <c r="P705" s="70" t="str">
        <f t="shared" si="355"/>
        <v/>
      </c>
      <c r="Q705" s="65" t="str">
        <f t="shared" si="355"/>
        <v/>
      </c>
      <c r="R705" s="65" t="str">
        <f t="shared" si="355"/>
        <v/>
      </c>
      <c r="S705" s="65" t="str">
        <f t="shared" si="355"/>
        <v/>
      </c>
      <c r="T705" s="65" t="str">
        <f t="shared" si="355"/>
        <v/>
      </c>
      <c r="U705" s="65" t="str">
        <f t="shared" si="355"/>
        <v/>
      </c>
      <c r="V705" s="66" t="str">
        <f t="shared" si="355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56">IFERROR((F707-F706)/F706,"")</f>
        <v/>
      </c>
      <c r="G708" s="63" t="str">
        <f t="shared" si="356"/>
        <v/>
      </c>
      <c r="H708" s="63" t="str">
        <f t="shared" si="356"/>
        <v/>
      </c>
      <c r="I708" s="63" t="str">
        <f t="shared" si="356"/>
        <v/>
      </c>
      <c r="J708" s="63" t="str">
        <f t="shared" si="356"/>
        <v/>
      </c>
      <c r="K708" s="63" t="str">
        <f t="shared" si="356"/>
        <v/>
      </c>
      <c r="L708" s="63" t="str">
        <f t="shared" si="356"/>
        <v/>
      </c>
      <c r="M708" s="63" t="str">
        <f t="shared" si="356"/>
        <v/>
      </c>
      <c r="N708" s="35" t="str">
        <f t="shared" si="356"/>
        <v/>
      </c>
      <c r="O708" s="35" t="str">
        <f t="shared" si="356"/>
        <v/>
      </c>
      <c r="P708" s="35" t="str">
        <f t="shared" si="356"/>
        <v/>
      </c>
      <c r="Q708" s="63" t="str">
        <f t="shared" si="356"/>
        <v/>
      </c>
      <c r="R708" s="63" t="str">
        <f t="shared" si="356"/>
        <v/>
      </c>
      <c r="S708" s="63" t="str">
        <f t="shared" si="356"/>
        <v/>
      </c>
      <c r="T708" s="63" t="str">
        <f t="shared" si="356"/>
        <v/>
      </c>
      <c r="U708" s="63" t="str">
        <f t="shared" si="356"/>
        <v/>
      </c>
      <c r="V708" s="64" t="str">
        <f t="shared" si="356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57">IFERROR(SQRT(2*(F707-F706)^2/(F707+F706)),"")</f>
        <v/>
      </c>
      <c r="G709" s="65" t="str">
        <f t="shared" si="357"/>
        <v/>
      </c>
      <c r="H709" s="65" t="str">
        <f t="shared" si="357"/>
        <v/>
      </c>
      <c r="I709" s="65" t="str">
        <f t="shared" si="357"/>
        <v/>
      </c>
      <c r="J709" s="65" t="str">
        <f t="shared" si="357"/>
        <v/>
      </c>
      <c r="K709" s="65" t="str">
        <f t="shared" si="357"/>
        <v/>
      </c>
      <c r="L709" s="65" t="str">
        <f t="shared" si="357"/>
        <v/>
      </c>
      <c r="M709" s="65" t="str">
        <f t="shared" si="357"/>
        <v/>
      </c>
      <c r="N709" s="70" t="str">
        <f t="shared" si="357"/>
        <v/>
      </c>
      <c r="O709" s="70" t="str">
        <f t="shared" si="357"/>
        <v/>
      </c>
      <c r="P709" s="70" t="str">
        <f t="shared" si="357"/>
        <v/>
      </c>
      <c r="Q709" s="65" t="str">
        <f t="shared" si="357"/>
        <v/>
      </c>
      <c r="R709" s="65" t="str">
        <f t="shared" si="357"/>
        <v/>
      </c>
      <c r="S709" s="65" t="str">
        <f t="shared" si="357"/>
        <v/>
      </c>
      <c r="T709" s="65" t="str">
        <f t="shared" si="357"/>
        <v/>
      </c>
      <c r="U709" s="65" t="str">
        <f t="shared" si="357"/>
        <v/>
      </c>
      <c r="V709" s="66" t="str">
        <f t="shared" si="357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8">IFERROR((F711-F710)/F710,"")</f>
        <v/>
      </c>
      <c r="G712" s="63" t="str">
        <f t="shared" si="358"/>
        <v/>
      </c>
      <c r="H712" s="63" t="str">
        <f t="shared" si="358"/>
        <v/>
      </c>
      <c r="I712" s="63" t="str">
        <f t="shared" si="358"/>
        <v/>
      </c>
      <c r="J712" s="63" t="str">
        <f t="shared" si="358"/>
        <v/>
      </c>
      <c r="K712" s="63" t="str">
        <f t="shared" si="358"/>
        <v/>
      </c>
      <c r="L712" s="63" t="str">
        <f t="shared" si="358"/>
        <v/>
      </c>
      <c r="M712" s="63" t="str">
        <f t="shared" si="358"/>
        <v/>
      </c>
      <c r="N712" s="35" t="str">
        <f t="shared" si="358"/>
        <v/>
      </c>
      <c r="O712" s="35" t="str">
        <f t="shared" si="358"/>
        <v/>
      </c>
      <c r="P712" s="35" t="str">
        <f t="shared" si="358"/>
        <v/>
      </c>
      <c r="Q712" s="63" t="str">
        <f t="shared" si="358"/>
        <v/>
      </c>
      <c r="R712" s="63" t="str">
        <f t="shared" si="358"/>
        <v/>
      </c>
      <c r="S712" s="63" t="str">
        <f t="shared" si="358"/>
        <v/>
      </c>
      <c r="T712" s="63" t="str">
        <f t="shared" si="358"/>
        <v/>
      </c>
      <c r="U712" s="63" t="str">
        <f t="shared" si="358"/>
        <v/>
      </c>
      <c r="V712" s="64" t="str">
        <f t="shared" si="358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9">IFERROR(SQRT(2*(F711-F710)^2/(F711+F710)),"")</f>
        <v/>
      </c>
      <c r="G713" s="65" t="str">
        <f t="shared" si="359"/>
        <v/>
      </c>
      <c r="H713" s="65" t="str">
        <f t="shared" si="359"/>
        <v/>
      </c>
      <c r="I713" s="65" t="str">
        <f t="shared" si="359"/>
        <v/>
      </c>
      <c r="J713" s="65" t="str">
        <f t="shared" si="359"/>
        <v/>
      </c>
      <c r="K713" s="65" t="str">
        <f t="shared" si="359"/>
        <v/>
      </c>
      <c r="L713" s="65" t="str">
        <f t="shared" si="359"/>
        <v/>
      </c>
      <c r="M713" s="65" t="str">
        <f t="shared" si="359"/>
        <v/>
      </c>
      <c r="N713" s="70" t="str">
        <f t="shared" si="359"/>
        <v/>
      </c>
      <c r="O713" s="70" t="str">
        <f t="shared" si="359"/>
        <v/>
      </c>
      <c r="P713" s="70" t="str">
        <f t="shared" si="359"/>
        <v/>
      </c>
      <c r="Q713" s="65" t="str">
        <f t="shared" si="359"/>
        <v/>
      </c>
      <c r="R713" s="65" t="str">
        <f t="shared" si="359"/>
        <v/>
      </c>
      <c r="S713" s="65" t="str">
        <f t="shared" si="359"/>
        <v/>
      </c>
      <c r="T713" s="65" t="str">
        <f t="shared" si="359"/>
        <v/>
      </c>
      <c r="U713" s="65" t="str">
        <f t="shared" si="359"/>
        <v/>
      </c>
      <c r="V713" s="66" t="str">
        <f t="shared" si="359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60">IFERROR((F715-F714)/F714,"")</f>
        <v/>
      </c>
      <c r="G716" s="63" t="str">
        <f t="shared" si="360"/>
        <v/>
      </c>
      <c r="H716" s="63" t="str">
        <f t="shared" si="360"/>
        <v/>
      </c>
      <c r="I716" s="63" t="str">
        <f t="shared" si="360"/>
        <v/>
      </c>
      <c r="J716" s="63" t="str">
        <f t="shared" si="360"/>
        <v/>
      </c>
      <c r="K716" s="63" t="str">
        <f t="shared" si="360"/>
        <v/>
      </c>
      <c r="L716" s="63" t="str">
        <f t="shared" si="360"/>
        <v/>
      </c>
      <c r="M716" s="63" t="str">
        <f t="shared" si="360"/>
        <v/>
      </c>
      <c r="N716" s="35" t="str">
        <f t="shared" si="360"/>
        <v/>
      </c>
      <c r="O716" s="35" t="str">
        <f t="shared" si="360"/>
        <v/>
      </c>
      <c r="P716" s="35" t="str">
        <f t="shared" si="360"/>
        <v/>
      </c>
      <c r="Q716" s="63" t="str">
        <f t="shared" si="360"/>
        <v/>
      </c>
      <c r="R716" s="63" t="str">
        <f t="shared" si="360"/>
        <v/>
      </c>
      <c r="S716" s="63" t="str">
        <f t="shared" si="360"/>
        <v/>
      </c>
      <c r="T716" s="63" t="str">
        <f t="shared" si="360"/>
        <v/>
      </c>
      <c r="U716" s="63" t="str">
        <f t="shared" si="360"/>
        <v/>
      </c>
      <c r="V716" s="64" t="str">
        <f t="shared" si="360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61">IFERROR(SQRT(2*(F715-F714)^2/(F715+F714)),"")</f>
        <v/>
      </c>
      <c r="G717" s="65" t="str">
        <f t="shared" si="361"/>
        <v/>
      </c>
      <c r="H717" s="65" t="str">
        <f t="shared" si="361"/>
        <v/>
      </c>
      <c r="I717" s="65" t="str">
        <f t="shared" si="361"/>
        <v/>
      </c>
      <c r="J717" s="65" t="str">
        <f t="shared" si="361"/>
        <v/>
      </c>
      <c r="K717" s="65" t="str">
        <f t="shared" si="361"/>
        <v/>
      </c>
      <c r="L717" s="65" t="str">
        <f t="shared" si="361"/>
        <v/>
      </c>
      <c r="M717" s="65" t="str">
        <f t="shared" si="361"/>
        <v/>
      </c>
      <c r="N717" s="70" t="str">
        <f t="shared" si="361"/>
        <v/>
      </c>
      <c r="O717" s="70" t="str">
        <f t="shared" si="361"/>
        <v/>
      </c>
      <c r="P717" s="70" t="str">
        <f t="shared" si="361"/>
        <v/>
      </c>
      <c r="Q717" s="65" t="str">
        <f t="shared" si="361"/>
        <v/>
      </c>
      <c r="R717" s="65" t="str">
        <f t="shared" si="361"/>
        <v/>
      </c>
      <c r="S717" s="65" t="str">
        <f t="shared" si="361"/>
        <v/>
      </c>
      <c r="T717" s="65" t="str">
        <f t="shared" si="361"/>
        <v/>
      </c>
      <c r="U717" s="65" t="str">
        <f t="shared" si="361"/>
        <v/>
      </c>
      <c r="V717" s="66" t="str">
        <f t="shared" si="361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62">IFERROR((F719-F718)/F718,"")</f>
        <v/>
      </c>
      <c r="G720" s="63" t="str">
        <f t="shared" si="362"/>
        <v/>
      </c>
      <c r="H720" s="63" t="str">
        <f t="shared" si="362"/>
        <v/>
      </c>
      <c r="I720" s="63" t="str">
        <f t="shared" si="362"/>
        <v/>
      </c>
      <c r="J720" s="63" t="str">
        <f t="shared" si="362"/>
        <v/>
      </c>
      <c r="K720" s="63" t="str">
        <f t="shared" si="362"/>
        <v/>
      </c>
      <c r="L720" s="63" t="str">
        <f t="shared" si="362"/>
        <v/>
      </c>
      <c r="M720" s="63" t="str">
        <f t="shared" si="362"/>
        <v/>
      </c>
      <c r="N720" s="35" t="str">
        <f t="shared" si="362"/>
        <v/>
      </c>
      <c r="O720" s="35" t="str">
        <f t="shared" si="362"/>
        <v/>
      </c>
      <c r="P720" s="35" t="str">
        <f t="shared" si="362"/>
        <v/>
      </c>
      <c r="Q720" s="63" t="str">
        <f t="shared" si="362"/>
        <v/>
      </c>
      <c r="R720" s="63" t="str">
        <f t="shared" si="362"/>
        <v/>
      </c>
      <c r="S720" s="63" t="str">
        <f t="shared" si="362"/>
        <v/>
      </c>
      <c r="T720" s="63" t="str">
        <f t="shared" si="362"/>
        <v/>
      </c>
      <c r="U720" s="63" t="str">
        <f t="shared" si="362"/>
        <v/>
      </c>
      <c r="V720" s="64" t="str">
        <f t="shared" si="362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63">IFERROR(SQRT(2*(F719-F718)^2/(F719+F718)),"")</f>
        <v/>
      </c>
      <c r="G721" s="65" t="str">
        <f t="shared" si="363"/>
        <v/>
      </c>
      <c r="H721" s="65" t="str">
        <f t="shared" si="363"/>
        <v/>
      </c>
      <c r="I721" s="65" t="str">
        <f t="shared" si="363"/>
        <v/>
      </c>
      <c r="J721" s="65" t="str">
        <f t="shared" si="363"/>
        <v/>
      </c>
      <c r="K721" s="65" t="str">
        <f t="shared" si="363"/>
        <v/>
      </c>
      <c r="L721" s="65" t="str">
        <f t="shared" si="363"/>
        <v/>
      </c>
      <c r="M721" s="65" t="str">
        <f t="shared" si="363"/>
        <v/>
      </c>
      <c r="N721" s="70" t="str">
        <f t="shared" si="363"/>
        <v/>
      </c>
      <c r="O721" s="70" t="str">
        <f t="shared" si="363"/>
        <v/>
      </c>
      <c r="P721" s="70" t="str">
        <f t="shared" si="363"/>
        <v/>
      </c>
      <c r="Q721" s="65" t="str">
        <f t="shared" si="363"/>
        <v/>
      </c>
      <c r="R721" s="65" t="str">
        <f t="shared" si="363"/>
        <v/>
      </c>
      <c r="S721" s="65" t="str">
        <f t="shared" si="363"/>
        <v/>
      </c>
      <c r="T721" s="65" t="str">
        <f t="shared" si="363"/>
        <v/>
      </c>
      <c r="U721" s="65" t="str">
        <f t="shared" si="363"/>
        <v/>
      </c>
      <c r="V721" s="66" t="str">
        <f t="shared" si="363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4">IFERROR((F723-F722)/F722,"")</f>
        <v/>
      </c>
      <c r="G724" s="63" t="str">
        <f t="shared" si="364"/>
        <v/>
      </c>
      <c r="H724" s="63" t="str">
        <f t="shared" si="364"/>
        <v/>
      </c>
      <c r="I724" s="63" t="str">
        <f t="shared" si="364"/>
        <v/>
      </c>
      <c r="J724" s="63" t="str">
        <f t="shared" si="364"/>
        <v/>
      </c>
      <c r="K724" s="63" t="str">
        <f t="shared" si="364"/>
        <v/>
      </c>
      <c r="L724" s="63" t="str">
        <f t="shared" si="364"/>
        <v/>
      </c>
      <c r="M724" s="63" t="str">
        <f t="shared" si="364"/>
        <v/>
      </c>
      <c r="N724" s="35" t="str">
        <f t="shared" si="364"/>
        <v/>
      </c>
      <c r="O724" s="35" t="str">
        <f t="shared" si="364"/>
        <v/>
      </c>
      <c r="P724" s="35" t="str">
        <f t="shared" si="364"/>
        <v/>
      </c>
      <c r="Q724" s="63" t="str">
        <f t="shared" si="364"/>
        <v/>
      </c>
      <c r="R724" s="63" t="str">
        <f t="shared" si="364"/>
        <v/>
      </c>
      <c r="S724" s="63" t="str">
        <f t="shared" si="364"/>
        <v/>
      </c>
      <c r="T724" s="63" t="str">
        <f t="shared" si="364"/>
        <v/>
      </c>
      <c r="U724" s="63" t="str">
        <f t="shared" si="364"/>
        <v/>
      </c>
      <c r="V724" s="64" t="str">
        <f t="shared" si="364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5">IFERROR(SQRT(2*(F723-F722)^2/(F723+F722)),"")</f>
        <v/>
      </c>
      <c r="G725" s="65" t="str">
        <f t="shared" si="365"/>
        <v/>
      </c>
      <c r="H725" s="65" t="str">
        <f t="shared" si="365"/>
        <v/>
      </c>
      <c r="I725" s="65" t="str">
        <f t="shared" si="365"/>
        <v/>
      </c>
      <c r="J725" s="65" t="str">
        <f t="shared" si="365"/>
        <v/>
      </c>
      <c r="K725" s="65" t="str">
        <f t="shared" si="365"/>
        <v/>
      </c>
      <c r="L725" s="65" t="str">
        <f t="shared" si="365"/>
        <v/>
      </c>
      <c r="M725" s="65" t="str">
        <f t="shared" si="365"/>
        <v/>
      </c>
      <c r="N725" s="70" t="str">
        <f t="shared" si="365"/>
        <v/>
      </c>
      <c r="O725" s="70" t="str">
        <f t="shared" si="365"/>
        <v/>
      </c>
      <c r="P725" s="70" t="str">
        <f t="shared" si="365"/>
        <v/>
      </c>
      <c r="Q725" s="65" t="str">
        <f t="shared" si="365"/>
        <v/>
      </c>
      <c r="R725" s="65" t="str">
        <f t="shared" si="365"/>
        <v/>
      </c>
      <c r="S725" s="65" t="str">
        <f t="shared" si="365"/>
        <v/>
      </c>
      <c r="T725" s="65" t="str">
        <f t="shared" si="365"/>
        <v/>
      </c>
      <c r="U725" s="65" t="str">
        <f t="shared" si="365"/>
        <v/>
      </c>
      <c r="V725" s="66" t="str">
        <f t="shared" si="365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6">IFERROR((F727-F726)/F726,"")</f>
        <v/>
      </c>
      <c r="G728" s="63" t="str">
        <f t="shared" si="366"/>
        <v/>
      </c>
      <c r="H728" s="63" t="str">
        <f t="shared" si="366"/>
        <v/>
      </c>
      <c r="I728" s="63" t="str">
        <f t="shared" si="366"/>
        <v/>
      </c>
      <c r="J728" s="63" t="str">
        <f t="shared" si="366"/>
        <v/>
      </c>
      <c r="K728" s="63" t="str">
        <f t="shared" si="366"/>
        <v/>
      </c>
      <c r="L728" s="63" t="str">
        <f t="shared" si="366"/>
        <v/>
      </c>
      <c r="M728" s="63" t="str">
        <f t="shared" si="366"/>
        <v/>
      </c>
      <c r="N728" s="35" t="str">
        <f t="shared" si="366"/>
        <v/>
      </c>
      <c r="O728" s="35" t="str">
        <f t="shared" si="366"/>
        <v/>
      </c>
      <c r="P728" s="35" t="str">
        <f t="shared" si="366"/>
        <v/>
      </c>
      <c r="Q728" s="63" t="str">
        <f t="shared" si="366"/>
        <v/>
      </c>
      <c r="R728" s="63" t="str">
        <f t="shared" si="366"/>
        <v/>
      </c>
      <c r="S728" s="63" t="str">
        <f t="shared" si="366"/>
        <v/>
      </c>
      <c r="T728" s="63" t="str">
        <f t="shared" si="366"/>
        <v/>
      </c>
      <c r="U728" s="63" t="str">
        <f t="shared" si="366"/>
        <v/>
      </c>
      <c r="V728" s="64" t="str">
        <f t="shared" si="366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7">IFERROR(SQRT(2*(F727-F726)^2/(F727+F726)),"")</f>
        <v/>
      </c>
      <c r="G729" s="65" t="str">
        <f t="shared" si="367"/>
        <v/>
      </c>
      <c r="H729" s="65" t="str">
        <f t="shared" si="367"/>
        <v/>
      </c>
      <c r="I729" s="65" t="str">
        <f t="shared" si="367"/>
        <v/>
      </c>
      <c r="J729" s="65" t="str">
        <f t="shared" si="367"/>
        <v/>
      </c>
      <c r="K729" s="65" t="str">
        <f t="shared" si="367"/>
        <v/>
      </c>
      <c r="L729" s="65" t="str">
        <f t="shared" si="367"/>
        <v/>
      </c>
      <c r="M729" s="65" t="str">
        <f t="shared" si="367"/>
        <v/>
      </c>
      <c r="N729" s="70" t="str">
        <f t="shared" si="367"/>
        <v/>
      </c>
      <c r="O729" s="70" t="str">
        <f t="shared" si="367"/>
        <v/>
      </c>
      <c r="P729" s="70" t="str">
        <f t="shared" si="367"/>
        <v/>
      </c>
      <c r="Q729" s="65" t="str">
        <f t="shared" si="367"/>
        <v/>
      </c>
      <c r="R729" s="65" t="str">
        <f t="shared" si="367"/>
        <v/>
      </c>
      <c r="S729" s="65" t="str">
        <f t="shared" si="367"/>
        <v/>
      </c>
      <c r="T729" s="65" t="str">
        <f t="shared" si="367"/>
        <v/>
      </c>
      <c r="U729" s="65" t="str">
        <f t="shared" si="367"/>
        <v/>
      </c>
      <c r="V729" s="66" t="str">
        <f t="shared" si="367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8">IFERROR((F731-F730)/F730,"")</f>
        <v/>
      </c>
      <c r="G732" s="63" t="str">
        <f t="shared" si="368"/>
        <v/>
      </c>
      <c r="H732" s="63" t="str">
        <f t="shared" si="368"/>
        <v/>
      </c>
      <c r="I732" s="63" t="str">
        <f t="shared" si="368"/>
        <v/>
      </c>
      <c r="J732" s="63" t="str">
        <f t="shared" si="368"/>
        <v/>
      </c>
      <c r="K732" s="63" t="str">
        <f t="shared" si="368"/>
        <v/>
      </c>
      <c r="L732" s="63" t="str">
        <f t="shared" si="368"/>
        <v/>
      </c>
      <c r="M732" s="63" t="str">
        <f t="shared" si="368"/>
        <v/>
      </c>
      <c r="N732" s="35" t="str">
        <f t="shared" si="368"/>
        <v/>
      </c>
      <c r="O732" s="35" t="str">
        <f t="shared" si="368"/>
        <v/>
      </c>
      <c r="P732" s="35" t="str">
        <f t="shared" si="368"/>
        <v/>
      </c>
      <c r="Q732" s="63" t="str">
        <f t="shared" si="368"/>
        <v/>
      </c>
      <c r="R732" s="63" t="str">
        <f t="shared" si="368"/>
        <v/>
      </c>
      <c r="S732" s="63" t="str">
        <f t="shared" si="368"/>
        <v/>
      </c>
      <c r="T732" s="63" t="str">
        <f t="shared" si="368"/>
        <v/>
      </c>
      <c r="U732" s="63" t="str">
        <f t="shared" si="368"/>
        <v/>
      </c>
      <c r="V732" s="64" t="str">
        <f t="shared" si="368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9">IFERROR(SQRT(2*(F731-F730)^2/(F731+F730)),"")</f>
        <v/>
      </c>
      <c r="G733" s="65" t="str">
        <f t="shared" si="369"/>
        <v/>
      </c>
      <c r="H733" s="65" t="str">
        <f t="shared" si="369"/>
        <v/>
      </c>
      <c r="I733" s="65" t="str">
        <f t="shared" si="369"/>
        <v/>
      </c>
      <c r="J733" s="65" t="str">
        <f t="shared" si="369"/>
        <v/>
      </c>
      <c r="K733" s="65" t="str">
        <f t="shared" si="369"/>
        <v/>
      </c>
      <c r="L733" s="65" t="str">
        <f t="shared" si="369"/>
        <v/>
      </c>
      <c r="M733" s="65" t="str">
        <f t="shared" si="369"/>
        <v/>
      </c>
      <c r="N733" s="70" t="str">
        <f t="shared" si="369"/>
        <v/>
      </c>
      <c r="O733" s="70" t="str">
        <f t="shared" si="369"/>
        <v/>
      </c>
      <c r="P733" s="70" t="str">
        <f t="shared" si="369"/>
        <v/>
      </c>
      <c r="Q733" s="65" t="str">
        <f t="shared" si="369"/>
        <v/>
      </c>
      <c r="R733" s="65" t="str">
        <f t="shared" si="369"/>
        <v/>
      </c>
      <c r="S733" s="65" t="str">
        <f t="shared" si="369"/>
        <v/>
      </c>
      <c r="T733" s="65" t="str">
        <f t="shared" si="369"/>
        <v/>
      </c>
      <c r="U733" s="65" t="str">
        <f t="shared" si="369"/>
        <v/>
      </c>
      <c r="V733" s="66" t="str">
        <f t="shared" si="369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70">IFERROR((F735-F734)/F734,"")</f>
        <v/>
      </c>
      <c r="G736" s="63" t="str">
        <f t="shared" si="370"/>
        <v/>
      </c>
      <c r="H736" s="63" t="str">
        <f t="shared" si="370"/>
        <v/>
      </c>
      <c r="I736" s="63" t="str">
        <f t="shared" si="370"/>
        <v/>
      </c>
      <c r="J736" s="63" t="str">
        <f t="shared" si="370"/>
        <v/>
      </c>
      <c r="K736" s="63" t="str">
        <f t="shared" si="370"/>
        <v/>
      </c>
      <c r="L736" s="63" t="str">
        <f t="shared" si="370"/>
        <v/>
      </c>
      <c r="M736" s="63" t="str">
        <f t="shared" si="370"/>
        <v/>
      </c>
      <c r="N736" s="35" t="str">
        <f t="shared" si="370"/>
        <v/>
      </c>
      <c r="O736" s="35" t="str">
        <f t="shared" si="370"/>
        <v/>
      </c>
      <c r="P736" s="35" t="str">
        <f t="shared" si="370"/>
        <v/>
      </c>
      <c r="Q736" s="63" t="str">
        <f t="shared" si="370"/>
        <v/>
      </c>
      <c r="R736" s="63" t="str">
        <f t="shared" si="370"/>
        <v/>
      </c>
      <c r="S736" s="63" t="str">
        <f t="shared" si="370"/>
        <v/>
      </c>
      <c r="T736" s="63" t="str">
        <f t="shared" si="370"/>
        <v/>
      </c>
      <c r="U736" s="63" t="str">
        <f t="shared" si="370"/>
        <v/>
      </c>
      <c r="V736" s="64" t="str">
        <f t="shared" si="370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71">IFERROR(SQRT(2*(F735-F734)^2/(F735+F734)),"")</f>
        <v/>
      </c>
      <c r="G737" s="65" t="str">
        <f t="shared" si="371"/>
        <v/>
      </c>
      <c r="H737" s="65" t="str">
        <f t="shared" si="371"/>
        <v/>
      </c>
      <c r="I737" s="65" t="str">
        <f t="shared" si="371"/>
        <v/>
      </c>
      <c r="J737" s="65" t="str">
        <f t="shared" si="371"/>
        <v/>
      </c>
      <c r="K737" s="65" t="str">
        <f t="shared" si="371"/>
        <v/>
      </c>
      <c r="L737" s="65" t="str">
        <f t="shared" si="371"/>
        <v/>
      </c>
      <c r="M737" s="65" t="str">
        <f t="shared" si="371"/>
        <v/>
      </c>
      <c r="N737" s="70" t="str">
        <f t="shared" si="371"/>
        <v/>
      </c>
      <c r="O737" s="70" t="str">
        <f t="shared" si="371"/>
        <v/>
      </c>
      <c r="P737" s="70" t="str">
        <f t="shared" si="371"/>
        <v/>
      </c>
      <c r="Q737" s="65" t="str">
        <f t="shared" si="371"/>
        <v/>
      </c>
      <c r="R737" s="65" t="str">
        <f t="shared" si="371"/>
        <v/>
      </c>
      <c r="S737" s="65" t="str">
        <f t="shared" si="371"/>
        <v/>
      </c>
      <c r="T737" s="65" t="str">
        <f t="shared" si="371"/>
        <v/>
      </c>
      <c r="U737" s="65" t="str">
        <f t="shared" si="371"/>
        <v/>
      </c>
      <c r="V737" s="66" t="str">
        <f t="shared" si="371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72">IFERROR((F739-F738)/F738,"")</f>
        <v/>
      </c>
      <c r="G740" s="63" t="str">
        <f t="shared" si="372"/>
        <v/>
      </c>
      <c r="H740" s="63" t="str">
        <f t="shared" si="372"/>
        <v/>
      </c>
      <c r="I740" s="63" t="str">
        <f t="shared" si="372"/>
        <v/>
      </c>
      <c r="J740" s="63" t="str">
        <f t="shared" si="372"/>
        <v/>
      </c>
      <c r="K740" s="63" t="str">
        <f t="shared" si="372"/>
        <v/>
      </c>
      <c r="L740" s="63" t="str">
        <f t="shared" si="372"/>
        <v/>
      </c>
      <c r="M740" s="63" t="str">
        <f t="shared" si="372"/>
        <v/>
      </c>
      <c r="N740" s="35" t="str">
        <f t="shared" si="372"/>
        <v/>
      </c>
      <c r="O740" s="35" t="str">
        <f t="shared" si="372"/>
        <v/>
      </c>
      <c r="P740" s="35" t="str">
        <f t="shared" si="372"/>
        <v/>
      </c>
      <c r="Q740" s="63" t="str">
        <f t="shared" si="372"/>
        <v/>
      </c>
      <c r="R740" s="63" t="str">
        <f t="shared" si="372"/>
        <v/>
      </c>
      <c r="S740" s="63" t="str">
        <f t="shared" si="372"/>
        <v/>
      </c>
      <c r="T740" s="63" t="str">
        <f t="shared" si="372"/>
        <v/>
      </c>
      <c r="U740" s="63" t="str">
        <f t="shared" si="372"/>
        <v/>
      </c>
      <c r="V740" s="64" t="str">
        <f t="shared" si="372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73">IFERROR(SQRT(2*(F739-F738)^2/(F739+F738)),"")</f>
        <v/>
      </c>
      <c r="G741" s="65" t="str">
        <f t="shared" si="373"/>
        <v/>
      </c>
      <c r="H741" s="65" t="str">
        <f t="shared" si="373"/>
        <v/>
      </c>
      <c r="I741" s="65" t="str">
        <f t="shared" si="373"/>
        <v/>
      </c>
      <c r="J741" s="65" t="str">
        <f t="shared" si="373"/>
        <v/>
      </c>
      <c r="K741" s="65" t="str">
        <f t="shared" si="373"/>
        <v/>
      </c>
      <c r="L741" s="65" t="str">
        <f t="shared" si="373"/>
        <v/>
      </c>
      <c r="M741" s="65" t="str">
        <f t="shared" si="373"/>
        <v/>
      </c>
      <c r="N741" s="70" t="str">
        <f t="shared" si="373"/>
        <v/>
      </c>
      <c r="O741" s="70" t="str">
        <f t="shared" si="373"/>
        <v/>
      </c>
      <c r="P741" s="70" t="str">
        <f t="shared" si="373"/>
        <v/>
      </c>
      <c r="Q741" s="65" t="str">
        <f t="shared" si="373"/>
        <v/>
      </c>
      <c r="R741" s="65" t="str">
        <f t="shared" si="373"/>
        <v/>
      </c>
      <c r="S741" s="65" t="str">
        <f t="shared" si="373"/>
        <v/>
      </c>
      <c r="T741" s="65" t="str">
        <f t="shared" si="373"/>
        <v/>
      </c>
      <c r="U741" s="65" t="str">
        <f t="shared" si="373"/>
        <v/>
      </c>
      <c r="V741" s="66" t="str">
        <f t="shared" si="373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4">IFERROR((F743-F742)/F742,"")</f>
        <v/>
      </c>
      <c r="G744" s="63" t="str">
        <f t="shared" si="374"/>
        <v/>
      </c>
      <c r="H744" s="63" t="str">
        <f t="shared" si="374"/>
        <v/>
      </c>
      <c r="I744" s="63" t="str">
        <f t="shared" si="374"/>
        <v/>
      </c>
      <c r="J744" s="63" t="str">
        <f t="shared" si="374"/>
        <v/>
      </c>
      <c r="K744" s="63" t="str">
        <f t="shared" si="374"/>
        <v/>
      </c>
      <c r="L744" s="63" t="str">
        <f t="shared" si="374"/>
        <v/>
      </c>
      <c r="M744" s="63" t="str">
        <f t="shared" si="374"/>
        <v/>
      </c>
      <c r="N744" s="35" t="str">
        <f t="shared" si="374"/>
        <v/>
      </c>
      <c r="O744" s="35" t="str">
        <f t="shared" si="374"/>
        <v/>
      </c>
      <c r="P744" s="35" t="str">
        <f t="shared" si="374"/>
        <v/>
      </c>
      <c r="Q744" s="63" t="str">
        <f t="shared" si="374"/>
        <v/>
      </c>
      <c r="R744" s="63" t="str">
        <f t="shared" si="374"/>
        <v/>
      </c>
      <c r="S744" s="63" t="str">
        <f t="shared" si="374"/>
        <v/>
      </c>
      <c r="T744" s="63" t="str">
        <f t="shared" si="374"/>
        <v/>
      </c>
      <c r="U744" s="63" t="str">
        <f t="shared" si="374"/>
        <v/>
      </c>
      <c r="V744" s="64" t="str">
        <f t="shared" si="374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5">IFERROR(SQRT(2*(F743-F742)^2/(F743+F742)),"")</f>
        <v/>
      </c>
      <c r="G745" s="65" t="str">
        <f t="shared" si="375"/>
        <v/>
      </c>
      <c r="H745" s="65" t="str">
        <f t="shared" si="375"/>
        <v/>
      </c>
      <c r="I745" s="65" t="str">
        <f t="shared" si="375"/>
        <v/>
      </c>
      <c r="J745" s="65" t="str">
        <f t="shared" si="375"/>
        <v/>
      </c>
      <c r="K745" s="65" t="str">
        <f t="shared" si="375"/>
        <v/>
      </c>
      <c r="L745" s="65" t="str">
        <f t="shared" si="375"/>
        <v/>
      </c>
      <c r="M745" s="65" t="str">
        <f t="shared" si="375"/>
        <v/>
      </c>
      <c r="N745" s="70" t="str">
        <f t="shared" si="375"/>
        <v/>
      </c>
      <c r="O745" s="70" t="str">
        <f t="shared" si="375"/>
        <v/>
      </c>
      <c r="P745" s="70" t="str">
        <f t="shared" si="375"/>
        <v/>
      </c>
      <c r="Q745" s="65" t="str">
        <f t="shared" si="375"/>
        <v/>
      </c>
      <c r="R745" s="65" t="str">
        <f t="shared" si="375"/>
        <v/>
      </c>
      <c r="S745" s="65" t="str">
        <f t="shared" si="375"/>
        <v/>
      </c>
      <c r="T745" s="65" t="str">
        <f t="shared" si="375"/>
        <v/>
      </c>
      <c r="U745" s="65" t="str">
        <f t="shared" si="375"/>
        <v/>
      </c>
      <c r="V745" s="66" t="str">
        <f t="shared" si="375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6">IFERROR((F747-F746)/F746,"")</f>
        <v/>
      </c>
      <c r="G748" s="63" t="str">
        <f t="shared" si="376"/>
        <v/>
      </c>
      <c r="H748" s="63" t="str">
        <f t="shared" si="376"/>
        <v/>
      </c>
      <c r="I748" s="63" t="str">
        <f t="shared" si="376"/>
        <v/>
      </c>
      <c r="J748" s="63" t="str">
        <f t="shared" si="376"/>
        <v/>
      </c>
      <c r="K748" s="63" t="str">
        <f t="shared" si="376"/>
        <v/>
      </c>
      <c r="L748" s="63" t="str">
        <f t="shared" si="376"/>
        <v/>
      </c>
      <c r="M748" s="63" t="str">
        <f t="shared" si="376"/>
        <v/>
      </c>
      <c r="N748" s="35" t="str">
        <f t="shared" si="376"/>
        <v/>
      </c>
      <c r="O748" s="35" t="str">
        <f t="shared" si="376"/>
        <v/>
      </c>
      <c r="P748" s="35" t="str">
        <f t="shared" si="376"/>
        <v/>
      </c>
      <c r="Q748" s="63" t="str">
        <f t="shared" si="376"/>
        <v/>
      </c>
      <c r="R748" s="63" t="str">
        <f t="shared" si="376"/>
        <v/>
      </c>
      <c r="S748" s="63" t="str">
        <f t="shared" si="376"/>
        <v/>
      </c>
      <c r="T748" s="63" t="str">
        <f t="shared" si="376"/>
        <v/>
      </c>
      <c r="U748" s="63" t="str">
        <f t="shared" si="376"/>
        <v/>
      </c>
      <c r="V748" s="64" t="str">
        <f t="shared" si="376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7">IFERROR(SQRT(2*(F747-F746)^2/(F747+F746)),"")</f>
        <v/>
      </c>
      <c r="G749" s="65" t="str">
        <f t="shared" si="377"/>
        <v/>
      </c>
      <c r="H749" s="65" t="str">
        <f t="shared" si="377"/>
        <v/>
      </c>
      <c r="I749" s="65" t="str">
        <f t="shared" si="377"/>
        <v/>
      </c>
      <c r="J749" s="65" t="str">
        <f t="shared" si="377"/>
        <v/>
      </c>
      <c r="K749" s="65" t="str">
        <f t="shared" si="377"/>
        <v/>
      </c>
      <c r="L749" s="65" t="str">
        <f t="shared" si="377"/>
        <v/>
      </c>
      <c r="M749" s="65" t="str">
        <f t="shared" si="377"/>
        <v/>
      </c>
      <c r="N749" s="70" t="str">
        <f t="shared" si="377"/>
        <v/>
      </c>
      <c r="O749" s="70" t="str">
        <f t="shared" si="377"/>
        <v/>
      </c>
      <c r="P749" s="70" t="str">
        <f t="shared" si="377"/>
        <v/>
      </c>
      <c r="Q749" s="65" t="str">
        <f t="shared" si="377"/>
        <v/>
      </c>
      <c r="R749" s="65" t="str">
        <f t="shared" si="377"/>
        <v/>
      </c>
      <c r="S749" s="65" t="str">
        <f t="shared" si="377"/>
        <v/>
      </c>
      <c r="T749" s="65" t="str">
        <f t="shared" si="377"/>
        <v/>
      </c>
      <c r="U749" s="65" t="str">
        <f t="shared" si="377"/>
        <v/>
      </c>
      <c r="V749" s="66" t="str">
        <f t="shared" si="377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8">IFERROR((F751-F750)/F750,"")</f>
        <v/>
      </c>
      <c r="G752" s="63" t="str">
        <f t="shared" si="378"/>
        <v/>
      </c>
      <c r="H752" s="63" t="str">
        <f t="shared" si="378"/>
        <v/>
      </c>
      <c r="I752" s="63" t="str">
        <f t="shared" si="378"/>
        <v/>
      </c>
      <c r="J752" s="63" t="str">
        <f t="shared" si="378"/>
        <v/>
      </c>
      <c r="K752" s="63" t="str">
        <f t="shared" si="378"/>
        <v/>
      </c>
      <c r="L752" s="63" t="str">
        <f t="shared" si="378"/>
        <v/>
      </c>
      <c r="M752" s="63" t="str">
        <f t="shared" si="378"/>
        <v/>
      </c>
      <c r="N752" s="35" t="str">
        <f t="shared" si="378"/>
        <v/>
      </c>
      <c r="O752" s="35" t="str">
        <f t="shared" si="378"/>
        <v/>
      </c>
      <c r="P752" s="35" t="str">
        <f t="shared" si="378"/>
        <v/>
      </c>
      <c r="Q752" s="63" t="str">
        <f t="shared" si="378"/>
        <v/>
      </c>
      <c r="R752" s="63" t="str">
        <f t="shared" si="378"/>
        <v/>
      </c>
      <c r="S752" s="63" t="str">
        <f t="shared" si="378"/>
        <v/>
      </c>
      <c r="T752" s="63" t="str">
        <f t="shared" si="378"/>
        <v/>
      </c>
      <c r="U752" s="63" t="str">
        <f t="shared" si="378"/>
        <v/>
      </c>
      <c r="V752" s="64" t="str">
        <f t="shared" si="378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9">IFERROR(SQRT(2*(F751-F750)^2/(F751+F750)),"")</f>
        <v/>
      </c>
      <c r="G753" s="65" t="str">
        <f t="shared" si="379"/>
        <v/>
      </c>
      <c r="H753" s="65" t="str">
        <f t="shared" si="379"/>
        <v/>
      </c>
      <c r="I753" s="65" t="str">
        <f t="shared" si="379"/>
        <v/>
      </c>
      <c r="J753" s="65" t="str">
        <f t="shared" si="379"/>
        <v/>
      </c>
      <c r="K753" s="65" t="str">
        <f t="shared" si="379"/>
        <v/>
      </c>
      <c r="L753" s="65" t="str">
        <f t="shared" si="379"/>
        <v/>
      </c>
      <c r="M753" s="65" t="str">
        <f t="shared" si="379"/>
        <v/>
      </c>
      <c r="N753" s="70" t="str">
        <f t="shared" si="379"/>
        <v/>
      </c>
      <c r="O753" s="70" t="str">
        <f t="shared" si="379"/>
        <v/>
      </c>
      <c r="P753" s="70" t="str">
        <f t="shared" si="379"/>
        <v/>
      </c>
      <c r="Q753" s="65" t="str">
        <f t="shared" si="379"/>
        <v/>
      </c>
      <c r="R753" s="65" t="str">
        <f t="shared" si="379"/>
        <v/>
      </c>
      <c r="S753" s="65" t="str">
        <f t="shared" si="379"/>
        <v/>
      </c>
      <c r="T753" s="65" t="str">
        <f t="shared" si="379"/>
        <v/>
      </c>
      <c r="U753" s="65" t="str">
        <f t="shared" si="379"/>
        <v/>
      </c>
      <c r="V753" s="66" t="str">
        <f t="shared" si="379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80">IFERROR((F755-F754)/F754,"")</f>
        <v/>
      </c>
      <c r="G756" s="63" t="str">
        <f t="shared" si="380"/>
        <v/>
      </c>
      <c r="H756" s="63" t="str">
        <f t="shared" si="380"/>
        <v/>
      </c>
      <c r="I756" s="63" t="str">
        <f t="shared" si="380"/>
        <v/>
      </c>
      <c r="J756" s="63" t="str">
        <f t="shared" si="380"/>
        <v/>
      </c>
      <c r="K756" s="63" t="str">
        <f t="shared" si="380"/>
        <v/>
      </c>
      <c r="L756" s="63" t="str">
        <f t="shared" si="380"/>
        <v/>
      </c>
      <c r="M756" s="63" t="str">
        <f t="shared" si="380"/>
        <v/>
      </c>
      <c r="N756" s="35" t="str">
        <f t="shared" si="380"/>
        <v/>
      </c>
      <c r="O756" s="35" t="str">
        <f t="shared" si="380"/>
        <v/>
      </c>
      <c r="P756" s="35" t="str">
        <f t="shared" si="380"/>
        <v/>
      </c>
      <c r="Q756" s="63" t="str">
        <f t="shared" si="380"/>
        <v/>
      </c>
      <c r="R756" s="63" t="str">
        <f t="shared" si="380"/>
        <v/>
      </c>
      <c r="S756" s="63" t="str">
        <f t="shared" si="380"/>
        <v/>
      </c>
      <c r="T756" s="63" t="str">
        <f t="shared" si="380"/>
        <v/>
      </c>
      <c r="U756" s="63" t="str">
        <f t="shared" si="380"/>
        <v/>
      </c>
      <c r="V756" s="64" t="str">
        <f t="shared" si="380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81">IFERROR(SQRT(2*(F755-F754)^2/(F755+F754)),"")</f>
        <v/>
      </c>
      <c r="G757" s="65" t="str">
        <f t="shared" si="381"/>
        <v/>
      </c>
      <c r="H757" s="65" t="str">
        <f t="shared" si="381"/>
        <v/>
      </c>
      <c r="I757" s="65" t="str">
        <f t="shared" si="381"/>
        <v/>
      </c>
      <c r="J757" s="65" t="str">
        <f t="shared" si="381"/>
        <v/>
      </c>
      <c r="K757" s="65" t="str">
        <f t="shared" si="381"/>
        <v/>
      </c>
      <c r="L757" s="65" t="str">
        <f t="shared" si="381"/>
        <v/>
      </c>
      <c r="M757" s="65" t="str">
        <f t="shared" si="381"/>
        <v/>
      </c>
      <c r="N757" s="70" t="str">
        <f t="shared" si="381"/>
        <v/>
      </c>
      <c r="O757" s="70" t="str">
        <f t="shared" si="381"/>
        <v/>
      </c>
      <c r="P757" s="70" t="str">
        <f t="shared" si="381"/>
        <v/>
      </c>
      <c r="Q757" s="65" t="str">
        <f t="shared" si="381"/>
        <v/>
      </c>
      <c r="R757" s="65" t="str">
        <f t="shared" si="381"/>
        <v/>
      </c>
      <c r="S757" s="65" t="str">
        <f t="shared" si="381"/>
        <v/>
      </c>
      <c r="T757" s="65" t="str">
        <f t="shared" si="381"/>
        <v/>
      </c>
      <c r="U757" s="65" t="str">
        <f t="shared" si="381"/>
        <v/>
      </c>
      <c r="V757" s="66" t="str">
        <f t="shared" si="381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82">IFERROR((F759-F758)/F758,"")</f>
        <v/>
      </c>
      <c r="G760" s="63" t="str">
        <f t="shared" si="382"/>
        <v/>
      </c>
      <c r="H760" s="63" t="str">
        <f t="shared" si="382"/>
        <v/>
      </c>
      <c r="I760" s="63" t="str">
        <f t="shared" si="382"/>
        <v/>
      </c>
      <c r="J760" s="63" t="str">
        <f t="shared" si="382"/>
        <v/>
      </c>
      <c r="K760" s="63" t="str">
        <f t="shared" si="382"/>
        <v/>
      </c>
      <c r="L760" s="63" t="str">
        <f t="shared" si="382"/>
        <v/>
      </c>
      <c r="M760" s="63" t="str">
        <f t="shared" si="382"/>
        <v/>
      </c>
      <c r="N760" s="35" t="str">
        <f t="shared" si="382"/>
        <v/>
      </c>
      <c r="O760" s="35" t="str">
        <f t="shared" si="382"/>
        <v/>
      </c>
      <c r="P760" s="35" t="str">
        <f t="shared" si="382"/>
        <v/>
      </c>
      <c r="Q760" s="63" t="str">
        <f t="shared" si="382"/>
        <v/>
      </c>
      <c r="R760" s="63" t="str">
        <f t="shared" si="382"/>
        <v/>
      </c>
      <c r="S760" s="63" t="str">
        <f t="shared" si="382"/>
        <v/>
      </c>
      <c r="T760" s="63" t="str">
        <f t="shared" si="382"/>
        <v/>
      </c>
      <c r="U760" s="63" t="str">
        <f t="shared" si="382"/>
        <v/>
      </c>
      <c r="V760" s="64" t="str">
        <f t="shared" si="382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83">IFERROR(SQRT(2*(F759-F758)^2/(F759+F758)),"")</f>
        <v/>
      </c>
      <c r="G761" s="65" t="str">
        <f t="shared" si="383"/>
        <v/>
      </c>
      <c r="H761" s="65" t="str">
        <f t="shared" si="383"/>
        <v/>
      </c>
      <c r="I761" s="65" t="str">
        <f t="shared" si="383"/>
        <v/>
      </c>
      <c r="J761" s="65" t="str">
        <f t="shared" si="383"/>
        <v/>
      </c>
      <c r="K761" s="65" t="str">
        <f t="shared" si="383"/>
        <v/>
      </c>
      <c r="L761" s="65" t="str">
        <f t="shared" si="383"/>
        <v/>
      </c>
      <c r="M761" s="65" t="str">
        <f t="shared" si="383"/>
        <v/>
      </c>
      <c r="N761" s="70" t="str">
        <f t="shared" si="383"/>
        <v/>
      </c>
      <c r="O761" s="70" t="str">
        <f t="shared" si="383"/>
        <v/>
      </c>
      <c r="P761" s="70" t="str">
        <f t="shared" si="383"/>
        <v/>
      </c>
      <c r="Q761" s="65" t="str">
        <f t="shared" si="383"/>
        <v/>
      </c>
      <c r="R761" s="65" t="str">
        <f t="shared" si="383"/>
        <v/>
      </c>
      <c r="S761" s="65" t="str">
        <f t="shared" si="383"/>
        <v/>
      </c>
      <c r="T761" s="65" t="str">
        <f t="shared" si="383"/>
        <v/>
      </c>
      <c r="U761" s="65" t="str">
        <f t="shared" si="383"/>
        <v/>
      </c>
      <c r="V761" s="66" t="str">
        <f t="shared" si="383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4">IFERROR((F763-F762)/F762,"")</f>
        <v/>
      </c>
      <c r="G764" s="63" t="str">
        <f t="shared" si="384"/>
        <v/>
      </c>
      <c r="H764" s="63" t="str">
        <f t="shared" si="384"/>
        <v/>
      </c>
      <c r="I764" s="63" t="str">
        <f t="shared" si="384"/>
        <v/>
      </c>
      <c r="J764" s="63" t="str">
        <f t="shared" si="384"/>
        <v/>
      </c>
      <c r="K764" s="63" t="str">
        <f t="shared" si="384"/>
        <v/>
      </c>
      <c r="L764" s="63" t="str">
        <f t="shared" si="384"/>
        <v/>
      </c>
      <c r="M764" s="63" t="str">
        <f t="shared" si="384"/>
        <v/>
      </c>
      <c r="N764" s="35" t="str">
        <f t="shared" si="384"/>
        <v/>
      </c>
      <c r="O764" s="35" t="str">
        <f t="shared" si="384"/>
        <v/>
      </c>
      <c r="P764" s="35" t="str">
        <f t="shared" si="384"/>
        <v/>
      </c>
      <c r="Q764" s="63" t="str">
        <f t="shared" si="384"/>
        <v/>
      </c>
      <c r="R764" s="63" t="str">
        <f t="shared" si="384"/>
        <v/>
      </c>
      <c r="S764" s="63" t="str">
        <f t="shared" si="384"/>
        <v/>
      </c>
      <c r="T764" s="63" t="str">
        <f t="shared" si="384"/>
        <v/>
      </c>
      <c r="U764" s="63" t="str">
        <f t="shared" si="384"/>
        <v/>
      </c>
      <c r="V764" s="64" t="str">
        <f t="shared" si="384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5">IFERROR(SQRT(2*(F763-F762)^2/(F763+F762)),"")</f>
        <v/>
      </c>
      <c r="G765" s="65" t="str">
        <f t="shared" si="385"/>
        <v/>
      </c>
      <c r="H765" s="65" t="str">
        <f t="shared" si="385"/>
        <v/>
      </c>
      <c r="I765" s="65" t="str">
        <f t="shared" si="385"/>
        <v/>
      </c>
      <c r="J765" s="65" t="str">
        <f t="shared" si="385"/>
        <v/>
      </c>
      <c r="K765" s="65" t="str">
        <f t="shared" si="385"/>
        <v/>
      </c>
      <c r="L765" s="65" t="str">
        <f t="shared" si="385"/>
        <v/>
      </c>
      <c r="M765" s="65" t="str">
        <f t="shared" si="385"/>
        <v/>
      </c>
      <c r="N765" s="70" t="str">
        <f t="shared" si="385"/>
        <v/>
      </c>
      <c r="O765" s="70" t="str">
        <f t="shared" si="385"/>
        <v/>
      </c>
      <c r="P765" s="70" t="str">
        <f t="shared" si="385"/>
        <v/>
      </c>
      <c r="Q765" s="65" t="str">
        <f t="shared" si="385"/>
        <v/>
      </c>
      <c r="R765" s="65" t="str">
        <f t="shared" si="385"/>
        <v/>
      </c>
      <c r="S765" s="65" t="str">
        <f t="shared" si="385"/>
        <v/>
      </c>
      <c r="T765" s="65" t="str">
        <f t="shared" si="385"/>
        <v/>
      </c>
      <c r="U765" s="65" t="str">
        <f t="shared" si="385"/>
        <v/>
      </c>
      <c r="V765" s="66" t="str">
        <f t="shared" si="385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386">IFERROR((F767-F766)/F766,"")</f>
        <v/>
      </c>
      <c r="G768" s="63" t="str">
        <f t="shared" si="386"/>
        <v/>
      </c>
      <c r="H768" s="63" t="str">
        <f t="shared" si="386"/>
        <v/>
      </c>
      <c r="I768" s="63" t="str">
        <f t="shared" si="386"/>
        <v/>
      </c>
      <c r="J768" s="63" t="str">
        <f t="shared" si="386"/>
        <v/>
      </c>
      <c r="K768" s="63" t="str">
        <f t="shared" si="386"/>
        <v/>
      </c>
      <c r="L768" s="63" t="str">
        <f t="shared" si="386"/>
        <v/>
      </c>
      <c r="M768" s="63" t="str">
        <f t="shared" si="386"/>
        <v/>
      </c>
      <c r="N768" s="35" t="str">
        <f t="shared" si="386"/>
        <v/>
      </c>
      <c r="O768" s="35" t="str">
        <f t="shared" si="386"/>
        <v/>
      </c>
      <c r="P768" s="35" t="str">
        <f t="shared" si="386"/>
        <v/>
      </c>
      <c r="Q768" s="63" t="str">
        <f t="shared" si="386"/>
        <v/>
      </c>
      <c r="R768" s="63" t="str">
        <f t="shared" si="386"/>
        <v/>
      </c>
      <c r="S768" s="63" t="str">
        <f t="shared" si="386"/>
        <v/>
      </c>
      <c r="T768" s="63" t="str">
        <f t="shared" si="386"/>
        <v/>
      </c>
      <c r="U768" s="63" t="str">
        <f t="shared" si="386"/>
        <v/>
      </c>
      <c r="V768" s="64" t="str">
        <f t="shared" si="386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387">IFERROR(SQRT(2*(F767-F766)^2/(F767+F766)),"")</f>
        <v/>
      </c>
      <c r="G769" s="65" t="str">
        <f t="shared" si="387"/>
        <v/>
      </c>
      <c r="H769" s="65" t="str">
        <f t="shared" si="387"/>
        <v/>
      </c>
      <c r="I769" s="65" t="str">
        <f t="shared" si="387"/>
        <v/>
      </c>
      <c r="J769" s="65" t="str">
        <f t="shared" si="387"/>
        <v/>
      </c>
      <c r="K769" s="65" t="str">
        <f t="shared" si="387"/>
        <v/>
      </c>
      <c r="L769" s="65" t="str">
        <f t="shared" si="387"/>
        <v/>
      </c>
      <c r="M769" s="65" t="str">
        <f t="shared" si="387"/>
        <v/>
      </c>
      <c r="N769" s="70" t="str">
        <f t="shared" si="387"/>
        <v/>
      </c>
      <c r="O769" s="70" t="str">
        <f t="shared" si="387"/>
        <v/>
      </c>
      <c r="P769" s="70" t="str">
        <f t="shared" si="387"/>
        <v/>
      </c>
      <c r="Q769" s="65" t="str">
        <f t="shared" si="387"/>
        <v/>
      </c>
      <c r="R769" s="65" t="str">
        <f t="shared" si="387"/>
        <v/>
      </c>
      <c r="S769" s="65" t="str">
        <f t="shared" si="387"/>
        <v/>
      </c>
      <c r="T769" s="65" t="str">
        <f t="shared" si="387"/>
        <v/>
      </c>
      <c r="U769" s="65" t="str">
        <f t="shared" si="387"/>
        <v/>
      </c>
      <c r="V769" s="66" t="str">
        <f t="shared" si="387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8">IFERROR((F771-F770)/F770,"")</f>
        <v/>
      </c>
      <c r="G772" s="63" t="str">
        <f t="shared" si="388"/>
        <v/>
      </c>
      <c r="H772" s="63" t="str">
        <f t="shared" si="388"/>
        <v/>
      </c>
      <c r="I772" s="63" t="str">
        <f t="shared" si="388"/>
        <v/>
      </c>
      <c r="J772" s="63" t="str">
        <f t="shared" si="388"/>
        <v/>
      </c>
      <c r="K772" s="63" t="str">
        <f t="shared" si="388"/>
        <v/>
      </c>
      <c r="L772" s="63" t="str">
        <f t="shared" si="388"/>
        <v/>
      </c>
      <c r="M772" s="63" t="str">
        <f t="shared" si="388"/>
        <v/>
      </c>
      <c r="N772" s="35" t="str">
        <f t="shared" si="388"/>
        <v/>
      </c>
      <c r="O772" s="35" t="str">
        <f t="shared" si="388"/>
        <v/>
      </c>
      <c r="P772" s="35" t="str">
        <f t="shared" si="388"/>
        <v/>
      </c>
      <c r="Q772" s="63" t="str">
        <f t="shared" si="388"/>
        <v/>
      </c>
      <c r="R772" s="63" t="str">
        <f t="shared" si="388"/>
        <v/>
      </c>
      <c r="S772" s="63" t="str">
        <f t="shared" si="388"/>
        <v/>
      </c>
      <c r="T772" s="63" t="str">
        <f t="shared" si="388"/>
        <v/>
      </c>
      <c r="U772" s="63" t="str">
        <f t="shared" si="388"/>
        <v/>
      </c>
      <c r="V772" s="64" t="str">
        <f t="shared" si="388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89">IFERROR(SQRT(2*(F771-F770)^2/(F771+F770)),"")</f>
        <v/>
      </c>
      <c r="G773" s="65" t="str">
        <f t="shared" si="389"/>
        <v/>
      </c>
      <c r="H773" s="65" t="str">
        <f t="shared" si="389"/>
        <v/>
      </c>
      <c r="I773" s="65" t="str">
        <f t="shared" si="389"/>
        <v/>
      </c>
      <c r="J773" s="65" t="str">
        <f t="shared" si="389"/>
        <v/>
      </c>
      <c r="K773" s="65" t="str">
        <f t="shared" si="389"/>
        <v/>
      </c>
      <c r="L773" s="65" t="str">
        <f t="shared" si="389"/>
        <v/>
      </c>
      <c r="M773" s="65" t="str">
        <f t="shared" si="389"/>
        <v/>
      </c>
      <c r="N773" s="70" t="str">
        <f t="shared" si="389"/>
        <v/>
      </c>
      <c r="O773" s="70" t="str">
        <f t="shared" si="389"/>
        <v/>
      </c>
      <c r="P773" s="70" t="str">
        <f t="shared" si="389"/>
        <v/>
      </c>
      <c r="Q773" s="65" t="str">
        <f t="shared" si="389"/>
        <v/>
      </c>
      <c r="R773" s="65" t="str">
        <f t="shared" si="389"/>
        <v/>
      </c>
      <c r="S773" s="65" t="str">
        <f t="shared" si="389"/>
        <v/>
      </c>
      <c r="T773" s="65" t="str">
        <f t="shared" si="389"/>
        <v/>
      </c>
      <c r="U773" s="65" t="str">
        <f t="shared" si="389"/>
        <v/>
      </c>
      <c r="V773" s="66" t="str">
        <f t="shared" si="389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90">IFERROR((F775-F774)/F774,"")</f>
        <v/>
      </c>
      <c r="G776" s="63" t="str">
        <f t="shared" si="390"/>
        <v/>
      </c>
      <c r="H776" s="63" t="str">
        <f t="shared" si="390"/>
        <v/>
      </c>
      <c r="I776" s="63" t="str">
        <f t="shared" si="390"/>
        <v/>
      </c>
      <c r="J776" s="63" t="str">
        <f t="shared" si="390"/>
        <v/>
      </c>
      <c r="K776" s="63" t="str">
        <f t="shared" si="390"/>
        <v/>
      </c>
      <c r="L776" s="63" t="str">
        <f t="shared" si="390"/>
        <v/>
      </c>
      <c r="M776" s="63" t="str">
        <f t="shared" si="390"/>
        <v/>
      </c>
      <c r="N776" s="35" t="str">
        <f t="shared" si="390"/>
        <v/>
      </c>
      <c r="O776" s="35" t="str">
        <f t="shared" si="390"/>
        <v/>
      </c>
      <c r="P776" s="35" t="str">
        <f t="shared" si="390"/>
        <v/>
      </c>
      <c r="Q776" s="63" t="str">
        <f t="shared" si="390"/>
        <v/>
      </c>
      <c r="R776" s="63" t="str">
        <f t="shared" si="390"/>
        <v/>
      </c>
      <c r="S776" s="63" t="str">
        <f t="shared" si="390"/>
        <v/>
      </c>
      <c r="T776" s="63" t="str">
        <f t="shared" si="390"/>
        <v/>
      </c>
      <c r="U776" s="63" t="str">
        <f t="shared" si="390"/>
        <v/>
      </c>
      <c r="V776" s="64" t="str">
        <f t="shared" si="390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91">IFERROR(SQRT(2*(F775-F774)^2/(F775+F774)),"")</f>
        <v/>
      </c>
      <c r="G777" s="65" t="str">
        <f t="shared" si="391"/>
        <v/>
      </c>
      <c r="H777" s="65" t="str">
        <f t="shared" si="391"/>
        <v/>
      </c>
      <c r="I777" s="65" t="str">
        <f t="shared" si="391"/>
        <v/>
      </c>
      <c r="J777" s="65" t="str">
        <f t="shared" si="391"/>
        <v/>
      </c>
      <c r="K777" s="65" t="str">
        <f t="shared" si="391"/>
        <v/>
      </c>
      <c r="L777" s="65" t="str">
        <f t="shared" si="391"/>
        <v/>
      </c>
      <c r="M777" s="65" t="str">
        <f t="shared" si="391"/>
        <v/>
      </c>
      <c r="N777" s="70" t="str">
        <f t="shared" si="391"/>
        <v/>
      </c>
      <c r="O777" s="70" t="str">
        <f t="shared" si="391"/>
        <v/>
      </c>
      <c r="P777" s="70" t="str">
        <f t="shared" si="391"/>
        <v/>
      </c>
      <c r="Q777" s="65" t="str">
        <f t="shared" si="391"/>
        <v/>
      </c>
      <c r="R777" s="65" t="str">
        <f t="shared" si="391"/>
        <v/>
      </c>
      <c r="S777" s="65" t="str">
        <f t="shared" si="391"/>
        <v/>
      </c>
      <c r="T777" s="65" t="str">
        <f t="shared" si="391"/>
        <v/>
      </c>
      <c r="U777" s="65" t="str">
        <f t="shared" si="391"/>
        <v/>
      </c>
      <c r="V777" s="66" t="str">
        <f t="shared" si="391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92">IFERROR((F779-F778)/F778,"")</f>
        <v/>
      </c>
      <c r="G780" s="63" t="str">
        <f t="shared" si="392"/>
        <v/>
      </c>
      <c r="H780" s="63" t="str">
        <f t="shared" si="392"/>
        <v/>
      </c>
      <c r="I780" s="63" t="str">
        <f t="shared" si="392"/>
        <v/>
      </c>
      <c r="J780" s="63" t="str">
        <f t="shared" si="392"/>
        <v/>
      </c>
      <c r="K780" s="63" t="str">
        <f t="shared" si="392"/>
        <v/>
      </c>
      <c r="L780" s="63" t="str">
        <f t="shared" si="392"/>
        <v/>
      </c>
      <c r="M780" s="63" t="str">
        <f t="shared" si="392"/>
        <v/>
      </c>
      <c r="N780" s="35" t="str">
        <f t="shared" si="392"/>
        <v/>
      </c>
      <c r="O780" s="35" t="str">
        <f t="shared" si="392"/>
        <v/>
      </c>
      <c r="P780" s="35" t="str">
        <f t="shared" si="392"/>
        <v/>
      </c>
      <c r="Q780" s="63" t="str">
        <f t="shared" si="392"/>
        <v/>
      </c>
      <c r="R780" s="63" t="str">
        <f t="shared" si="392"/>
        <v/>
      </c>
      <c r="S780" s="63" t="str">
        <f t="shared" si="392"/>
        <v/>
      </c>
      <c r="T780" s="63" t="str">
        <f t="shared" si="392"/>
        <v/>
      </c>
      <c r="U780" s="63" t="str">
        <f t="shared" si="392"/>
        <v/>
      </c>
      <c r="V780" s="64" t="str">
        <f t="shared" si="392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93">IFERROR(SQRT(2*(F779-F778)^2/(F779+F778)),"")</f>
        <v/>
      </c>
      <c r="G781" s="65" t="str">
        <f t="shared" si="393"/>
        <v/>
      </c>
      <c r="H781" s="65" t="str">
        <f t="shared" si="393"/>
        <v/>
      </c>
      <c r="I781" s="65" t="str">
        <f t="shared" si="393"/>
        <v/>
      </c>
      <c r="J781" s="65" t="str">
        <f t="shared" si="393"/>
        <v/>
      </c>
      <c r="K781" s="65" t="str">
        <f t="shared" si="393"/>
        <v/>
      </c>
      <c r="L781" s="65" t="str">
        <f t="shared" si="393"/>
        <v/>
      </c>
      <c r="M781" s="65" t="str">
        <f t="shared" si="393"/>
        <v/>
      </c>
      <c r="N781" s="70" t="str">
        <f t="shared" si="393"/>
        <v/>
      </c>
      <c r="O781" s="70" t="str">
        <f t="shared" si="393"/>
        <v/>
      </c>
      <c r="P781" s="70" t="str">
        <f t="shared" si="393"/>
        <v/>
      </c>
      <c r="Q781" s="65" t="str">
        <f t="shared" si="393"/>
        <v/>
      </c>
      <c r="R781" s="65" t="str">
        <f t="shared" si="393"/>
        <v/>
      </c>
      <c r="S781" s="65" t="str">
        <f t="shared" si="393"/>
        <v/>
      </c>
      <c r="T781" s="65" t="str">
        <f t="shared" si="393"/>
        <v/>
      </c>
      <c r="U781" s="65" t="str">
        <f t="shared" si="393"/>
        <v/>
      </c>
      <c r="V781" s="66" t="str">
        <f t="shared" si="393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4">IFERROR((F783-F782)/F782,"")</f>
        <v/>
      </c>
      <c r="G784" s="63" t="str">
        <f t="shared" si="394"/>
        <v/>
      </c>
      <c r="H784" s="63" t="str">
        <f t="shared" si="394"/>
        <v/>
      </c>
      <c r="I784" s="63" t="str">
        <f t="shared" si="394"/>
        <v/>
      </c>
      <c r="J784" s="63" t="str">
        <f t="shared" si="394"/>
        <v/>
      </c>
      <c r="K784" s="63" t="str">
        <f t="shared" si="394"/>
        <v/>
      </c>
      <c r="L784" s="63" t="str">
        <f t="shared" si="394"/>
        <v/>
      </c>
      <c r="M784" s="63" t="str">
        <f t="shared" si="394"/>
        <v/>
      </c>
      <c r="N784" s="35" t="str">
        <f t="shared" si="394"/>
        <v/>
      </c>
      <c r="O784" s="35" t="str">
        <f t="shared" si="394"/>
        <v/>
      </c>
      <c r="P784" s="35" t="str">
        <f t="shared" si="394"/>
        <v/>
      </c>
      <c r="Q784" s="63" t="str">
        <f t="shared" si="394"/>
        <v/>
      </c>
      <c r="R784" s="63" t="str">
        <f t="shared" si="394"/>
        <v/>
      </c>
      <c r="S784" s="63" t="str">
        <f t="shared" si="394"/>
        <v/>
      </c>
      <c r="T784" s="63" t="str">
        <f t="shared" si="394"/>
        <v/>
      </c>
      <c r="U784" s="63" t="str">
        <f t="shared" si="394"/>
        <v/>
      </c>
      <c r="V784" s="64" t="str">
        <f t="shared" si="394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5">IFERROR(SQRT(2*(F783-F782)^2/(F783+F782)),"")</f>
        <v/>
      </c>
      <c r="G785" s="65" t="str">
        <f t="shared" si="395"/>
        <v/>
      </c>
      <c r="H785" s="65" t="str">
        <f t="shared" si="395"/>
        <v/>
      </c>
      <c r="I785" s="65" t="str">
        <f t="shared" si="395"/>
        <v/>
      </c>
      <c r="J785" s="65" t="str">
        <f t="shared" si="395"/>
        <v/>
      </c>
      <c r="K785" s="65" t="str">
        <f t="shared" si="395"/>
        <v/>
      </c>
      <c r="L785" s="65" t="str">
        <f t="shared" si="395"/>
        <v/>
      </c>
      <c r="M785" s="65" t="str">
        <f t="shared" si="395"/>
        <v/>
      </c>
      <c r="N785" s="70" t="str">
        <f t="shared" si="395"/>
        <v/>
      </c>
      <c r="O785" s="70" t="str">
        <f t="shared" si="395"/>
        <v/>
      </c>
      <c r="P785" s="70" t="str">
        <f t="shared" si="395"/>
        <v/>
      </c>
      <c r="Q785" s="65" t="str">
        <f t="shared" si="395"/>
        <v/>
      </c>
      <c r="R785" s="65" t="str">
        <f t="shared" si="395"/>
        <v/>
      </c>
      <c r="S785" s="65" t="str">
        <f t="shared" si="395"/>
        <v/>
      </c>
      <c r="T785" s="65" t="str">
        <f t="shared" si="395"/>
        <v/>
      </c>
      <c r="U785" s="65" t="str">
        <f t="shared" si="395"/>
        <v/>
      </c>
      <c r="V785" s="66" t="str">
        <f t="shared" si="395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6">IFERROR((F787-F786)/F786,"")</f>
        <v/>
      </c>
      <c r="G788" s="63" t="str">
        <f t="shared" si="396"/>
        <v/>
      </c>
      <c r="H788" s="63" t="str">
        <f t="shared" si="396"/>
        <v/>
      </c>
      <c r="I788" s="63" t="str">
        <f t="shared" si="396"/>
        <v/>
      </c>
      <c r="J788" s="63" t="str">
        <f t="shared" si="396"/>
        <v/>
      </c>
      <c r="K788" s="63" t="str">
        <f t="shared" si="396"/>
        <v/>
      </c>
      <c r="L788" s="63" t="str">
        <f t="shared" si="396"/>
        <v/>
      </c>
      <c r="M788" s="63" t="str">
        <f t="shared" si="396"/>
        <v/>
      </c>
      <c r="N788" s="35" t="str">
        <f t="shared" si="396"/>
        <v/>
      </c>
      <c r="O788" s="35" t="str">
        <f t="shared" si="396"/>
        <v/>
      </c>
      <c r="P788" s="35" t="str">
        <f t="shared" si="396"/>
        <v/>
      </c>
      <c r="Q788" s="63" t="str">
        <f t="shared" si="396"/>
        <v/>
      </c>
      <c r="R788" s="63" t="str">
        <f t="shared" si="396"/>
        <v/>
      </c>
      <c r="S788" s="63" t="str">
        <f t="shared" si="396"/>
        <v/>
      </c>
      <c r="T788" s="63" t="str">
        <f t="shared" si="396"/>
        <v/>
      </c>
      <c r="U788" s="63" t="str">
        <f t="shared" si="396"/>
        <v/>
      </c>
      <c r="V788" s="64" t="str">
        <f t="shared" si="396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7">IFERROR(SQRT(2*(F787-F786)^2/(F787+F786)),"")</f>
        <v/>
      </c>
      <c r="G789" s="65" t="str">
        <f t="shared" si="397"/>
        <v/>
      </c>
      <c r="H789" s="65" t="str">
        <f t="shared" si="397"/>
        <v/>
      </c>
      <c r="I789" s="65" t="str">
        <f t="shared" si="397"/>
        <v/>
      </c>
      <c r="J789" s="65" t="str">
        <f t="shared" si="397"/>
        <v/>
      </c>
      <c r="K789" s="65" t="str">
        <f t="shared" si="397"/>
        <v/>
      </c>
      <c r="L789" s="65" t="str">
        <f t="shared" si="397"/>
        <v/>
      </c>
      <c r="M789" s="65" t="str">
        <f t="shared" si="397"/>
        <v/>
      </c>
      <c r="N789" s="70" t="str">
        <f t="shared" si="397"/>
        <v/>
      </c>
      <c r="O789" s="70" t="str">
        <f t="shared" si="397"/>
        <v/>
      </c>
      <c r="P789" s="70" t="str">
        <f t="shared" si="397"/>
        <v/>
      </c>
      <c r="Q789" s="65" t="str">
        <f t="shared" si="397"/>
        <v/>
      </c>
      <c r="R789" s="65" t="str">
        <f t="shared" si="397"/>
        <v/>
      </c>
      <c r="S789" s="65" t="str">
        <f t="shared" si="397"/>
        <v/>
      </c>
      <c r="T789" s="65" t="str">
        <f t="shared" si="397"/>
        <v/>
      </c>
      <c r="U789" s="65" t="str">
        <f t="shared" si="397"/>
        <v/>
      </c>
      <c r="V789" s="66" t="str">
        <f t="shared" si="397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8">IFERROR((F791-F790)/F790,"")</f>
        <v/>
      </c>
      <c r="G792" s="63" t="str">
        <f t="shared" si="398"/>
        <v/>
      </c>
      <c r="H792" s="63" t="str">
        <f t="shared" si="398"/>
        <v/>
      </c>
      <c r="I792" s="63" t="str">
        <f t="shared" si="398"/>
        <v/>
      </c>
      <c r="J792" s="63" t="str">
        <f t="shared" si="398"/>
        <v/>
      </c>
      <c r="K792" s="63" t="str">
        <f t="shared" si="398"/>
        <v/>
      </c>
      <c r="L792" s="63" t="str">
        <f t="shared" si="398"/>
        <v/>
      </c>
      <c r="M792" s="63" t="str">
        <f t="shared" si="398"/>
        <v/>
      </c>
      <c r="N792" s="35" t="str">
        <f t="shared" si="398"/>
        <v/>
      </c>
      <c r="O792" s="35" t="str">
        <f t="shared" si="398"/>
        <v/>
      </c>
      <c r="P792" s="35" t="str">
        <f t="shared" si="398"/>
        <v/>
      </c>
      <c r="Q792" s="63" t="str">
        <f t="shared" si="398"/>
        <v/>
      </c>
      <c r="R792" s="63" t="str">
        <f t="shared" si="398"/>
        <v/>
      </c>
      <c r="S792" s="63" t="str">
        <f t="shared" si="398"/>
        <v/>
      </c>
      <c r="T792" s="63" t="str">
        <f t="shared" si="398"/>
        <v/>
      </c>
      <c r="U792" s="63" t="str">
        <f t="shared" si="398"/>
        <v/>
      </c>
      <c r="V792" s="64" t="str">
        <f t="shared" si="398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399">IFERROR(SQRT(2*(F791-F790)^2/(F791+F790)),"")</f>
        <v/>
      </c>
      <c r="G793" s="65" t="str">
        <f t="shared" si="399"/>
        <v/>
      </c>
      <c r="H793" s="65" t="str">
        <f t="shared" si="399"/>
        <v/>
      </c>
      <c r="I793" s="65" t="str">
        <f t="shared" si="399"/>
        <v/>
      </c>
      <c r="J793" s="65" t="str">
        <f t="shared" si="399"/>
        <v/>
      </c>
      <c r="K793" s="65" t="str">
        <f t="shared" si="399"/>
        <v/>
      </c>
      <c r="L793" s="65" t="str">
        <f t="shared" si="399"/>
        <v/>
      </c>
      <c r="M793" s="65" t="str">
        <f t="shared" si="399"/>
        <v/>
      </c>
      <c r="N793" s="70" t="str">
        <f t="shared" si="399"/>
        <v/>
      </c>
      <c r="O793" s="70" t="str">
        <f t="shared" si="399"/>
        <v/>
      </c>
      <c r="P793" s="70" t="str">
        <f t="shared" si="399"/>
        <v/>
      </c>
      <c r="Q793" s="65" t="str">
        <f t="shared" si="399"/>
        <v/>
      </c>
      <c r="R793" s="65" t="str">
        <f t="shared" si="399"/>
        <v/>
      </c>
      <c r="S793" s="65" t="str">
        <f t="shared" si="399"/>
        <v/>
      </c>
      <c r="T793" s="65" t="str">
        <f t="shared" si="399"/>
        <v/>
      </c>
      <c r="U793" s="65" t="str">
        <f t="shared" si="399"/>
        <v/>
      </c>
      <c r="V793" s="66" t="str">
        <f t="shared" si="399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400">IFERROR((F795-F794)/F794,"")</f>
        <v/>
      </c>
      <c r="G796" s="63" t="str">
        <f t="shared" si="400"/>
        <v/>
      </c>
      <c r="H796" s="63" t="str">
        <f t="shared" si="400"/>
        <v/>
      </c>
      <c r="I796" s="63" t="str">
        <f t="shared" si="400"/>
        <v/>
      </c>
      <c r="J796" s="63" t="str">
        <f t="shared" si="400"/>
        <v/>
      </c>
      <c r="K796" s="63" t="str">
        <f t="shared" si="400"/>
        <v/>
      </c>
      <c r="L796" s="63" t="str">
        <f t="shared" si="400"/>
        <v/>
      </c>
      <c r="M796" s="63" t="str">
        <f t="shared" si="400"/>
        <v/>
      </c>
      <c r="N796" s="35" t="str">
        <f t="shared" si="400"/>
        <v/>
      </c>
      <c r="O796" s="35" t="str">
        <f t="shared" si="400"/>
        <v/>
      </c>
      <c r="P796" s="35" t="str">
        <f t="shared" si="400"/>
        <v/>
      </c>
      <c r="Q796" s="63" t="str">
        <f t="shared" si="400"/>
        <v/>
      </c>
      <c r="R796" s="63" t="str">
        <f t="shared" si="400"/>
        <v/>
      </c>
      <c r="S796" s="63" t="str">
        <f t="shared" si="400"/>
        <v/>
      </c>
      <c r="T796" s="63" t="str">
        <f t="shared" si="400"/>
        <v/>
      </c>
      <c r="U796" s="63" t="str">
        <f t="shared" si="400"/>
        <v/>
      </c>
      <c r="V796" s="64" t="str">
        <f t="shared" si="400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401">IFERROR(SQRT(2*(F795-F794)^2/(F795+F794)),"")</f>
        <v/>
      </c>
      <c r="G797" s="65" t="str">
        <f t="shared" si="401"/>
        <v/>
      </c>
      <c r="H797" s="65" t="str">
        <f t="shared" si="401"/>
        <v/>
      </c>
      <c r="I797" s="65" t="str">
        <f t="shared" si="401"/>
        <v/>
      </c>
      <c r="J797" s="65" t="str">
        <f t="shared" si="401"/>
        <v/>
      </c>
      <c r="K797" s="65" t="str">
        <f t="shared" si="401"/>
        <v/>
      </c>
      <c r="L797" s="65" t="str">
        <f t="shared" si="401"/>
        <v/>
      </c>
      <c r="M797" s="65" t="str">
        <f t="shared" si="401"/>
        <v/>
      </c>
      <c r="N797" s="70" t="str">
        <f t="shared" si="401"/>
        <v/>
      </c>
      <c r="O797" s="70" t="str">
        <f t="shared" si="401"/>
        <v/>
      </c>
      <c r="P797" s="70" t="str">
        <f t="shared" si="401"/>
        <v/>
      </c>
      <c r="Q797" s="65" t="str">
        <f t="shared" si="401"/>
        <v/>
      </c>
      <c r="R797" s="65" t="str">
        <f t="shared" si="401"/>
        <v/>
      </c>
      <c r="S797" s="65" t="str">
        <f t="shared" si="401"/>
        <v/>
      </c>
      <c r="T797" s="65" t="str">
        <f t="shared" si="401"/>
        <v/>
      </c>
      <c r="U797" s="65" t="str">
        <f t="shared" si="401"/>
        <v/>
      </c>
      <c r="V797" s="66" t="str">
        <f t="shared" si="401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402">IFERROR((F799-F798)/F798,"")</f>
        <v/>
      </c>
      <c r="G800" s="63" t="str">
        <f t="shared" si="402"/>
        <v/>
      </c>
      <c r="H800" s="63" t="str">
        <f t="shared" si="402"/>
        <v/>
      </c>
      <c r="I800" s="63" t="str">
        <f t="shared" si="402"/>
        <v/>
      </c>
      <c r="J800" s="63" t="str">
        <f t="shared" si="402"/>
        <v/>
      </c>
      <c r="K800" s="63" t="str">
        <f t="shared" si="402"/>
        <v/>
      </c>
      <c r="L800" s="63" t="str">
        <f t="shared" si="402"/>
        <v/>
      </c>
      <c r="M800" s="63" t="str">
        <f t="shared" si="402"/>
        <v/>
      </c>
      <c r="N800" s="35" t="str">
        <f t="shared" si="402"/>
        <v/>
      </c>
      <c r="O800" s="35" t="str">
        <f t="shared" si="402"/>
        <v/>
      </c>
      <c r="P800" s="35" t="str">
        <f t="shared" si="402"/>
        <v/>
      </c>
      <c r="Q800" s="63" t="str">
        <f t="shared" si="402"/>
        <v/>
      </c>
      <c r="R800" s="63" t="str">
        <f t="shared" si="402"/>
        <v/>
      </c>
      <c r="S800" s="63" t="str">
        <f t="shared" si="402"/>
        <v/>
      </c>
      <c r="T800" s="63" t="str">
        <f t="shared" si="402"/>
        <v/>
      </c>
      <c r="U800" s="63" t="str">
        <f t="shared" si="402"/>
        <v/>
      </c>
      <c r="V800" s="64" t="str">
        <f t="shared" si="402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403">IFERROR(SQRT(2*(F799-F798)^2/(F799+F798)),"")</f>
        <v/>
      </c>
      <c r="G801" s="65" t="str">
        <f t="shared" si="403"/>
        <v/>
      </c>
      <c r="H801" s="65" t="str">
        <f t="shared" si="403"/>
        <v/>
      </c>
      <c r="I801" s="65" t="str">
        <f t="shared" si="403"/>
        <v/>
      </c>
      <c r="J801" s="65" t="str">
        <f t="shared" si="403"/>
        <v/>
      </c>
      <c r="K801" s="65" t="str">
        <f t="shared" si="403"/>
        <v/>
      </c>
      <c r="L801" s="65" t="str">
        <f t="shared" si="403"/>
        <v/>
      </c>
      <c r="M801" s="65" t="str">
        <f t="shared" si="403"/>
        <v/>
      </c>
      <c r="N801" s="70" t="str">
        <f t="shared" si="403"/>
        <v/>
      </c>
      <c r="O801" s="70" t="str">
        <f t="shared" si="403"/>
        <v/>
      </c>
      <c r="P801" s="70" t="str">
        <f t="shared" si="403"/>
        <v/>
      </c>
      <c r="Q801" s="65" t="str">
        <f t="shared" si="403"/>
        <v/>
      </c>
      <c r="R801" s="65" t="str">
        <f t="shared" si="403"/>
        <v/>
      </c>
      <c r="S801" s="65" t="str">
        <f t="shared" si="403"/>
        <v/>
      </c>
      <c r="T801" s="65" t="str">
        <f t="shared" si="403"/>
        <v/>
      </c>
      <c r="U801" s="65" t="str">
        <f t="shared" si="403"/>
        <v/>
      </c>
      <c r="V801" s="66" t="str">
        <f t="shared" si="403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04">IFERROR((F803-F802)/F802,"")</f>
        <v/>
      </c>
      <c r="G804" s="63" t="str">
        <f t="shared" si="404"/>
        <v/>
      </c>
      <c r="H804" s="63" t="str">
        <f t="shared" si="404"/>
        <v/>
      </c>
      <c r="I804" s="63" t="str">
        <f t="shared" si="404"/>
        <v/>
      </c>
      <c r="J804" s="63" t="str">
        <f t="shared" si="404"/>
        <v/>
      </c>
      <c r="K804" s="63" t="str">
        <f t="shared" si="404"/>
        <v/>
      </c>
      <c r="L804" s="63" t="str">
        <f t="shared" si="404"/>
        <v/>
      </c>
      <c r="M804" s="63" t="str">
        <f t="shared" si="404"/>
        <v/>
      </c>
      <c r="N804" s="35" t="str">
        <f t="shared" si="404"/>
        <v/>
      </c>
      <c r="O804" s="35" t="str">
        <f t="shared" si="404"/>
        <v/>
      </c>
      <c r="P804" s="35" t="str">
        <f t="shared" si="404"/>
        <v/>
      </c>
      <c r="Q804" s="63" t="str">
        <f t="shared" si="404"/>
        <v/>
      </c>
      <c r="R804" s="63" t="str">
        <f t="shared" si="404"/>
        <v/>
      </c>
      <c r="S804" s="63" t="str">
        <f t="shared" si="404"/>
        <v/>
      </c>
      <c r="T804" s="63" t="str">
        <f t="shared" si="404"/>
        <v/>
      </c>
      <c r="U804" s="63" t="str">
        <f t="shared" si="404"/>
        <v/>
      </c>
      <c r="V804" s="64" t="str">
        <f t="shared" si="404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05">IFERROR(SQRT(2*(F803-F802)^2/(F803+F802)),"")</f>
        <v/>
      </c>
      <c r="G805" s="65" t="str">
        <f t="shared" si="405"/>
        <v/>
      </c>
      <c r="H805" s="65" t="str">
        <f t="shared" si="405"/>
        <v/>
      </c>
      <c r="I805" s="65" t="str">
        <f t="shared" si="405"/>
        <v/>
      </c>
      <c r="J805" s="65" t="str">
        <f t="shared" si="405"/>
        <v/>
      </c>
      <c r="K805" s="65" t="str">
        <f t="shared" si="405"/>
        <v/>
      </c>
      <c r="L805" s="65" t="str">
        <f t="shared" si="405"/>
        <v/>
      </c>
      <c r="M805" s="65" t="str">
        <f t="shared" si="405"/>
        <v/>
      </c>
      <c r="N805" s="70" t="str">
        <f t="shared" si="405"/>
        <v/>
      </c>
      <c r="O805" s="70" t="str">
        <f t="shared" si="405"/>
        <v/>
      </c>
      <c r="P805" s="70" t="str">
        <f t="shared" si="405"/>
        <v/>
      </c>
      <c r="Q805" s="65" t="str">
        <f t="shared" si="405"/>
        <v/>
      </c>
      <c r="R805" s="65" t="str">
        <f t="shared" si="405"/>
        <v/>
      </c>
      <c r="S805" s="65" t="str">
        <f t="shared" si="405"/>
        <v/>
      </c>
      <c r="T805" s="65" t="str">
        <f t="shared" si="405"/>
        <v/>
      </c>
      <c r="U805" s="65" t="str">
        <f t="shared" si="405"/>
        <v/>
      </c>
      <c r="V805" s="66" t="str">
        <f t="shared" si="405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06">IFERROR((F807-F806)/F806,"")</f>
        <v/>
      </c>
      <c r="G808" s="63" t="str">
        <f t="shared" si="406"/>
        <v/>
      </c>
      <c r="H808" s="63" t="str">
        <f t="shared" si="406"/>
        <v/>
      </c>
      <c r="I808" s="63" t="str">
        <f t="shared" si="406"/>
        <v/>
      </c>
      <c r="J808" s="63" t="str">
        <f t="shared" si="406"/>
        <v/>
      </c>
      <c r="K808" s="63" t="str">
        <f t="shared" si="406"/>
        <v/>
      </c>
      <c r="L808" s="63" t="str">
        <f t="shared" si="406"/>
        <v/>
      </c>
      <c r="M808" s="63" t="str">
        <f t="shared" si="406"/>
        <v/>
      </c>
      <c r="N808" s="35" t="str">
        <f t="shared" si="406"/>
        <v/>
      </c>
      <c r="O808" s="35" t="str">
        <f t="shared" si="406"/>
        <v/>
      </c>
      <c r="P808" s="35" t="str">
        <f t="shared" si="406"/>
        <v/>
      </c>
      <c r="Q808" s="63" t="str">
        <f t="shared" si="406"/>
        <v/>
      </c>
      <c r="R808" s="63" t="str">
        <f t="shared" si="406"/>
        <v/>
      </c>
      <c r="S808" s="63" t="str">
        <f t="shared" si="406"/>
        <v/>
      </c>
      <c r="T808" s="63" t="str">
        <f t="shared" si="406"/>
        <v/>
      </c>
      <c r="U808" s="63" t="str">
        <f t="shared" si="406"/>
        <v/>
      </c>
      <c r="V808" s="64" t="str">
        <f t="shared" si="406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07">IFERROR(SQRT(2*(F807-F806)^2/(F807+F806)),"")</f>
        <v/>
      </c>
      <c r="G809" s="65" t="str">
        <f t="shared" si="407"/>
        <v/>
      </c>
      <c r="H809" s="65" t="str">
        <f t="shared" si="407"/>
        <v/>
      </c>
      <c r="I809" s="65" t="str">
        <f t="shared" si="407"/>
        <v/>
      </c>
      <c r="J809" s="65" t="str">
        <f t="shared" si="407"/>
        <v/>
      </c>
      <c r="K809" s="65" t="str">
        <f t="shared" si="407"/>
        <v/>
      </c>
      <c r="L809" s="65" t="str">
        <f t="shared" si="407"/>
        <v/>
      </c>
      <c r="M809" s="65" t="str">
        <f t="shared" si="407"/>
        <v/>
      </c>
      <c r="N809" s="70" t="str">
        <f t="shared" si="407"/>
        <v/>
      </c>
      <c r="O809" s="70" t="str">
        <f t="shared" si="407"/>
        <v/>
      </c>
      <c r="P809" s="70" t="str">
        <f t="shared" si="407"/>
        <v/>
      </c>
      <c r="Q809" s="65" t="str">
        <f t="shared" si="407"/>
        <v/>
      </c>
      <c r="R809" s="65" t="str">
        <f t="shared" si="407"/>
        <v/>
      </c>
      <c r="S809" s="65" t="str">
        <f t="shared" si="407"/>
        <v/>
      </c>
      <c r="T809" s="65" t="str">
        <f t="shared" si="407"/>
        <v/>
      </c>
      <c r="U809" s="65" t="str">
        <f t="shared" si="407"/>
        <v/>
      </c>
      <c r="V809" s="66" t="str">
        <f t="shared" si="407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08">IFERROR((F811-F810)/F810,"")</f>
        <v/>
      </c>
      <c r="G812" s="63" t="str">
        <f t="shared" si="408"/>
        <v/>
      </c>
      <c r="H812" s="63" t="str">
        <f t="shared" si="408"/>
        <v/>
      </c>
      <c r="I812" s="63" t="str">
        <f t="shared" si="408"/>
        <v/>
      </c>
      <c r="J812" s="63" t="str">
        <f t="shared" si="408"/>
        <v/>
      </c>
      <c r="K812" s="63" t="str">
        <f t="shared" si="408"/>
        <v/>
      </c>
      <c r="L812" s="63" t="str">
        <f t="shared" si="408"/>
        <v/>
      </c>
      <c r="M812" s="63" t="str">
        <f t="shared" si="408"/>
        <v/>
      </c>
      <c r="N812" s="35" t="str">
        <f t="shared" si="408"/>
        <v/>
      </c>
      <c r="O812" s="35" t="str">
        <f t="shared" si="408"/>
        <v/>
      </c>
      <c r="P812" s="35" t="str">
        <f t="shared" si="408"/>
        <v/>
      </c>
      <c r="Q812" s="63" t="str">
        <f t="shared" si="408"/>
        <v/>
      </c>
      <c r="R812" s="63" t="str">
        <f t="shared" si="408"/>
        <v/>
      </c>
      <c r="S812" s="63" t="str">
        <f t="shared" si="408"/>
        <v/>
      </c>
      <c r="T812" s="63" t="str">
        <f t="shared" si="408"/>
        <v/>
      </c>
      <c r="U812" s="63" t="str">
        <f t="shared" si="408"/>
        <v/>
      </c>
      <c r="V812" s="64" t="str">
        <f t="shared" si="408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09">IFERROR(SQRT(2*(F811-F810)^2/(F811+F810)),"")</f>
        <v/>
      </c>
      <c r="G813" s="65" t="str">
        <f t="shared" si="409"/>
        <v/>
      </c>
      <c r="H813" s="65" t="str">
        <f t="shared" si="409"/>
        <v/>
      </c>
      <c r="I813" s="65" t="str">
        <f t="shared" si="409"/>
        <v/>
      </c>
      <c r="J813" s="65" t="str">
        <f t="shared" si="409"/>
        <v/>
      </c>
      <c r="K813" s="65" t="str">
        <f t="shared" si="409"/>
        <v/>
      </c>
      <c r="L813" s="65" t="str">
        <f t="shared" si="409"/>
        <v/>
      </c>
      <c r="M813" s="65" t="str">
        <f t="shared" si="409"/>
        <v/>
      </c>
      <c r="N813" s="70" t="str">
        <f t="shared" si="409"/>
        <v/>
      </c>
      <c r="O813" s="70" t="str">
        <f t="shared" si="409"/>
        <v/>
      </c>
      <c r="P813" s="70" t="str">
        <f t="shared" si="409"/>
        <v/>
      </c>
      <c r="Q813" s="65" t="str">
        <f t="shared" si="409"/>
        <v/>
      </c>
      <c r="R813" s="65" t="str">
        <f t="shared" si="409"/>
        <v/>
      </c>
      <c r="S813" s="65" t="str">
        <f t="shared" si="409"/>
        <v/>
      </c>
      <c r="T813" s="65" t="str">
        <f t="shared" si="409"/>
        <v/>
      </c>
      <c r="U813" s="65" t="str">
        <f t="shared" si="409"/>
        <v/>
      </c>
      <c r="V813" s="66" t="str">
        <f t="shared" si="409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10">IFERROR((F815-F814)/F814,"")</f>
        <v/>
      </c>
      <c r="G816" s="63" t="str">
        <f t="shared" si="410"/>
        <v/>
      </c>
      <c r="H816" s="63" t="str">
        <f t="shared" si="410"/>
        <v/>
      </c>
      <c r="I816" s="63" t="str">
        <f t="shared" si="410"/>
        <v/>
      </c>
      <c r="J816" s="63" t="str">
        <f t="shared" si="410"/>
        <v/>
      </c>
      <c r="K816" s="63" t="str">
        <f t="shared" si="410"/>
        <v/>
      </c>
      <c r="L816" s="63" t="str">
        <f t="shared" si="410"/>
        <v/>
      </c>
      <c r="M816" s="63" t="str">
        <f t="shared" si="410"/>
        <v/>
      </c>
      <c r="N816" s="35" t="str">
        <f t="shared" si="410"/>
        <v/>
      </c>
      <c r="O816" s="35" t="str">
        <f t="shared" si="410"/>
        <v/>
      </c>
      <c r="P816" s="35" t="str">
        <f t="shared" si="410"/>
        <v/>
      </c>
      <c r="Q816" s="63" t="str">
        <f t="shared" si="410"/>
        <v/>
      </c>
      <c r="R816" s="63" t="str">
        <f t="shared" si="410"/>
        <v/>
      </c>
      <c r="S816" s="63" t="str">
        <f t="shared" si="410"/>
        <v/>
      </c>
      <c r="T816" s="63" t="str">
        <f t="shared" si="410"/>
        <v/>
      </c>
      <c r="U816" s="63" t="str">
        <f t="shared" si="410"/>
        <v/>
      </c>
      <c r="V816" s="64" t="str">
        <f t="shared" si="410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11">IFERROR(SQRT(2*(F815-F814)^2/(F815+F814)),"")</f>
        <v/>
      </c>
      <c r="G817" s="65" t="str">
        <f t="shared" si="411"/>
        <v/>
      </c>
      <c r="H817" s="65" t="str">
        <f t="shared" si="411"/>
        <v/>
      </c>
      <c r="I817" s="65" t="str">
        <f t="shared" si="411"/>
        <v/>
      </c>
      <c r="J817" s="65" t="str">
        <f t="shared" si="411"/>
        <v/>
      </c>
      <c r="K817" s="65" t="str">
        <f t="shared" si="411"/>
        <v/>
      </c>
      <c r="L817" s="65" t="str">
        <f t="shared" si="411"/>
        <v/>
      </c>
      <c r="M817" s="65" t="str">
        <f t="shared" si="411"/>
        <v/>
      </c>
      <c r="N817" s="70" t="str">
        <f t="shared" si="411"/>
        <v/>
      </c>
      <c r="O817" s="70" t="str">
        <f t="shared" si="411"/>
        <v/>
      </c>
      <c r="P817" s="70" t="str">
        <f t="shared" si="411"/>
        <v/>
      </c>
      <c r="Q817" s="65" t="str">
        <f t="shared" si="411"/>
        <v/>
      </c>
      <c r="R817" s="65" t="str">
        <f t="shared" si="411"/>
        <v/>
      </c>
      <c r="S817" s="65" t="str">
        <f t="shared" si="411"/>
        <v/>
      </c>
      <c r="T817" s="65" t="str">
        <f t="shared" si="411"/>
        <v/>
      </c>
      <c r="U817" s="65" t="str">
        <f t="shared" si="411"/>
        <v/>
      </c>
      <c r="V817" s="66" t="str">
        <f t="shared" si="411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71"/>
      <c r="E818" s="91"/>
      <c r="F818" s="58"/>
      <c r="G818" s="58"/>
      <c r="H818" s="58"/>
      <c r="I818" s="58"/>
      <c r="J818" s="58"/>
      <c r="K818" s="58"/>
      <c r="L818" s="58"/>
      <c r="M818" s="58"/>
      <c r="Q818" s="58"/>
      <c r="R818" s="58"/>
      <c r="S818" s="58"/>
      <c r="T818" s="58"/>
      <c r="U818" s="58"/>
      <c r="V818" s="59"/>
    </row>
    <row r="819" spans="1:22" ht="13.95" customHeight="1" x14ac:dyDescent="0.3">
      <c r="A819" s="82"/>
      <c r="B819" s="85"/>
      <c r="C819" s="18" t="s">
        <v>548</v>
      </c>
      <c r="D819" s="72"/>
      <c r="E819" s="88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60"/>
    </row>
    <row r="820" spans="1:22" ht="13.95" customHeight="1" x14ac:dyDescent="0.3">
      <c r="A820" s="82"/>
      <c r="B820" s="85"/>
      <c r="C820" s="18" t="s">
        <v>549</v>
      </c>
      <c r="D820" s="72"/>
      <c r="E820" s="88"/>
      <c r="F820" s="63" t="str">
        <f t="shared" ref="F820:V820" si="412">IFERROR((F819-F818)/F818,"")</f>
        <v/>
      </c>
      <c r="G820" s="63" t="str">
        <f t="shared" si="412"/>
        <v/>
      </c>
      <c r="H820" s="63" t="str">
        <f t="shared" si="412"/>
        <v/>
      </c>
      <c r="I820" s="63" t="str">
        <f t="shared" si="412"/>
        <v/>
      </c>
      <c r="J820" s="63" t="str">
        <f t="shared" si="412"/>
        <v/>
      </c>
      <c r="K820" s="63" t="str">
        <f t="shared" si="412"/>
        <v/>
      </c>
      <c r="L820" s="63" t="str">
        <f t="shared" si="412"/>
        <v/>
      </c>
      <c r="M820" s="63" t="str">
        <f t="shared" si="412"/>
        <v/>
      </c>
      <c r="N820" s="35" t="str">
        <f t="shared" si="412"/>
        <v/>
      </c>
      <c r="O820" s="35" t="str">
        <f t="shared" si="412"/>
        <v/>
      </c>
      <c r="P820" s="35" t="str">
        <f t="shared" si="412"/>
        <v/>
      </c>
      <c r="Q820" s="63" t="str">
        <f t="shared" si="412"/>
        <v/>
      </c>
      <c r="R820" s="63" t="str">
        <f t="shared" si="412"/>
        <v/>
      </c>
      <c r="S820" s="63" t="str">
        <f t="shared" si="412"/>
        <v/>
      </c>
      <c r="T820" s="63" t="str">
        <f t="shared" si="412"/>
        <v/>
      </c>
      <c r="U820" s="63" t="str">
        <f t="shared" si="412"/>
        <v/>
      </c>
      <c r="V820" s="64" t="str">
        <f t="shared" si="412"/>
        <v/>
      </c>
    </row>
    <row r="821" spans="1:22" ht="13.95" customHeight="1" thickBot="1" x14ac:dyDescent="0.35">
      <c r="A821" s="83"/>
      <c r="B821" s="86"/>
      <c r="C821" s="61" t="s">
        <v>550</v>
      </c>
      <c r="D821" s="73"/>
      <c r="E821" s="89"/>
      <c r="F821" s="65" t="str">
        <f t="shared" ref="F821:V821" si="413">IFERROR(SQRT(2*(F819-F818)^2/(F819+F818)),"")</f>
        <v/>
      </c>
      <c r="G821" s="65" t="str">
        <f t="shared" si="413"/>
        <v/>
      </c>
      <c r="H821" s="65" t="str">
        <f t="shared" si="413"/>
        <v/>
      </c>
      <c r="I821" s="65" t="str">
        <f t="shared" si="413"/>
        <v/>
      </c>
      <c r="J821" s="65" t="str">
        <f t="shared" si="413"/>
        <v/>
      </c>
      <c r="K821" s="65" t="str">
        <f t="shared" si="413"/>
        <v/>
      </c>
      <c r="L821" s="65" t="str">
        <f t="shared" si="413"/>
        <v/>
      </c>
      <c r="M821" s="65" t="str">
        <f t="shared" si="413"/>
        <v/>
      </c>
      <c r="N821" s="70" t="str">
        <f t="shared" si="413"/>
        <v/>
      </c>
      <c r="O821" s="70" t="str">
        <f t="shared" si="413"/>
        <v/>
      </c>
      <c r="P821" s="70" t="str">
        <f t="shared" si="413"/>
        <v/>
      </c>
      <c r="Q821" s="65" t="str">
        <f t="shared" si="413"/>
        <v/>
      </c>
      <c r="R821" s="65" t="str">
        <f t="shared" si="413"/>
        <v/>
      </c>
      <c r="S821" s="65" t="str">
        <f t="shared" si="413"/>
        <v/>
      </c>
      <c r="T821" s="65" t="str">
        <f t="shared" si="413"/>
        <v/>
      </c>
      <c r="U821" s="65" t="str">
        <f t="shared" si="413"/>
        <v/>
      </c>
      <c r="V821" s="66" t="str">
        <f t="shared" si="413"/>
        <v/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4">IFERROR((F823-F822)/F822,"")</f>
        <v/>
      </c>
      <c r="G824" s="63" t="str">
        <f t="shared" si="414"/>
        <v/>
      </c>
      <c r="H824" s="63" t="str">
        <f t="shared" si="414"/>
        <v/>
      </c>
      <c r="I824" s="63" t="str">
        <f t="shared" si="414"/>
        <v/>
      </c>
      <c r="J824" s="63" t="str">
        <f t="shared" si="414"/>
        <v/>
      </c>
      <c r="K824" s="63" t="str">
        <f t="shared" si="414"/>
        <v/>
      </c>
      <c r="L824" s="63" t="str">
        <f t="shared" si="414"/>
        <v/>
      </c>
      <c r="M824" s="63" t="str">
        <f t="shared" si="414"/>
        <v/>
      </c>
      <c r="N824" s="35" t="str">
        <f t="shared" si="414"/>
        <v/>
      </c>
      <c r="O824" s="35" t="str">
        <f t="shared" si="414"/>
        <v/>
      </c>
      <c r="P824" s="35" t="str">
        <f t="shared" si="414"/>
        <v/>
      </c>
      <c r="Q824" s="63" t="str">
        <f t="shared" si="414"/>
        <v/>
      </c>
      <c r="R824" s="63" t="str">
        <f t="shared" si="414"/>
        <v/>
      </c>
      <c r="S824" s="63" t="str">
        <f t="shared" si="414"/>
        <v/>
      </c>
      <c r="T824" s="63" t="str">
        <f t="shared" si="414"/>
        <v/>
      </c>
      <c r="U824" s="63" t="str">
        <f t="shared" si="414"/>
        <v/>
      </c>
      <c r="V824" s="64" t="str">
        <f t="shared" si="414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5">IFERROR(SQRT(2*(F823-F822)^2/(F823+F822)),"")</f>
        <v/>
      </c>
      <c r="G825" s="65" t="str">
        <f t="shared" si="415"/>
        <v/>
      </c>
      <c r="H825" s="65" t="str">
        <f t="shared" si="415"/>
        <v/>
      </c>
      <c r="I825" s="65" t="str">
        <f t="shared" si="415"/>
        <v/>
      </c>
      <c r="J825" s="65" t="str">
        <f t="shared" si="415"/>
        <v/>
      </c>
      <c r="K825" s="65" t="str">
        <f t="shared" si="415"/>
        <v/>
      </c>
      <c r="L825" s="65" t="str">
        <f t="shared" si="415"/>
        <v/>
      </c>
      <c r="M825" s="65" t="str">
        <f t="shared" si="415"/>
        <v/>
      </c>
      <c r="N825" s="70" t="str">
        <f t="shared" si="415"/>
        <v/>
      </c>
      <c r="O825" s="70" t="str">
        <f t="shared" si="415"/>
        <v/>
      </c>
      <c r="P825" s="70" t="str">
        <f t="shared" si="415"/>
        <v/>
      </c>
      <c r="Q825" s="65" t="str">
        <f t="shared" si="415"/>
        <v/>
      </c>
      <c r="R825" s="65" t="str">
        <f t="shared" si="415"/>
        <v/>
      </c>
      <c r="S825" s="65" t="str">
        <f t="shared" si="415"/>
        <v/>
      </c>
      <c r="T825" s="65" t="str">
        <f t="shared" si="415"/>
        <v/>
      </c>
      <c r="U825" s="65" t="str">
        <f t="shared" si="415"/>
        <v/>
      </c>
      <c r="V825" s="66" t="str">
        <f t="shared" si="415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16">IFERROR((F827-F826)/F826,"")</f>
        <v/>
      </c>
      <c r="G828" s="63" t="str">
        <f t="shared" si="416"/>
        <v/>
      </c>
      <c r="H828" s="63" t="str">
        <f t="shared" si="416"/>
        <v/>
      </c>
      <c r="I828" s="63" t="str">
        <f t="shared" si="416"/>
        <v/>
      </c>
      <c r="J828" s="63" t="str">
        <f t="shared" si="416"/>
        <v/>
      </c>
      <c r="K828" s="63" t="str">
        <f t="shared" si="416"/>
        <v/>
      </c>
      <c r="L828" s="63" t="str">
        <f t="shared" si="416"/>
        <v/>
      </c>
      <c r="M828" s="63" t="str">
        <f t="shared" si="416"/>
        <v/>
      </c>
      <c r="N828" s="35" t="str">
        <f t="shared" si="416"/>
        <v/>
      </c>
      <c r="O828" s="35" t="str">
        <f t="shared" si="416"/>
        <v/>
      </c>
      <c r="P828" s="35" t="str">
        <f t="shared" si="416"/>
        <v/>
      </c>
      <c r="Q828" s="63" t="str">
        <f t="shared" si="416"/>
        <v/>
      </c>
      <c r="R828" s="63" t="str">
        <f t="shared" si="416"/>
        <v/>
      </c>
      <c r="S828" s="63" t="str">
        <f t="shared" si="416"/>
        <v/>
      </c>
      <c r="T828" s="63" t="str">
        <f t="shared" si="416"/>
        <v/>
      </c>
      <c r="U828" s="63" t="str">
        <f t="shared" si="416"/>
        <v/>
      </c>
      <c r="V828" s="64" t="str">
        <f t="shared" si="416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17">IFERROR(SQRT(2*(F827-F826)^2/(F827+F826)),"")</f>
        <v/>
      </c>
      <c r="G829" s="65" t="str">
        <f t="shared" si="417"/>
        <v/>
      </c>
      <c r="H829" s="65" t="str">
        <f t="shared" si="417"/>
        <v/>
      </c>
      <c r="I829" s="65" t="str">
        <f t="shared" si="417"/>
        <v/>
      </c>
      <c r="J829" s="65" t="str">
        <f t="shared" si="417"/>
        <v/>
      </c>
      <c r="K829" s="65" t="str">
        <f t="shared" si="417"/>
        <v/>
      </c>
      <c r="L829" s="65" t="str">
        <f t="shared" si="417"/>
        <v/>
      </c>
      <c r="M829" s="65" t="str">
        <f t="shared" si="417"/>
        <v/>
      </c>
      <c r="N829" s="70" t="str">
        <f t="shared" si="417"/>
        <v/>
      </c>
      <c r="O829" s="70" t="str">
        <f t="shared" si="417"/>
        <v/>
      </c>
      <c r="P829" s="70" t="str">
        <f t="shared" si="417"/>
        <v/>
      </c>
      <c r="Q829" s="65" t="str">
        <f t="shared" si="417"/>
        <v/>
      </c>
      <c r="R829" s="65" t="str">
        <f t="shared" si="417"/>
        <v/>
      </c>
      <c r="S829" s="65" t="str">
        <f t="shared" si="417"/>
        <v/>
      </c>
      <c r="T829" s="65" t="str">
        <f t="shared" si="417"/>
        <v/>
      </c>
      <c r="U829" s="65" t="str">
        <f t="shared" si="417"/>
        <v/>
      </c>
      <c r="V829" s="66" t="str">
        <f t="shared" si="417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18">IFERROR((F831-F830)/F830,"")</f>
        <v/>
      </c>
      <c r="G832" s="63" t="str">
        <f t="shared" si="418"/>
        <v/>
      </c>
      <c r="H832" s="63" t="str">
        <f t="shared" si="418"/>
        <v/>
      </c>
      <c r="I832" s="63" t="str">
        <f t="shared" si="418"/>
        <v/>
      </c>
      <c r="J832" s="63" t="str">
        <f t="shared" si="418"/>
        <v/>
      </c>
      <c r="K832" s="63" t="str">
        <f t="shared" si="418"/>
        <v/>
      </c>
      <c r="L832" s="63" t="str">
        <f t="shared" si="418"/>
        <v/>
      </c>
      <c r="M832" s="63" t="str">
        <f t="shared" si="418"/>
        <v/>
      </c>
      <c r="N832" s="35" t="str">
        <f t="shared" si="418"/>
        <v/>
      </c>
      <c r="O832" s="35" t="str">
        <f t="shared" si="418"/>
        <v/>
      </c>
      <c r="P832" s="35" t="str">
        <f t="shared" si="418"/>
        <v/>
      </c>
      <c r="Q832" s="63" t="str">
        <f t="shared" si="418"/>
        <v/>
      </c>
      <c r="R832" s="63" t="str">
        <f t="shared" si="418"/>
        <v/>
      </c>
      <c r="S832" s="63" t="str">
        <f t="shared" si="418"/>
        <v/>
      </c>
      <c r="T832" s="63" t="str">
        <f t="shared" si="418"/>
        <v/>
      </c>
      <c r="U832" s="63" t="str">
        <f t="shared" si="418"/>
        <v/>
      </c>
      <c r="V832" s="64" t="str">
        <f t="shared" si="418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19">IFERROR(SQRT(2*(F831-F830)^2/(F831+F830)),"")</f>
        <v/>
      </c>
      <c r="G833" s="65" t="str">
        <f t="shared" si="419"/>
        <v/>
      </c>
      <c r="H833" s="65" t="str">
        <f t="shared" si="419"/>
        <v/>
      </c>
      <c r="I833" s="65" t="str">
        <f t="shared" si="419"/>
        <v/>
      </c>
      <c r="J833" s="65" t="str">
        <f t="shared" si="419"/>
        <v/>
      </c>
      <c r="K833" s="65" t="str">
        <f t="shared" si="419"/>
        <v/>
      </c>
      <c r="L833" s="65" t="str">
        <f t="shared" si="419"/>
        <v/>
      </c>
      <c r="M833" s="65" t="str">
        <f t="shared" si="419"/>
        <v/>
      </c>
      <c r="N833" s="70" t="str">
        <f t="shared" si="419"/>
        <v/>
      </c>
      <c r="O833" s="70" t="str">
        <f t="shared" si="419"/>
        <v/>
      </c>
      <c r="P833" s="70" t="str">
        <f t="shared" si="419"/>
        <v/>
      </c>
      <c r="Q833" s="65" t="str">
        <f t="shared" si="419"/>
        <v/>
      </c>
      <c r="R833" s="65" t="str">
        <f t="shared" si="419"/>
        <v/>
      </c>
      <c r="S833" s="65" t="str">
        <f t="shared" si="419"/>
        <v/>
      </c>
      <c r="T833" s="65" t="str">
        <f t="shared" si="419"/>
        <v/>
      </c>
      <c r="U833" s="65" t="str">
        <f t="shared" si="419"/>
        <v/>
      </c>
      <c r="V833" s="66" t="str">
        <f t="shared" si="419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20">IFERROR((F835-F834)/F834,"")</f>
        <v/>
      </c>
      <c r="G836" s="63" t="str">
        <f t="shared" si="420"/>
        <v/>
      </c>
      <c r="H836" s="63" t="str">
        <f t="shared" si="420"/>
        <v/>
      </c>
      <c r="I836" s="63" t="str">
        <f t="shared" si="420"/>
        <v/>
      </c>
      <c r="J836" s="63" t="str">
        <f t="shared" si="420"/>
        <v/>
      </c>
      <c r="K836" s="63" t="str">
        <f t="shared" si="420"/>
        <v/>
      </c>
      <c r="L836" s="63" t="str">
        <f t="shared" si="420"/>
        <v/>
      </c>
      <c r="M836" s="63" t="str">
        <f t="shared" si="420"/>
        <v/>
      </c>
      <c r="N836" s="35" t="str">
        <f t="shared" si="420"/>
        <v/>
      </c>
      <c r="O836" s="35" t="str">
        <f t="shared" si="420"/>
        <v/>
      </c>
      <c r="P836" s="35" t="str">
        <f t="shared" si="420"/>
        <v/>
      </c>
      <c r="Q836" s="63" t="str">
        <f t="shared" si="420"/>
        <v/>
      </c>
      <c r="R836" s="63" t="str">
        <f t="shared" si="420"/>
        <v/>
      </c>
      <c r="S836" s="63" t="str">
        <f t="shared" si="420"/>
        <v/>
      </c>
      <c r="T836" s="63" t="str">
        <f t="shared" si="420"/>
        <v/>
      </c>
      <c r="U836" s="63" t="str">
        <f t="shared" si="420"/>
        <v/>
      </c>
      <c r="V836" s="64" t="str">
        <f t="shared" si="420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21">IFERROR(SQRT(2*(F835-F834)^2/(F835+F834)),"")</f>
        <v/>
      </c>
      <c r="G837" s="65" t="str">
        <f t="shared" si="421"/>
        <v/>
      </c>
      <c r="H837" s="65" t="str">
        <f t="shared" si="421"/>
        <v/>
      </c>
      <c r="I837" s="65" t="str">
        <f t="shared" si="421"/>
        <v/>
      </c>
      <c r="J837" s="65" t="str">
        <f t="shared" si="421"/>
        <v/>
      </c>
      <c r="K837" s="65" t="str">
        <f t="shared" si="421"/>
        <v/>
      </c>
      <c r="L837" s="65" t="str">
        <f t="shared" si="421"/>
        <v/>
      </c>
      <c r="M837" s="65" t="str">
        <f t="shared" si="421"/>
        <v/>
      </c>
      <c r="N837" s="70" t="str">
        <f t="shared" si="421"/>
        <v/>
      </c>
      <c r="O837" s="70" t="str">
        <f t="shared" si="421"/>
        <v/>
      </c>
      <c r="P837" s="70" t="str">
        <f t="shared" si="421"/>
        <v/>
      </c>
      <c r="Q837" s="65" t="str">
        <f t="shared" si="421"/>
        <v/>
      </c>
      <c r="R837" s="65" t="str">
        <f t="shared" si="421"/>
        <v/>
      </c>
      <c r="S837" s="65" t="str">
        <f t="shared" si="421"/>
        <v/>
      </c>
      <c r="T837" s="65" t="str">
        <f t="shared" si="421"/>
        <v/>
      </c>
      <c r="U837" s="65" t="str">
        <f t="shared" si="421"/>
        <v/>
      </c>
      <c r="V837" s="66" t="str">
        <f t="shared" si="421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22">IFERROR((F839-F838)/F838,"")</f>
        <v/>
      </c>
      <c r="G840" s="63" t="str">
        <f t="shared" si="422"/>
        <v/>
      </c>
      <c r="H840" s="63" t="str">
        <f t="shared" si="422"/>
        <v/>
      </c>
      <c r="I840" s="63" t="str">
        <f t="shared" si="422"/>
        <v/>
      </c>
      <c r="J840" s="63" t="str">
        <f t="shared" si="422"/>
        <v/>
      </c>
      <c r="K840" s="63" t="str">
        <f t="shared" si="422"/>
        <v/>
      </c>
      <c r="L840" s="63" t="str">
        <f t="shared" si="422"/>
        <v/>
      </c>
      <c r="M840" s="63" t="str">
        <f t="shared" si="422"/>
        <v/>
      </c>
      <c r="N840" s="35" t="str">
        <f t="shared" si="422"/>
        <v/>
      </c>
      <c r="O840" s="35" t="str">
        <f t="shared" si="422"/>
        <v/>
      </c>
      <c r="P840" s="35" t="str">
        <f t="shared" si="422"/>
        <v/>
      </c>
      <c r="Q840" s="63" t="str">
        <f t="shared" si="422"/>
        <v/>
      </c>
      <c r="R840" s="63" t="str">
        <f t="shared" si="422"/>
        <v/>
      </c>
      <c r="S840" s="63" t="str">
        <f t="shared" si="422"/>
        <v/>
      </c>
      <c r="T840" s="63" t="str">
        <f t="shared" si="422"/>
        <v/>
      </c>
      <c r="U840" s="63" t="str">
        <f t="shared" si="422"/>
        <v/>
      </c>
      <c r="V840" s="64" t="str">
        <f t="shared" si="422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23">IFERROR(SQRT(2*(F839-F838)^2/(F839+F838)),"")</f>
        <v/>
      </c>
      <c r="G841" s="65" t="str">
        <f t="shared" si="423"/>
        <v/>
      </c>
      <c r="H841" s="65" t="str">
        <f t="shared" si="423"/>
        <v/>
      </c>
      <c r="I841" s="65" t="str">
        <f t="shared" si="423"/>
        <v/>
      </c>
      <c r="J841" s="65" t="str">
        <f t="shared" si="423"/>
        <v/>
      </c>
      <c r="K841" s="65" t="str">
        <f t="shared" si="423"/>
        <v/>
      </c>
      <c r="L841" s="65" t="str">
        <f t="shared" si="423"/>
        <v/>
      </c>
      <c r="M841" s="65" t="str">
        <f t="shared" si="423"/>
        <v/>
      </c>
      <c r="N841" s="70" t="str">
        <f t="shared" si="423"/>
        <v/>
      </c>
      <c r="O841" s="70" t="str">
        <f t="shared" si="423"/>
        <v/>
      </c>
      <c r="P841" s="70" t="str">
        <f t="shared" si="423"/>
        <v/>
      </c>
      <c r="Q841" s="65" t="str">
        <f t="shared" si="423"/>
        <v/>
      </c>
      <c r="R841" s="65" t="str">
        <f t="shared" si="423"/>
        <v/>
      </c>
      <c r="S841" s="65" t="str">
        <f t="shared" si="423"/>
        <v/>
      </c>
      <c r="T841" s="65" t="str">
        <f t="shared" si="423"/>
        <v/>
      </c>
      <c r="U841" s="65" t="str">
        <f t="shared" si="423"/>
        <v/>
      </c>
      <c r="V841" s="66" t="str">
        <f t="shared" si="423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4">IFERROR((F843-F842)/F842,"")</f>
        <v/>
      </c>
      <c r="G844" s="63" t="str">
        <f t="shared" si="424"/>
        <v/>
      </c>
      <c r="H844" s="63" t="str">
        <f t="shared" si="424"/>
        <v/>
      </c>
      <c r="I844" s="63" t="str">
        <f t="shared" si="424"/>
        <v/>
      </c>
      <c r="J844" s="63" t="str">
        <f t="shared" si="424"/>
        <v/>
      </c>
      <c r="K844" s="63" t="str">
        <f t="shared" si="424"/>
        <v/>
      </c>
      <c r="L844" s="63" t="str">
        <f t="shared" si="424"/>
        <v/>
      </c>
      <c r="M844" s="63" t="str">
        <f t="shared" si="424"/>
        <v/>
      </c>
      <c r="N844" s="35" t="str">
        <f t="shared" si="424"/>
        <v/>
      </c>
      <c r="O844" s="35" t="str">
        <f t="shared" si="424"/>
        <v/>
      </c>
      <c r="P844" s="35" t="str">
        <f t="shared" si="424"/>
        <v/>
      </c>
      <c r="Q844" s="63" t="str">
        <f t="shared" si="424"/>
        <v/>
      </c>
      <c r="R844" s="63" t="str">
        <f t="shared" si="424"/>
        <v/>
      </c>
      <c r="S844" s="63" t="str">
        <f t="shared" si="424"/>
        <v/>
      </c>
      <c r="T844" s="63" t="str">
        <f t="shared" si="424"/>
        <v/>
      </c>
      <c r="U844" s="63" t="str">
        <f t="shared" si="424"/>
        <v/>
      </c>
      <c r="V844" s="64" t="str">
        <f t="shared" si="424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5">IFERROR(SQRT(2*(F843-F842)^2/(F843+F842)),"")</f>
        <v/>
      </c>
      <c r="G845" s="65" t="str">
        <f t="shared" si="425"/>
        <v/>
      </c>
      <c r="H845" s="65" t="str">
        <f t="shared" si="425"/>
        <v/>
      </c>
      <c r="I845" s="65" t="str">
        <f t="shared" si="425"/>
        <v/>
      </c>
      <c r="J845" s="65" t="str">
        <f t="shared" si="425"/>
        <v/>
      </c>
      <c r="K845" s="65" t="str">
        <f t="shared" si="425"/>
        <v/>
      </c>
      <c r="L845" s="65" t="str">
        <f t="shared" si="425"/>
        <v/>
      </c>
      <c r="M845" s="65" t="str">
        <f t="shared" si="425"/>
        <v/>
      </c>
      <c r="N845" s="70" t="str">
        <f t="shared" si="425"/>
        <v/>
      </c>
      <c r="O845" s="70" t="str">
        <f t="shared" si="425"/>
        <v/>
      </c>
      <c r="P845" s="70" t="str">
        <f t="shared" si="425"/>
        <v/>
      </c>
      <c r="Q845" s="65" t="str">
        <f t="shared" si="425"/>
        <v/>
      </c>
      <c r="R845" s="65" t="str">
        <f t="shared" si="425"/>
        <v/>
      </c>
      <c r="S845" s="65" t="str">
        <f t="shared" si="425"/>
        <v/>
      </c>
      <c r="T845" s="65" t="str">
        <f t="shared" si="425"/>
        <v/>
      </c>
      <c r="U845" s="65" t="str">
        <f t="shared" si="425"/>
        <v/>
      </c>
      <c r="V845" s="66" t="str">
        <f t="shared" si="425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26">IFERROR((F847-F846)/F846,"")</f>
        <v/>
      </c>
      <c r="G848" s="63" t="str">
        <f t="shared" si="426"/>
        <v/>
      </c>
      <c r="H848" s="63" t="str">
        <f t="shared" si="426"/>
        <v/>
      </c>
      <c r="I848" s="63" t="str">
        <f t="shared" si="426"/>
        <v/>
      </c>
      <c r="J848" s="63" t="str">
        <f t="shared" si="426"/>
        <v/>
      </c>
      <c r="K848" s="63" t="str">
        <f t="shared" si="426"/>
        <v/>
      </c>
      <c r="L848" s="63" t="str">
        <f t="shared" si="426"/>
        <v/>
      </c>
      <c r="M848" s="63" t="str">
        <f t="shared" si="426"/>
        <v/>
      </c>
      <c r="N848" s="35" t="str">
        <f t="shared" si="426"/>
        <v/>
      </c>
      <c r="O848" s="35" t="str">
        <f t="shared" si="426"/>
        <v/>
      </c>
      <c r="P848" s="35" t="str">
        <f t="shared" si="426"/>
        <v/>
      </c>
      <c r="Q848" s="63" t="str">
        <f t="shared" si="426"/>
        <v/>
      </c>
      <c r="R848" s="63" t="str">
        <f t="shared" si="426"/>
        <v/>
      </c>
      <c r="S848" s="63" t="str">
        <f t="shared" si="426"/>
        <v/>
      </c>
      <c r="T848" s="63" t="str">
        <f t="shared" si="426"/>
        <v/>
      </c>
      <c r="U848" s="63" t="str">
        <f t="shared" si="426"/>
        <v/>
      </c>
      <c r="V848" s="64" t="str">
        <f t="shared" si="426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27">IFERROR(SQRT(2*(F847-F846)^2/(F847+F846)),"")</f>
        <v/>
      </c>
      <c r="G849" s="65" t="str">
        <f t="shared" si="427"/>
        <v/>
      </c>
      <c r="H849" s="65" t="str">
        <f t="shared" si="427"/>
        <v/>
      </c>
      <c r="I849" s="65" t="str">
        <f t="shared" si="427"/>
        <v/>
      </c>
      <c r="J849" s="65" t="str">
        <f t="shared" si="427"/>
        <v/>
      </c>
      <c r="K849" s="65" t="str">
        <f t="shared" si="427"/>
        <v/>
      </c>
      <c r="L849" s="65" t="str">
        <f t="shared" si="427"/>
        <v/>
      </c>
      <c r="M849" s="65" t="str">
        <f t="shared" si="427"/>
        <v/>
      </c>
      <c r="N849" s="70" t="str">
        <f t="shared" si="427"/>
        <v/>
      </c>
      <c r="O849" s="70" t="str">
        <f t="shared" si="427"/>
        <v/>
      </c>
      <c r="P849" s="70" t="str">
        <f t="shared" si="427"/>
        <v/>
      </c>
      <c r="Q849" s="65" t="str">
        <f t="shared" si="427"/>
        <v/>
      </c>
      <c r="R849" s="65" t="str">
        <f t="shared" si="427"/>
        <v/>
      </c>
      <c r="S849" s="65" t="str">
        <f t="shared" si="427"/>
        <v/>
      </c>
      <c r="T849" s="65" t="str">
        <f t="shared" si="427"/>
        <v/>
      </c>
      <c r="U849" s="65" t="str">
        <f t="shared" si="427"/>
        <v/>
      </c>
      <c r="V849" s="66" t="str">
        <f t="shared" si="427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28">IFERROR((F851-F850)/F850,"")</f>
        <v/>
      </c>
      <c r="G852" s="63" t="str">
        <f t="shared" si="428"/>
        <v/>
      </c>
      <c r="H852" s="63" t="str">
        <f t="shared" si="428"/>
        <v/>
      </c>
      <c r="I852" s="63" t="str">
        <f t="shared" si="428"/>
        <v/>
      </c>
      <c r="J852" s="63" t="str">
        <f t="shared" si="428"/>
        <v/>
      </c>
      <c r="K852" s="63" t="str">
        <f t="shared" si="428"/>
        <v/>
      </c>
      <c r="L852" s="63" t="str">
        <f t="shared" si="428"/>
        <v/>
      </c>
      <c r="M852" s="63" t="str">
        <f t="shared" si="428"/>
        <v/>
      </c>
      <c r="N852" s="35" t="str">
        <f t="shared" si="428"/>
        <v/>
      </c>
      <c r="O852" s="35" t="str">
        <f t="shared" si="428"/>
        <v/>
      </c>
      <c r="P852" s="35" t="str">
        <f t="shared" si="428"/>
        <v/>
      </c>
      <c r="Q852" s="63" t="str">
        <f t="shared" si="428"/>
        <v/>
      </c>
      <c r="R852" s="63" t="str">
        <f t="shared" si="428"/>
        <v/>
      </c>
      <c r="S852" s="63" t="str">
        <f t="shared" si="428"/>
        <v/>
      </c>
      <c r="T852" s="63" t="str">
        <f t="shared" si="428"/>
        <v/>
      </c>
      <c r="U852" s="63" t="str">
        <f t="shared" si="428"/>
        <v/>
      </c>
      <c r="V852" s="64" t="str">
        <f t="shared" si="428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29">IFERROR(SQRT(2*(F851-F850)^2/(F851+F850)),"")</f>
        <v/>
      </c>
      <c r="G853" s="65" t="str">
        <f t="shared" si="429"/>
        <v/>
      </c>
      <c r="H853" s="65" t="str">
        <f t="shared" si="429"/>
        <v/>
      </c>
      <c r="I853" s="65" t="str">
        <f t="shared" si="429"/>
        <v/>
      </c>
      <c r="J853" s="65" t="str">
        <f t="shared" si="429"/>
        <v/>
      </c>
      <c r="K853" s="65" t="str">
        <f t="shared" si="429"/>
        <v/>
      </c>
      <c r="L853" s="65" t="str">
        <f t="shared" si="429"/>
        <v/>
      </c>
      <c r="M853" s="65" t="str">
        <f t="shared" si="429"/>
        <v/>
      </c>
      <c r="N853" s="70" t="str">
        <f t="shared" si="429"/>
        <v/>
      </c>
      <c r="O853" s="70" t="str">
        <f t="shared" si="429"/>
        <v/>
      </c>
      <c r="P853" s="70" t="str">
        <f t="shared" si="429"/>
        <v/>
      </c>
      <c r="Q853" s="65" t="str">
        <f t="shared" si="429"/>
        <v/>
      </c>
      <c r="R853" s="65" t="str">
        <f t="shared" si="429"/>
        <v/>
      </c>
      <c r="S853" s="65" t="str">
        <f t="shared" si="429"/>
        <v/>
      </c>
      <c r="T853" s="65" t="str">
        <f t="shared" si="429"/>
        <v/>
      </c>
      <c r="U853" s="65" t="str">
        <f t="shared" si="429"/>
        <v/>
      </c>
      <c r="V853" s="66" t="str">
        <f t="shared" si="429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30">IFERROR((F855-F854)/F854,"")</f>
        <v/>
      </c>
      <c r="G856" s="63" t="str">
        <f t="shared" si="430"/>
        <v/>
      </c>
      <c r="H856" s="63" t="str">
        <f t="shared" si="430"/>
        <v/>
      </c>
      <c r="I856" s="63" t="str">
        <f t="shared" si="430"/>
        <v/>
      </c>
      <c r="J856" s="63" t="str">
        <f t="shared" si="430"/>
        <v/>
      </c>
      <c r="K856" s="63" t="str">
        <f t="shared" si="430"/>
        <v/>
      </c>
      <c r="L856" s="63" t="str">
        <f t="shared" si="430"/>
        <v/>
      </c>
      <c r="M856" s="63" t="str">
        <f t="shared" si="430"/>
        <v/>
      </c>
      <c r="N856" s="35" t="str">
        <f t="shared" si="430"/>
        <v/>
      </c>
      <c r="O856" s="35" t="str">
        <f t="shared" si="430"/>
        <v/>
      </c>
      <c r="P856" s="35" t="str">
        <f t="shared" si="430"/>
        <v/>
      </c>
      <c r="Q856" s="63" t="str">
        <f t="shared" si="430"/>
        <v/>
      </c>
      <c r="R856" s="63" t="str">
        <f t="shared" si="430"/>
        <v/>
      </c>
      <c r="S856" s="63" t="str">
        <f t="shared" si="430"/>
        <v/>
      </c>
      <c r="T856" s="63" t="str">
        <f t="shared" si="430"/>
        <v/>
      </c>
      <c r="U856" s="63" t="str">
        <f t="shared" si="430"/>
        <v/>
      </c>
      <c r="V856" s="64" t="str">
        <f t="shared" si="430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31">IFERROR(SQRT(2*(F855-F854)^2/(F855+F854)),"")</f>
        <v/>
      </c>
      <c r="G857" s="65" t="str">
        <f t="shared" si="431"/>
        <v/>
      </c>
      <c r="H857" s="65" t="str">
        <f t="shared" si="431"/>
        <v/>
      </c>
      <c r="I857" s="65" t="str">
        <f t="shared" si="431"/>
        <v/>
      </c>
      <c r="J857" s="65" t="str">
        <f t="shared" si="431"/>
        <v/>
      </c>
      <c r="K857" s="65" t="str">
        <f t="shared" si="431"/>
        <v/>
      </c>
      <c r="L857" s="65" t="str">
        <f t="shared" si="431"/>
        <v/>
      </c>
      <c r="M857" s="65" t="str">
        <f t="shared" si="431"/>
        <v/>
      </c>
      <c r="N857" s="70" t="str">
        <f t="shared" si="431"/>
        <v/>
      </c>
      <c r="O857" s="70" t="str">
        <f t="shared" si="431"/>
        <v/>
      </c>
      <c r="P857" s="70" t="str">
        <f t="shared" si="431"/>
        <v/>
      </c>
      <c r="Q857" s="65" t="str">
        <f t="shared" si="431"/>
        <v/>
      </c>
      <c r="R857" s="65" t="str">
        <f t="shared" si="431"/>
        <v/>
      </c>
      <c r="S857" s="65" t="str">
        <f t="shared" si="431"/>
        <v/>
      </c>
      <c r="T857" s="65" t="str">
        <f t="shared" si="431"/>
        <v/>
      </c>
      <c r="U857" s="65" t="str">
        <f t="shared" si="431"/>
        <v/>
      </c>
      <c r="V857" s="66" t="str">
        <f t="shared" si="431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32">IFERROR((F859-F858)/F858,"")</f>
        <v/>
      </c>
      <c r="G860" s="63" t="str">
        <f t="shared" si="432"/>
        <v/>
      </c>
      <c r="H860" s="63" t="str">
        <f t="shared" si="432"/>
        <v/>
      </c>
      <c r="I860" s="63" t="str">
        <f t="shared" si="432"/>
        <v/>
      </c>
      <c r="J860" s="63" t="str">
        <f t="shared" si="432"/>
        <v/>
      </c>
      <c r="K860" s="63" t="str">
        <f t="shared" si="432"/>
        <v/>
      </c>
      <c r="L860" s="63" t="str">
        <f t="shared" si="432"/>
        <v/>
      </c>
      <c r="M860" s="63" t="str">
        <f t="shared" si="432"/>
        <v/>
      </c>
      <c r="N860" s="35" t="str">
        <f t="shared" si="432"/>
        <v/>
      </c>
      <c r="O860" s="35" t="str">
        <f t="shared" si="432"/>
        <v/>
      </c>
      <c r="P860" s="35" t="str">
        <f t="shared" si="432"/>
        <v/>
      </c>
      <c r="Q860" s="63" t="str">
        <f t="shared" si="432"/>
        <v/>
      </c>
      <c r="R860" s="63" t="str">
        <f t="shared" si="432"/>
        <v/>
      </c>
      <c r="S860" s="63" t="str">
        <f t="shared" si="432"/>
        <v/>
      </c>
      <c r="T860" s="63" t="str">
        <f t="shared" si="432"/>
        <v/>
      </c>
      <c r="U860" s="63" t="str">
        <f t="shared" si="432"/>
        <v/>
      </c>
      <c r="V860" s="64" t="str">
        <f t="shared" si="432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33">IFERROR(SQRT(2*(F859-F858)^2/(F859+F858)),"")</f>
        <v/>
      </c>
      <c r="G861" s="65" t="str">
        <f t="shared" si="433"/>
        <v/>
      </c>
      <c r="H861" s="65" t="str">
        <f t="shared" si="433"/>
        <v/>
      </c>
      <c r="I861" s="65" t="str">
        <f t="shared" si="433"/>
        <v/>
      </c>
      <c r="J861" s="65" t="str">
        <f t="shared" si="433"/>
        <v/>
      </c>
      <c r="K861" s="65" t="str">
        <f t="shared" si="433"/>
        <v/>
      </c>
      <c r="L861" s="65" t="str">
        <f t="shared" si="433"/>
        <v/>
      </c>
      <c r="M861" s="65" t="str">
        <f t="shared" si="433"/>
        <v/>
      </c>
      <c r="N861" s="70" t="str">
        <f t="shared" si="433"/>
        <v/>
      </c>
      <c r="O861" s="70" t="str">
        <f t="shared" si="433"/>
        <v/>
      </c>
      <c r="P861" s="70" t="str">
        <f t="shared" si="433"/>
        <v/>
      </c>
      <c r="Q861" s="65" t="str">
        <f t="shared" si="433"/>
        <v/>
      </c>
      <c r="R861" s="65" t="str">
        <f t="shared" si="433"/>
        <v/>
      </c>
      <c r="S861" s="65" t="str">
        <f t="shared" si="433"/>
        <v/>
      </c>
      <c r="T861" s="65" t="str">
        <f t="shared" si="433"/>
        <v/>
      </c>
      <c r="U861" s="65" t="str">
        <f t="shared" si="433"/>
        <v/>
      </c>
      <c r="V861" s="66" t="str">
        <f t="shared" si="433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4">IFERROR((F863-F862)/F862,"")</f>
        <v/>
      </c>
      <c r="G864" s="63" t="str">
        <f t="shared" si="434"/>
        <v/>
      </c>
      <c r="H864" s="63" t="str">
        <f t="shared" si="434"/>
        <v/>
      </c>
      <c r="I864" s="63" t="str">
        <f t="shared" si="434"/>
        <v/>
      </c>
      <c r="J864" s="63" t="str">
        <f t="shared" si="434"/>
        <v/>
      </c>
      <c r="K864" s="63" t="str">
        <f t="shared" si="434"/>
        <v/>
      </c>
      <c r="L864" s="63" t="str">
        <f t="shared" si="434"/>
        <v/>
      </c>
      <c r="M864" s="63" t="str">
        <f t="shared" si="434"/>
        <v/>
      </c>
      <c r="N864" s="35" t="str">
        <f t="shared" si="434"/>
        <v/>
      </c>
      <c r="O864" s="35" t="str">
        <f t="shared" si="434"/>
        <v/>
      </c>
      <c r="P864" s="35" t="str">
        <f t="shared" si="434"/>
        <v/>
      </c>
      <c r="Q864" s="63" t="str">
        <f t="shared" si="434"/>
        <v/>
      </c>
      <c r="R864" s="63" t="str">
        <f t="shared" si="434"/>
        <v/>
      </c>
      <c r="S864" s="63" t="str">
        <f t="shared" si="434"/>
        <v/>
      </c>
      <c r="T864" s="63" t="str">
        <f t="shared" si="434"/>
        <v/>
      </c>
      <c r="U864" s="63" t="str">
        <f t="shared" si="434"/>
        <v/>
      </c>
      <c r="V864" s="64" t="str">
        <f t="shared" si="434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5">IFERROR(SQRT(2*(F863-F862)^2/(F863+F862)),"")</f>
        <v/>
      </c>
      <c r="G865" s="65" t="str">
        <f t="shared" si="435"/>
        <v/>
      </c>
      <c r="H865" s="65" t="str">
        <f t="shared" si="435"/>
        <v/>
      </c>
      <c r="I865" s="65" t="str">
        <f t="shared" si="435"/>
        <v/>
      </c>
      <c r="J865" s="65" t="str">
        <f t="shared" si="435"/>
        <v/>
      </c>
      <c r="K865" s="65" t="str">
        <f t="shared" si="435"/>
        <v/>
      </c>
      <c r="L865" s="65" t="str">
        <f t="shared" si="435"/>
        <v/>
      </c>
      <c r="M865" s="65" t="str">
        <f t="shared" si="435"/>
        <v/>
      </c>
      <c r="N865" s="70" t="str">
        <f t="shared" si="435"/>
        <v/>
      </c>
      <c r="O865" s="70" t="str">
        <f t="shared" si="435"/>
        <v/>
      </c>
      <c r="P865" s="70" t="str">
        <f t="shared" si="435"/>
        <v/>
      </c>
      <c r="Q865" s="65" t="str">
        <f t="shared" si="435"/>
        <v/>
      </c>
      <c r="R865" s="65" t="str">
        <f t="shared" si="435"/>
        <v/>
      </c>
      <c r="S865" s="65" t="str">
        <f t="shared" si="435"/>
        <v/>
      </c>
      <c r="T865" s="65" t="str">
        <f t="shared" si="435"/>
        <v/>
      </c>
      <c r="U865" s="65" t="str">
        <f t="shared" si="435"/>
        <v/>
      </c>
      <c r="V865" s="66" t="str">
        <f t="shared" si="435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36">IFERROR((F867-F866)/F866,"")</f>
        <v/>
      </c>
      <c r="G868" s="63" t="str">
        <f t="shared" si="436"/>
        <v/>
      </c>
      <c r="H868" s="63" t="str">
        <f t="shared" si="436"/>
        <v/>
      </c>
      <c r="I868" s="63" t="str">
        <f t="shared" si="436"/>
        <v/>
      </c>
      <c r="J868" s="63" t="str">
        <f t="shared" si="436"/>
        <v/>
      </c>
      <c r="K868" s="63" t="str">
        <f t="shared" si="436"/>
        <v/>
      </c>
      <c r="L868" s="63" t="str">
        <f t="shared" si="436"/>
        <v/>
      </c>
      <c r="M868" s="63" t="str">
        <f t="shared" si="436"/>
        <v/>
      </c>
      <c r="N868" s="35" t="str">
        <f t="shared" si="436"/>
        <v/>
      </c>
      <c r="O868" s="35" t="str">
        <f t="shared" si="436"/>
        <v/>
      </c>
      <c r="P868" s="35" t="str">
        <f t="shared" si="436"/>
        <v/>
      </c>
      <c r="Q868" s="63" t="str">
        <f t="shared" si="436"/>
        <v/>
      </c>
      <c r="R868" s="63" t="str">
        <f t="shared" si="436"/>
        <v/>
      </c>
      <c r="S868" s="63" t="str">
        <f t="shared" si="436"/>
        <v/>
      </c>
      <c r="T868" s="63" t="str">
        <f t="shared" si="436"/>
        <v/>
      </c>
      <c r="U868" s="63" t="str">
        <f t="shared" si="436"/>
        <v/>
      </c>
      <c r="V868" s="64" t="str">
        <f t="shared" si="436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37">IFERROR(SQRT(2*(F867-F866)^2/(F867+F866)),"")</f>
        <v/>
      </c>
      <c r="G869" s="65" t="str">
        <f t="shared" si="437"/>
        <v/>
      </c>
      <c r="H869" s="65" t="str">
        <f t="shared" si="437"/>
        <v/>
      </c>
      <c r="I869" s="65" t="str">
        <f t="shared" si="437"/>
        <v/>
      </c>
      <c r="J869" s="65" t="str">
        <f t="shared" si="437"/>
        <v/>
      </c>
      <c r="K869" s="65" t="str">
        <f t="shared" si="437"/>
        <v/>
      </c>
      <c r="L869" s="65" t="str">
        <f t="shared" si="437"/>
        <v/>
      </c>
      <c r="M869" s="65" t="str">
        <f t="shared" si="437"/>
        <v/>
      </c>
      <c r="N869" s="70" t="str">
        <f t="shared" si="437"/>
        <v/>
      </c>
      <c r="O869" s="70" t="str">
        <f t="shared" si="437"/>
        <v/>
      </c>
      <c r="P869" s="70" t="str">
        <f t="shared" si="437"/>
        <v/>
      </c>
      <c r="Q869" s="65" t="str">
        <f t="shared" si="437"/>
        <v/>
      </c>
      <c r="R869" s="65" t="str">
        <f t="shared" si="437"/>
        <v/>
      </c>
      <c r="S869" s="65" t="str">
        <f t="shared" si="437"/>
        <v/>
      </c>
      <c r="T869" s="65" t="str">
        <f t="shared" si="437"/>
        <v/>
      </c>
      <c r="U869" s="65" t="str">
        <f t="shared" si="437"/>
        <v/>
      </c>
      <c r="V869" s="66" t="str">
        <f t="shared" si="437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38">IFERROR((F871-F870)/F870,"")</f>
        <v/>
      </c>
      <c r="G872" s="63" t="str">
        <f t="shared" si="438"/>
        <v/>
      </c>
      <c r="H872" s="63" t="str">
        <f t="shared" si="438"/>
        <v/>
      </c>
      <c r="I872" s="63" t="str">
        <f t="shared" si="438"/>
        <v/>
      </c>
      <c r="J872" s="63" t="str">
        <f t="shared" si="438"/>
        <v/>
      </c>
      <c r="K872" s="63" t="str">
        <f t="shared" si="438"/>
        <v/>
      </c>
      <c r="L872" s="63" t="str">
        <f t="shared" si="438"/>
        <v/>
      </c>
      <c r="M872" s="63" t="str">
        <f t="shared" si="438"/>
        <v/>
      </c>
      <c r="N872" s="35" t="str">
        <f t="shared" si="438"/>
        <v/>
      </c>
      <c r="O872" s="35" t="str">
        <f t="shared" si="438"/>
        <v/>
      </c>
      <c r="P872" s="35" t="str">
        <f t="shared" si="438"/>
        <v/>
      </c>
      <c r="Q872" s="63" t="str">
        <f t="shared" si="438"/>
        <v/>
      </c>
      <c r="R872" s="63" t="str">
        <f t="shared" si="438"/>
        <v/>
      </c>
      <c r="S872" s="63" t="str">
        <f t="shared" si="438"/>
        <v/>
      </c>
      <c r="T872" s="63" t="str">
        <f t="shared" si="438"/>
        <v/>
      </c>
      <c r="U872" s="63" t="str">
        <f t="shared" si="438"/>
        <v/>
      </c>
      <c r="V872" s="64" t="str">
        <f t="shared" si="438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39">IFERROR(SQRT(2*(F871-F870)^2/(F871+F870)),"")</f>
        <v/>
      </c>
      <c r="G873" s="65" t="str">
        <f t="shared" si="439"/>
        <v/>
      </c>
      <c r="H873" s="65" t="str">
        <f t="shared" si="439"/>
        <v/>
      </c>
      <c r="I873" s="65" t="str">
        <f t="shared" si="439"/>
        <v/>
      </c>
      <c r="J873" s="65" t="str">
        <f t="shared" si="439"/>
        <v/>
      </c>
      <c r="K873" s="65" t="str">
        <f t="shared" si="439"/>
        <v/>
      </c>
      <c r="L873" s="65" t="str">
        <f t="shared" si="439"/>
        <v/>
      </c>
      <c r="M873" s="65" t="str">
        <f t="shared" si="439"/>
        <v/>
      </c>
      <c r="N873" s="70" t="str">
        <f t="shared" si="439"/>
        <v/>
      </c>
      <c r="O873" s="70" t="str">
        <f t="shared" si="439"/>
        <v/>
      </c>
      <c r="P873" s="70" t="str">
        <f t="shared" si="439"/>
        <v/>
      </c>
      <c r="Q873" s="65" t="str">
        <f t="shared" si="439"/>
        <v/>
      </c>
      <c r="R873" s="65" t="str">
        <f t="shared" si="439"/>
        <v/>
      </c>
      <c r="S873" s="65" t="str">
        <f t="shared" si="439"/>
        <v/>
      </c>
      <c r="T873" s="65" t="str">
        <f t="shared" si="439"/>
        <v/>
      </c>
      <c r="U873" s="65" t="str">
        <f t="shared" si="439"/>
        <v/>
      </c>
      <c r="V873" s="66" t="str">
        <f t="shared" si="439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40">IFERROR((F875-F874)/F874,"")</f>
        <v/>
      </c>
      <c r="G876" s="63" t="str">
        <f t="shared" si="440"/>
        <v/>
      </c>
      <c r="H876" s="63" t="str">
        <f t="shared" si="440"/>
        <v/>
      </c>
      <c r="I876" s="63" t="str">
        <f t="shared" si="440"/>
        <v/>
      </c>
      <c r="J876" s="63" t="str">
        <f t="shared" si="440"/>
        <v/>
      </c>
      <c r="K876" s="63" t="str">
        <f t="shared" si="440"/>
        <v/>
      </c>
      <c r="L876" s="63" t="str">
        <f t="shared" si="440"/>
        <v/>
      </c>
      <c r="M876" s="63" t="str">
        <f t="shared" si="440"/>
        <v/>
      </c>
      <c r="N876" s="35" t="str">
        <f t="shared" si="440"/>
        <v/>
      </c>
      <c r="O876" s="35" t="str">
        <f t="shared" si="440"/>
        <v/>
      </c>
      <c r="P876" s="35" t="str">
        <f t="shared" si="440"/>
        <v/>
      </c>
      <c r="Q876" s="63" t="str">
        <f t="shared" si="440"/>
        <v/>
      </c>
      <c r="R876" s="63" t="str">
        <f t="shared" si="440"/>
        <v/>
      </c>
      <c r="S876" s="63" t="str">
        <f t="shared" si="440"/>
        <v/>
      </c>
      <c r="T876" s="63" t="str">
        <f t="shared" si="440"/>
        <v/>
      </c>
      <c r="U876" s="63" t="str">
        <f t="shared" si="440"/>
        <v/>
      </c>
      <c r="V876" s="64" t="str">
        <f t="shared" si="440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41">IFERROR(SQRT(2*(F875-F874)^2/(F875+F874)),"")</f>
        <v/>
      </c>
      <c r="G877" s="65" t="str">
        <f t="shared" si="441"/>
        <v/>
      </c>
      <c r="H877" s="65" t="str">
        <f t="shared" si="441"/>
        <v/>
      </c>
      <c r="I877" s="65" t="str">
        <f t="shared" si="441"/>
        <v/>
      </c>
      <c r="J877" s="65" t="str">
        <f t="shared" si="441"/>
        <v/>
      </c>
      <c r="K877" s="65" t="str">
        <f t="shared" si="441"/>
        <v/>
      </c>
      <c r="L877" s="65" t="str">
        <f t="shared" si="441"/>
        <v/>
      </c>
      <c r="M877" s="65" t="str">
        <f t="shared" si="441"/>
        <v/>
      </c>
      <c r="N877" s="70" t="str">
        <f t="shared" si="441"/>
        <v/>
      </c>
      <c r="O877" s="70" t="str">
        <f t="shared" si="441"/>
        <v/>
      </c>
      <c r="P877" s="70" t="str">
        <f t="shared" si="441"/>
        <v/>
      </c>
      <c r="Q877" s="65" t="str">
        <f t="shared" si="441"/>
        <v/>
      </c>
      <c r="R877" s="65" t="str">
        <f t="shared" si="441"/>
        <v/>
      </c>
      <c r="S877" s="65" t="str">
        <f t="shared" si="441"/>
        <v/>
      </c>
      <c r="T877" s="65" t="str">
        <f t="shared" si="441"/>
        <v/>
      </c>
      <c r="U877" s="65" t="str">
        <f t="shared" si="441"/>
        <v/>
      </c>
      <c r="V877" s="66" t="str">
        <f t="shared" si="441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42">IFERROR((F879-F878)/F878,"")</f>
        <v/>
      </c>
      <c r="G880" s="63" t="str">
        <f t="shared" si="442"/>
        <v/>
      </c>
      <c r="H880" s="63" t="str">
        <f t="shared" si="442"/>
        <v/>
      </c>
      <c r="I880" s="63" t="str">
        <f t="shared" si="442"/>
        <v/>
      </c>
      <c r="J880" s="63" t="str">
        <f t="shared" si="442"/>
        <v/>
      </c>
      <c r="K880" s="63" t="str">
        <f t="shared" si="442"/>
        <v/>
      </c>
      <c r="L880" s="63" t="str">
        <f t="shared" si="442"/>
        <v/>
      </c>
      <c r="M880" s="63" t="str">
        <f t="shared" si="442"/>
        <v/>
      </c>
      <c r="N880" s="35" t="str">
        <f t="shared" si="442"/>
        <v/>
      </c>
      <c r="O880" s="35" t="str">
        <f t="shared" si="442"/>
        <v/>
      </c>
      <c r="P880" s="35" t="str">
        <f t="shared" si="442"/>
        <v/>
      </c>
      <c r="Q880" s="63" t="str">
        <f t="shared" si="442"/>
        <v/>
      </c>
      <c r="R880" s="63" t="str">
        <f t="shared" si="442"/>
        <v/>
      </c>
      <c r="S880" s="63" t="str">
        <f t="shared" si="442"/>
        <v/>
      </c>
      <c r="T880" s="63" t="str">
        <f t="shared" si="442"/>
        <v/>
      </c>
      <c r="U880" s="63" t="str">
        <f t="shared" si="442"/>
        <v/>
      </c>
      <c r="V880" s="64" t="str">
        <f t="shared" si="442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43">IFERROR(SQRT(2*(F879-F878)^2/(F879+F878)),"")</f>
        <v/>
      </c>
      <c r="G881" s="65" t="str">
        <f t="shared" si="443"/>
        <v/>
      </c>
      <c r="H881" s="65" t="str">
        <f t="shared" si="443"/>
        <v/>
      </c>
      <c r="I881" s="65" t="str">
        <f t="shared" si="443"/>
        <v/>
      </c>
      <c r="J881" s="65" t="str">
        <f t="shared" si="443"/>
        <v/>
      </c>
      <c r="K881" s="65" t="str">
        <f t="shared" si="443"/>
        <v/>
      </c>
      <c r="L881" s="65" t="str">
        <f t="shared" si="443"/>
        <v/>
      </c>
      <c r="M881" s="65" t="str">
        <f t="shared" si="443"/>
        <v/>
      </c>
      <c r="N881" s="70" t="str">
        <f t="shared" si="443"/>
        <v/>
      </c>
      <c r="O881" s="70" t="str">
        <f t="shared" si="443"/>
        <v/>
      </c>
      <c r="P881" s="70" t="str">
        <f t="shared" si="443"/>
        <v/>
      </c>
      <c r="Q881" s="65" t="str">
        <f t="shared" si="443"/>
        <v/>
      </c>
      <c r="R881" s="65" t="str">
        <f t="shared" si="443"/>
        <v/>
      </c>
      <c r="S881" s="65" t="str">
        <f t="shared" si="443"/>
        <v/>
      </c>
      <c r="T881" s="65" t="str">
        <f t="shared" si="443"/>
        <v/>
      </c>
      <c r="U881" s="65" t="str">
        <f t="shared" si="443"/>
        <v/>
      </c>
      <c r="V881" s="66" t="str">
        <f t="shared" si="443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4">IFERROR((F883-F882)/F882,"")</f>
        <v/>
      </c>
      <c r="G884" s="63" t="str">
        <f t="shared" si="444"/>
        <v/>
      </c>
      <c r="H884" s="63" t="str">
        <f t="shared" si="444"/>
        <v/>
      </c>
      <c r="I884" s="63" t="str">
        <f t="shared" si="444"/>
        <v/>
      </c>
      <c r="J884" s="63" t="str">
        <f t="shared" si="444"/>
        <v/>
      </c>
      <c r="K884" s="63" t="str">
        <f t="shared" si="444"/>
        <v/>
      </c>
      <c r="L884" s="63" t="str">
        <f t="shared" si="444"/>
        <v/>
      </c>
      <c r="M884" s="63" t="str">
        <f t="shared" si="444"/>
        <v/>
      </c>
      <c r="N884" s="35" t="str">
        <f t="shared" si="444"/>
        <v/>
      </c>
      <c r="O884" s="35" t="str">
        <f t="shared" si="444"/>
        <v/>
      </c>
      <c r="P884" s="35" t="str">
        <f t="shared" si="444"/>
        <v/>
      </c>
      <c r="Q884" s="63" t="str">
        <f t="shared" si="444"/>
        <v/>
      </c>
      <c r="R884" s="63" t="str">
        <f t="shared" si="444"/>
        <v/>
      </c>
      <c r="S884" s="63" t="str">
        <f t="shared" si="444"/>
        <v/>
      </c>
      <c r="T884" s="63" t="str">
        <f t="shared" si="444"/>
        <v/>
      </c>
      <c r="U884" s="63" t="str">
        <f t="shared" si="444"/>
        <v/>
      </c>
      <c r="V884" s="64" t="str">
        <f t="shared" si="444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5">IFERROR(SQRT(2*(F883-F882)^2/(F883+F882)),"")</f>
        <v/>
      </c>
      <c r="G885" s="65" t="str">
        <f t="shared" si="445"/>
        <v/>
      </c>
      <c r="H885" s="65" t="str">
        <f t="shared" si="445"/>
        <v/>
      </c>
      <c r="I885" s="65" t="str">
        <f t="shared" si="445"/>
        <v/>
      </c>
      <c r="J885" s="65" t="str">
        <f t="shared" si="445"/>
        <v/>
      </c>
      <c r="K885" s="65" t="str">
        <f t="shared" si="445"/>
        <v/>
      </c>
      <c r="L885" s="65" t="str">
        <f t="shared" si="445"/>
        <v/>
      </c>
      <c r="M885" s="65" t="str">
        <f t="shared" si="445"/>
        <v/>
      </c>
      <c r="N885" s="70" t="str">
        <f t="shared" si="445"/>
        <v/>
      </c>
      <c r="O885" s="70" t="str">
        <f t="shared" si="445"/>
        <v/>
      </c>
      <c r="P885" s="70" t="str">
        <f t="shared" si="445"/>
        <v/>
      </c>
      <c r="Q885" s="65" t="str">
        <f t="shared" si="445"/>
        <v/>
      </c>
      <c r="R885" s="65" t="str">
        <f t="shared" si="445"/>
        <v/>
      </c>
      <c r="S885" s="65" t="str">
        <f t="shared" si="445"/>
        <v/>
      </c>
      <c r="T885" s="65" t="str">
        <f t="shared" si="445"/>
        <v/>
      </c>
      <c r="U885" s="65" t="str">
        <f t="shared" si="445"/>
        <v/>
      </c>
      <c r="V885" s="66" t="str">
        <f t="shared" si="445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46">IFERROR((F887-F886)/F886,"")</f>
        <v/>
      </c>
      <c r="G888" s="63" t="str">
        <f t="shared" si="446"/>
        <v/>
      </c>
      <c r="H888" s="63" t="str">
        <f t="shared" si="446"/>
        <v/>
      </c>
      <c r="I888" s="63" t="str">
        <f t="shared" si="446"/>
        <v/>
      </c>
      <c r="J888" s="63" t="str">
        <f t="shared" si="446"/>
        <v/>
      </c>
      <c r="K888" s="63" t="str">
        <f t="shared" si="446"/>
        <v/>
      </c>
      <c r="L888" s="63" t="str">
        <f t="shared" si="446"/>
        <v/>
      </c>
      <c r="M888" s="63" t="str">
        <f t="shared" si="446"/>
        <v/>
      </c>
      <c r="N888" s="35" t="str">
        <f t="shared" si="446"/>
        <v/>
      </c>
      <c r="O888" s="35" t="str">
        <f t="shared" si="446"/>
        <v/>
      </c>
      <c r="P888" s="35" t="str">
        <f t="shared" si="446"/>
        <v/>
      </c>
      <c r="Q888" s="63" t="str">
        <f t="shared" si="446"/>
        <v/>
      </c>
      <c r="R888" s="63" t="str">
        <f t="shared" si="446"/>
        <v/>
      </c>
      <c r="S888" s="63" t="str">
        <f t="shared" si="446"/>
        <v/>
      </c>
      <c r="T888" s="63" t="str">
        <f t="shared" si="446"/>
        <v/>
      </c>
      <c r="U888" s="63" t="str">
        <f t="shared" si="446"/>
        <v/>
      </c>
      <c r="V888" s="64" t="str">
        <f t="shared" si="446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47">IFERROR(SQRT(2*(F887-F886)^2/(F887+F886)),"")</f>
        <v/>
      </c>
      <c r="G889" s="65" t="str">
        <f t="shared" si="447"/>
        <v/>
      </c>
      <c r="H889" s="65" t="str">
        <f t="shared" si="447"/>
        <v/>
      </c>
      <c r="I889" s="65" t="str">
        <f t="shared" si="447"/>
        <v/>
      </c>
      <c r="J889" s="65" t="str">
        <f t="shared" si="447"/>
        <v/>
      </c>
      <c r="K889" s="65" t="str">
        <f t="shared" si="447"/>
        <v/>
      </c>
      <c r="L889" s="65" t="str">
        <f t="shared" si="447"/>
        <v/>
      </c>
      <c r="M889" s="65" t="str">
        <f t="shared" si="447"/>
        <v/>
      </c>
      <c r="N889" s="70" t="str">
        <f t="shared" si="447"/>
        <v/>
      </c>
      <c r="O889" s="70" t="str">
        <f t="shared" si="447"/>
        <v/>
      </c>
      <c r="P889" s="70" t="str">
        <f t="shared" si="447"/>
        <v/>
      </c>
      <c r="Q889" s="65" t="str">
        <f t="shared" si="447"/>
        <v/>
      </c>
      <c r="R889" s="65" t="str">
        <f t="shared" si="447"/>
        <v/>
      </c>
      <c r="S889" s="65" t="str">
        <f t="shared" si="447"/>
        <v/>
      </c>
      <c r="T889" s="65" t="str">
        <f t="shared" si="447"/>
        <v/>
      </c>
      <c r="U889" s="65" t="str">
        <f t="shared" si="447"/>
        <v/>
      </c>
      <c r="V889" s="66" t="str">
        <f t="shared" si="447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48">IFERROR((F891-F890)/F890,"")</f>
        <v/>
      </c>
      <c r="G892" s="63" t="str">
        <f t="shared" si="448"/>
        <v/>
      </c>
      <c r="H892" s="63" t="str">
        <f t="shared" si="448"/>
        <v/>
      </c>
      <c r="I892" s="63" t="str">
        <f t="shared" si="448"/>
        <v/>
      </c>
      <c r="J892" s="63" t="str">
        <f t="shared" si="448"/>
        <v/>
      </c>
      <c r="K892" s="63" t="str">
        <f t="shared" si="448"/>
        <v/>
      </c>
      <c r="L892" s="63" t="str">
        <f t="shared" si="448"/>
        <v/>
      </c>
      <c r="M892" s="63" t="str">
        <f t="shared" si="448"/>
        <v/>
      </c>
      <c r="N892" s="35" t="str">
        <f t="shared" si="448"/>
        <v/>
      </c>
      <c r="O892" s="35" t="str">
        <f t="shared" si="448"/>
        <v/>
      </c>
      <c r="P892" s="35" t="str">
        <f t="shared" si="448"/>
        <v/>
      </c>
      <c r="Q892" s="63" t="str">
        <f t="shared" si="448"/>
        <v/>
      </c>
      <c r="R892" s="63" t="str">
        <f t="shared" si="448"/>
        <v/>
      </c>
      <c r="S892" s="63" t="str">
        <f t="shared" si="448"/>
        <v/>
      </c>
      <c r="T892" s="63" t="str">
        <f t="shared" si="448"/>
        <v/>
      </c>
      <c r="U892" s="63" t="str">
        <f t="shared" si="448"/>
        <v/>
      </c>
      <c r="V892" s="64" t="str">
        <f t="shared" si="448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49">IFERROR(SQRT(2*(F891-F890)^2/(F891+F890)),"")</f>
        <v/>
      </c>
      <c r="G893" s="65" t="str">
        <f t="shared" si="449"/>
        <v/>
      </c>
      <c r="H893" s="65" t="str">
        <f t="shared" si="449"/>
        <v/>
      </c>
      <c r="I893" s="65" t="str">
        <f t="shared" si="449"/>
        <v/>
      </c>
      <c r="J893" s="65" t="str">
        <f t="shared" si="449"/>
        <v/>
      </c>
      <c r="K893" s="65" t="str">
        <f t="shared" si="449"/>
        <v/>
      </c>
      <c r="L893" s="65" t="str">
        <f t="shared" si="449"/>
        <v/>
      </c>
      <c r="M893" s="65" t="str">
        <f t="shared" si="449"/>
        <v/>
      </c>
      <c r="N893" s="70" t="str">
        <f t="shared" si="449"/>
        <v/>
      </c>
      <c r="O893" s="70" t="str">
        <f t="shared" si="449"/>
        <v/>
      </c>
      <c r="P893" s="70" t="str">
        <f t="shared" si="449"/>
        <v/>
      </c>
      <c r="Q893" s="65" t="str">
        <f t="shared" si="449"/>
        <v/>
      </c>
      <c r="R893" s="65" t="str">
        <f t="shared" si="449"/>
        <v/>
      </c>
      <c r="S893" s="65" t="str">
        <f t="shared" si="449"/>
        <v/>
      </c>
      <c r="T893" s="65" t="str">
        <f t="shared" si="449"/>
        <v/>
      </c>
      <c r="U893" s="65" t="str">
        <f t="shared" si="449"/>
        <v/>
      </c>
      <c r="V893" s="66" t="str">
        <f t="shared" si="449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50">IFERROR((F895-F894)/F894,"")</f>
        <v/>
      </c>
      <c r="G896" s="63" t="str">
        <f t="shared" si="450"/>
        <v/>
      </c>
      <c r="H896" s="63" t="str">
        <f t="shared" si="450"/>
        <v/>
      </c>
      <c r="I896" s="63" t="str">
        <f t="shared" si="450"/>
        <v/>
      </c>
      <c r="J896" s="63" t="str">
        <f t="shared" si="450"/>
        <v/>
      </c>
      <c r="K896" s="63" t="str">
        <f t="shared" si="450"/>
        <v/>
      </c>
      <c r="L896" s="63" t="str">
        <f t="shared" si="450"/>
        <v/>
      </c>
      <c r="M896" s="63" t="str">
        <f t="shared" si="450"/>
        <v/>
      </c>
      <c r="N896" s="35" t="str">
        <f t="shared" si="450"/>
        <v/>
      </c>
      <c r="O896" s="35" t="str">
        <f t="shared" si="450"/>
        <v/>
      </c>
      <c r="P896" s="35" t="str">
        <f t="shared" si="450"/>
        <v/>
      </c>
      <c r="Q896" s="63" t="str">
        <f t="shared" si="450"/>
        <v/>
      </c>
      <c r="R896" s="63" t="str">
        <f t="shared" si="450"/>
        <v/>
      </c>
      <c r="S896" s="63" t="str">
        <f t="shared" si="450"/>
        <v/>
      </c>
      <c r="T896" s="63" t="str">
        <f t="shared" si="450"/>
        <v/>
      </c>
      <c r="U896" s="63" t="str">
        <f t="shared" si="450"/>
        <v/>
      </c>
      <c r="V896" s="64" t="str">
        <f t="shared" si="450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51">IFERROR(SQRT(2*(F895-F894)^2/(F895+F894)),"")</f>
        <v/>
      </c>
      <c r="G897" s="65" t="str">
        <f t="shared" si="451"/>
        <v/>
      </c>
      <c r="H897" s="65" t="str">
        <f t="shared" si="451"/>
        <v/>
      </c>
      <c r="I897" s="65" t="str">
        <f t="shared" si="451"/>
        <v/>
      </c>
      <c r="J897" s="65" t="str">
        <f t="shared" si="451"/>
        <v/>
      </c>
      <c r="K897" s="65" t="str">
        <f t="shared" si="451"/>
        <v/>
      </c>
      <c r="L897" s="65" t="str">
        <f t="shared" si="451"/>
        <v/>
      </c>
      <c r="M897" s="65" t="str">
        <f t="shared" si="451"/>
        <v/>
      </c>
      <c r="N897" s="70" t="str">
        <f t="shared" si="451"/>
        <v/>
      </c>
      <c r="O897" s="70" t="str">
        <f t="shared" si="451"/>
        <v/>
      </c>
      <c r="P897" s="70" t="str">
        <f t="shared" si="451"/>
        <v/>
      </c>
      <c r="Q897" s="65" t="str">
        <f t="shared" si="451"/>
        <v/>
      </c>
      <c r="R897" s="65" t="str">
        <f t="shared" si="451"/>
        <v/>
      </c>
      <c r="S897" s="65" t="str">
        <f t="shared" si="451"/>
        <v/>
      </c>
      <c r="T897" s="65" t="str">
        <f t="shared" si="451"/>
        <v/>
      </c>
      <c r="U897" s="65" t="str">
        <f t="shared" si="451"/>
        <v/>
      </c>
      <c r="V897" s="66" t="str">
        <f t="shared" si="451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52">IFERROR((F899-F898)/F898,"")</f>
        <v/>
      </c>
      <c r="G900" s="63" t="str">
        <f t="shared" si="452"/>
        <v/>
      </c>
      <c r="H900" s="63" t="str">
        <f t="shared" si="452"/>
        <v/>
      </c>
      <c r="I900" s="63" t="str">
        <f t="shared" si="452"/>
        <v/>
      </c>
      <c r="J900" s="63" t="str">
        <f t="shared" si="452"/>
        <v/>
      </c>
      <c r="K900" s="63" t="str">
        <f t="shared" si="452"/>
        <v/>
      </c>
      <c r="L900" s="63" t="str">
        <f t="shared" si="452"/>
        <v/>
      </c>
      <c r="M900" s="63" t="str">
        <f t="shared" si="452"/>
        <v/>
      </c>
      <c r="N900" s="35" t="str">
        <f t="shared" si="452"/>
        <v/>
      </c>
      <c r="O900" s="35" t="str">
        <f t="shared" si="452"/>
        <v/>
      </c>
      <c r="P900" s="35" t="str">
        <f t="shared" si="452"/>
        <v/>
      </c>
      <c r="Q900" s="63" t="str">
        <f t="shared" si="452"/>
        <v/>
      </c>
      <c r="R900" s="63" t="str">
        <f t="shared" si="452"/>
        <v/>
      </c>
      <c r="S900" s="63" t="str">
        <f t="shared" si="452"/>
        <v/>
      </c>
      <c r="T900" s="63" t="str">
        <f t="shared" si="452"/>
        <v/>
      </c>
      <c r="U900" s="63" t="str">
        <f t="shared" si="452"/>
        <v/>
      </c>
      <c r="V900" s="64" t="str">
        <f t="shared" si="452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53">IFERROR(SQRT(2*(F899-F898)^2/(F899+F898)),"")</f>
        <v/>
      </c>
      <c r="G901" s="65" t="str">
        <f t="shared" si="453"/>
        <v/>
      </c>
      <c r="H901" s="65" t="str">
        <f t="shared" si="453"/>
        <v/>
      </c>
      <c r="I901" s="65" t="str">
        <f t="shared" si="453"/>
        <v/>
      </c>
      <c r="J901" s="65" t="str">
        <f t="shared" si="453"/>
        <v/>
      </c>
      <c r="K901" s="65" t="str">
        <f t="shared" si="453"/>
        <v/>
      </c>
      <c r="L901" s="65" t="str">
        <f t="shared" si="453"/>
        <v/>
      </c>
      <c r="M901" s="65" t="str">
        <f t="shared" si="453"/>
        <v/>
      </c>
      <c r="N901" s="70" t="str">
        <f t="shared" si="453"/>
        <v/>
      </c>
      <c r="O901" s="70" t="str">
        <f t="shared" si="453"/>
        <v/>
      </c>
      <c r="P901" s="70" t="str">
        <f t="shared" si="453"/>
        <v/>
      </c>
      <c r="Q901" s="65" t="str">
        <f t="shared" si="453"/>
        <v/>
      </c>
      <c r="R901" s="65" t="str">
        <f t="shared" si="453"/>
        <v/>
      </c>
      <c r="S901" s="65" t="str">
        <f t="shared" si="453"/>
        <v/>
      </c>
      <c r="T901" s="65" t="str">
        <f t="shared" si="453"/>
        <v/>
      </c>
      <c r="U901" s="65" t="str">
        <f t="shared" si="453"/>
        <v/>
      </c>
      <c r="V901" s="66" t="str">
        <f t="shared" si="453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54">IFERROR((F903-F902)/F902,"")</f>
        <v/>
      </c>
      <c r="G904" s="63" t="str">
        <f t="shared" si="454"/>
        <v/>
      </c>
      <c r="H904" s="63" t="str">
        <f t="shared" si="454"/>
        <v/>
      </c>
      <c r="I904" s="63" t="str">
        <f t="shared" si="454"/>
        <v/>
      </c>
      <c r="J904" s="63" t="str">
        <f t="shared" si="454"/>
        <v/>
      </c>
      <c r="K904" s="63" t="str">
        <f t="shared" si="454"/>
        <v/>
      </c>
      <c r="L904" s="63" t="str">
        <f t="shared" si="454"/>
        <v/>
      </c>
      <c r="M904" s="63" t="str">
        <f t="shared" si="454"/>
        <v/>
      </c>
      <c r="N904" s="35" t="str">
        <f t="shared" si="454"/>
        <v/>
      </c>
      <c r="O904" s="35" t="str">
        <f t="shared" si="454"/>
        <v/>
      </c>
      <c r="P904" s="35" t="str">
        <f t="shared" si="454"/>
        <v/>
      </c>
      <c r="Q904" s="63" t="str">
        <f t="shared" si="454"/>
        <v/>
      </c>
      <c r="R904" s="63" t="str">
        <f t="shared" si="454"/>
        <v/>
      </c>
      <c r="S904" s="63" t="str">
        <f t="shared" si="454"/>
        <v/>
      </c>
      <c r="T904" s="63" t="str">
        <f t="shared" si="454"/>
        <v/>
      </c>
      <c r="U904" s="63" t="str">
        <f t="shared" si="454"/>
        <v/>
      </c>
      <c r="V904" s="64" t="str">
        <f t="shared" si="454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55">IFERROR(SQRT(2*(F903-F902)^2/(F903+F902)),"")</f>
        <v/>
      </c>
      <c r="G905" s="65" t="str">
        <f t="shared" si="455"/>
        <v/>
      </c>
      <c r="H905" s="65" t="str">
        <f t="shared" si="455"/>
        <v/>
      </c>
      <c r="I905" s="65" t="str">
        <f t="shared" si="455"/>
        <v/>
      </c>
      <c r="J905" s="65" t="str">
        <f t="shared" si="455"/>
        <v/>
      </c>
      <c r="K905" s="65" t="str">
        <f t="shared" si="455"/>
        <v/>
      </c>
      <c r="L905" s="65" t="str">
        <f t="shared" si="455"/>
        <v/>
      </c>
      <c r="M905" s="65" t="str">
        <f t="shared" si="455"/>
        <v/>
      </c>
      <c r="N905" s="70" t="str">
        <f t="shared" si="455"/>
        <v/>
      </c>
      <c r="O905" s="70" t="str">
        <f t="shared" si="455"/>
        <v/>
      </c>
      <c r="P905" s="70" t="str">
        <f t="shared" si="455"/>
        <v/>
      </c>
      <c r="Q905" s="65" t="str">
        <f t="shared" si="455"/>
        <v/>
      </c>
      <c r="R905" s="65" t="str">
        <f t="shared" si="455"/>
        <v/>
      </c>
      <c r="S905" s="65" t="str">
        <f t="shared" si="455"/>
        <v/>
      </c>
      <c r="T905" s="65" t="str">
        <f t="shared" si="455"/>
        <v/>
      </c>
      <c r="U905" s="65" t="str">
        <f t="shared" si="455"/>
        <v/>
      </c>
      <c r="V905" s="66" t="str">
        <f t="shared" si="455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71"/>
      <c r="E906" s="91"/>
      <c r="F906" s="58"/>
      <c r="G906" s="58"/>
      <c r="H906" s="58"/>
      <c r="I906" s="58"/>
      <c r="J906" s="58"/>
      <c r="K906" s="58"/>
      <c r="L906" s="58"/>
      <c r="M906" s="58"/>
      <c r="Q906" s="58"/>
      <c r="R906" s="58"/>
      <c r="S906" s="58"/>
      <c r="T906" s="58"/>
      <c r="U906" s="58"/>
      <c r="V906" s="59"/>
    </row>
    <row r="907" spans="1:22" ht="13.95" customHeight="1" x14ac:dyDescent="0.3">
      <c r="A907" s="82"/>
      <c r="B907" s="85"/>
      <c r="C907" s="18" t="s">
        <v>548</v>
      </c>
      <c r="D907" s="72"/>
      <c r="E907" s="88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60"/>
    </row>
    <row r="908" spans="1:22" ht="13.95" customHeight="1" x14ac:dyDescent="0.3">
      <c r="A908" s="82"/>
      <c r="B908" s="85"/>
      <c r="C908" s="18" t="s">
        <v>549</v>
      </c>
      <c r="D908" s="72"/>
      <c r="E908" s="88"/>
      <c r="F908" s="63" t="str">
        <f t="shared" ref="F908:V908" si="456">IFERROR((F907-F906)/F906,"")</f>
        <v/>
      </c>
      <c r="G908" s="63" t="str">
        <f t="shared" si="456"/>
        <v/>
      </c>
      <c r="H908" s="63" t="str">
        <f t="shared" si="456"/>
        <v/>
      </c>
      <c r="I908" s="63" t="str">
        <f t="shared" si="456"/>
        <v/>
      </c>
      <c r="J908" s="63" t="str">
        <f t="shared" si="456"/>
        <v/>
      </c>
      <c r="K908" s="63" t="str">
        <f t="shared" si="456"/>
        <v/>
      </c>
      <c r="L908" s="63" t="str">
        <f t="shared" si="456"/>
        <v/>
      </c>
      <c r="M908" s="63" t="str">
        <f t="shared" si="456"/>
        <v/>
      </c>
      <c r="N908" s="35" t="str">
        <f t="shared" si="456"/>
        <v/>
      </c>
      <c r="O908" s="35" t="str">
        <f t="shared" si="456"/>
        <v/>
      </c>
      <c r="P908" s="35" t="str">
        <f t="shared" si="456"/>
        <v/>
      </c>
      <c r="Q908" s="63" t="str">
        <f t="shared" si="456"/>
        <v/>
      </c>
      <c r="R908" s="63" t="str">
        <f t="shared" si="456"/>
        <v/>
      </c>
      <c r="S908" s="63" t="str">
        <f t="shared" si="456"/>
        <v/>
      </c>
      <c r="T908" s="63" t="str">
        <f t="shared" si="456"/>
        <v/>
      </c>
      <c r="U908" s="63" t="str">
        <f t="shared" si="456"/>
        <v/>
      </c>
      <c r="V908" s="64" t="str">
        <f t="shared" si="456"/>
        <v/>
      </c>
    </row>
    <row r="909" spans="1:22" ht="13.95" customHeight="1" thickBot="1" x14ac:dyDescent="0.35">
      <c r="A909" s="83"/>
      <c r="B909" s="86"/>
      <c r="C909" s="61" t="s">
        <v>550</v>
      </c>
      <c r="D909" s="73"/>
      <c r="E909" s="89"/>
      <c r="F909" s="65" t="str">
        <f t="shared" ref="F909:V909" si="457">IFERROR(SQRT(2*(F907-F906)^2/(F907+F906)),"")</f>
        <v/>
      </c>
      <c r="G909" s="65" t="str">
        <f t="shared" si="457"/>
        <v/>
      </c>
      <c r="H909" s="65" t="str">
        <f t="shared" si="457"/>
        <v/>
      </c>
      <c r="I909" s="65" t="str">
        <f t="shared" si="457"/>
        <v/>
      </c>
      <c r="J909" s="65" t="str">
        <f t="shared" si="457"/>
        <v/>
      </c>
      <c r="K909" s="65" t="str">
        <f t="shared" si="457"/>
        <v/>
      </c>
      <c r="L909" s="65" t="str">
        <f t="shared" si="457"/>
        <v/>
      </c>
      <c r="M909" s="65" t="str">
        <f t="shared" si="457"/>
        <v/>
      </c>
      <c r="N909" s="70" t="str">
        <f t="shared" si="457"/>
        <v/>
      </c>
      <c r="O909" s="70" t="str">
        <f t="shared" si="457"/>
        <v/>
      </c>
      <c r="P909" s="70" t="str">
        <f t="shared" si="457"/>
        <v/>
      </c>
      <c r="Q909" s="65" t="str">
        <f t="shared" si="457"/>
        <v/>
      </c>
      <c r="R909" s="65" t="str">
        <f t="shared" si="457"/>
        <v/>
      </c>
      <c r="S909" s="65" t="str">
        <f t="shared" si="457"/>
        <v/>
      </c>
      <c r="T909" s="65" t="str">
        <f t="shared" si="457"/>
        <v/>
      </c>
      <c r="U909" s="65" t="str">
        <f t="shared" si="457"/>
        <v/>
      </c>
      <c r="V909" s="66" t="str">
        <f t="shared" si="457"/>
        <v/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58">IFERROR((F911-F910)/F910,"")</f>
        <v/>
      </c>
      <c r="G912" s="63" t="str">
        <f t="shared" si="458"/>
        <v/>
      </c>
      <c r="H912" s="63" t="str">
        <f t="shared" si="458"/>
        <v/>
      </c>
      <c r="I912" s="63" t="str">
        <f t="shared" si="458"/>
        <v/>
      </c>
      <c r="J912" s="63" t="str">
        <f t="shared" si="458"/>
        <v/>
      </c>
      <c r="K912" s="63" t="str">
        <f t="shared" si="458"/>
        <v/>
      </c>
      <c r="L912" s="63" t="str">
        <f t="shared" si="458"/>
        <v/>
      </c>
      <c r="M912" s="63" t="str">
        <f t="shared" si="458"/>
        <v/>
      </c>
      <c r="N912" s="35" t="str">
        <f t="shared" si="458"/>
        <v/>
      </c>
      <c r="O912" s="35" t="str">
        <f t="shared" si="458"/>
        <v/>
      </c>
      <c r="P912" s="35" t="str">
        <f t="shared" si="458"/>
        <v/>
      </c>
      <c r="Q912" s="63" t="str">
        <f t="shared" si="458"/>
        <v/>
      </c>
      <c r="R912" s="63" t="str">
        <f t="shared" si="458"/>
        <v/>
      </c>
      <c r="S912" s="63" t="str">
        <f t="shared" si="458"/>
        <v/>
      </c>
      <c r="T912" s="63" t="str">
        <f t="shared" si="458"/>
        <v/>
      </c>
      <c r="U912" s="63" t="str">
        <f t="shared" si="458"/>
        <v/>
      </c>
      <c r="V912" s="64" t="str">
        <f t="shared" si="458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59">IFERROR(SQRT(2*(F911-F910)^2/(F911+F910)),"")</f>
        <v/>
      </c>
      <c r="G913" s="65" t="str">
        <f t="shared" si="459"/>
        <v/>
      </c>
      <c r="H913" s="65" t="str">
        <f t="shared" si="459"/>
        <v/>
      </c>
      <c r="I913" s="65" t="str">
        <f t="shared" si="459"/>
        <v/>
      </c>
      <c r="J913" s="65" t="str">
        <f t="shared" si="459"/>
        <v/>
      </c>
      <c r="K913" s="65" t="str">
        <f t="shared" si="459"/>
        <v/>
      </c>
      <c r="L913" s="65" t="str">
        <f t="shared" si="459"/>
        <v/>
      </c>
      <c r="M913" s="65" t="str">
        <f t="shared" si="459"/>
        <v/>
      </c>
      <c r="N913" s="70" t="str">
        <f t="shared" si="459"/>
        <v/>
      </c>
      <c r="O913" s="70" t="str">
        <f t="shared" si="459"/>
        <v/>
      </c>
      <c r="P913" s="70" t="str">
        <f t="shared" si="459"/>
        <v/>
      </c>
      <c r="Q913" s="65" t="str">
        <f t="shared" si="459"/>
        <v/>
      </c>
      <c r="R913" s="65" t="str">
        <f t="shared" si="459"/>
        <v/>
      </c>
      <c r="S913" s="65" t="str">
        <f t="shared" si="459"/>
        <v/>
      </c>
      <c r="T913" s="65" t="str">
        <f t="shared" si="459"/>
        <v/>
      </c>
      <c r="U913" s="65" t="str">
        <f t="shared" si="459"/>
        <v/>
      </c>
      <c r="V913" s="66" t="str">
        <f t="shared" si="459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60">IFERROR((F915-F914)/F914,"")</f>
        <v/>
      </c>
      <c r="G916" s="63" t="str">
        <f t="shared" si="460"/>
        <v/>
      </c>
      <c r="H916" s="63" t="str">
        <f t="shared" si="460"/>
        <v/>
      </c>
      <c r="I916" s="63" t="str">
        <f t="shared" si="460"/>
        <v/>
      </c>
      <c r="J916" s="63" t="str">
        <f t="shared" si="460"/>
        <v/>
      </c>
      <c r="K916" s="63" t="str">
        <f t="shared" si="460"/>
        <v/>
      </c>
      <c r="L916" s="63" t="str">
        <f t="shared" si="460"/>
        <v/>
      </c>
      <c r="M916" s="63" t="str">
        <f t="shared" si="460"/>
        <v/>
      </c>
      <c r="N916" s="35" t="str">
        <f t="shared" si="460"/>
        <v/>
      </c>
      <c r="O916" s="35" t="str">
        <f t="shared" si="460"/>
        <v/>
      </c>
      <c r="P916" s="35" t="str">
        <f t="shared" si="460"/>
        <v/>
      </c>
      <c r="Q916" s="63" t="str">
        <f t="shared" si="460"/>
        <v/>
      </c>
      <c r="R916" s="63" t="str">
        <f t="shared" si="460"/>
        <v/>
      </c>
      <c r="S916" s="63" t="str">
        <f t="shared" si="460"/>
        <v/>
      </c>
      <c r="T916" s="63" t="str">
        <f t="shared" si="460"/>
        <v/>
      </c>
      <c r="U916" s="63" t="str">
        <f t="shared" si="460"/>
        <v/>
      </c>
      <c r="V916" s="64" t="str">
        <f t="shared" si="460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61">IFERROR(SQRT(2*(F915-F914)^2/(F915+F914)),"")</f>
        <v/>
      </c>
      <c r="G917" s="65" t="str">
        <f t="shared" si="461"/>
        <v/>
      </c>
      <c r="H917" s="65" t="str">
        <f t="shared" si="461"/>
        <v/>
      </c>
      <c r="I917" s="65" t="str">
        <f t="shared" si="461"/>
        <v/>
      </c>
      <c r="J917" s="65" t="str">
        <f t="shared" si="461"/>
        <v/>
      </c>
      <c r="K917" s="65" t="str">
        <f t="shared" si="461"/>
        <v/>
      </c>
      <c r="L917" s="65" t="str">
        <f t="shared" si="461"/>
        <v/>
      </c>
      <c r="M917" s="65" t="str">
        <f t="shared" si="461"/>
        <v/>
      </c>
      <c r="N917" s="70" t="str">
        <f t="shared" si="461"/>
        <v/>
      </c>
      <c r="O917" s="70" t="str">
        <f t="shared" si="461"/>
        <v/>
      </c>
      <c r="P917" s="70" t="str">
        <f t="shared" si="461"/>
        <v/>
      </c>
      <c r="Q917" s="65" t="str">
        <f t="shared" si="461"/>
        <v/>
      </c>
      <c r="R917" s="65" t="str">
        <f t="shared" si="461"/>
        <v/>
      </c>
      <c r="S917" s="65" t="str">
        <f t="shared" si="461"/>
        <v/>
      </c>
      <c r="T917" s="65" t="str">
        <f t="shared" si="461"/>
        <v/>
      </c>
      <c r="U917" s="65" t="str">
        <f t="shared" si="461"/>
        <v/>
      </c>
      <c r="V917" s="66" t="str">
        <f t="shared" si="461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62">IFERROR((F919-F918)/F918,"")</f>
        <v/>
      </c>
      <c r="G920" s="63" t="str">
        <f t="shared" si="462"/>
        <v/>
      </c>
      <c r="H920" s="63" t="str">
        <f t="shared" si="462"/>
        <v/>
      </c>
      <c r="I920" s="63" t="str">
        <f t="shared" si="462"/>
        <v/>
      </c>
      <c r="J920" s="63" t="str">
        <f t="shared" si="462"/>
        <v/>
      </c>
      <c r="K920" s="63" t="str">
        <f t="shared" si="462"/>
        <v/>
      </c>
      <c r="L920" s="63" t="str">
        <f t="shared" si="462"/>
        <v/>
      </c>
      <c r="M920" s="63" t="str">
        <f t="shared" si="462"/>
        <v/>
      </c>
      <c r="N920" s="35" t="str">
        <f t="shared" si="462"/>
        <v/>
      </c>
      <c r="O920" s="35" t="str">
        <f t="shared" si="462"/>
        <v/>
      </c>
      <c r="P920" s="35" t="str">
        <f t="shared" si="462"/>
        <v/>
      </c>
      <c r="Q920" s="63" t="str">
        <f t="shared" si="462"/>
        <v/>
      </c>
      <c r="R920" s="63" t="str">
        <f t="shared" si="462"/>
        <v/>
      </c>
      <c r="S920" s="63" t="str">
        <f t="shared" si="462"/>
        <v/>
      </c>
      <c r="T920" s="63" t="str">
        <f t="shared" si="462"/>
        <v/>
      </c>
      <c r="U920" s="63" t="str">
        <f t="shared" si="462"/>
        <v/>
      </c>
      <c r="V920" s="64" t="str">
        <f t="shared" si="462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63">IFERROR(SQRT(2*(F919-F918)^2/(F919+F918)),"")</f>
        <v/>
      </c>
      <c r="G921" s="65" t="str">
        <f t="shared" si="463"/>
        <v/>
      </c>
      <c r="H921" s="65" t="str">
        <f t="shared" si="463"/>
        <v/>
      </c>
      <c r="I921" s="65" t="str">
        <f t="shared" si="463"/>
        <v/>
      </c>
      <c r="J921" s="65" t="str">
        <f t="shared" si="463"/>
        <v/>
      </c>
      <c r="K921" s="65" t="str">
        <f t="shared" si="463"/>
        <v/>
      </c>
      <c r="L921" s="65" t="str">
        <f t="shared" si="463"/>
        <v/>
      </c>
      <c r="M921" s="65" t="str">
        <f t="shared" si="463"/>
        <v/>
      </c>
      <c r="N921" s="70" t="str">
        <f t="shared" si="463"/>
        <v/>
      </c>
      <c r="O921" s="70" t="str">
        <f t="shared" si="463"/>
        <v/>
      </c>
      <c r="P921" s="70" t="str">
        <f t="shared" si="463"/>
        <v/>
      </c>
      <c r="Q921" s="65" t="str">
        <f t="shared" si="463"/>
        <v/>
      </c>
      <c r="R921" s="65" t="str">
        <f t="shared" si="463"/>
        <v/>
      </c>
      <c r="S921" s="65" t="str">
        <f t="shared" si="463"/>
        <v/>
      </c>
      <c r="T921" s="65" t="str">
        <f t="shared" si="463"/>
        <v/>
      </c>
      <c r="U921" s="65" t="str">
        <f t="shared" si="463"/>
        <v/>
      </c>
      <c r="V921" s="66" t="str">
        <f t="shared" si="463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64">IFERROR((F923-F922)/F922,"")</f>
        <v/>
      </c>
      <c r="G924" s="63" t="str">
        <f t="shared" si="464"/>
        <v/>
      </c>
      <c r="H924" s="63" t="str">
        <f t="shared" si="464"/>
        <v/>
      </c>
      <c r="I924" s="63" t="str">
        <f t="shared" si="464"/>
        <v/>
      </c>
      <c r="J924" s="63" t="str">
        <f t="shared" si="464"/>
        <v/>
      </c>
      <c r="K924" s="63" t="str">
        <f t="shared" si="464"/>
        <v/>
      </c>
      <c r="L924" s="63" t="str">
        <f t="shared" si="464"/>
        <v/>
      </c>
      <c r="M924" s="63" t="str">
        <f t="shared" si="464"/>
        <v/>
      </c>
      <c r="N924" s="35" t="str">
        <f t="shared" si="464"/>
        <v/>
      </c>
      <c r="O924" s="35" t="str">
        <f t="shared" si="464"/>
        <v/>
      </c>
      <c r="P924" s="35" t="str">
        <f t="shared" si="464"/>
        <v/>
      </c>
      <c r="Q924" s="63" t="str">
        <f t="shared" si="464"/>
        <v/>
      </c>
      <c r="R924" s="63" t="str">
        <f t="shared" si="464"/>
        <v/>
      </c>
      <c r="S924" s="63" t="str">
        <f t="shared" si="464"/>
        <v/>
      </c>
      <c r="T924" s="63" t="str">
        <f t="shared" si="464"/>
        <v/>
      </c>
      <c r="U924" s="63" t="str">
        <f t="shared" si="464"/>
        <v/>
      </c>
      <c r="V924" s="64" t="str">
        <f t="shared" si="464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65">IFERROR(SQRT(2*(F923-F922)^2/(F923+F922)),"")</f>
        <v/>
      </c>
      <c r="G925" s="65" t="str">
        <f t="shared" si="465"/>
        <v/>
      </c>
      <c r="H925" s="65" t="str">
        <f t="shared" si="465"/>
        <v/>
      </c>
      <c r="I925" s="65" t="str">
        <f t="shared" si="465"/>
        <v/>
      </c>
      <c r="J925" s="65" t="str">
        <f t="shared" si="465"/>
        <v/>
      </c>
      <c r="K925" s="65" t="str">
        <f t="shared" si="465"/>
        <v/>
      </c>
      <c r="L925" s="65" t="str">
        <f t="shared" si="465"/>
        <v/>
      </c>
      <c r="M925" s="65" t="str">
        <f t="shared" si="465"/>
        <v/>
      </c>
      <c r="N925" s="70" t="str">
        <f t="shared" si="465"/>
        <v/>
      </c>
      <c r="O925" s="70" t="str">
        <f t="shared" si="465"/>
        <v/>
      </c>
      <c r="P925" s="70" t="str">
        <f t="shared" si="465"/>
        <v/>
      </c>
      <c r="Q925" s="65" t="str">
        <f t="shared" si="465"/>
        <v/>
      </c>
      <c r="R925" s="65" t="str">
        <f t="shared" si="465"/>
        <v/>
      </c>
      <c r="S925" s="65" t="str">
        <f t="shared" si="465"/>
        <v/>
      </c>
      <c r="T925" s="65" t="str">
        <f t="shared" si="465"/>
        <v/>
      </c>
      <c r="U925" s="65" t="str">
        <f t="shared" si="465"/>
        <v/>
      </c>
      <c r="V925" s="66" t="str">
        <f t="shared" si="465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66">IFERROR((F927-F926)/F926,"")</f>
        <v/>
      </c>
      <c r="G928" s="63" t="str">
        <f t="shared" si="466"/>
        <v/>
      </c>
      <c r="H928" s="63" t="str">
        <f t="shared" si="466"/>
        <v/>
      </c>
      <c r="I928" s="63" t="str">
        <f t="shared" si="466"/>
        <v/>
      </c>
      <c r="J928" s="63" t="str">
        <f t="shared" si="466"/>
        <v/>
      </c>
      <c r="K928" s="63" t="str">
        <f t="shared" si="466"/>
        <v/>
      </c>
      <c r="L928" s="63" t="str">
        <f t="shared" si="466"/>
        <v/>
      </c>
      <c r="M928" s="63" t="str">
        <f t="shared" si="466"/>
        <v/>
      </c>
      <c r="N928" s="35" t="str">
        <f t="shared" si="466"/>
        <v/>
      </c>
      <c r="O928" s="35" t="str">
        <f t="shared" si="466"/>
        <v/>
      </c>
      <c r="P928" s="35" t="str">
        <f t="shared" si="466"/>
        <v/>
      </c>
      <c r="Q928" s="63" t="str">
        <f t="shared" si="466"/>
        <v/>
      </c>
      <c r="R928" s="63" t="str">
        <f t="shared" si="466"/>
        <v/>
      </c>
      <c r="S928" s="63" t="str">
        <f t="shared" si="466"/>
        <v/>
      </c>
      <c r="T928" s="63" t="str">
        <f t="shared" si="466"/>
        <v/>
      </c>
      <c r="U928" s="63" t="str">
        <f t="shared" si="466"/>
        <v/>
      </c>
      <c r="V928" s="64" t="str">
        <f t="shared" si="466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67">IFERROR(SQRT(2*(F927-F926)^2/(F927+F926)),"")</f>
        <v/>
      </c>
      <c r="G929" s="65" t="str">
        <f t="shared" si="467"/>
        <v/>
      </c>
      <c r="H929" s="65" t="str">
        <f t="shared" si="467"/>
        <v/>
      </c>
      <c r="I929" s="65" t="str">
        <f t="shared" si="467"/>
        <v/>
      </c>
      <c r="J929" s="65" t="str">
        <f t="shared" si="467"/>
        <v/>
      </c>
      <c r="K929" s="65" t="str">
        <f t="shared" si="467"/>
        <v/>
      </c>
      <c r="L929" s="65" t="str">
        <f t="shared" si="467"/>
        <v/>
      </c>
      <c r="M929" s="65" t="str">
        <f t="shared" si="467"/>
        <v/>
      </c>
      <c r="N929" s="70" t="str">
        <f t="shared" si="467"/>
        <v/>
      </c>
      <c r="O929" s="70" t="str">
        <f t="shared" si="467"/>
        <v/>
      </c>
      <c r="P929" s="70" t="str">
        <f t="shared" si="467"/>
        <v/>
      </c>
      <c r="Q929" s="65" t="str">
        <f t="shared" si="467"/>
        <v/>
      </c>
      <c r="R929" s="65" t="str">
        <f t="shared" si="467"/>
        <v/>
      </c>
      <c r="S929" s="65" t="str">
        <f t="shared" si="467"/>
        <v/>
      </c>
      <c r="T929" s="65" t="str">
        <f t="shared" si="467"/>
        <v/>
      </c>
      <c r="U929" s="65" t="str">
        <f t="shared" si="467"/>
        <v/>
      </c>
      <c r="V929" s="66" t="str">
        <f t="shared" si="467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68">IFERROR((F931-F930)/F930,"")</f>
        <v/>
      </c>
      <c r="G932" s="63" t="str">
        <f t="shared" si="468"/>
        <v/>
      </c>
      <c r="H932" s="63" t="str">
        <f t="shared" si="468"/>
        <v/>
      </c>
      <c r="I932" s="63" t="str">
        <f t="shared" si="468"/>
        <v/>
      </c>
      <c r="J932" s="63" t="str">
        <f t="shared" si="468"/>
        <v/>
      </c>
      <c r="K932" s="63" t="str">
        <f t="shared" si="468"/>
        <v/>
      </c>
      <c r="L932" s="63" t="str">
        <f t="shared" si="468"/>
        <v/>
      </c>
      <c r="M932" s="63" t="str">
        <f t="shared" si="468"/>
        <v/>
      </c>
      <c r="N932" s="35" t="str">
        <f t="shared" si="468"/>
        <v/>
      </c>
      <c r="O932" s="35" t="str">
        <f t="shared" si="468"/>
        <v/>
      </c>
      <c r="P932" s="35" t="str">
        <f t="shared" si="468"/>
        <v/>
      </c>
      <c r="Q932" s="63" t="str">
        <f t="shared" si="468"/>
        <v/>
      </c>
      <c r="R932" s="63" t="str">
        <f t="shared" si="468"/>
        <v/>
      </c>
      <c r="S932" s="63" t="str">
        <f t="shared" si="468"/>
        <v/>
      </c>
      <c r="T932" s="63" t="str">
        <f t="shared" si="468"/>
        <v/>
      </c>
      <c r="U932" s="63" t="str">
        <f t="shared" si="468"/>
        <v/>
      </c>
      <c r="V932" s="64" t="str">
        <f t="shared" si="468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69">IFERROR(SQRT(2*(F931-F930)^2/(F931+F930)),"")</f>
        <v/>
      </c>
      <c r="G933" s="65" t="str">
        <f t="shared" si="469"/>
        <v/>
      </c>
      <c r="H933" s="65" t="str">
        <f t="shared" si="469"/>
        <v/>
      </c>
      <c r="I933" s="65" t="str">
        <f t="shared" si="469"/>
        <v/>
      </c>
      <c r="J933" s="65" t="str">
        <f t="shared" si="469"/>
        <v/>
      </c>
      <c r="K933" s="65" t="str">
        <f t="shared" si="469"/>
        <v/>
      </c>
      <c r="L933" s="65" t="str">
        <f t="shared" si="469"/>
        <v/>
      </c>
      <c r="M933" s="65" t="str">
        <f t="shared" si="469"/>
        <v/>
      </c>
      <c r="N933" s="70" t="str">
        <f t="shared" si="469"/>
        <v/>
      </c>
      <c r="O933" s="70" t="str">
        <f t="shared" si="469"/>
        <v/>
      </c>
      <c r="P933" s="70" t="str">
        <f t="shared" si="469"/>
        <v/>
      </c>
      <c r="Q933" s="65" t="str">
        <f t="shared" si="469"/>
        <v/>
      </c>
      <c r="R933" s="65" t="str">
        <f t="shared" si="469"/>
        <v/>
      </c>
      <c r="S933" s="65" t="str">
        <f t="shared" si="469"/>
        <v/>
      </c>
      <c r="T933" s="65" t="str">
        <f t="shared" si="469"/>
        <v/>
      </c>
      <c r="U933" s="65" t="str">
        <f t="shared" si="469"/>
        <v/>
      </c>
      <c r="V933" s="66" t="str">
        <f t="shared" si="469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70">IFERROR((F935-F934)/F934,"")</f>
        <v/>
      </c>
      <c r="G936" s="63" t="str">
        <f t="shared" si="470"/>
        <v/>
      </c>
      <c r="H936" s="63" t="str">
        <f t="shared" si="470"/>
        <v/>
      </c>
      <c r="I936" s="63" t="str">
        <f t="shared" si="470"/>
        <v/>
      </c>
      <c r="J936" s="63" t="str">
        <f t="shared" si="470"/>
        <v/>
      </c>
      <c r="K936" s="63" t="str">
        <f t="shared" si="470"/>
        <v/>
      </c>
      <c r="L936" s="63" t="str">
        <f t="shared" si="470"/>
        <v/>
      </c>
      <c r="M936" s="63" t="str">
        <f t="shared" si="470"/>
        <v/>
      </c>
      <c r="N936" s="35" t="str">
        <f t="shared" si="470"/>
        <v/>
      </c>
      <c r="O936" s="35" t="str">
        <f t="shared" si="470"/>
        <v/>
      </c>
      <c r="P936" s="35" t="str">
        <f t="shared" si="470"/>
        <v/>
      </c>
      <c r="Q936" s="63" t="str">
        <f t="shared" si="470"/>
        <v/>
      </c>
      <c r="R936" s="63" t="str">
        <f t="shared" si="470"/>
        <v/>
      </c>
      <c r="S936" s="63" t="str">
        <f t="shared" si="470"/>
        <v/>
      </c>
      <c r="T936" s="63" t="str">
        <f t="shared" si="470"/>
        <v/>
      </c>
      <c r="U936" s="63" t="str">
        <f t="shared" si="470"/>
        <v/>
      </c>
      <c r="V936" s="64" t="str">
        <f t="shared" si="470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71">IFERROR(SQRT(2*(F935-F934)^2/(F935+F934)),"")</f>
        <v/>
      </c>
      <c r="G937" s="65" t="str">
        <f t="shared" si="471"/>
        <v/>
      </c>
      <c r="H937" s="65" t="str">
        <f t="shared" si="471"/>
        <v/>
      </c>
      <c r="I937" s="65" t="str">
        <f t="shared" si="471"/>
        <v/>
      </c>
      <c r="J937" s="65" t="str">
        <f t="shared" si="471"/>
        <v/>
      </c>
      <c r="K937" s="65" t="str">
        <f t="shared" si="471"/>
        <v/>
      </c>
      <c r="L937" s="65" t="str">
        <f t="shared" si="471"/>
        <v/>
      </c>
      <c r="M937" s="65" t="str">
        <f t="shared" si="471"/>
        <v/>
      </c>
      <c r="N937" s="70" t="str">
        <f t="shared" si="471"/>
        <v/>
      </c>
      <c r="O937" s="70" t="str">
        <f t="shared" si="471"/>
        <v/>
      </c>
      <c r="P937" s="70" t="str">
        <f t="shared" si="471"/>
        <v/>
      </c>
      <c r="Q937" s="65" t="str">
        <f t="shared" si="471"/>
        <v/>
      </c>
      <c r="R937" s="65" t="str">
        <f t="shared" si="471"/>
        <v/>
      </c>
      <c r="S937" s="65" t="str">
        <f t="shared" si="471"/>
        <v/>
      </c>
      <c r="T937" s="65" t="str">
        <f t="shared" si="471"/>
        <v/>
      </c>
      <c r="U937" s="65" t="str">
        <f t="shared" si="471"/>
        <v/>
      </c>
      <c r="V937" s="66" t="str">
        <f t="shared" si="471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72">IFERROR((F939-F938)/F938,"")</f>
        <v/>
      </c>
      <c r="G940" s="63" t="str">
        <f t="shared" si="472"/>
        <v/>
      </c>
      <c r="H940" s="63" t="str">
        <f t="shared" si="472"/>
        <v/>
      </c>
      <c r="I940" s="63" t="str">
        <f t="shared" si="472"/>
        <v/>
      </c>
      <c r="J940" s="63" t="str">
        <f t="shared" si="472"/>
        <v/>
      </c>
      <c r="K940" s="63" t="str">
        <f t="shared" si="472"/>
        <v/>
      </c>
      <c r="L940" s="63" t="str">
        <f t="shared" si="472"/>
        <v/>
      </c>
      <c r="M940" s="63" t="str">
        <f t="shared" si="472"/>
        <v/>
      </c>
      <c r="N940" s="35" t="str">
        <f t="shared" si="472"/>
        <v/>
      </c>
      <c r="O940" s="35" t="str">
        <f t="shared" si="472"/>
        <v/>
      </c>
      <c r="P940" s="35" t="str">
        <f t="shared" si="472"/>
        <v/>
      </c>
      <c r="Q940" s="63" t="str">
        <f t="shared" si="472"/>
        <v/>
      </c>
      <c r="R940" s="63" t="str">
        <f t="shared" si="472"/>
        <v/>
      </c>
      <c r="S940" s="63" t="str">
        <f t="shared" si="472"/>
        <v/>
      </c>
      <c r="T940" s="63" t="str">
        <f t="shared" si="472"/>
        <v/>
      </c>
      <c r="U940" s="63" t="str">
        <f t="shared" si="472"/>
        <v/>
      </c>
      <c r="V940" s="64" t="str">
        <f t="shared" si="472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73">IFERROR(SQRT(2*(F939-F938)^2/(F939+F938)),"")</f>
        <v/>
      </c>
      <c r="G941" s="65" t="str">
        <f t="shared" si="473"/>
        <v/>
      </c>
      <c r="H941" s="65" t="str">
        <f t="shared" si="473"/>
        <v/>
      </c>
      <c r="I941" s="65" t="str">
        <f t="shared" si="473"/>
        <v/>
      </c>
      <c r="J941" s="65" t="str">
        <f t="shared" si="473"/>
        <v/>
      </c>
      <c r="K941" s="65" t="str">
        <f t="shared" si="473"/>
        <v/>
      </c>
      <c r="L941" s="65" t="str">
        <f t="shared" si="473"/>
        <v/>
      </c>
      <c r="M941" s="65" t="str">
        <f t="shared" si="473"/>
        <v/>
      </c>
      <c r="N941" s="70" t="str">
        <f t="shared" si="473"/>
        <v/>
      </c>
      <c r="O941" s="70" t="str">
        <f t="shared" si="473"/>
        <v/>
      </c>
      <c r="P941" s="70" t="str">
        <f t="shared" si="473"/>
        <v/>
      </c>
      <c r="Q941" s="65" t="str">
        <f t="shared" si="473"/>
        <v/>
      </c>
      <c r="R941" s="65" t="str">
        <f t="shared" si="473"/>
        <v/>
      </c>
      <c r="S941" s="65" t="str">
        <f t="shared" si="473"/>
        <v/>
      </c>
      <c r="T941" s="65" t="str">
        <f t="shared" si="473"/>
        <v/>
      </c>
      <c r="U941" s="65" t="str">
        <f t="shared" si="473"/>
        <v/>
      </c>
      <c r="V941" s="66" t="str">
        <f t="shared" si="473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B5B93-A01E-4B7C-A9C6-CB1399F13A4C}">
  <sheetPr codeName="Sheet18"/>
  <dimension ref="A1:V945"/>
  <sheetViews>
    <sheetView topLeftCell="C10" zoomScaleNormal="100" workbookViewId="0">
      <selection activeCell="G32" sqref="G32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4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>
        <v>46051</v>
      </c>
      <c r="E18" s="90">
        <v>0.625</v>
      </c>
      <c r="F18" s="75">
        <v>411</v>
      </c>
      <c r="G18" s="75">
        <v>176</v>
      </c>
      <c r="H18" s="75">
        <v>147</v>
      </c>
      <c r="I18" s="75">
        <v>65</v>
      </c>
      <c r="J18" s="75">
        <v>23</v>
      </c>
      <c r="K18" s="18">
        <v>2</v>
      </c>
      <c r="L18" s="18">
        <v>128</v>
      </c>
      <c r="M18" s="18">
        <v>46</v>
      </c>
      <c r="N18" s="18">
        <v>4</v>
      </c>
      <c r="O18" s="18">
        <v>143</v>
      </c>
      <c r="P18" s="18">
        <v>0</v>
      </c>
      <c r="Q18" s="18">
        <v>44</v>
      </c>
      <c r="R18" s="18">
        <v>12</v>
      </c>
      <c r="S18" s="18">
        <v>9</v>
      </c>
      <c r="T18" s="18">
        <v>4</v>
      </c>
      <c r="U18" s="18">
        <v>17</v>
      </c>
      <c r="V18" s="18">
        <v>2</v>
      </c>
    </row>
    <row r="19" spans="1:22" ht="13.95" customHeight="1" x14ac:dyDescent="0.3">
      <c r="A19" s="82"/>
      <c r="B19" s="85"/>
      <c r="C19" s="18" t="s">
        <v>548</v>
      </c>
      <c r="D19" s="88"/>
      <c r="E19" s="88"/>
      <c r="F19">
        <v>257</v>
      </c>
      <c r="G19">
        <v>75</v>
      </c>
      <c r="H19">
        <v>119</v>
      </c>
      <c r="I19">
        <v>54</v>
      </c>
      <c r="J19">
        <v>9</v>
      </c>
      <c r="K19" s="18">
        <v>2</v>
      </c>
      <c r="L19" s="18">
        <v>73</v>
      </c>
      <c r="M19" s="18">
        <v>0</v>
      </c>
      <c r="N19" s="18">
        <v>4</v>
      </c>
      <c r="O19" s="18">
        <v>114</v>
      </c>
      <c r="P19" s="18">
        <v>1</v>
      </c>
      <c r="Q19" s="18">
        <v>37</v>
      </c>
      <c r="R19" s="18">
        <v>9</v>
      </c>
      <c r="S19" s="18">
        <v>8</v>
      </c>
      <c r="T19" s="18">
        <v>4</v>
      </c>
      <c r="U19" s="18">
        <v>3</v>
      </c>
      <c r="V19" s="18">
        <v>2</v>
      </c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>
        <f t="shared" ref="F20:V20" si="8">IFERROR((F19-F18)/F18,"")</f>
        <v>-0.37469586374695862</v>
      </c>
      <c r="G20" s="63">
        <f t="shared" si="8"/>
        <v>-0.57386363636363635</v>
      </c>
      <c r="H20" s="63">
        <f t="shared" si="8"/>
        <v>-0.19047619047619047</v>
      </c>
      <c r="I20" s="63">
        <f t="shared" si="8"/>
        <v>-0.16923076923076924</v>
      </c>
      <c r="J20" s="63">
        <f t="shared" si="8"/>
        <v>-0.60869565217391308</v>
      </c>
      <c r="K20" s="63">
        <f t="shared" si="8"/>
        <v>0</v>
      </c>
      <c r="L20" s="63">
        <f t="shared" si="8"/>
        <v>-0.4296875</v>
      </c>
      <c r="M20" s="63">
        <f t="shared" si="8"/>
        <v>-1</v>
      </c>
      <c r="N20" s="35">
        <f t="shared" si="8"/>
        <v>0</v>
      </c>
      <c r="O20" s="35">
        <f t="shared" si="8"/>
        <v>-0.20279720279720279</v>
      </c>
      <c r="P20" s="35" t="str">
        <f t="shared" si="8"/>
        <v/>
      </c>
      <c r="Q20" s="63">
        <f t="shared" si="8"/>
        <v>-0.15909090909090909</v>
      </c>
      <c r="R20" s="63">
        <f t="shared" si="8"/>
        <v>-0.25</v>
      </c>
      <c r="S20" s="63">
        <f t="shared" si="8"/>
        <v>-0.1111111111111111</v>
      </c>
      <c r="T20" s="63">
        <f t="shared" si="8"/>
        <v>0</v>
      </c>
      <c r="U20" s="63">
        <f t="shared" si="8"/>
        <v>-0.82352941176470584</v>
      </c>
      <c r="V20" s="64">
        <f t="shared" si="8"/>
        <v>0</v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>
        <f t="shared" ref="F21:V21" si="9">IFERROR(SQRT(2*(F19-F18)^2/(F19+F18)),"")</f>
        <v>8.4265050895345759</v>
      </c>
      <c r="G21" s="65">
        <f t="shared" si="9"/>
        <v>9.0157012220845267</v>
      </c>
      <c r="H21" s="65">
        <f t="shared" si="9"/>
        <v>2.4279079146675357</v>
      </c>
      <c r="I21" s="65">
        <f t="shared" si="9"/>
        <v>1.4260481918147616</v>
      </c>
      <c r="J21" s="65">
        <f t="shared" si="9"/>
        <v>3.5</v>
      </c>
      <c r="K21" s="65">
        <f t="shared" si="9"/>
        <v>0</v>
      </c>
      <c r="L21" s="65">
        <f t="shared" si="9"/>
        <v>5.4863013485919812</v>
      </c>
      <c r="M21" s="65">
        <f t="shared" si="9"/>
        <v>9.5916630466254382</v>
      </c>
      <c r="N21" s="74">
        <f t="shared" si="9"/>
        <v>0</v>
      </c>
      <c r="O21" s="74">
        <f t="shared" si="9"/>
        <v>2.558270330069139</v>
      </c>
      <c r="P21" s="74">
        <f t="shared" si="9"/>
        <v>1.4142135623730951</v>
      </c>
      <c r="Q21" s="65">
        <f t="shared" si="9"/>
        <v>1.0999438818457405</v>
      </c>
      <c r="R21" s="65">
        <f t="shared" si="9"/>
        <v>0.92582009977255142</v>
      </c>
      <c r="S21" s="65">
        <f t="shared" si="9"/>
        <v>0.34299717028501769</v>
      </c>
      <c r="T21" s="65">
        <f t="shared" si="9"/>
        <v>0</v>
      </c>
      <c r="U21" s="65">
        <f t="shared" si="9"/>
        <v>4.4271887242357311</v>
      </c>
      <c r="V21" s="66">
        <f t="shared" si="9"/>
        <v>0</v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>
        <v>46050</v>
      </c>
      <c r="E22" s="90">
        <v>0.625</v>
      </c>
      <c r="F22" s="75">
        <v>220</v>
      </c>
      <c r="G22" s="75">
        <v>110</v>
      </c>
      <c r="H22" s="75">
        <v>94</v>
      </c>
      <c r="I22" s="75">
        <v>13</v>
      </c>
      <c r="J22" s="75">
        <v>3</v>
      </c>
      <c r="K22" s="18">
        <v>1</v>
      </c>
      <c r="L22" s="18">
        <v>103</v>
      </c>
      <c r="M22" s="18">
        <v>6</v>
      </c>
      <c r="N22" s="18">
        <v>7</v>
      </c>
      <c r="O22" s="18">
        <v>82</v>
      </c>
      <c r="P22" s="18">
        <v>5</v>
      </c>
      <c r="Q22" s="18">
        <v>7</v>
      </c>
      <c r="R22" s="18">
        <v>1</v>
      </c>
      <c r="S22" s="18">
        <v>5</v>
      </c>
      <c r="T22" s="18">
        <v>1</v>
      </c>
      <c r="U22" s="18">
        <v>0</v>
      </c>
      <c r="V22" s="18">
        <v>2</v>
      </c>
    </row>
    <row r="23" spans="1:22" ht="13.95" customHeight="1" x14ac:dyDescent="0.3">
      <c r="A23" s="82"/>
      <c r="B23" s="85"/>
      <c r="C23" s="18" t="s">
        <v>548</v>
      </c>
      <c r="D23" s="88"/>
      <c r="E23" s="88"/>
      <c r="F23">
        <v>157</v>
      </c>
      <c r="G23">
        <v>100</v>
      </c>
      <c r="H23">
        <v>41</v>
      </c>
      <c r="I23">
        <v>13</v>
      </c>
      <c r="J23">
        <v>3</v>
      </c>
      <c r="K23" s="18">
        <v>1</v>
      </c>
      <c r="L23" s="18">
        <v>93</v>
      </c>
      <c r="M23" s="18">
        <v>6</v>
      </c>
      <c r="N23" s="18">
        <v>9</v>
      </c>
      <c r="O23" s="18">
        <v>28</v>
      </c>
      <c r="P23" s="18">
        <v>4</v>
      </c>
      <c r="Q23" s="18">
        <v>7</v>
      </c>
      <c r="R23" s="18">
        <v>2</v>
      </c>
      <c r="S23" s="18">
        <v>4</v>
      </c>
      <c r="T23" s="18">
        <v>1</v>
      </c>
      <c r="U23" s="18">
        <v>0</v>
      </c>
      <c r="V23" s="18">
        <v>2</v>
      </c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>
        <f t="shared" ref="F24:V24" si="10">IFERROR((F23-F22)/F22,"")</f>
        <v>-0.28636363636363638</v>
      </c>
      <c r="G24" s="63">
        <f t="shared" si="10"/>
        <v>-9.0909090909090912E-2</v>
      </c>
      <c r="H24" s="63">
        <f t="shared" si="10"/>
        <v>-0.56382978723404253</v>
      </c>
      <c r="I24" s="63">
        <f t="shared" si="10"/>
        <v>0</v>
      </c>
      <c r="J24" s="63">
        <f t="shared" si="10"/>
        <v>0</v>
      </c>
      <c r="K24" s="63">
        <f t="shared" si="10"/>
        <v>0</v>
      </c>
      <c r="L24" s="63">
        <f t="shared" si="10"/>
        <v>-9.7087378640776698E-2</v>
      </c>
      <c r="M24" s="63">
        <f t="shared" si="10"/>
        <v>0</v>
      </c>
      <c r="N24" s="35">
        <f t="shared" si="10"/>
        <v>0.2857142857142857</v>
      </c>
      <c r="O24" s="35">
        <f t="shared" si="10"/>
        <v>-0.65853658536585369</v>
      </c>
      <c r="P24" s="35">
        <f t="shared" si="10"/>
        <v>-0.2</v>
      </c>
      <c r="Q24" s="63">
        <f t="shared" si="10"/>
        <v>0</v>
      </c>
      <c r="R24" s="63">
        <f t="shared" si="10"/>
        <v>1</v>
      </c>
      <c r="S24" s="63">
        <f t="shared" si="10"/>
        <v>-0.2</v>
      </c>
      <c r="T24" s="63">
        <f t="shared" si="10"/>
        <v>0</v>
      </c>
      <c r="U24" s="63" t="str">
        <f t="shared" si="10"/>
        <v/>
      </c>
      <c r="V24" s="64">
        <f t="shared" si="10"/>
        <v>0</v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>
        <f t="shared" ref="F25:V25" si="11">IFERROR(SQRT(2*(F23-F22)^2/(F23+F22)),"")</f>
        <v>4.5886493565941473</v>
      </c>
      <c r="G25" s="65">
        <f t="shared" si="11"/>
        <v>0.9759000729485332</v>
      </c>
      <c r="H25" s="65">
        <f t="shared" si="11"/>
        <v>6.4509545661719567</v>
      </c>
      <c r="I25" s="65">
        <f t="shared" si="11"/>
        <v>0</v>
      </c>
      <c r="J25" s="65">
        <f t="shared" si="11"/>
        <v>0</v>
      </c>
      <c r="K25" s="65">
        <f t="shared" si="11"/>
        <v>0</v>
      </c>
      <c r="L25" s="65">
        <f t="shared" si="11"/>
        <v>1.0101525445522108</v>
      </c>
      <c r="M25" s="65">
        <f t="shared" si="11"/>
        <v>0</v>
      </c>
      <c r="N25" s="74">
        <f t="shared" si="11"/>
        <v>0.70710678118654757</v>
      </c>
      <c r="O25" s="74">
        <f t="shared" si="11"/>
        <v>7.2813585146030144</v>
      </c>
      <c r="P25" s="74">
        <f t="shared" si="11"/>
        <v>0.47140452079103168</v>
      </c>
      <c r="Q25" s="65">
        <f t="shared" si="11"/>
        <v>0</v>
      </c>
      <c r="R25" s="65">
        <f t="shared" si="11"/>
        <v>0.81649658092772603</v>
      </c>
      <c r="S25" s="65">
        <f t="shared" si="11"/>
        <v>0.47140452079103168</v>
      </c>
      <c r="T25" s="65">
        <f t="shared" si="11"/>
        <v>0</v>
      </c>
      <c r="U25" s="65" t="str">
        <f t="shared" si="11"/>
        <v/>
      </c>
      <c r="V25" s="66">
        <f t="shared" si="11"/>
        <v>0</v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2">IFERROR((F27-F26)/F26,"")</f>
        <v/>
      </c>
      <c r="G28" s="63" t="str">
        <f t="shared" si="12"/>
        <v/>
      </c>
      <c r="H28" s="63" t="str">
        <f t="shared" si="12"/>
        <v/>
      </c>
      <c r="I28" s="63" t="str">
        <f t="shared" si="12"/>
        <v/>
      </c>
      <c r="J28" s="63" t="str">
        <f t="shared" si="12"/>
        <v/>
      </c>
      <c r="K28" s="63" t="str">
        <f t="shared" si="12"/>
        <v/>
      </c>
      <c r="L28" s="63" t="str">
        <f t="shared" si="12"/>
        <v/>
      </c>
      <c r="M28" s="63" t="str">
        <f t="shared" si="12"/>
        <v/>
      </c>
      <c r="N28" s="35" t="str">
        <f t="shared" si="12"/>
        <v/>
      </c>
      <c r="O28" s="35" t="str">
        <f t="shared" si="12"/>
        <v/>
      </c>
      <c r="P28" s="35" t="str">
        <f t="shared" si="12"/>
        <v/>
      </c>
      <c r="Q28" s="63" t="str">
        <f t="shared" si="12"/>
        <v/>
      </c>
      <c r="R28" s="63" t="str">
        <f t="shared" si="12"/>
        <v/>
      </c>
      <c r="S28" s="63" t="str">
        <f t="shared" si="12"/>
        <v/>
      </c>
      <c r="T28" s="63" t="str">
        <f t="shared" si="12"/>
        <v/>
      </c>
      <c r="U28" s="63" t="str">
        <f t="shared" si="12"/>
        <v/>
      </c>
      <c r="V28" s="64" t="str">
        <f t="shared" si="12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3">IFERROR(SQRT(2*(F27-F26)^2/(F27+F26)),"")</f>
        <v/>
      </c>
      <c r="G29" s="65" t="str">
        <f t="shared" si="13"/>
        <v/>
      </c>
      <c r="H29" s="65" t="str">
        <f t="shared" si="13"/>
        <v/>
      </c>
      <c r="I29" s="65" t="str">
        <f t="shared" si="13"/>
        <v/>
      </c>
      <c r="J29" s="65" t="str">
        <f t="shared" si="13"/>
        <v/>
      </c>
      <c r="K29" s="65" t="str">
        <f t="shared" si="13"/>
        <v/>
      </c>
      <c r="L29" s="65" t="str">
        <f t="shared" si="13"/>
        <v/>
      </c>
      <c r="M29" s="65" t="str">
        <f t="shared" si="13"/>
        <v/>
      </c>
      <c r="N29" s="74" t="str">
        <f t="shared" si="13"/>
        <v/>
      </c>
      <c r="O29" s="74" t="str">
        <f t="shared" si="13"/>
        <v/>
      </c>
      <c r="P29" s="74" t="str">
        <f t="shared" si="13"/>
        <v/>
      </c>
      <c r="Q29" s="65" t="str">
        <f t="shared" si="13"/>
        <v/>
      </c>
      <c r="R29" s="65" t="str">
        <f t="shared" si="13"/>
        <v/>
      </c>
      <c r="S29" s="65" t="str">
        <f t="shared" si="13"/>
        <v/>
      </c>
      <c r="T29" s="65" t="str">
        <f t="shared" si="13"/>
        <v/>
      </c>
      <c r="U29" s="65" t="str">
        <f t="shared" si="13"/>
        <v/>
      </c>
      <c r="V29" s="66" t="str">
        <f t="shared" si="13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87">
        <v>46050</v>
      </c>
      <c r="E30" s="90">
        <v>0.33333333333333331</v>
      </c>
      <c r="F30" s="75">
        <v>457</v>
      </c>
      <c r="G30" s="75">
        <v>78</v>
      </c>
      <c r="H30" s="75">
        <v>180</v>
      </c>
      <c r="I30" s="75">
        <v>110</v>
      </c>
      <c r="J30" s="75">
        <v>89</v>
      </c>
      <c r="K30" s="18">
        <v>26</v>
      </c>
      <c r="L30" s="18">
        <v>48</v>
      </c>
      <c r="M30" s="18">
        <v>4</v>
      </c>
      <c r="N30" s="18">
        <v>26</v>
      </c>
      <c r="O30" s="18">
        <v>113</v>
      </c>
      <c r="P30" s="18">
        <v>41</v>
      </c>
      <c r="Q30" s="18">
        <v>5</v>
      </c>
      <c r="R30" s="18">
        <v>89</v>
      </c>
      <c r="S30" s="18">
        <v>16</v>
      </c>
      <c r="T30" s="18">
        <v>22</v>
      </c>
      <c r="U30" s="18">
        <v>53</v>
      </c>
      <c r="V30" s="18">
        <v>14</v>
      </c>
    </row>
    <row r="31" spans="1:22" ht="13.95" customHeight="1" x14ac:dyDescent="0.3">
      <c r="A31" s="82"/>
      <c r="B31" s="85"/>
      <c r="C31" s="18" t="s">
        <v>548</v>
      </c>
      <c r="D31" s="88"/>
      <c r="E31" s="88"/>
      <c r="F31">
        <v>297</v>
      </c>
      <c r="G31">
        <v>80</v>
      </c>
      <c r="H31">
        <v>20</v>
      </c>
      <c r="I31">
        <v>109</v>
      </c>
      <c r="J31">
        <v>88</v>
      </c>
      <c r="K31" s="18">
        <v>21</v>
      </c>
      <c r="L31" s="18">
        <v>52</v>
      </c>
      <c r="M31" s="18">
        <v>7</v>
      </c>
      <c r="N31" s="18">
        <v>4</v>
      </c>
      <c r="O31" s="18">
        <v>12</v>
      </c>
      <c r="P31" s="18">
        <v>4</v>
      </c>
      <c r="Q31" s="18">
        <v>6</v>
      </c>
      <c r="R31" s="18">
        <v>84</v>
      </c>
      <c r="S31" s="18">
        <v>19</v>
      </c>
      <c r="T31" s="18">
        <v>21</v>
      </c>
      <c r="U31" s="18">
        <v>51</v>
      </c>
      <c r="V31" s="18">
        <v>16</v>
      </c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>
        <f t="shared" ref="F32:V32" si="14">IFERROR((F31-F30)/F30,"")</f>
        <v>-0.35010940919037198</v>
      </c>
      <c r="G32" s="63">
        <f t="shared" si="14"/>
        <v>2.564102564102564E-2</v>
      </c>
      <c r="H32" s="63">
        <f t="shared" si="14"/>
        <v>-0.88888888888888884</v>
      </c>
      <c r="I32" s="63">
        <f t="shared" si="14"/>
        <v>-9.0909090909090905E-3</v>
      </c>
      <c r="J32" s="63">
        <f t="shared" si="14"/>
        <v>-1.1235955056179775E-2</v>
      </c>
      <c r="K32" s="63">
        <f t="shared" si="14"/>
        <v>-0.19230769230769232</v>
      </c>
      <c r="L32" s="63">
        <f t="shared" si="14"/>
        <v>8.3333333333333329E-2</v>
      </c>
      <c r="M32" s="63">
        <f t="shared" si="14"/>
        <v>0.75</v>
      </c>
      <c r="N32" s="35">
        <f t="shared" si="14"/>
        <v>-0.84615384615384615</v>
      </c>
      <c r="O32" s="35">
        <f t="shared" si="14"/>
        <v>-0.89380530973451322</v>
      </c>
      <c r="P32" s="35">
        <f t="shared" si="14"/>
        <v>-0.90243902439024393</v>
      </c>
      <c r="Q32" s="63">
        <f t="shared" si="14"/>
        <v>0.2</v>
      </c>
      <c r="R32" s="63">
        <f t="shared" si="14"/>
        <v>-5.6179775280898875E-2</v>
      </c>
      <c r="S32" s="63">
        <f t="shared" si="14"/>
        <v>0.1875</v>
      </c>
      <c r="T32" s="63">
        <f t="shared" si="14"/>
        <v>-4.5454545454545456E-2</v>
      </c>
      <c r="U32" s="63">
        <f t="shared" si="14"/>
        <v>-3.7735849056603772E-2</v>
      </c>
      <c r="V32" s="64">
        <f t="shared" si="14"/>
        <v>0.14285714285714285</v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>
        <f t="shared" ref="F33:V33" si="15">IFERROR(SQRT(2*(F31-F30)^2/(F31+F30)),"")</f>
        <v>8.2404192419936759</v>
      </c>
      <c r="G33" s="65">
        <f t="shared" si="15"/>
        <v>0.22501758018520479</v>
      </c>
      <c r="H33" s="65">
        <f t="shared" si="15"/>
        <v>16</v>
      </c>
      <c r="I33" s="65">
        <f t="shared" si="15"/>
        <v>9.5563696513499316E-2</v>
      </c>
      <c r="J33" s="65">
        <f t="shared" si="15"/>
        <v>0.10629880069054677</v>
      </c>
      <c r="K33" s="65">
        <f t="shared" si="15"/>
        <v>1.0314212462587935</v>
      </c>
      <c r="L33" s="65">
        <f t="shared" si="15"/>
        <v>0.56568542494923801</v>
      </c>
      <c r="M33" s="65">
        <f t="shared" si="15"/>
        <v>1.2792042981336627</v>
      </c>
      <c r="N33" s="74">
        <f t="shared" si="15"/>
        <v>5.6803755744375444</v>
      </c>
      <c r="O33" s="74">
        <f t="shared" si="15"/>
        <v>12.775601747080254</v>
      </c>
      <c r="P33" s="74">
        <f t="shared" si="15"/>
        <v>7.8002848950820018</v>
      </c>
      <c r="Q33" s="65">
        <f t="shared" si="15"/>
        <v>0.42640143271122088</v>
      </c>
      <c r="R33" s="65">
        <f t="shared" si="15"/>
        <v>0.53760333057047038</v>
      </c>
      <c r="S33" s="65">
        <f t="shared" si="15"/>
        <v>0.71713716560063612</v>
      </c>
      <c r="T33" s="65">
        <f t="shared" si="15"/>
        <v>0.21566554640687682</v>
      </c>
      <c r="U33" s="65">
        <f t="shared" si="15"/>
        <v>0.27735009811261457</v>
      </c>
      <c r="V33" s="66">
        <f t="shared" si="15"/>
        <v>0.5163977794943222</v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>
        <v>46056</v>
      </c>
      <c r="E34" s="90">
        <v>0.34375</v>
      </c>
      <c r="F34" s="75">
        <v>194</v>
      </c>
      <c r="G34" s="75">
        <v>59</v>
      </c>
      <c r="H34" s="75">
        <v>40</v>
      </c>
      <c r="I34" s="75">
        <v>55</v>
      </c>
      <c r="J34" s="75">
        <v>40</v>
      </c>
      <c r="K34" s="18">
        <v>30</v>
      </c>
      <c r="L34" s="18">
        <v>28</v>
      </c>
      <c r="M34" s="18">
        <v>1</v>
      </c>
      <c r="N34" s="18">
        <v>5</v>
      </c>
      <c r="O34" s="18">
        <v>19</v>
      </c>
      <c r="P34" s="18">
        <v>16</v>
      </c>
      <c r="Q34" s="18">
        <v>1</v>
      </c>
      <c r="R34" s="18">
        <v>34</v>
      </c>
      <c r="S34" s="18">
        <v>20</v>
      </c>
      <c r="T34" s="18">
        <v>14</v>
      </c>
      <c r="U34" s="18">
        <v>17</v>
      </c>
      <c r="V34" s="18">
        <v>9</v>
      </c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>
        <v>229</v>
      </c>
      <c r="G35" s="18">
        <v>64</v>
      </c>
      <c r="H35" s="18">
        <v>55</v>
      </c>
      <c r="I35" s="18">
        <v>71</v>
      </c>
      <c r="J35" s="18">
        <v>39</v>
      </c>
      <c r="K35" s="18">
        <v>32</v>
      </c>
      <c r="L35" s="18">
        <v>31</v>
      </c>
      <c r="M35" s="18">
        <v>1</v>
      </c>
      <c r="N35" s="18">
        <v>7</v>
      </c>
      <c r="O35" s="18">
        <v>22</v>
      </c>
      <c r="P35" s="18">
        <v>26</v>
      </c>
      <c r="Q35" s="18">
        <v>1</v>
      </c>
      <c r="R35" s="18">
        <v>47</v>
      </c>
      <c r="S35" s="18">
        <v>23</v>
      </c>
      <c r="T35" s="18">
        <v>13</v>
      </c>
      <c r="U35" s="18">
        <v>17</v>
      </c>
      <c r="V35" s="18">
        <v>9</v>
      </c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>
        <f t="shared" ref="F36:V36" si="16">IFERROR((F35-F34)/F34,"")</f>
        <v>0.18041237113402062</v>
      </c>
      <c r="G36" s="63">
        <f t="shared" si="16"/>
        <v>8.4745762711864403E-2</v>
      </c>
      <c r="H36" s="63">
        <f t="shared" si="16"/>
        <v>0.375</v>
      </c>
      <c r="I36" s="63">
        <f t="shared" si="16"/>
        <v>0.29090909090909089</v>
      </c>
      <c r="J36" s="63">
        <f t="shared" si="16"/>
        <v>-2.5000000000000001E-2</v>
      </c>
      <c r="K36" s="63">
        <f t="shared" si="16"/>
        <v>6.6666666666666666E-2</v>
      </c>
      <c r="L36" s="63">
        <f t="shared" si="16"/>
        <v>0.10714285714285714</v>
      </c>
      <c r="M36" s="63">
        <f t="shared" si="16"/>
        <v>0</v>
      </c>
      <c r="N36" s="35">
        <f t="shared" si="16"/>
        <v>0.4</v>
      </c>
      <c r="O36" s="35">
        <f t="shared" si="16"/>
        <v>0.15789473684210525</v>
      </c>
      <c r="P36" s="35">
        <f t="shared" si="16"/>
        <v>0.625</v>
      </c>
      <c r="Q36" s="63">
        <f t="shared" si="16"/>
        <v>0</v>
      </c>
      <c r="R36" s="63">
        <f t="shared" si="16"/>
        <v>0.38235294117647056</v>
      </c>
      <c r="S36" s="63">
        <f t="shared" si="16"/>
        <v>0.15</v>
      </c>
      <c r="T36" s="63">
        <f t="shared" si="16"/>
        <v>-7.1428571428571425E-2</v>
      </c>
      <c r="U36" s="63">
        <f t="shared" si="16"/>
        <v>0</v>
      </c>
      <c r="V36" s="64">
        <f t="shared" si="16"/>
        <v>0</v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>
        <f t="shared" ref="F37:V37" si="17">IFERROR(SQRT(2*(F35-F34)^2/(F35+F34)),"")</f>
        <v>2.4066495746038514</v>
      </c>
      <c r="G37" s="65">
        <f t="shared" si="17"/>
        <v>0.6375767130633383</v>
      </c>
      <c r="H37" s="65">
        <f t="shared" si="17"/>
        <v>2.176428750330035</v>
      </c>
      <c r="I37" s="65">
        <f t="shared" si="17"/>
        <v>2.0158105227158787</v>
      </c>
      <c r="J37" s="65">
        <f t="shared" si="17"/>
        <v>0.15911145683514602</v>
      </c>
      <c r="K37" s="65">
        <f t="shared" si="17"/>
        <v>0.35921060405354982</v>
      </c>
      <c r="L37" s="65">
        <f t="shared" si="17"/>
        <v>0.55234477073899402</v>
      </c>
      <c r="M37" s="65">
        <f t="shared" si="17"/>
        <v>0</v>
      </c>
      <c r="N37" s="74">
        <f t="shared" si="17"/>
        <v>0.81649658092772603</v>
      </c>
      <c r="O37" s="74">
        <f t="shared" si="17"/>
        <v>0.66258915644907923</v>
      </c>
      <c r="P37" s="74">
        <f t="shared" si="17"/>
        <v>2.1821789023599236</v>
      </c>
      <c r="Q37" s="65">
        <f t="shared" si="17"/>
        <v>0</v>
      </c>
      <c r="R37" s="65">
        <f t="shared" si="17"/>
        <v>2.0427529234278041</v>
      </c>
      <c r="S37" s="65">
        <f t="shared" si="17"/>
        <v>0.64699663922063055</v>
      </c>
      <c r="T37" s="65">
        <f t="shared" si="17"/>
        <v>0.27216552697590868</v>
      </c>
      <c r="U37" s="65">
        <f t="shared" si="17"/>
        <v>0</v>
      </c>
      <c r="V37" s="66">
        <f t="shared" si="17"/>
        <v>0</v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18">IFERROR((F39-F38)/F38,"")</f>
        <v/>
      </c>
      <c r="G40" s="63" t="str">
        <f t="shared" si="18"/>
        <v/>
      </c>
      <c r="H40" s="63" t="str">
        <f t="shared" si="18"/>
        <v/>
      </c>
      <c r="I40" s="63" t="str">
        <f t="shared" si="18"/>
        <v/>
      </c>
      <c r="J40" s="63" t="str">
        <f t="shared" si="18"/>
        <v/>
      </c>
      <c r="K40" s="63" t="str">
        <f t="shared" si="18"/>
        <v/>
      </c>
      <c r="L40" s="63" t="str">
        <f t="shared" si="18"/>
        <v/>
      </c>
      <c r="M40" s="63" t="str">
        <f t="shared" si="18"/>
        <v/>
      </c>
      <c r="N40" s="35" t="str">
        <f t="shared" si="18"/>
        <v/>
      </c>
      <c r="O40" s="35" t="str">
        <f t="shared" si="18"/>
        <v/>
      </c>
      <c r="P40" s="35" t="str">
        <f t="shared" si="18"/>
        <v/>
      </c>
      <c r="Q40" s="63" t="str">
        <f t="shared" si="18"/>
        <v/>
      </c>
      <c r="R40" s="63" t="str">
        <f t="shared" si="18"/>
        <v/>
      </c>
      <c r="S40" s="63" t="str">
        <f t="shared" si="18"/>
        <v/>
      </c>
      <c r="T40" s="63" t="str">
        <f t="shared" si="18"/>
        <v/>
      </c>
      <c r="U40" s="63" t="str">
        <f t="shared" si="18"/>
        <v/>
      </c>
      <c r="V40" s="64" t="str">
        <f t="shared" si="18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19">IFERROR(SQRT(2*(F39-F38)^2/(F39+F38)),"")</f>
        <v/>
      </c>
      <c r="G41" s="65" t="str">
        <f t="shared" si="19"/>
        <v/>
      </c>
      <c r="H41" s="65" t="str">
        <f t="shared" si="19"/>
        <v/>
      </c>
      <c r="I41" s="65" t="str">
        <f t="shared" si="19"/>
        <v/>
      </c>
      <c r="J41" s="65" t="str">
        <f t="shared" si="19"/>
        <v/>
      </c>
      <c r="K41" s="65" t="str">
        <f t="shared" si="19"/>
        <v/>
      </c>
      <c r="L41" s="65" t="str">
        <f t="shared" si="19"/>
        <v/>
      </c>
      <c r="M41" s="65" t="str">
        <f t="shared" si="19"/>
        <v/>
      </c>
      <c r="N41" s="74" t="str">
        <f t="shared" si="19"/>
        <v/>
      </c>
      <c r="O41" s="74" t="str">
        <f t="shared" si="19"/>
        <v/>
      </c>
      <c r="P41" s="74" t="str">
        <f t="shared" si="19"/>
        <v/>
      </c>
      <c r="Q41" s="65" t="str">
        <f t="shared" si="19"/>
        <v/>
      </c>
      <c r="R41" s="65" t="str">
        <f t="shared" si="19"/>
        <v/>
      </c>
      <c r="S41" s="65" t="str">
        <f t="shared" si="19"/>
        <v/>
      </c>
      <c r="T41" s="65" t="str">
        <f t="shared" si="19"/>
        <v/>
      </c>
      <c r="U41" s="65" t="str">
        <f t="shared" si="19"/>
        <v/>
      </c>
      <c r="V41" s="66" t="str">
        <f t="shared" si="19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/>
      <c r="E42" s="90"/>
    </row>
    <row r="43" spans="1:22" ht="13.95" customHeight="1" x14ac:dyDescent="0.3">
      <c r="A43" s="82"/>
      <c r="B43" s="85"/>
      <c r="C43" s="18" t="s">
        <v>548</v>
      </c>
      <c r="D43" s="88"/>
      <c r="E43" s="88"/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 t="str">
        <f t="shared" ref="F44:V44" si="20">IFERROR((F43-F42)/F42,"")</f>
        <v/>
      </c>
      <c r="G44" s="63" t="str">
        <f t="shared" si="20"/>
        <v/>
      </c>
      <c r="H44" s="63" t="str">
        <f t="shared" si="20"/>
        <v/>
      </c>
      <c r="I44" s="63" t="str">
        <f t="shared" si="20"/>
        <v/>
      </c>
      <c r="J44" s="63" t="str">
        <f t="shared" si="20"/>
        <v/>
      </c>
      <c r="K44" s="63" t="str">
        <f t="shared" si="20"/>
        <v/>
      </c>
      <c r="L44" s="63" t="str">
        <f t="shared" si="20"/>
        <v/>
      </c>
      <c r="M44" s="63" t="str">
        <f t="shared" si="20"/>
        <v/>
      </c>
      <c r="N44" s="35" t="str">
        <f t="shared" si="20"/>
        <v/>
      </c>
      <c r="O44" s="35" t="str">
        <f t="shared" si="20"/>
        <v/>
      </c>
      <c r="P44" s="35" t="str">
        <f t="shared" si="20"/>
        <v/>
      </c>
      <c r="Q44" s="63" t="str">
        <f t="shared" si="20"/>
        <v/>
      </c>
      <c r="R44" s="63" t="str">
        <f t="shared" si="20"/>
        <v/>
      </c>
      <c r="S44" s="63" t="str">
        <f t="shared" si="20"/>
        <v/>
      </c>
      <c r="T44" s="63" t="str">
        <f t="shared" si="20"/>
        <v/>
      </c>
      <c r="U44" s="63" t="str">
        <f t="shared" si="20"/>
        <v/>
      </c>
      <c r="V44" s="64" t="str">
        <f t="shared" si="20"/>
        <v/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 t="str">
        <f t="shared" ref="F45:V45" si="21">IFERROR(SQRT(2*(F43-F42)^2/(F43+F42)),"")</f>
        <v/>
      </c>
      <c r="G45" s="65" t="str">
        <f t="shared" si="21"/>
        <v/>
      </c>
      <c r="H45" s="65" t="str">
        <f t="shared" si="21"/>
        <v/>
      </c>
      <c r="I45" s="65" t="str">
        <f t="shared" si="21"/>
        <v/>
      </c>
      <c r="J45" s="65" t="str">
        <f t="shared" si="21"/>
        <v/>
      </c>
      <c r="K45" s="65" t="str">
        <f t="shared" si="21"/>
        <v/>
      </c>
      <c r="L45" s="65" t="str">
        <f t="shared" si="21"/>
        <v/>
      </c>
      <c r="M45" s="65" t="str">
        <f t="shared" si="21"/>
        <v/>
      </c>
      <c r="N45" s="74" t="str">
        <f t="shared" si="21"/>
        <v/>
      </c>
      <c r="O45" s="74" t="str">
        <f t="shared" si="21"/>
        <v/>
      </c>
      <c r="P45" s="74" t="str">
        <f t="shared" si="21"/>
        <v/>
      </c>
      <c r="Q45" s="65" t="str">
        <f t="shared" si="21"/>
        <v/>
      </c>
      <c r="R45" s="65" t="str">
        <f t="shared" si="21"/>
        <v/>
      </c>
      <c r="S45" s="65" t="str">
        <f t="shared" si="21"/>
        <v/>
      </c>
      <c r="T45" s="65" t="str">
        <f t="shared" si="21"/>
        <v/>
      </c>
      <c r="U45" s="65" t="str">
        <f t="shared" si="21"/>
        <v/>
      </c>
      <c r="V45" s="66" t="str">
        <f t="shared" si="21"/>
        <v/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/>
      <c r="E46" s="90"/>
    </row>
    <row r="47" spans="1:22" ht="13.95" customHeight="1" x14ac:dyDescent="0.3">
      <c r="A47" s="82"/>
      <c r="B47" s="85"/>
      <c r="C47" s="18" t="s">
        <v>548</v>
      </c>
      <c r="D47" s="88"/>
      <c r="E47" s="88"/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 t="str">
        <f t="shared" ref="F48:V48" si="22">IFERROR((F47-F46)/F46,"")</f>
        <v/>
      </c>
      <c r="G48" s="63" t="str">
        <f t="shared" si="22"/>
        <v/>
      </c>
      <c r="H48" s="63" t="str">
        <f t="shared" si="22"/>
        <v/>
      </c>
      <c r="I48" s="63" t="str">
        <f t="shared" si="22"/>
        <v/>
      </c>
      <c r="J48" s="63" t="str">
        <f t="shared" si="22"/>
        <v/>
      </c>
      <c r="K48" s="63" t="str">
        <f t="shared" si="22"/>
        <v/>
      </c>
      <c r="L48" s="63" t="str">
        <f t="shared" si="22"/>
        <v/>
      </c>
      <c r="M48" s="63" t="str">
        <f t="shared" si="22"/>
        <v/>
      </c>
      <c r="N48" s="35" t="str">
        <f t="shared" si="22"/>
        <v/>
      </c>
      <c r="O48" s="35" t="str">
        <f t="shared" si="22"/>
        <v/>
      </c>
      <c r="P48" s="35" t="str">
        <f t="shared" si="22"/>
        <v/>
      </c>
      <c r="Q48" s="63" t="str">
        <f t="shared" si="22"/>
        <v/>
      </c>
      <c r="R48" s="63" t="str">
        <f t="shared" si="22"/>
        <v/>
      </c>
      <c r="S48" s="63" t="str">
        <f t="shared" si="22"/>
        <v/>
      </c>
      <c r="T48" s="63" t="str">
        <f t="shared" si="22"/>
        <v/>
      </c>
      <c r="U48" s="63" t="str">
        <f t="shared" si="22"/>
        <v/>
      </c>
      <c r="V48" s="64" t="str">
        <f t="shared" si="22"/>
        <v/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 t="str">
        <f t="shared" ref="F49:V49" si="23">IFERROR(SQRT(2*(F47-F46)^2/(F47+F46)),"")</f>
        <v/>
      </c>
      <c r="G49" s="65" t="str">
        <f t="shared" si="23"/>
        <v/>
      </c>
      <c r="H49" s="65" t="str">
        <f t="shared" si="23"/>
        <v/>
      </c>
      <c r="I49" s="65" t="str">
        <f t="shared" si="23"/>
        <v/>
      </c>
      <c r="J49" s="65" t="str">
        <f t="shared" si="23"/>
        <v/>
      </c>
      <c r="K49" s="65" t="str">
        <f t="shared" si="23"/>
        <v/>
      </c>
      <c r="L49" s="65" t="str">
        <f t="shared" si="23"/>
        <v/>
      </c>
      <c r="M49" s="65" t="str">
        <f t="shared" si="23"/>
        <v/>
      </c>
      <c r="N49" s="74" t="str">
        <f t="shared" si="23"/>
        <v/>
      </c>
      <c r="O49" s="74" t="str">
        <f t="shared" si="23"/>
        <v/>
      </c>
      <c r="P49" s="74" t="str">
        <f t="shared" si="23"/>
        <v/>
      </c>
      <c r="Q49" s="65" t="str">
        <f t="shared" si="23"/>
        <v/>
      </c>
      <c r="R49" s="65" t="str">
        <f t="shared" si="23"/>
        <v/>
      </c>
      <c r="S49" s="65" t="str">
        <f t="shared" si="23"/>
        <v/>
      </c>
      <c r="T49" s="65" t="str">
        <f t="shared" si="23"/>
        <v/>
      </c>
      <c r="U49" s="65" t="str">
        <f t="shared" si="23"/>
        <v/>
      </c>
      <c r="V49" s="66" t="str">
        <f t="shared" si="23"/>
        <v/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/>
      <c r="E50" s="90"/>
    </row>
    <row r="51" spans="1:22" ht="13.95" customHeight="1" x14ac:dyDescent="0.3">
      <c r="A51" s="82"/>
      <c r="B51" s="85"/>
      <c r="C51" s="18" t="s">
        <v>548</v>
      </c>
      <c r="D51" s="88"/>
      <c r="E51" s="88"/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 t="str">
        <f t="shared" ref="F52:V52" si="24">IFERROR((F51-F50)/F50,"")</f>
        <v/>
      </c>
      <c r="G52" s="63" t="str">
        <f t="shared" si="24"/>
        <v/>
      </c>
      <c r="H52" s="63" t="str">
        <f t="shared" si="24"/>
        <v/>
      </c>
      <c r="I52" s="63" t="str">
        <f t="shared" si="24"/>
        <v/>
      </c>
      <c r="J52" s="63" t="str">
        <f t="shared" si="24"/>
        <v/>
      </c>
      <c r="K52" s="63" t="str">
        <f t="shared" si="24"/>
        <v/>
      </c>
      <c r="L52" s="63" t="str">
        <f t="shared" si="24"/>
        <v/>
      </c>
      <c r="M52" s="63" t="str">
        <f t="shared" si="24"/>
        <v/>
      </c>
      <c r="N52" s="35" t="str">
        <f t="shared" si="24"/>
        <v/>
      </c>
      <c r="O52" s="35" t="str">
        <f t="shared" si="24"/>
        <v/>
      </c>
      <c r="P52" s="35" t="str">
        <f t="shared" si="24"/>
        <v/>
      </c>
      <c r="Q52" s="63" t="str">
        <f t="shared" si="24"/>
        <v/>
      </c>
      <c r="R52" s="63" t="str">
        <f t="shared" si="24"/>
        <v/>
      </c>
      <c r="S52" s="63" t="str">
        <f t="shared" si="24"/>
        <v/>
      </c>
      <c r="T52" s="63" t="str">
        <f t="shared" si="24"/>
        <v/>
      </c>
      <c r="U52" s="63" t="str">
        <f t="shared" si="24"/>
        <v/>
      </c>
      <c r="V52" s="64" t="str">
        <f t="shared" si="24"/>
        <v/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 t="str">
        <f t="shared" ref="F53:V53" si="25">IFERROR(SQRT(2*(F51-F50)^2/(F51+F50)),"")</f>
        <v/>
      </c>
      <c r="G53" s="65" t="str">
        <f t="shared" si="25"/>
        <v/>
      </c>
      <c r="H53" s="65" t="str">
        <f t="shared" si="25"/>
        <v/>
      </c>
      <c r="I53" s="65" t="str">
        <f t="shared" si="25"/>
        <v/>
      </c>
      <c r="J53" s="65" t="str">
        <f t="shared" si="25"/>
        <v/>
      </c>
      <c r="K53" s="65" t="str">
        <f t="shared" si="25"/>
        <v/>
      </c>
      <c r="L53" s="65" t="str">
        <f t="shared" si="25"/>
        <v/>
      </c>
      <c r="M53" s="65" t="str">
        <f t="shared" si="25"/>
        <v/>
      </c>
      <c r="N53" s="74" t="str">
        <f t="shared" si="25"/>
        <v/>
      </c>
      <c r="O53" s="74" t="str">
        <f t="shared" si="25"/>
        <v/>
      </c>
      <c r="P53" s="74" t="str">
        <f t="shared" si="25"/>
        <v/>
      </c>
      <c r="Q53" s="65" t="str">
        <f t="shared" si="25"/>
        <v/>
      </c>
      <c r="R53" s="65" t="str">
        <f t="shared" si="25"/>
        <v/>
      </c>
      <c r="S53" s="65" t="str">
        <f t="shared" si="25"/>
        <v/>
      </c>
      <c r="T53" s="65" t="str">
        <f t="shared" si="25"/>
        <v/>
      </c>
      <c r="U53" s="65" t="str">
        <f t="shared" si="25"/>
        <v/>
      </c>
      <c r="V53" s="66" t="str">
        <f t="shared" si="25"/>
        <v/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6">IFERROR((F55-F54)/F54,"")</f>
        <v/>
      </c>
      <c r="G56" s="63" t="str">
        <f t="shared" si="26"/>
        <v/>
      </c>
      <c r="H56" s="63" t="str">
        <f t="shared" si="26"/>
        <v/>
      </c>
      <c r="I56" s="63" t="str">
        <f t="shared" si="26"/>
        <v/>
      </c>
      <c r="J56" s="63" t="str">
        <f t="shared" si="26"/>
        <v/>
      </c>
      <c r="K56" s="63" t="str">
        <f t="shared" si="26"/>
        <v/>
      </c>
      <c r="L56" s="63" t="str">
        <f t="shared" si="26"/>
        <v/>
      </c>
      <c r="M56" s="63" t="str">
        <f t="shared" si="26"/>
        <v/>
      </c>
      <c r="N56" s="35" t="str">
        <f t="shared" si="26"/>
        <v/>
      </c>
      <c r="O56" s="35" t="str">
        <f t="shared" si="26"/>
        <v/>
      </c>
      <c r="P56" s="35" t="str">
        <f t="shared" si="26"/>
        <v/>
      </c>
      <c r="Q56" s="63" t="str">
        <f t="shared" si="26"/>
        <v/>
      </c>
      <c r="R56" s="63" t="str">
        <f t="shared" si="26"/>
        <v/>
      </c>
      <c r="S56" s="63" t="str">
        <f t="shared" si="26"/>
        <v/>
      </c>
      <c r="T56" s="63" t="str">
        <f t="shared" si="26"/>
        <v/>
      </c>
      <c r="U56" s="63" t="str">
        <f t="shared" si="26"/>
        <v/>
      </c>
      <c r="V56" s="64" t="str">
        <f t="shared" si="26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7">IFERROR(SQRT(2*(F55-F54)^2/(F55+F54)),"")</f>
        <v/>
      </c>
      <c r="G57" s="65" t="str">
        <f t="shared" si="27"/>
        <v/>
      </c>
      <c r="H57" s="65" t="str">
        <f t="shared" si="27"/>
        <v/>
      </c>
      <c r="I57" s="65" t="str">
        <f t="shared" si="27"/>
        <v/>
      </c>
      <c r="J57" s="65" t="str">
        <f t="shared" si="27"/>
        <v/>
      </c>
      <c r="K57" s="65" t="str">
        <f t="shared" si="27"/>
        <v/>
      </c>
      <c r="L57" s="65" t="str">
        <f t="shared" si="27"/>
        <v/>
      </c>
      <c r="M57" s="65" t="str">
        <f t="shared" si="27"/>
        <v/>
      </c>
      <c r="N57" s="70" t="str">
        <f t="shared" si="27"/>
        <v/>
      </c>
      <c r="O57" s="70" t="str">
        <f t="shared" si="27"/>
        <v/>
      </c>
      <c r="P57" s="70" t="str">
        <f t="shared" si="27"/>
        <v/>
      </c>
      <c r="Q57" s="65" t="str">
        <f t="shared" si="27"/>
        <v/>
      </c>
      <c r="R57" s="65" t="str">
        <f t="shared" si="27"/>
        <v/>
      </c>
      <c r="S57" s="65" t="str">
        <f t="shared" si="27"/>
        <v/>
      </c>
      <c r="T57" s="65" t="str">
        <f t="shared" si="27"/>
        <v/>
      </c>
      <c r="U57" s="65" t="str">
        <f t="shared" si="27"/>
        <v/>
      </c>
      <c r="V57" s="66" t="str">
        <f t="shared" si="27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28">IFERROR((F59-F58)/F58,"")</f>
        <v/>
      </c>
      <c r="G60" s="63" t="str">
        <f t="shared" si="28"/>
        <v/>
      </c>
      <c r="H60" s="63" t="str">
        <f t="shared" si="28"/>
        <v/>
      </c>
      <c r="I60" s="63" t="str">
        <f t="shared" si="28"/>
        <v/>
      </c>
      <c r="J60" s="63" t="str">
        <f t="shared" si="28"/>
        <v/>
      </c>
      <c r="K60" s="63" t="str">
        <f t="shared" si="28"/>
        <v/>
      </c>
      <c r="L60" s="63" t="str">
        <f t="shared" si="28"/>
        <v/>
      </c>
      <c r="M60" s="63" t="str">
        <f t="shared" si="28"/>
        <v/>
      </c>
      <c r="N60" s="35" t="str">
        <f t="shared" si="28"/>
        <v/>
      </c>
      <c r="O60" s="35" t="str">
        <f t="shared" si="28"/>
        <v/>
      </c>
      <c r="P60" s="35" t="str">
        <f t="shared" si="28"/>
        <v/>
      </c>
      <c r="Q60" s="63" t="str">
        <f t="shared" si="28"/>
        <v/>
      </c>
      <c r="R60" s="63" t="str">
        <f t="shared" si="28"/>
        <v/>
      </c>
      <c r="S60" s="63" t="str">
        <f t="shared" si="28"/>
        <v/>
      </c>
      <c r="T60" s="63" t="str">
        <f t="shared" si="28"/>
        <v/>
      </c>
      <c r="U60" s="63" t="str">
        <f t="shared" si="28"/>
        <v/>
      </c>
      <c r="V60" s="64" t="str">
        <f t="shared" si="28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29">IFERROR(SQRT(2*(F59-F58)^2/(F59+F58)),"")</f>
        <v/>
      </c>
      <c r="G61" s="65" t="str">
        <f t="shared" si="29"/>
        <v/>
      </c>
      <c r="H61" s="65" t="str">
        <f t="shared" si="29"/>
        <v/>
      </c>
      <c r="I61" s="65" t="str">
        <f t="shared" si="29"/>
        <v/>
      </c>
      <c r="J61" s="65" t="str">
        <f t="shared" si="29"/>
        <v/>
      </c>
      <c r="K61" s="65" t="str">
        <f t="shared" si="29"/>
        <v/>
      </c>
      <c r="L61" s="65" t="str">
        <f t="shared" si="29"/>
        <v/>
      </c>
      <c r="M61" s="65" t="str">
        <f t="shared" si="29"/>
        <v/>
      </c>
      <c r="N61" s="70" t="str">
        <f t="shared" si="29"/>
        <v/>
      </c>
      <c r="O61" s="70" t="str">
        <f t="shared" si="29"/>
        <v/>
      </c>
      <c r="P61" s="70" t="str">
        <f t="shared" si="29"/>
        <v/>
      </c>
      <c r="Q61" s="65" t="str">
        <f t="shared" si="29"/>
        <v/>
      </c>
      <c r="R61" s="65" t="str">
        <f t="shared" si="29"/>
        <v/>
      </c>
      <c r="S61" s="65" t="str">
        <f t="shared" si="29"/>
        <v/>
      </c>
      <c r="T61" s="65" t="str">
        <f t="shared" si="29"/>
        <v/>
      </c>
      <c r="U61" s="65" t="str">
        <f t="shared" si="29"/>
        <v/>
      </c>
      <c r="V61" s="66" t="str">
        <f t="shared" si="29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0">IFERROR((F63-F62)/F62,"")</f>
        <v/>
      </c>
      <c r="G64" s="63" t="str">
        <f t="shared" si="30"/>
        <v/>
      </c>
      <c r="H64" s="63" t="str">
        <f t="shared" si="30"/>
        <v/>
      </c>
      <c r="I64" s="63" t="str">
        <f t="shared" si="30"/>
        <v/>
      </c>
      <c r="J64" s="63" t="str">
        <f t="shared" si="30"/>
        <v/>
      </c>
      <c r="K64" s="63" t="str">
        <f t="shared" si="30"/>
        <v/>
      </c>
      <c r="L64" s="63" t="str">
        <f t="shared" si="30"/>
        <v/>
      </c>
      <c r="M64" s="63" t="str">
        <f t="shared" si="30"/>
        <v/>
      </c>
      <c r="N64" s="35" t="str">
        <f t="shared" si="30"/>
        <v/>
      </c>
      <c r="O64" s="35" t="str">
        <f t="shared" si="30"/>
        <v/>
      </c>
      <c r="P64" s="35" t="str">
        <f t="shared" si="30"/>
        <v/>
      </c>
      <c r="Q64" s="63" t="str">
        <f t="shared" si="30"/>
        <v/>
      </c>
      <c r="R64" s="63" t="str">
        <f t="shared" si="30"/>
        <v/>
      </c>
      <c r="S64" s="63" t="str">
        <f t="shared" si="30"/>
        <v/>
      </c>
      <c r="T64" s="63" t="str">
        <f t="shared" si="30"/>
        <v/>
      </c>
      <c r="U64" s="63" t="str">
        <f t="shared" si="30"/>
        <v/>
      </c>
      <c r="V64" s="64" t="str">
        <f t="shared" si="30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1">IFERROR(SQRT(2*(F63-F62)^2/(F63+F62)),"")</f>
        <v/>
      </c>
      <c r="G65" s="65" t="str">
        <f t="shared" si="31"/>
        <v/>
      </c>
      <c r="H65" s="65" t="str">
        <f t="shared" si="31"/>
        <v/>
      </c>
      <c r="I65" s="65" t="str">
        <f t="shared" si="31"/>
        <v/>
      </c>
      <c r="J65" s="65" t="str">
        <f t="shared" si="31"/>
        <v/>
      </c>
      <c r="K65" s="65" t="str">
        <f t="shared" si="31"/>
        <v/>
      </c>
      <c r="L65" s="65" t="str">
        <f t="shared" si="31"/>
        <v/>
      </c>
      <c r="M65" s="65" t="str">
        <f t="shared" si="31"/>
        <v/>
      </c>
      <c r="N65" s="70" t="str">
        <f t="shared" si="31"/>
        <v/>
      </c>
      <c r="O65" s="70" t="str">
        <f t="shared" si="31"/>
        <v/>
      </c>
      <c r="P65" s="70" t="str">
        <f t="shared" si="31"/>
        <v/>
      </c>
      <c r="Q65" s="65" t="str">
        <f t="shared" si="31"/>
        <v/>
      </c>
      <c r="R65" s="65" t="str">
        <f t="shared" si="31"/>
        <v/>
      </c>
      <c r="S65" s="65" t="str">
        <f t="shared" si="31"/>
        <v/>
      </c>
      <c r="T65" s="65" t="str">
        <f t="shared" si="31"/>
        <v/>
      </c>
      <c r="U65" s="65" t="str">
        <f t="shared" si="31"/>
        <v/>
      </c>
      <c r="V65" s="66" t="str">
        <f t="shared" si="31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2">IFERROR((F67-F66)/F66,"")</f>
        <v/>
      </c>
      <c r="G68" s="63" t="str">
        <f t="shared" si="32"/>
        <v/>
      </c>
      <c r="H68" s="63" t="str">
        <f t="shared" si="32"/>
        <v/>
      </c>
      <c r="I68" s="63" t="str">
        <f t="shared" si="32"/>
        <v/>
      </c>
      <c r="J68" s="63" t="str">
        <f t="shared" si="32"/>
        <v/>
      </c>
      <c r="K68" s="63" t="str">
        <f t="shared" si="32"/>
        <v/>
      </c>
      <c r="L68" s="63" t="str">
        <f t="shared" si="32"/>
        <v/>
      </c>
      <c r="M68" s="63" t="str">
        <f t="shared" si="32"/>
        <v/>
      </c>
      <c r="N68" s="35" t="str">
        <f t="shared" si="32"/>
        <v/>
      </c>
      <c r="O68" s="35" t="str">
        <f t="shared" si="32"/>
        <v/>
      </c>
      <c r="P68" s="35" t="str">
        <f t="shared" si="32"/>
        <v/>
      </c>
      <c r="Q68" s="63" t="str">
        <f t="shared" si="32"/>
        <v/>
      </c>
      <c r="R68" s="63" t="str">
        <f t="shared" si="32"/>
        <v/>
      </c>
      <c r="S68" s="63" t="str">
        <f t="shared" si="32"/>
        <v/>
      </c>
      <c r="T68" s="63" t="str">
        <f t="shared" si="32"/>
        <v/>
      </c>
      <c r="U68" s="63" t="str">
        <f t="shared" si="32"/>
        <v/>
      </c>
      <c r="V68" s="64" t="str">
        <f t="shared" si="32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3">IFERROR(SQRT(2*(F67-F66)^2/(F67+F66)),"")</f>
        <v/>
      </c>
      <c r="G69" s="65" t="str">
        <f t="shared" si="33"/>
        <v/>
      </c>
      <c r="H69" s="65" t="str">
        <f t="shared" si="33"/>
        <v/>
      </c>
      <c r="I69" s="65" t="str">
        <f t="shared" si="33"/>
        <v/>
      </c>
      <c r="J69" s="65" t="str">
        <f t="shared" si="33"/>
        <v/>
      </c>
      <c r="K69" s="65" t="str">
        <f t="shared" si="33"/>
        <v/>
      </c>
      <c r="L69" s="65" t="str">
        <f t="shared" si="33"/>
        <v/>
      </c>
      <c r="M69" s="65" t="str">
        <f t="shared" si="33"/>
        <v/>
      </c>
      <c r="N69" s="70" t="str">
        <f t="shared" si="33"/>
        <v/>
      </c>
      <c r="O69" s="70" t="str">
        <f t="shared" si="33"/>
        <v/>
      </c>
      <c r="P69" s="70" t="str">
        <f t="shared" si="33"/>
        <v/>
      </c>
      <c r="Q69" s="65" t="str">
        <f t="shared" si="33"/>
        <v/>
      </c>
      <c r="R69" s="65" t="str">
        <f t="shared" si="33"/>
        <v/>
      </c>
      <c r="S69" s="65" t="str">
        <f t="shared" si="33"/>
        <v/>
      </c>
      <c r="T69" s="65" t="str">
        <f t="shared" si="33"/>
        <v/>
      </c>
      <c r="U69" s="65" t="str">
        <f t="shared" si="33"/>
        <v/>
      </c>
      <c r="V69" s="66" t="str">
        <f t="shared" si="33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4">IFERROR((F71-F70)/F70,"")</f>
        <v/>
      </c>
      <c r="G72" s="63" t="str">
        <f t="shared" si="34"/>
        <v/>
      </c>
      <c r="H72" s="63" t="str">
        <f t="shared" si="34"/>
        <v/>
      </c>
      <c r="I72" s="63" t="str">
        <f t="shared" si="34"/>
        <v/>
      </c>
      <c r="J72" s="63" t="str">
        <f t="shared" si="34"/>
        <v/>
      </c>
      <c r="K72" s="63" t="str">
        <f t="shared" si="34"/>
        <v/>
      </c>
      <c r="L72" s="63" t="str">
        <f t="shared" si="34"/>
        <v/>
      </c>
      <c r="M72" s="63" t="str">
        <f t="shared" si="34"/>
        <v/>
      </c>
      <c r="N72" s="35" t="str">
        <f t="shared" si="34"/>
        <v/>
      </c>
      <c r="O72" s="35" t="str">
        <f t="shared" si="34"/>
        <v/>
      </c>
      <c r="P72" s="35" t="str">
        <f t="shared" si="34"/>
        <v/>
      </c>
      <c r="Q72" s="63" t="str">
        <f t="shared" si="34"/>
        <v/>
      </c>
      <c r="R72" s="63" t="str">
        <f t="shared" si="34"/>
        <v/>
      </c>
      <c r="S72" s="63" t="str">
        <f t="shared" si="34"/>
        <v/>
      </c>
      <c r="T72" s="63" t="str">
        <f t="shared" si="34"/>
        <v/>
      </c>
      <c r="U72" s="63" t="str">
        <f t="shared" si="34"/>
        <v/>
      </c>
      <c r="V72" s="64" t="str">
        <f t="shared" si="34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5">IFERROR(SQRT(2*(F71-F70)^2/(F71+F70)),"")</f>
        <v/>
      </c>
      <c r="G73" s="65" t="str">
        <f t="shared" si="35"/>
        <v/>
      </c>
      <c r="H73" s="65" t="str">
        <f t="shared" si="35"/>
        <v/>
      </c>
      <c r="I73" s="65" t="str">
        <f t="shared" si="35"/>
        <v/>
      </c>
      <c r="J73" s="65" t="str">
        <f t="shared" si="35"/>
        <v/>
      </c>
      <c r="K73" s="65" t="str">
        <f t="shared" si="35"/>
        <v/>
      </c>
      <c r="L73" s="65" t="str">
        <f t="shared" si="35"/>
        <v/>
      </c>
      <c r="M73" s="65" t="str">
        <f t="shared" si="35"/>
        <v/>
      </c>
      <c r="N73" s="74" t="str">
        <f t="shared" si="35"/>
        <v/>
      </c>
      <c r="O73" s="74" t="str">
        <f t="shared" si="35"/>
        <v/>
      </c>
      <c r="P73" s="74" t="str">
        <f t="shared" si="35"/>
        <v/>
      </c>
      <c r="Q73" s="65" t="str">
        <f t="shared" si="35"/>
        <v/>
      </c>
      <c r="R73" s="65" t="str">
        <f t="shared" si="35"/>
        <v/>
      </c>
      <c r="S73" s="65" t="str">
        <f t="shared" si="35"/>
        <v/>
      </c>
      <c r="T73" s="65" t="str">
        <f t="shared" si="35"/>
        <v/>
      </c>
      <c r="U73" s="65" t="str">
        <f t="shared" si="35"/>
        <v/>
      </c>
      <c r="V73" s="66" t="str">
        <f t="shared" si="35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87">
        <v>46049</v>
      </c>
      <c r="E74" s="90">
        <v>0.625</v>
      </c>
      <c r="F74" s="75">
        <v>245</v>
      </c>
      <c r="G74" s="75">
        <v>101</v>
      </c>
      <c r="H74" s="75">
        <v>132</v>
      </c>
      <c r="I74" s="75">
        <v>3</v>
      </c>
      <c r="J74" s="75">
        <v>9</v>
      </c>
      <c r="K74" s="18">
        <v>9</v>
      </c>
      <c r="L74" s="18">
        <v>91</v>
      </c>
      <c r="M74" s="18">
        <v>1</v>
      </c>
      <c r="N74" s="18">
        <v>2</v>
      </c>
      <c r="O74" s="18">
        <v>130</v>
      </c>
      <c r="P74" s="18">
        <v>0</v>
      </c>
      <c r="Q74" s="18">
        <v>1</v>
      </c>
      <c r="R74" s="18">
        <v>1</v>
      </c>
      <c r="S74" s="18">
        <v>1</v>
      </c>
      <c r="T74" s="18">
        <v>1</v>
      </c>
      <c r="U74" s="18">
        <v>0</v>
      </c>
      <c r="V74" s="18">
        <v>8</v>
      </c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>
        <v>82</v>
      </c>
      <c r="G75" s="18">
        <v>55</v>
      </c>
      <c r="H75" s="18">
        <v>16</v>
      </c>
      <c r="I75" s="18">
        <v>2</v>
      </c>
      <c r="J75" s="18">
        <v>9</v>
      </c>
      <c r="K75" s="18">
        <v>5</v>
      </c>
      <c r="L75" s="18">
        <v>49</v>
      </c>
      <c r="M75" s="18">
        <v>1</v>
      </c>
      <c r="N75" s="18">
        <v>1</v>
      </c>
      <c r="O75" s="18">
        <v>15</v>
      </c>
      <c r="P75" s="18">
        <v>0</v>
      </c>
      <c r="Q75" s="18">
        <v>1</v>
      </c>
      <c r="R75" s="18">
        <v>1</v>
      </c>
      <c r="S75" s="18">
        <v>0</v>
      </c>
      <c r="T75" s="18">
        <v>1</v>
      </c>
      <c r="U75" s="18">
        <v>0</v>
      </c>
      <c r="V75" s="18">
        <v>8</v>
      </c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>
        <f t="shared" ref="F76:V76" si="36">IFERROR((F75-F74)/F74,"")</f>
        <v>-0.66530612244897958</v>
      </c>
      <c r="G76" s="63">
        <f t="shared" si="36"/>
        <v>-0.45544554455445546</v>
      </c>
      <c r="H76" s="63">
        <f t="shared" si="36"/>
        <v>-0.87878787878787878</v>
      </c>
      <c r="I76" s="63">
        <f t="shared" si="36"/>
        <v>-0.33333333333333331</v>
      </c>
      <c r="J76" s="63">
        <f t="shared" si="36"/>
        <v>0</v>
      </c>
      <c r="K76" s="63">
        <f t="shared" si="36"/>
        <v>-0.44444444444444442</v>
      </c>
      <c r="L76" s="63">
        <f t="shared" si="36"/>
        <v>-0.46153846153846156</v>
      </c>
      <c r="M76" s="63">
        <f t="shared" si="36"/>
        <v>0</v>
      </c>
      <c r="N76" s="35">
        <f t="shared" si="36"/>
        <v>-0.5</v>
      </c>
      <c r="O76" s="35">
        <f t="shared" si="36"/>
        <v>-0.88461538461538458</v>
      </c>
      <c r="P76" s="35" t="str">
        <f t="shared" si="36"/>
        <v/>
      </c>
      <c r="Q76" s="63">
        <f t="shared" si="36"/>
        <v>0</v>
      </c>
      <c r="R76" s="63">
        <f t="shared" si="36"/>
        <v>0</v>
      </c>
      <c r="S76" s="63">
        <f t="shared" si="36"/>
        <v>-1</v>
      </c>
      <c r="T76" s="63">
        <f t="shared" si="36"/>
        <v>0</v>
      </c>
      <c r="U76" s="63" t="str">
        <f t="shared" si="36"/>
        <v/>
      </c>
      <c r="V76" s="64">
        <f t="shared" si="36"/>
        <v>0</v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>
        <f t="shared" ref="F77:V77" si="37">IFERROR(SQRT(2*(F75-F74)^2/(F75+F74)),"")</f>
        <v>12.747608758194133</v>
      </c>
      <c r="G77" s="65">
        <f t="shared" si="37"/>
        <v>5.2084743570651408</v>
      </c>
      <c r="H77" s="65">
        <f t="shared" si="37"/>
        <v>13.484726094283037</v>
      </c>
      <c r="I77" s="65">
        <f t="shared" si="37"/>
        <v>0.63245553203367588</v>
      </c>
      <c r="J77" s="65">
        <f t="shared" si="37"/>
        <v>0</v>
      </c>
      <c r="K77" s="65">
        <f t="shared" si="37"/>
        <v>1.5118578920369088</v>
      </c>
      <c r="L77" s="65">
        <f t="shared" si="37"/>
        <v>5.0199601592044534</v>
      </c>
      <c r="M77" s="65">
        <f t="shared" si="37"/>
        <v>0</v>
      </c>
      <c r="N77" s="70">
        <f t="shared" si="37"/>
        <v>0.81649658092772603</v>
      </c>
      <c r="O77" s="70">
        <f t="shared" si="37"/>
        <v>13.506065048838181</v>
      </c>
      <c r="P77" s="70" t="str">
        <f t="shared" si="37"/>
        <v/>
      </c>
      <c r="Q77" s="65">
        <f t="shared" si="37"/>
        <v>0</v>
      </c>
      <c r="R77" s="65">
        <f t="shared" si="37"/>
        <v>0</v>
      </c>
      <c r="S77" s="65">
        <f t="shared" si="37"/>
        <v>1.4142135623730951</v>
      </c>
      <c r="T77" s="65">
        <f t="shared" si="37"/>
        <v>0</v>
      </c>
      <c r="U77" s="65" t="str">
        <f t="shared" si="37"/>
        <v/>
      </c>
      <c r="V77" s="66">
        <f t="shared" si="37"/>
        <v>0</v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87">
        <v>46049</v>
      </c>
      <c r="E78" s="90">
        <v>0.64583333333333337</v>
      </c>
      <c r="F78" s="58">
        <v>466</v>
      </c>
      <c r="G78" s="58">
        <v>215</v>
      </c>
      <c r="H78" s="58">
        <v>205</v>
      </c>
      <c r="I78" s="58">
        <v>28</v>
      </c>
      <c r="J78" s="58">
        <v>18</v>
      </c>
      <c r="K78" s="18">
        <v>3</v>
      </c>
      <c r="L78" s="18">
        <v>208</v>
      </c>
      <c r="M78" s="18">
        <v>4</v>
      </c>
      <c r="N78" s="18">
        <v>20</v>
      </c>
      <c r="O78" s="18">
        <v>184</v>
      </c>
      <c r="P78" s="18">
        <v>1</v>
      </c>
      <c r="Q78" s="18">
        <v>4</v>
      </c>
      <c r="R78" s="18">
        <f t="shared" ref="R78:U79" si="38">SUM(R74:R77)</f>
        <v>2</v>
      </c>
      <c r="S78" s="18">
        <v>24</v>
      </c>
      <c r="T78" s="18">
        <v>10</v>
      </c>
      <c r="U78" s="18">
        <f t="shared" si="38"/>
        <v>0</v>
      </c>
      <c r="V78" s="18">
        <v>8</v>
      </c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>
        <v>439</v>
      </c>
      <c r="G79" s="18">
        <v>207</v>
      </c>
      <c r="H79" s="18">
        <v>189</v>
      </c>
      <c r="I79" s="18">
        <v>34</v>
      </c>
      <c r="J79" s="18">
        <v>9</v>
      </c>
      <c r="K79" s="18">
        <v>4</v>
      </c>
      <c r="L79" s="18">
        <v>199</v>
      </c>
      <c r="M79" s="18">
        <v>4</v>
      </c>
      <c r="N79" s="18">
        <v>18</v>
      </c>
      <c r="O79" s="18">
        <v>170</v>
      </c>
      <c r="P79" s="18">
        <v>1</v>
      </c>
      <c r="Q79" s="18">
        <v>5</v>
      </c>
      <c r="R79" s="18">
        <v>2</v>
      </c>
      <c r="S79" s="18">
        <v>27</v>
      </c>
      <c r="T79" s="18">
        <v>5</v>
      </c>
      <c r="U79" s="18">
        <f t="shared" si="38"/>
        <v>0</v>
      </c>
      <c r="V79" s="18">
        <v>4</v>
      </c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>
        <f t="shared" ref="F80:V80" si="39">IFERROR((F79-F78)/F78,"")</f>
        <v>-5.7939914163090127E-2</v>
      </c>
      <c r="G80" s="63">
        <f t="shared" si="39"/>
        <v>-3.7209302325581395E-2</v>
      </c>
      <c r="H80" s="63">
        <f t="shared" si="39"/>
        <v>-7.8048780487804878E-2</v>
      </c>
      <c r="I80" s="63">
        <f t="shared" si="39"/>
        <v>0.21428571428571427</v>
      </c>
      <c r="J80" s="63">
        <f t="shared" si="39"/>
        <v>-0.5</v>
      </c>
      <c r="K80" s="63">
        <f t="shared" si="39"/>
        <v>0.33333333333333331</v>
      </c>
      <c r="L80" s="63">
        <f t="shared" si="39"/>
        <v>-4.3269230769230768E-2</v>
      </c>
      <c r="M80" s="63">
        <f t="shared" si="39"/>
        <v>0</v>
      </c>
      <c r="N80" s="35">
        <f t="shared" si="39"/>
        <v>-0.1</v>
      </c>
      <c r="O80" s="35">
        <f t="shared" si="39"/>
        <v>-7.6086956521739135E-2</v>
      </c>
      <c r="P80" s="35">
        <f t="shared" si="39"/>
        <v>0</v>
      </c>
      <c r="Q80" s="63">
        <f t="shared" si="39"/>
        <v>0.25</v>
      </c>
      <c r="R80" s="63">
        <f t="shared" si="39"/>
        <v>0</v>
      </c>
      <c r="S80" s="63">
        <f t="shared" si="39"/>
        <v>0.125</v>
      </c>
      <c r="T80" s="63">
        <f t="shared" si="39"/>
        <v>-0.5</v>
      </c>
      <c r="U80" s="63" t="str">
        <f t="shared" si="39"/>
        <v/>
      </c>
      <c r="V80" s="64">
        <f t="shared" si="39"/>
        <v>-0.5</v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>
        <f t="shared" ref="F81:V81" si="40">IFERROR(SQRT(2*(F79-F78)^2/(F79+F78)),"")</f>
        <v>1.2692713357501249</v>
      </c>
      <c r="G81" s="65">
        <f t="shared" si="40"/>
        <v>0.55074271265721142</v>
      </c>
      <c r="H81" s="65">
        <f t="shared" si="40"/>
        <v>1.1399527998065542</v>
      </c>
      <c r="I81" s="65">
        <f t="shared" si="40"/>
        <v>1.0776318121606494</v>
      </c>
      <c r="J81" s="65">
        <f t="shared" si="40"/>
        <v>2.4494897427831779</v>
      </c>
      <c r="K81" s="65">
        <f t="shared" si="40"/>
        <v>0.53452248382484879</v>
      </c>
      <c r="L81" s="65">
        <f t="shared" si="40"/>
        <v>0.63089967350950349</v>
      </c>
      <c r="M81" s="65">
        <f t="shared" si="40"/>
        <v>0</v>
      </c>
      <c r="N81" s="70">
        <f t="shared" si="40"/>
        <v>0.45883146774112354</v>
      </c>
      <c r="O81" s="70">
        <f t="shared" si="40"/>
        <v>1.0523044392039604</v>
      </c>
      <c r="P81" s="70">
        <f t="shared" si="40"/>
        <v>0</v>
      </c>
      <c r="Q81" s="65">
        <f t="shared" si="40"/>
        <v>0.47140452079103168</v>
      </c>
      <c r="R81" s="65">
        <f t="shared" si="40"/>
        <v>0</v>
      </c>
      <c r="S81" s="65">
        <f t="shared" si="40"/>
        <v>0.59408852578600457</v>
      </c>
      <c r="T81" s="65">
        <f t="shared" si="40"/>
        <v>1.8257418583505538</v>
      </c>
      <c r="U81" s="65" t="str">
        <f t="shared" si="40"/>
        <v/>
      </c>
      <c r="V81" s="66">
        <f t="shared" si="40"/>
        <v>1.6329931618554521</v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1">IFERROR((F83-F82)/F82,"")</f>
        <v/>
      </c>
      <c r="G84" s="63" t="str">
        <f t="shared" si="41"/>
        <v/>
      </c>
      <c r="H84" s="63" t="str">
        <f t="shared" si="41"/>
        <v/>
      </c>
      <c r="I84" s="63" t="str">
        <f t="shared" si="41"/>
        <v/>
      </c>
      <c r="J84" s="63" t="str">
        <f t="shared" si="41"/>
        <v/>
      </c>
      <c r="K84" s="63" t="str">
        <f t="shared" si="41"/>
        <v/>
      </c>
      <c r="L84" s="63" t="str">
        <f t="shared" si="41"/>
        <v/>
      </c>
      <c r="M84" s="63" t="str">
        <f t="shared" si="41"/>
        <v/>
      </c>
      <c r="N84" s="35" t="str">
        <f t="shared" si="41"/>
        <v/>
      </c>
      <c r="O84" s="35" t="str">
        <f t="shared" si="41"/>
        <v/>
      </c>
      <c r="P84" s="35" t="str">
        <f t="shared" si="41"/>
        <v/>
      </c>
      <c r="Q84" s="63" t="str">
        <f t="shared" si="41"/>
        <v/>
      </c>
      <c r="R84" s="63" t="str">
        <f t="shared" si="41"/>
        <v/>
      </c>
      <c r="S84" s="63" t="str">
        <f t="shared" si="41"/>
        <v/>
      </c>
      <c r="T84" s="63" t="str">
        <f t="shared" si="41"/>
        <v/>
      </c>
      <c r="U84" s="63" t="str">
        <f t="shared" si="41"/>
        <v/>
      </c>
      <c r="V84" s="64" t="str">
        <f t="shared" si="41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2">IFERROR(SQRT(2*(F83-F82)^2/(F83+F82)),"")</f>
        <v/>
      </c>
      <c r="G85" s="65" t="str">
        <f t="shared" si="42"/>
        <v/>
      </c>
      <c r="H85" s="65" t="str">
        <f t="shared" si="42"/>
        <v/>
      </c>
      <c r="I85" s="65" t="str">
        <f t="shared" si="42"/>
        <v/>
      </c>
      <c r="J85" s="65" t="str">
        <f t="shared" si="42"/>
        <v/>
      </c>
      <c r="K85" s="65" t="str">
        <f t="shared" si="42"/>
        <v/>
      </c>
      <c r="L85" s="65" t="str">
        <f t="shared" si="42"/>
        <v/>
      </c>
      <c r="M85" s="65" t="str">
        <f t="shared" si="42"/>
        <v/>
      </c>
      <c r="N85" s="70" t="str">
        <f t="shared" si="42"/>
        <v/>
      </c>
      <c r="O85" s="70" t="str">
        <f t="shared" si="42"/>
        <v/>
      </c>
      <c r="P85" s="70" t="str">
        <f t="shared" si="42"/>
        <v/>
      </c>
      <c r="Q85" s="65" t="str">
        <f t="shared" si="42"/>
        <v/>
      </c>
      <c r="R85" s="65" t="str">
        <f t="shared" si="42"/>
        <v/>
      </c>
      <c r="S85" s="65" t="str">
        <f t="shared" si="42"/>
        <v/>
      </c>
      <c r="T85" s="65" t="str">
        <f t="shared" si="42"/>
        <v/>
      </c>
      <c r="U85" s="65" t="str">
        <f t="shared" si="42"/>
        <v/>
      </c>
      <c r="V85" s="66" t="str">
        <f t="shared" si="42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3">IFERROR((F87-F86)/F86,"")</f>
        <v/>
      </c>
      <c r="G88" s="63" t="str">
        <f t="shared" si="43"/>
        <v/>
      </c>
      <c r="H88" s="63" t="str">
        <f t="shared" si="43"/>
        <v/>
      </c>
      <c r="I88" s="63" t="str">
        <f t="shared" si="43"/>
        <v/>
      </c>
      <c r="J88" s="63" t="str">
        <f t="shared" si="43"/>
        <v/>
      </c>
      <c r="K88" s="63" t="str">
        <f t="shared" si="43"/>
        <v/>
      </c>
      <c r="L88" s="63" t="str">
        <f t="shared" si="43"/>
        <v/>
      </c>
      <c r="M88" s="63" t="str">
        <f t="shared" si="43"/>
        <v/>
      </c>
      <c r="N88" s="35" t="str">
        <f t="shared" si="43"/>
        <v/>
      </c>
      <c r="O88" s="35" t="str">
        <f t="shared" si="43"/>
        <v/>
      </c>
      <c r="P88" s="35" t="str">
        <f t="shared" si="43"/>
        <v/>
      </c>
      <c r="Q88" s="63" t="str">
        <f t="shared" si="43"/>
        <v/>
      </c>
      <c r="R88" s="63" t="str">
        <f t="shared" si="43"/>
        <v/>
      </c>
      <c r="S88" s="63" t="str">
        <f t="shared" si="43"/>
        <v/>
      </c>
      <c r="T88" s="63" t="str">
        <f t="shared" si="43"/>
        <v/>
      </c>
      <c r="U88" s="63" t="str">
        <f t="shared" si="43"/>
        <v/>
      </c>
      <c r="V88" s="64" t="str">
        <f t="shared" si="43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4">IFERROR(SQRT(2*(F87-F86)^2/(F87+F86)),"")</f>
        <v/>
      </c>
      <c r="G89" s="65" t="str">
        <f t="shared" si="44"/>
        <v/>
      </c>
      <c r="H89" s="65" t="str">
        <f t="shared" si="44"/>
        <v/>
      </c>
      <c r="I89" s="65" t="str">
        <f t="shared" si="44"/>
        <v/>
      </c>
      <c r="J89" s="65" t="str">
        <f t="shared" si="44"/>
        <v/>
      </c>
      <c r="K89" s="65" t="str">
        <f t="shared" si="44"/>
        <v/>
      </c>
      <c r="L89" s="65" t="str">
        <f t="shared" si="44"/>
        <v/>
      </c>
      <c r="M89" s="65" t="str">
        <f t="shared" si="44"/>
        <v/>
      </c>
      <c r="N89" s="70" t="str">
        <f t="shared" si="44"/>
        <v/>
      </c>
      <c r="O89" s="70" t="str">
        <f t="shared" si="44"/>
        <v/>
      </c>
      <c r="P89" s="70" t="str">
        <f t="shared" si="44"/>
        <v/>
      </c>
      <c r="Q89" s="65" t="str">
        <f t="shared" si="44"/>
        <v/>
      </c>
      <c r="R89" s="65" t="str">
        <f t="shared" si="44"/>
        <v/>
      </c>
      <c r="S89" s="65" t="str">
        <f t="shared" si="44"/>
        <v/>
      </c>
      <c r="T89" s="65" t="str">
        <f t="shared" si="44"/>
        <v/>
      </c>
      <c r="U89" s="65" t="str">
        <f t="shared" si="44"/>
        <v/>
      </c>
      <c r="V89" s="66" t="str">
        <f t="shared" si="44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5">IFERROR((F91-F90)/F90,"")</f>
        <v/>
      </c>
      <c r="G92" s="63" t="str">
        <f t="shared" si="45"/>
        <v/>
      </c>
      <c r="H92" s="63" t="str">
        <f t="shared" si="45"/>
        <v/>
      </c>
      <c r="I92" s="63" t="str">
        <f t="shared" si="45"/>
        <v/>
      </c>
      <c r="J92" s="63" t="str">
        <f t="shared" si="45"/>
        <v/>
      </c>
      <c r="K92" s="63" t="str">
        <f t="shared" si="45"/>
        <v/>
      </c>
      <c r="L92" s="63" t="str">
        <f t="shared" si="45"/>
        <v/>
      </c>
      <c r="M92" s="63" t="str">
        <f t="shared" si="45"/>
        <v/>
      </c>
      <c r="N92" s="35" t="str">
        <f t="shared" si="45"/>
        <v/>
      </c>
      <c r="O92" s="35" t="str">
        <f t="shared" si="45"/>
        <v/>
      </c>
      <c r="P92" s="35" t="str">
        <f t="shared" si="45"/>
        <v/>
      </c>
      <c r="Q92" s="63" t="str">
        <f t="shared" si="45"/>
        <v/>
      </c>
      <c r="R92" s="63" t="str">
        <f t="shared" si="45"/>
        <v/>
      </c>
      <c r="S92" s="63" t="str">
        <f t="shared" si="45"/>
        <v/>
      </c>
      <c r="T92" s="63" t="str">
        <f t="shared" si="45"/>
        <v/>
      </c>
      <c r="U92" s="63" t="str">
        <f t="shared" si="45"/>
        <v/>
      </c>
      <c r="V92" s="64" t="str">
        <f t="shared" si="45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6">IFERROR(SQRT(2*(F91-F90)^2/(F91+F90)),"")</f>
        <v/>
      </c>
      <c r="G93" s="65" t="str">
        <f t="shared" si="46"/>
        <v/>
      </c>
      <c r="H93" s="65" t="str">
        <f t="shared" si="46"/>
        <v/>
      </c>
      <c r="I93" s="65" t="str">
        <f t="shared" si="46"/>
        <v/>
      </c>
      <c r="J93" s="65" t="str">
        <f t="shared" si="46"/>
        <v/>
      </c>
      <c r="K93" s="65" t="str">
        <f t="shared" si="46"/>
        <v/>
      </c>
      <c r="L93" s="65" t="str">
        <f t="shared" si="46"/>
        <v/>
      </c>
      <c r="M93" s="65" t="str">
        <f t="shared" si="46"/>
        <v/>
      </c>
      <c r="N93" s="70" t="str">
        <f t="shared" si="46"/>
        <v/>
      </c>
      <c r="O93" s="70" t="str">
        <f t="shared" si="46"/>
        <v/>
      </c>
      <c r="P93" s="70" t="str">
        <f t="shared" si="46"/>
        <v/>
      </c>
      <c r="Q93" s="65" t="str">
        <f t="shared" si="46"/>
        <v/>
      </c>
      <c r="R93" s="65" t="str">
        <f t="shared" si="46"/>
        <v/>
      </c>
      <c r="S93" s="65" t="str">
        <f t="shared" si="46"/>
        <v/>
      </c>
      <c r="T93" s="65" t="str">
        <f t="shared" si="46"/>
        <v/>
      </c>
      <c r="U93" s="65" t="str">
        <f t="shared" si="46"/>
        <v/>
      </c>
      <c r="V93" s="66" t="str">
        <f t="shared" si="46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47">IFERROR((F95-F94)/F94,"")</f>
        <v/>
      </c>
      <c r="G96" s="63" t="str">
        <f t="shared" si="47"/>
        <v/>
      </c>
      <c r="H96" s="63" t="str">
        <f t="shared" si="47"/>
        <v/>
      </c>
      <c r="I96" s="63" t="str">
        <f t="shared" si="47"/>
        <v/>
      </c>
      <c r="J96" s="63" t="str">
        <f t="shared" si="47"/>
        <v/>
      </c>
      <c r="K96" s="63" t="str">
        <f t="shared" si="47"/>
        <v/>
      </c>
      <c r="L96" s="63" t="str">
        <f t="shared" si="47"/>
        <v/>
      </c>
      <c r="M96" s="63" t="str">
        <f t="shared" si="47"/>
        <v/>
      </c>
      <c r="N96" s="35" t="str">
        <f t="shared" si="47"/>
        <v/>
      </c>
      <c r="O96" s="35" t="str">
        <f t="shared" si="47"/>
        <v/>
      </c>
      <c r="P96" s="35" t="str">
        <f t="shared" si="47"/>
        <v/>
      </c>
      <c r="Q96" s="63" t="str">
        <f t="shared" si="47"/>
        <v/>
      </c>
      <c r="R96" s="63" t="str">
        <f t="shared" si="47"/>
        <v/>
      </c>
      <c r="S96" s="63" t="str">
        <f t="shared" si="47"/>
        <v/>
      </c>
      <c r="T96" s="63" t="str">
        <f t="shared" si="47"/>
        <v/>
      </c>
      <c r="U96" s="63" t="str">
        <f t="shared" si="47"/>
        <v/>
      </c>
      <c r="V96" s="64" t="str">
        <f t="shared" si="47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48">IFERROR(SQRT(2*(F95-F94)^2/(F95+F94)),"")</f>
        <v/>
      </c>
      <c r="G97" s="65" t="str">
        <f t="shared" si="48"/>
        <v/>
      </c>
      <c r="H97" s="65" t="str">
        <f t="shared" si="48"/>
        <v/>
      </c>
      <c r="I97" s="65" t="str">
        <f t="shared" si="48"/>
        <v/>
      </c>
      <c r="J97" s="65" t="str">
        <f t="shared" si="48"/>
        <v/>
      </c>
      <c r="K97" s="65" t="str">
        <f t="shared" si="48"/>
        <v/>
      </c>
      <c r="L97" s="65" t="str">
        <f t="shared" si="48"/>
        <v/>
      </c>
      <c r="M97" s="65" t="str">
        <f t="shared" si="48"/>
        <v/>
      </c>
      <c r="N97" s="70" t="str">
        <f t="shared" si="48"/>
        <v/>
      </c>
      <c r="O97" s="70" t="str">
        <f t="shared" si="48"/>
        <v/>
      </c>
      <c r="P97" s="70" t="str">
        <f t="shared" si="48"/>
        <v/>
      </c>
      <c r="Q97" s="65" t="str">
        <f t="shared" si="48"/>
        <v/>
      </c>
      <c r="R97" s="65" t="str">
        <f t="shared" si="48"/>
        <v/>
      </c>
      <c r="S97" s="65" t="str">
        <f t="shared" si="48"/>
        <v/>
      </c>
      <c r="T97" s="65" t="str">
        <f t="shared" si="48"/>
        <v/>
      </c>
      <c r="U97" s="65" t="str">
        <f t="shared" si="48"/>
        <v/>
      </c>
      <c r="V97" s="66" t="str">
        <f t="shared" si="48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49">IFERROR((F99-F98)/F98,"")</f>
        <v/>
      </c>
      <c r="G100" s="63" t="str">
        <f t="shared" si="49"/>
        <v/>
      </c>
      <c r="H100" s="63" t="str">
        <f t="shared" si="49"/>
        <v/>
      </c>
      <c r="I100" s="63" t="str">
        <f t="shared" si="49"/>
        <v/>
      </c>
      <c r="J100" s="63" t="str">
        <f t="shared" si="49"/>
        <v/>
      </c>
      <c r="K100" s="63" t="str">
        <f t="shared" si="49"/>
        <v/>
      </c>
      <c r="L100" s="63" t="str">
        <f t="shared" si="49"/>
        <v/>
      </c>
      <c r="M100" s="63" t="str">
        <f t="shared" si="49"/>
        <v/>
      </c>
      <c r="N100" s="35" t="str">
        <f t="shared" si="49"/>
        <v/>
      </c>
      <c r="O100" s="35" t="str">
        <f t="shared" si="49"/>
        <v/>
      </c>
      <c r="P100" s="35" t="str">
        <f t="shared" si="49"/>
        <v/>
      </c>
      <c r="Q100" s="63" t="str">
        <f t="shared" si="49"/>
        <v/>
      </c>
      <c r="R100" s="63" t="str">
        <f t="shared" si="49"/>
        <v/>
      </c>
      <c r="S100" s="63" t="str">
        <f t="shared" si="49"/>
        <v/>
      </c>
      <c r="T100" s="63" t="str">
        <f t="shared" si="49"/>
        <v/>
      </c>
      <c r="U100" s="63" t="str">
        <f t="shared" si="49"/>
        <v/>
      </c>
      <c r="V100" s="64" t="str">
        <f t="shared" si="49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50">IFERROR(SQRT(2*(F99-F98)^2/(F99+F98)),"")</f>
        <v/>
      </c>
      <c r="G101" s="65" t="str">
        <f t="shared" si="50"/>
        <v/>
      </c>
      <c r="H101" s="65" t="str">
        <f t="shared" si="50"/>
        <v/>
      </c>
      <c r="I101" s="65" t="str">
        <f t="shared" si="50"/>
        <v/>
      </c>
      <c r="J101" s="65" t="str">
        <f t="shared" si="50"/>
        <v/>
      </c>
      <c r="K101" s="65" t="str">
        <f t="shared" si="50"/>
        <v/>
      </c>
      <c r="L101" s="65" t="str">
        <f t="shared" si="50"/>
        <v/>
      </c>
      <c r="M101" s="65" t="str">
        <f t="shared" si="50"/>
        <v/>
      </c>
      <c r="N101" s="70" t="str">
        <f t="shared" si="50"/>
        <v/>
      </c>
      <c r="O101" s="70" t="str">
        <f t="shared" si="50"/>
        <v/>
      </c>
      <c r="P101" s="70" t="str">
        <f t="shared" si="50"/>
        <v/>
      </c>
      <c r="Q101" s="65" t="str">
        <f t="shared" si="50"/>
        <v/>
      </c>
      <c r="R101" s="65" t="str">
        <f t="shared" si="50"/>
        <v/>
      </c>
      <c r="S101" s="65" t="str">
        <f t="shared" si="50"/>
        <v/>
      </c>
      <c r="T101" s="65" t="str">
        <f t="shared" si="50"/>
        <v/>
      </c>
      <c r="U101" s="65" t="str">
        <f t="shared" si="50"/>
        <v/>
      </c>
      <c r="V101" s="66" t="str">
        <f t="shared" si="50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1">IFERROR((F103-F102)/F102,"")</f>
        <v/>
      </c>
      <c r="G104" s="63" t="str">
        <f t="shared" si="51"/>
        <v/>
      </c>
      <c r="H104" s="63" t="str">
        <f t="shared" si="51"/>
        <v/>
      </c>
      <c r="I104" s="63" t="str">
        <f t="shared" si="51"/>
        <v/>
      </c>
      <c r="J104" s="63" t="str">
        <f t="shared" si="51"/>
        <v/>
      </c>
      <c r="K104" s="63" t="str">
        <f t="shared" si="51"/>
        <v/>
      </c>
      <c r="L104" s="63" t="str">
        <f t="shared" si="51"/>
        <v/>
      </c>
      <c r="M104" s="63" t="str">
        <f t="shared" si="51"/>
        <v/>
      </c>
      <c r="N104" s="35" t="str">
        <f t="shared" si="51"/>
        <v/>
      </c>
      <c r="O104" s="35" t="str">
        <f t="shared" si="51"/>
        <v/>
      </c>
      <c r="P104" s="35" t="str">
        <f t="shared" si="51"/>
        <v/>
      </c>
      <c r="Q104" s="63" t="str">
        <f t="shared" si="51"/>
        <v/>
      </c>
      <c r="R104" s="63" t="str">
        <f t="shared" si="51"/>
        <v/>
      </c>
      <c r="S104" s="63" t="str">
        <f t="shared" si="51"/>
        <v/>
      </c>
      <c r="T104" s="63" t="str">
        <f t="shared" si="51"/>
        <v/>
      </c>
      <c r="U104" s="63" t="str">
        <f t="shared" si="51"/>
        <v/>
      </c>
      <c r="V104" s="64" t="str">
        <f t="shared" si="51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2">IFERROR(SQRT(2*(F103-F102)^2/(F103+F102)),"")</f>
        <v/>
      </c>
      <c r="G105" s="65" t="str">
        <f t="shared" si="52"/>
        <v/>
      </c>
      <c r="H105" s="65" t="str">
        <f t="shared" si="52"/>
        <v/>
      </c>
      <c r="I105" s="65" t="str">
        <f t="shared" si="52"/>
        <v/>
      </c>
      <c r="J105" s="65" t="str">
        <f t="shared" si="52"/>
        <v/>
      </c>
      <c r="K105" s="65" t="str">
        <f t="shared" si="52"/>
        <v/>
      </c>
      <c r="L105" s="65" t="str">
        <f t="shared" si="52"/>
        <v/>
      </c>
      <c r="M105" s="65" t="str">
        <f t="shared" si="52"/>
        <v/>
      </c>
      <c r="N105" s="70" t="str">
        <f t="shared" si="52"/>
        <v/>
      </c>
      <c r="O105" s="70" t="str">
        <f t="shared" si="52"/>
        <v/>
      </c>
      <c r="P105" s="70" t="str">
        <f t="shared" si="52"/>
        <v/>
      </c>
      <c r="Q105" s="65" t="str">
        <f t="shared" si="52"/>
        <v/>
      </c>
      <c r="R105" s="65" t="str">
        <f t="shared" si="52"/>
        <v/>
      </c>
      <c r="S105" s="65" t="str">
        <f t="shared" si="52"/>
        <v/>
      </c>
      <c r="T105" s="65" t="str">
        <f t="shared" si="52"/>
        <v/>
      </c>
      <c r="U105" s="65" t="str">
        <f t="shared" si="52"/>
        <v/>
      </c>
      <c r="V105" s="66" t="str">
        <f t="shared" si="52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3">IFERROR((F107-F106)/F106,"")</f>
        <v/>
      </c>
      <c r="G108" s="63" t="str">
        <f t="shared" si="53"/>
        <v/>
      </c>
      <c r="H108" s="63" t="str">
        <f t="shared" si="53"/>
        <v/>
      </c>
      <c r="I108" s="63" t="str">
        <f t="shared" si="53"/>
        <v/>
      </c>
      <c r="J108" s="63" t="str">
        <f t="shared" si="53"/>
        <v/>
      </c>
      <c r="K108" s="63" t="str">
        <f t="shared" si="53"/>
        <v/>
      </c>
      <c r="L108" s="63" t="str">
        <f t="shared" si="53"/>
        <v/>
      </c>
      <c r="M108" s="63" t="str">
        <f t="shared" si="53"/>
        <v/>
      </c>
      <c r="N108" s="35" t="str">
        <f t="shared" si="53"/>
        <v/>
      </c>
      <c r="O108" s="35" t="str">
        <f t="shared" si="53"/>
        <v/>
      </c>
      <c r="P108" s="35" t="str">
        <f t="shared" si="53"/>
        <v/>
      </c>
      <c r="Q108" s="63" t="str">
        <f t="shared" si="53"/>
        <v/>
      </c>
      <c r="R108" s="63" t="str">
        <f t="shared" si="53"/>
        <v/>
      </c>
      <c r="S108" s="63" t="str">
        <f t="shared" si="53"/>
        <v/>
      </c>
      <c r="T108" s="63" t="str">
        <f t="shared" si="53"/>
        <v/>
      </c>
      <c r="U108" s="63" t="str">
        <f t="shared" si="53"/>
        <v/>
      </c>
      <c r="V108" s="64" t="str">
        <f t="shared" si="53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4">IFERROR(SQRT(2*(F107-F106)^2/(F107+F106)),"")</f>
        <v/>
      </c>
      <c r="G109" s="65" t="str">
        <f t="shared" si="54"/>
        <v/>
      </c>
      <c r="H109" s="65" t="str">
        <f t="shared" si="54"/>
        <v/>
      </c>
      <c r="I109" s="65" t="str">
        <f t="shared" si="54"/>
        <v/>
      </c>
      <c r="J109" s="65" t="str">
        <f t="shared" si="54"/>
        <v/>
      </c>
      <c r="K109" s="65" t="str">
        <f t="shared" si="54"/>
        <v/>
      </c>
      <c r="L109" s="65" t="str">
        <f t="shared" si="54"/>
        <v/>
      </c>
      <c r="M109" s="65" t="str">
        <f t="shared" si="54"/>
        <v/>
      </c>
      <c r="N109" s="74" t="str">
        <f t="shared" si="54"/>
        <v/>
      </c>
      <c r="O109" s="74" t="str">
        <f t="shared" si="54"/>
        <v/>
      </c>
      <c r="P109" s="74" t="str">
        <f t="shared" si="54"/>
        <v/>
      </c>
      <c r="Q109" s="65" t="str">
        <f t="shared" si="54"/>
        <v/>
      </c>
      <c r="R109" s="65" t="str">
        <f t="shared" si="54"/>
        <v/>
      </c>
      <c r="S109" s="65" t="str">
        <f t="shared" si="54"/>
        <v/>
      </c>
      <c r="T109" s="65" t="str">
        <f t="shared" si="54"/>
        <v/>
      </c>
      <c r="U109" s="65" t="str">
        <f t="shared" si="54"/>
        <v/>
      </c>
      <c r="V109" s="66" t="str">
        <f t="shared" si="54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/>
      <c r="E110" s="90"/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55">IFERROR((F111-F110)/F110,"")</f>
        <v/>
      </c>
      <c r="G112" s="63" t="str">
        <f t="shared" si="55"/>
        <v/>
      </c>
      <c r="H112" s="63" t="str">
        <f t="shared" si="55"/>
        <v/>
      </c>
      <c r="I112" s="63" t="str">
        <f t="shared" si="55"/>
        <v/>
      </c>
      <c r="J112" s="63" t="str">
        <f t="shared" si="55"/>
        <v/>
      </c>
      <c r="K112" s="63" t="str">
        <f t="shared" si="55"/>
        <v/>
      </c>
      <c r="L112" s="63" t="str">
        <f t="shared" si="55"/>
        <v/>
      </c>
      <c r="M112" s="63" t="str">
        <f t="shared" si="55"/>
        <v/>
      </c>
      <c r="N112" s="35" t="str">
        <f t="shared" si="55"/>
        <v/>
      </c>
      <c r="O112" s="35" t="str">
        <f t="shared" si="55"/>
        <v/>
      </c>
      <c r="P112" s="35" t="str">
        <f t="shared" si="55"/>
        <v/>
      </c>
      <c r="Q112" s="63" t="str">
        <f t="shared" si="55"/>
        <v/>
      </c>
      <c r="R112" s="63" t="str">
        <f t="shared" si="55"/>
        <v/>
      </c>
      <c r="S112" s="63" t="str">
        <f t="shared" si="55"/>
        <v/>
      </c>
      <c r="T112" s="63" t="str">
        <f t="shared" si="55"/>
        <v/>
      </c>
      <c r="U112" s="63" t="str">
        <f t="shared" si="55"/>
        <v/>
      </c>
      <c r="V112" s="64" t="str">
        <f t="shared" si="55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56">IFERROR(SQRT(2*(F111-F110)^2/(F111+F110)),"")</f>
        <v/>
      </c>
      <c r="G113" s="65" t="str">
        <f t="shared" si="56"/>
        <v/>
      </c>
      <c r="H113" s="65" t="str">
        <f t="shared" si="56"/>
        <v/>
      </c>
      <c r="I113" s="65" t="str">
        <f t="shared" si="56"/>
        <v/>
      </c>
      <c r="J113" s="65" t="str">
        <f t="shared" si="56"/>
        <v/>
      </c>
      <c r="K113" s="65" t="str">
        <f t="shared" si="56"/>
        <v/>
      </c>
      <c r="L113" s="65" t="str">
        <f t="shared" si="56"/>
        <v/>
      </c>
      <c r="M113" s="65" t="str">
        <f t="shared" si="56"/>
        <v/>
      </c>
      <c r="N113" s="74" t="str">
        <f t="shared" si="56"/>
        <v/>
      </c>
      <c r="O113" s="74" t="str">
        <f t="shared" si="56"/>
        <v/>
      </c>
      <c r="P113" s="74" t="str">
        <f t="shared" si="56"/>
        <v/>
      </c>
      <c r="Q113" s="65" t="str">
        <f t="shared" si="56"/>
        <v/>
      </c>
      <c r="R113" s="65" t="str">
        <f t="shared" si="56"/>
        <v/>
      </c>
      <c r="S113" s="65" t="str">
        <f t="shared" si="56"/>
        <v/>
      </c>
      <c r="T113" s="65" t="str">
        <f t="shared" si="56"/>
        <v/>
      </c>
      <c r="U113" s="65" t="str">
        <f t="shared" si="56"/>
        <v/>
      </c>
      <c r="V113" s="66" t="str">
        <f t="shared" si="56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/>
      <c r="E114" s="90"/>
    </row>
    <row r="115" spans="1:22" ht="13.95" customHeight="1" x14ac:dyDescent="0.3">
      <c r="A115" s="82"/>
      <c r="B115" s="85"/>
      <c r="C115" s="18" t="s">
        <v>548</v>
      </c>
      <c r="D115" s="88"/>
      <c r="E115" s="88"/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 t="str">
        <f t="shared" ref="F116:V116" si="57">IFERROR((F115-F114)/F114,"")</f>
        <v/>
      </c>
      <c r="G116" s="63" t="str">
        <f t="shared" si="57"/>
        <v/>
      </c>
      <c r="H116" s="63" t="str">
        <f t="shared" si="57"/>
        <v/>
      </c>
      <c r="I116" s="63" t="str">
        <f t="shared" si="57"/>
        <v/>
      </c>
      <c r="J116" s="63" t="str">
        <f t="shared" si="57"/>
        <v/>
      </c>
      <c r="K116" s="63" t="str">
        <f t="shared" si="57"/>
        <v/>
      </c>
      <c r="L116" s="63" t="str">
        <f t="shared" si="57"/>
        <v/>
      </c>
      <c r="M116" s="63" t="str">
        <f t="shared" si="57"/>
        <v/>
      </c>
      <c r="N116" s="35" t="str">
        <f t="shared" si="57"/>
        <v/>
      </c>
      <c r="O116" s="35" t="str">
        <f t="shared" si="57"/>
        <v/>
      </c>
      <c r="P116" s="35" t="str">
        <f t="shared" si="57"/>
        <v/>
      </c>
      <c r="Q116" s="63" t="str">
        <f t="shared" si="57"/>
        <v/>
      </c>
      <c r="R116" s="63" t="str">
        <f t="shared" si="57"/>
        <v/>
      </c>
      <c r="S116" s="63" t="str">
        <f t="shared" si="57"/>
        <v/>
      </c>
      <c r="T116" s="63" t="str">
        <f t="shared" si="57"/>
        <v/>
      </c>
      <c r="U116" s="63" t="str">
        <f t="shared" si="57"/>
        <v/>
      </c>
      <c r="V116" s="64" t="str">
        <f t="shared" si="57"/>
        <v/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 t="str">
        <f t="shared" ref="F117:V117" si="58">IFERROR(SQRT(2*(F115-F114)^2/(F115+F114)),"")</f>
        <v/>
      </c>
      <c r="G117" s="65" t="str">
        <f t="shared" si="58"/>
        <v/>
      </c>
      <c r="H117" s="65" t="str">
        <f t="shared" si="58"/>
        <v/>
      </c>
      <c r="I117" s="65" t="str">
        <f t="shared" si="58"/>
        <v/>
      </c>
      <c r="J117" s="65" t="str">
        <f t="shared" si="58"/>
        <v/>
      </c>
      <c r="K117" s="65" t="str">
        <f t="shared" si="58"/>
        <v/>
      </c>
      <c r="L117" s="65" t="str">
        <f t="shared" si="58"/>
        <v/>
      </c>
      <c r="M117" s="65" t="str">
        <f t="shared" si="58"/>
        <v/>
      </c>
      <c r="N117" s="74" t="str">
        <f t="shared" si="58"/>
        <v/>
      </c>
      <c r="O117" s="74" t="str">
        <f t="shared" si="58"/>
        <v/>
      </c>
      <c r="P117" s="74" t="str">
        <f t="shared" si="58"/>
        <v/>
      </c>
      <c r="Q117" s="65" t="str">
        <f t="shared" si="58"/>
        <v/>
      </c>
      <c r="R117" s="65" t="str">
        <f t="shared" si="58"/>
        <v/>
      </c>
      <c r="S117" s="65" t="str">
        <f t="shared" si="58"/>
        <v/>
      </c>
      <c r="T117" s="65" t="str">
        <f t="shared" si="58"/>
        <v/>
      </c>
      <c r="U117" s="65" t="str">
        <f t="shared" si="58"/>
        <v/>
      </c>
      <c r="V117" s="66" t="str">
        <f t="shared" si="58"/>
        <v/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59">IFERROR((F119-F118)/F118,"")</f>
        <v/>
      </c>
      <c r="G120" s="63" t="str">
        <f t="shared" si="59"/>
        <v/>
      </c>
      <c r="H120" s="63" t="str">
        <f t="shared" si="59"/>
        <v/>
      </c>
      <c r="I120" s="63" t="str">
        <f t="shared" si="59"/>
        <v/>
      </c>
      <c r="J120" s="63" t="str">
        <f t="shared" si="59"/>
        <v/>
      </c>
      <c r="K120" s="63" t="str">
        <f t="shared" si="59"/>
        <v/>
      </c>
      <c r="L120" s="63" t="str">
        <f t="shared" si="59"/>
        <v/>
      </c>
      <c r="M120" s="63" t="str">
        <f t="shared" si="59"/>
        <v/>
      </c>
      <c r="N120" s="35" t="str">
        <f t="shared" si="59"/>
        <v/>
      </c>
      <c r="O120" s="35" t="str">
        <f t="shared" si="59"/>
        <v/>
      </c>
      <c r="P120" s="35" t="str">
        <f t="shared" si="59"/>
        <v/>
      </c>
      <c r="Q120" s="63" t="str">
        <f t="shared" si="59"/>
        <v/>
      </c>
      <c r="R120" s="63" t="str">
        <f t="shared" si="59"/>
        <v/>
      </c>
      <c r="S120" s="63" t="str">
        <f t="shared" si="59"/>
        <v/>
      </c>
      <c r="T120" s="63" t="str">
        <f t="shared" si="59"/>
        <v/>
      </c>
      <c r="U120" s="63" t="str">
        <f t="shared" si="59"/>
        <v/>
      </c>
      <c r="V120" s="64" t="str">
        <f t="shared" si="59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60">IFERROR(SQRT(2*(F119-F118)^2/(F119+F118)),"")</f>
        <v/>
      </c>
      <c r="G121" s="65" t="str">
        <f t="shared" si="60"/>
        <v/>
      </c>
      <c r="H121" s="65" t="str">
        <f t="shared" si="60"/>
        <v/>
      </c>
      <c r="I121" s="65" t="str">
        <f t="shared" si="60"/>
        <v/>
      </c>
      <c r="J121" s="65" t="str">
        <f t="shared" si="60"/>
        <v/>
      </c>
      <c r="K121" s="65" t="str">
        <f t="shared" si="60"/>
        <v/>
      </c>
      <c r="L121" s="65" t="str">
        <f t="shared" si="60"/>
        <v/>
      </c>
      <c r="M121" s="65" t="str">
        <f t="shared" si="60"/>
        <v/>
      </c>
      <c r="N121" s="70" t="str">
        <f t="shared" si="60"/>
        <v/>
      </c>
      <c r="O121" s="70" t="str">
        <f t="shared" si="60"/>
        <v/>
      </c>
      <c r="P121" s="70" t="str">
        <f t="shared" si="60"/>
        <v/>
      </c>
      <c r="Q121" s="65" t="str">
        <f t="shared" si="60"/>
        <v/>
      </c>
      <c r="R121" s="65" t="str">
        <f t="shared" si="60"/>
        <v/>
      </c>
      <c r="S121" s="65" t="str">
        <f t="shared" si="60"/>
        <v/>
      </c>
      <c r="T121" s="65" t="str">
        <f t="shared" si="60"/>
        <v/>
      </c>
      <c r="U121" s="65" t="str">
        <f t="shared" si="60"/>
        <v/>
      </c>
      <c r="V121" s="66" t="str">
        <f t="shared" si="60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1">IFERROR((F123-F122)/F122,"")</f>
        <v/>
      </c>
      <c r="G124" s="63" t="str">
        <f t="shared" si="61"/>
        <v/>
      </c>
      <c r="H124" s="63" t="str">
        <f t="shared" si="61"/>
        <v/>
      </c>
      <c r="I124" s="63" t="str">
        <f t="shared" si="61"/>
        <v/>
      </c>
      <c r="J124" s="63" t="str">
        <f t="shared" si="61"/>
        <v/>
      </c>
      <c r="K124" s="63" t="str">
        <f t="shared" si="61"/>
        <v/>
      </c>
      <c r="L124" s="63" t="str">
        <f t="shared" si="61"/>
        <v/>
      </c>
      <c r="M124" s="63" t="str">
        <f t="shared" si="61"/>
        <v/>
      </c>
      <c r="N124" s="35" t="str">
        <f t="shared" si="61"/>
        <v/>
      </c>
      <c r="O124" s="35" t="str">
        <f t="shared" si="61"/>
        <v/>
      </c>
      <c r="P124" s="35" t="str">
        <f t="shared" si="61"/>
        <v/>
      </c>
      <c r="Q124" s="63" t="str">
        <f t="shared" si="61"/>
        <v/>
      </c>
      <c r="R124" s="63" t="str">
        <f t="shared" si="61"/>
        <v/>
      </c>
      <c r="S124" s="63" t="str">
        <f t="shared" si="61"/>
        <v/>
      </c>
      <c r="T124" s="63" t="str">
        <f t="shared" si="61"/>
        <v/>
      </c>
      <c r="U124" s="63" t="str">
        <f t="shared" si="61"/>
        <v/>
      </c>
      <c r="V124" s="64" t="str">
        <f t="shared" si="61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2">IFERROR(SQRT(2*(F123-F122)^2/(F123+F122)),"")</f>
        <v/>
      </c>
      <c r="G125" s="65" t="str">
        <f t="shared" si="62"/>
        <v/>
      </c>
      <c r="H125" s="65" t="str">
        <f t="shared" si="62"/>
        <v/>
      </c>
      <c r="I125" s="65" t="str">
        <f t="shared" si="62"/>
        <v/>
      </c>
      <c r="J125" s="65" t="str">
        <f t="shared" si="62"/>
        <v/>
      </c>
      <c r="K125" s="65" t="str">
        <f t="shared" si="62"/>
        <v/>
      </c>
      <c r="L125" s="65" t="str">
        <f t="shared" si="62"/>
        <v/>
      </c>
      <c r="M125" s="65" t="str">
        <f t="shared" si="62"/>
        <v/>
      </c>
      <c r="N125" s="70" t="str">
        <f t="shared" si="62"/>
        <v/>
      </c>
      <c r="O125" s="70" t="str">
        <f t="shared" si="62"/>
        <v/>
      </c>
      <c r="P125" s="70" t="str">
        <f t="shared" si="62"/>
        <v/>
      </c>
      <c r="Q125" s="65" t="str">
        <f t="shared" si="62"/>
        <v/>
      </c>
      <c r="R125" s="65" t="str">
        <f t="shared" si="62"/>
        <v/>
      </c>
      <c r="S125" s="65" t="str">
        <f t="shared" si="62"/>
        <v/>
      </c>
      <c r="T125" s="65" t="str">
        <f t="shared" si="62"/>
        <v/>
      </c>
      <c r="U125" s="65" t="str">
        <f t="shared" si="62"/>
        <v/>
      </c>
      <c r="V125" s="66" t="str">
        <f t="shared" si="62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3">IFERROR((F127-F126)/F126,"")</f>
        <v/>
      </c>
      <c r="G128" s="63" t="str">
        <f t="shared" si="63"/>
        <v/>
      </c>
      <c r="H128" s="63" t="str">
        <f t="shared" si="63"/>
        <v/>
      </c>
      <c r="I128" s="63" t="str">
        <f t="shared" si="63"/>
        <v/>
      </c>
      <c r="J128" s="63" t="str">
        <f t="shared" si="63"/>
        <v/>
      </c>
      <c r="K128" s="63" t="str">
        <f t="shared" si="63"/>
        <v/>
      </c>
      <c r="L128" s="63" t="str">
        <f t="shared" si="63"/>
        <v/>
      </c>
      <c r="M128" s="63" t="str">
        <f t="shared" si="63"/>
        <v/>
      </c>
      <c r="N128" s="35" t="str">
        <f t="shared" si="63"/>
        <v/>
      </c>
      <c r="O128" s="35" t="str">
        <f t="shared" si="63"/>
        <v/>
      </c>
      <c r="P128" s="35" t="str">
        <f t="shared" si="63"/>
        <v/>
      </c>
      <c r="Q128" s="63" t="str">
        <f t="shared" si="63"/>
        <v/>
      </c>
      <c r="R128" s="63" t="str">
        <f t="shared" si="63"/>
        <v/>
      </c>
      <c r="S128" s="63" t="str">
        <f t="shared" si="63"/>
        <v/>
      </c>
      <c r="T128" s="63" t="str">
        <f t="shared" si="63"/>
        <v/>
      </c>
      <c r="U128" s="63" t="str">
        <f t="shared" si="63"/>
        <v/>
      </c>
      <c r="V128" s="64" t="str">
        <f t="shared" si="63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4">IFERROR(SQRT(2*(F127-F126)^2/(F127+F126)),"")</f>
        <v/>
      </c>
      <c r="G129" s="65" t="str">
        <f t="shared" si="64"/>
        <v/>
      </c>
      <c r="H129" s="65" t="str">
        <f t="shared" si="64"/>
        <v/>
      </c>
      <c r="I129" s="65" t="str">
        <f t="shared" si="64"/>
        <v/>
      </c>
      <c r="J129" s="65" t="str">
        <f t="shared" si="64"/>
        <v/>
      </c>
      <c r="K129" s="65" t="str">
        <f t="shared" si="64"/>
        <v/>
      </c>
      <c r="L129" s="65" t="str">
        <f t="shared" si="64"/>
        <v/>
      </c>
      <c r="M129" s="65" t="str">
        <f t="shared" si="64"/>
        <v/>
      </c>
      <c r="N129" s="70" t="str">
        <f t="shared" si="64"/>
        <v/>
      </c>
      <c r="O129" s="70" t="str">
        <f t="shared" si="64"/>
        <v/>
      </c>
      <c r="P129" s="70" t="str">
        <f t="shared" si="64"/>
        <v/>
      </c>
      <c r="Q129" s="65" t="str">
        <f t="shared" si="64"/>
        <v/>
      </c>
      <c r="R129" s="65" t="str">
        <f t="shared" si="64"/>
        <v/>
      </c>
      <c r="S129" s="65" t="str">
        <f t="shared" si="64"/>
        <v/>
      </c>
      <c r="T129" s="65" t="str">
        <f t="shared" si="64"/>
        <v/>
      </c>
      <c r="U129" s="65" t="str">
        <f t="shared" si="64"/>
        <v/>
      </c>
      <c r="V129" s="66" t="str">
        <f t="shared" si="64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5">IFERROR((F131-F130)/F130,"")</f>
        <v/>
      </c>
      <c r="G132" s="63" t="str">
        <f t="shared" si="65"/>
        <v/>
      </c>
      <c r="H132" s="63" t="str">
        <f t="shared" si="65"/>
        <v/>
      </c>
      <c r="I132" s="63" t="str">
        <f t="shared" si="65"/>
        <v/>
      </c>
      <c r="J132" s="63" t="str">
        <f t="shared" si="65"/>
        <v/>
      </c>
      <c r="K132" s="63" t="str">
        <f t="shared" si="65"/>
        <v/>
      </c>
      <c r="L132" s="63" t="str">
        <f t="shared" si="65"/>
        <v/>
      </c>
      <c r="M132" s="63" t="str">
        <f t="shared" si="65"/>
        <v/>
      </c>
      <c r="N132" s="35" t="str">
        <f t="shared" si="65"/>
        <v/>
      </c>
      <c r="O132" s="35" t="str">
        <f t="shared" si="65"/>
        <v/>
      </c>
      <c r="P132" s="35" t="str">
        <f t="shared" si="65"/>
        <v/>
      </c>
      <c r="Q132" s="63" t="str">
        <f t="shared" si="65"/>
        <v/>
      </c>
      <c r="R132" s="63" t="str">
        <f t="shared" si="65"/>
        <v/>
      </c>
      <c r="S132" s="63" t="str">
        <f t="shared" si="65"/>
        <v/>
      </c>
      <c r="T132" s="63" t="str">
        <f t="shared" si="65"/>
        <v/>
      </c>
      <c r="U132" s="63" t="str">
        <f t="shared" si="65"/>
        <v/>
      </c>
      <c r="V132" s="64" t="str">
        <f t="shared" si="65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6">IFERROR(SQRT(2*(F131-F130)^2/(F131+F130)),"")</f>
        <v/>
      </c>
      <c r="G133" s="65" t="str">
        <f t="shared" si="66"/>
        <v/>
      </c>
      <c r="H133" s="65" t="str">
        <f t="shared" si="66"/>
        <v/>
      </c>
      <c r="I133" s="65" t="str">
        <f t="shared" si="66"/>
        <v/>
      </c>
      <c r="J133" s="65" t="str">
        <f t="shared" si="66"/>
        <v/>
      </c>
      <c r="K133" s="65" t="str">
        <f t="shared" si="66"/>
        <v/>
      </c>
      <c r="L133" s="65" t="str">
        <f t="shared" si="66"/>
        <v/>
      </c>
      <c r="M133" s="65" t="str">
        <f t="shared" si="66"/>
        <v/>
      </c>
      <c r="N133" s="70" t="str">
        <f t="shared" si="66"/>
        <v/>
      </c>
      <c r="O133" s="70" t="str">
        <f t="shared" si="66"/>
        <v/>
      </c>
      <c r="P133" s="70" t="str">
        <f t="shared" si="66"/>
        <v/>
      </c>
      <c r="Q133" s="65" t="str">
        <f t="shared" si="66"/>
        <v/>
      </c>
      <c r="R133" s="65" t="str">
        <f t="shared" si="66"/>
        <v/>
      </c>
      <c r="S133" s="65" t="str">
        <f t="shared" si="66"/>
        <v/>
      </c>
      <c r="T133" s="65" t="str">
        <f t="shared" si="66"/>
        <v/>
      </c>
      <c r="U133" s="65" t="str">
        <f t="shared" si="66"/>
        <v/>
      </c>
      <c r="V133" s="66" t="str">
        <f t="shared" si="66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67">IFERROR((F135-F134)/F134,"")</f>
        <v/>
      </c>
      <c r="G136" s="63" t="str">
        <f t="shared" si="67"/>
        <v/>
      </c>
      <c r="H136" s="63" t="str">
        <f t="shared" si="67"/>
        <v/>
      </c>
      <c r="I136" s="63" t="str">
        <f t="shared" si="67"/>
        <v/>
      </c>
      <c r="J136" s="63" t="str">
        <f t="shared" si="67"/>
        <v/>
      </c>
      <c r="K136" s="63" t="str">
        <f t="shared" si="67"/>
        <v/>
      </c>
      <c r="L136" s="63" t="str">
        <f t="shared" si="67"/>
        <v/>
      </c>
      <c r="M136" s="63" t="str">
        <f t="shared" si="67"/>
        <v/>
      </c>
      <c r="N136" s="35" t="str">
        <f t="shared" si="67"/>
        <v/>
      </c>
      <c r="O136" s="35" t="str">
        <f t="shared" si="67"/>
        <v/>
      </c>
      <c r="P136" s="35" t="str">
        <f t="shared" si="67"/>
        <v/>
      </c>
      <c r="Q136" s="63" t="str">
        <f t="shared" si="67"/>
        <v/>
      </c>
      <c r="R136" s="63" t="str">
        <f t="shared" si="67"/>
        <v/>
      </c>
      <c r="S136" s="63" t="str">
        <f t="shared" si="67"/>
        <v/>
      </c>
      <c r="T136" s="63" t="str">
        <f t="shared" si="67"/>
        <v/>
      </c>
      <c r="U136" s="63" t="str">
        <f t="shared" si="67"/>
        <v/>
      </c>
      <c r="V136" s="64" t="str">
        <f t="shared" si="67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68">IFERROR(SQRT(2*(F135-F134)^2/(F135+F134)),"")</f>
        <v/>
      </c>
      <c r="G137" s="65" t="str">
        <f t="shared" si="68"/>
        <v/>
      </c>
      <c r="H137" s="65" t="str">
        <f t="shared" si="68"/>
        <v/>
      </c>
      <c r="I137" s="65" t="str">
        <f t="shared" si="68"/>
        <v/>
      </c>
      <c r="J137" s="65" t="str">
        <f t="shared" si="68"/>
        <v/>
      </c>
      <c r="K137" s="65" t="str">
        <f t="shared" si="68"/>
        <v/>
      </c>
      <c r="L137" s="65" t="str">
        <f t="shared" si="68"/>
        <v/>
      </c>
      <c r="M137" s="65" t="str">
        <f t="shared" si="68"/>
        <v/>
      </c>
      <c r="N137" s="70" t="str">
        <f t="shared" si="68"/>
        <v/>
      </c>
      <c r="O137" s="70" t="str">
        <f t="shared" si="68"/>
        <v/>
      </c>
      <c r="P137" s="70" t="str">
        <f t="shared" si="68"/>
        <v/>
      </c>
      <c r="Q137" s="65" t="str">
        <f t="shared" si="68"/>
        <v/>
      </c>
      <c r="R137" s="65" t="str">
        <f t="shared" si="68"/>
        <v/>
      </c>
      <c r="S137" s="65" t="str">
        <f t="shared" si="68"/>
        <v/>
      </c>
      <c r="T137" s="65" t="str">
        <f t="shared" si="68"/>
        <v/>
      </c>
      <c r="U137" s="65" t="str">
        <f t="shared" si="68"/>
        <v/>
      </c>
      <c r="V137" s="66" t="str">
        <f t="shared" si="68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69">IFERROR((F139-F138)/F138,"")</f>
        <v/>
      </c>
      <c r="G140" s="63" t="str">
        <f t="shared" si="69"/>
        <v/>
      </c>
      <c r="H140" s="63" t="str">
        <f t="shared" si="69"/>
        <v/>
      </c>
      <c r="I140" s="63" t="str">
        <f t="shared" si="69"/>
        <v/>
      </c>
      <c r="J140" s="63" t="str">
        <f t="shared" si="69"/>
        <v/>
      </c>
      <c r="K140" s="63" t="str">
        <f t="shared" si="69"/>
        <v/>
      </c>
      <c r="L140" s="63" t="str">
        <f t="shared" si="69"/>
        <v/>
      </c>
      <c r="M140" s="63" t="str">
        <f t="shared" si="69"/>
        <v/>
      </c>
      <c r="N140" s="35" t="str">
        <f t="shared" si="69"/>
        <v/>
      </c>
      <c r="O140" s="35" t="str">
        <f t="shared" si="69"/>
        <v/>
      </c>
      <c r="P140" s="35" t="str">
        <f t="shared" si="69"/>
        <v/>
      </c>
      <c r="Q140" s="63" t="str">
        <f t="shared" si="69"/>
        <v/>
      </c>
      <c r="R140" s="63" t="str">
        <f t="shared" si="69"/>
        <v/>
      </c>
      <c r="S140" s="63" t="str">
        <f t="shared" si="69"/>
        <v/>
      </c>
      <c r="T140" s="63" t="str">
        <f t="shared" si="69"/>
        <v/>
      </c>
      <c r="U140" s="63" t="str">
        <f t="shared" si="69"/>
        <v/>
      </c>
      <c r="V140" s="64" t="str">
        <f t="shared" si="69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70">IFERROR(SQRT(2*(F139-F138)^2/(F139+F138)),"")</f>
        <v/>
      </c>
      <c r="G141" s="65" t="str">
        <f t="shared" si="70"/>
        <v/>
      </c>
      <c r="H141" s="65" t="str">
        <f t="shared" si="70"/>
        <v/>
      </c>
      <c r="I141" s="65" t="str">
        <f t="shared" si="70"/>
        <v/>
      </c>
      <c r="J141" s="65" t="str">
        <f t="shared" si="70"/>
        <v/>
      </c>
      <c r="K141" s="65" t="str">
        <f t="shared" si="70"/>
        <v/>
      </c>
      <c r="L141" s="65" t="str">
        <f t="shared" si="70"/>
        <v/>
      </c>
      <c r="M141" s="65" t="str">
        <f t="shared" si="70"/>
        <v/>
      </c>
      <c r="N141" s="70" t="str">
        <f t="shared" si="70"/>
        <v/>
      </c>
      <c r="O141" s="70" t="str">
        <f t="shared" si="70"/>
        <v/>
      </c>
      <c r="P141" s="70" t="str">
        <f t="shared" si="70"/>
        <v/>
      </c>
      <c r="Q141" s="65" t="str">
        <f t="shared" si="70"/>
        <v/>
      </c>
      <c r="R141" s="65" t="str">
        <f t="shared" si="70"/>
        <v/>
      </c>
      <c r="S141" s="65" t="str">
        <f t="shared" si="70"/>
        <v/>
      </c>
      <c r="T141" s="65" t="str">
        <f t="shared" si="70"/>
        <v/>
      </c>
      <c r="U141" s="65" t="str">
        <f t="shared" si="70"/>
        <v/>
      </c>
      <c r="V141" s="66" t="str">
        <f t="shared" si="70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1">IFERROR((F143-F142)/F142,"")</f>
        <v/>
      </c>
      <c r="G144" s="63" t="str">
        <f t="shared" si="71"/>
        <v/>
      </c>
      <c r="H144" s="63" t="str">
        <f t="shared" si="71"/>
        <v/>
      </c>
      <c r="I144" s="63" t="str">
        <f t="shared" si="71"/>
        <v/>
      </c>
      <c r="J144" s="63" t="str">
        <f t="shared" si="71"/>
        <v/>
      </c>
      <c r="K144" s="63" t="str">
        <f t="shared" si="71"/>
        <v/>
      </c>
      <c r="L144" s="63" t="str">
        <f t="shared" si="71"/>
        <v/>
      </c>
      <c r="M144" s="63" t="str">
        <f t="shared" si="71"/>
        <v/>
      </c>
      <c r="N144" s="35" t="str">
        <f t="shared" si="71"/>
        <v/>
      </c>
      <c r="O144" s="35" t="str">
        <f t="shared" si="71"/>
        <v/>
      </c>
      <c r="P144" s="35" t="str">
        <f t="shared" si="71"/>
        <v/>
      </c>
      <c r="Q144" s="63" t="str">
        <f t="shared" si="71"/>
        <v/>
      </c>
      <c r="R144" s="63" t="str">
        <f t="shared" si="71"/>
        <v/>
      </c>
      <c r="S144" s="63" t="str">
        <f t="shared" si="71"/>
        <v/>
      </c>
      <c r="T144" s="63" t="str">
        <f t="shared" si="71"/>
        <v/>
      </c>
      <c r="U144" s="63" t="str">
        <f t="shared" si="71"/>
        <v/>
      </c>
      <c r="V144" s="64" t="str">
        <f t="shared" si="71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2">IFERROR(SQRT(2*(F143-F142)^2/(F143+F142)),"")</f>
        <v/>
      </c>
      <c r="G145" s="65" t="str">
        <f t="shared" si="72"/>
        <v/>
      </c>
      <c r="H145" s="65" t="str">
        <f t="shared" si="72"/>
        <v/>
      </c>
      <c r="I145" s="65" t="str">
        <f t="shared" si="72"/>
        <v/>
      </c>
      <c r="J145" s="65" t="str">
        <f t="shared" si="72"/>
        <v/>
      </c>
      <c r="K145" s="65" t="str">
        <f t="shared" si="72"/>
        <v/>
      </c>
      <c r="L145" s="65" t="str">
        <f t="shared" si="72"/>
        <v/>
      </c>
      <c r="M145" s="65" t="str">
        <f t="shared" si="72"/>
        <v/>
      </c>
      <c r="N145" s="70" t="str">
        <f t="shared" si="72"/>
        <v/>
      </c>
      <c r="O145" s="70" t="str">
        <f t="shared" si="72"/>
        <v/>
      </c>
      <c r="P145" s="70" t="str">
        <f t="shared" si="72"/>
        <v/>
      </c>
      <c r="Q145" s="65" t="str">
        <f t="shared" si="72"/>
        <v/>
      </c>
      <c r="R145" s="65" t="str">
        <f t="shared" si="72"/>
        <v/>
      </c>
      <c r="S145" s="65" t="str">
        <f t="shared" si="72"/>
        <v/>
      </c>
      <c r="T145" s="65" t="str">
        <f t="shared" si="72"/>
        <v/>
      </c>
      <c r="U145" s="65" t="str">
        <f t="shared" si="72"/>
        <v/>
      </c>
      <c r="V145" s="66" t="str">
        <f t="shared" si="72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3">IFERROR((F147-F146)/F146,"")</f>
        <v/>
      </c>
      <c r="G148" s="63" t="str">
        <f t="shared" si="73"/>
        <v/>
      </c>
      <c r="H148" s="63" t="str">
        <f t="shared" si="73"/>
        <v/>
      </c>
      <c r="I148" s="63" t="str">
        <f t="shared" si="73"/>
        <v/>
      </c>
      <c r="J148" s="63" t="str">
        <f t="shared" si="73"/>
        <v/>
      </c>
      <c r="K148" s="63" t="str">
        <f t="shared" si="73"/>
        <v/>
      </c>
      <c r="L148" s="63" t="str">
        <f t="shared" si="73"/>
        <v/>
      </c>
      <c r="M148" s="63" t="str">
        <f t="shared" si="73"/>
        <v/>
      </c>
      <c r="N148" s="35" t="str">
        <f t="shared" si="73"/>
        <v/>
      </c>
      <c r="O148" s="35" t="str">
        <f t="shared" si="73"/>
        <v/>
      </c>
      <c r="P148" s="35" t="str">
        <f t="shared" si="73"/>
        <v/>
      </c>
      <c r="Q148" s="63" t="str">
        <f t="shared" si="73"/>
        <v/>
      </c>
      <c r="R148" s="63" t="str">
        <f t="shared" si="73"/>
        <v/>
      </c>
      <c r="S148" s="63" t="str">
        <f t="shared" si="73"/>
        <v/>
      </c>
      <c r="T148" s="63" t="str">
        <f t="shared" si="73"/>
        <v/>
      </c>
      <c r="U148" s="63" t="str">
        <f t="shared" si="73"/>
        <v/>
      </c>
      <c r="V148" s="64" t="str">
        <f t="shared" si="73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4">IFERROR(SQRT(2*(F147-F146)^2/(F147+F146)),"")</f>
        <v/>
      </c>
      <c r="G149" s="65" t="str">
        <f t="shared" si="74"/>
        <v/>
      </c>
      <c r="H149" s="65" t="str">
        <f t="shared" si="74"/>
        <v/>
      </c>
      <c r="I149" s="65" t="str">
        <f t="shared" si="74"/>
        <v/>
      </c>
      <c r="J149" s="65" t="str">
        <f t="shared" si="74"/>
        <v/>
      </c>
      <c r="K149" s="65" t="str">
        <f t="shared" si="74"/>
        <v/>
      </c>
      <c r="L149" s="65" t="str">
        <f t="shared" si="74"/>
        <v/>
      </c>
      <c r="M149" s="65" t="str">
        <f t="shared" si="74"/>
        <v/>
      </c>
      <c r="N149" s="70" t="str">
        <f t="shared" si="74"/>
        <v/>
      </c>
      <c r="O149" s="70" t="str">
        <f t="shared" si="74"/>
        <v/>
      </c>
      <c r="P149" s="70" t="str">
        <f t="shared" si="74"/>
        <v/>
      </c>
      <c r="Q149" s="65" t="str">
        <f t="shared" si="74"/>
        <v/>
      </c>
      <c r="R149" s="65" t="str">
        <f t="shared" si="74"/>
        <v/>
      </c>
      <c r="S149" s="65" t="str">
        <f t="shared" si="74"/>
        <v/>
      </c>
      <c r="T149" s="65" t="str">
        <f t="shared" si="74"/>
        <v/>
      </c>
      <c r="U149" s="65" t="str">
        <f t="shared" si="74"/>
        <v/>
      </c>
      <c r="V149" s="66" t="str">
        <f t="shared" si="74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75">IFERROR((F151-F150)/F150,"")</f>
        <v/>
      </c>
      <c r="G152" s="63" t="str">
        <f t="shared" si="75"/>
        <v/>
      </c>
      <c r="H152" s="63" t="str">
        <f t="shared" si="75"/>
        <v/>
      </c>
      <c r="I152" s="63" t="str">
        <f t="shared" si="75"/>
        <v/>
      </c>
      <c r="J152" s="63" t="str">
        <f t="shared" si="75"/>
        <v/>
      </c>
      <c r="K152" s="63" t="str">
        <f t="shared" si="75"/>
        <v/>
      </c>
      <c r="L152" s="63" t="str">
        <f t="shared" si="75"/>
        <v/>
      </c>
      <c r="M152" s="63" t="str">
        <f t="shared" si="75"/>
        <v/>
      </c>
      <c r="N152" s="35" t="str">
        <f t="shared" si="75"/>
        <v/>
      </c>
      <c r="O152" s="35" t="str">
        <f t="shared" si="75"/>
        <v/>
      </c>
      <c r="P152" s="35" t="str">
        <f t="shared" si="75"/>
        <v/>
      </c>
      <c r="Q152" s="63" t="str">
        <f t="shared" si="75"/>
        <v/>
      </c>
      <c r="R152" s="63" t="str">
        <f t="shared" si="75"/>
        <v/>
      </c>
      <c r="S152" s="63" t="str">
        <f t="shared" si="75"/>
        <v/>
      </c>
      <c r="T152" s="63" t="str">
        <f t="shared" si="75"/>
        <v/>
      </c>
      <c r="U152" s="63" t="str">
        <f t="shared" si="75"/>
        <v/>
      </c>
      <c r="V152" s="64" t="str">
        <f t="shared" si="75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76">IFERROR(SQRT(2*(F151-F150)^2/(F151+F150)),"")</f>
        <v/>
      </c>
      <c r="G153" s="65" t="str">
        <f t="shared" si="76"/>
        <v/>
      </c>
      <c r="H153" s="65" t="str">
        <f t="shared" si="76"/>
        <v/>
      </c>
      <c r="I153" s="65" t="str">
        <f t="shared" si="76"/>
        <v/>
      </c>
      <c r="J153" s="65" t="str">
        <f t="shared" si="76"/>
        <v/>
      </c>
      <c r="K153" s="65" t="str">
        <f t="shared" si="76"/>
        <v/>
      </c>
      <c r="L153" s="65" t="str">
        <f t="shared" si="76"/>
        <v/>
      </c>
      <c r="M153" s="65" t="str">
        <f t="shared" si="76"/>
        <v/>
      </c>
      <c r="N153" s="74" t="str">
        <f t="shared" si="76"/>
        <v/>
      </c>
      <c r="O153" s="74" t="str">
        <f t="shared" si="76"/>
        <v/>
      </c>
      <c r="P153" s="74" t="str">
        <f t="shared" si="76"/>
        <v/>
      </c>
      <c r="Q153" s="65" t="str">
        <f t="shared" si="76"/>
        <v/>
      </c>
      <c r="R153" s="65" t="str">
        <f t="shared" si="76"/>
        <v/>
      </c>
      <c r="S153" s="65" t="str">
        <f t="shared" si="76"/>
        <v/>
      </c>
      <c r="T153" s="65" t="str">
        <f t="shared" si="76"/>
        <v/>
      </c>
      <c r="U153" s="65" t="str">
        <f t="shared" si="76"/>
        <v/>
      </c>
      <c r="V153" s="66" t="str">
        <f t="shared" si="76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77">IFERROR((F155-F154)/F154,"")</f>
        <v/>
      </c>
      <c r="G156" s="63" t="str">
        <f t="shared" si="77"/>
        <v/>
      </c>
      <c r="H156" s="63" t="str">
        <f t="shared" si="77"/>
        <v/>
      </c>
      <c r="I156" s="63" t="str">
        <f t="shared" si="77"/>
        <v/>
      </c>
      <c r="J156" s="63" t="str">
        <f t="shared" si="77"/>
        <v/>
      </c>
      <c r="K156" s="63" t="str">
        <f t="shared" si="77"/>
        <v/>
      </c>
      <c r="L156" s="63" t="str">
        <f t="shared" si="77"/>
        <v/>
      </c>
      <c r="M156" s="63" t="str">
        <f t="shared" si="77"/>
        <v/>
      </c>
      <c r="N156" s="35" t="str">
        <f t="shared" si="77"/>
        <v/>
      </c>
      <c r="O156" s="35" t="str">
        <f t="shared" si="77"/>
        <v/>
      </c>
      <c r="P156" s="35" t="str">
        <f t="shared" si="77"/>
        <v/>
      </c>
      <c r="Q156" s="63" t="str">
        <f t="shared" si="77"/>
        <v/>
      </c>
      <c r="R156" s="63" t="str">
        <f t="shared" si="77"/>
        <v/>
      </c>
      <c r="S156" s="63" t="str">
        <f t="shared" si="77"/>
        <v/>
      </c>
      <c r="T156" s="63" t="str">
        <f t="shared" si="77"/>
        <v/>
      </c>
      <c r="U156" s="63" t="str">
        <f t="shared" si="77"/>
        <v/>
      </c>
      <c r="V156" s="64" t="str">
        <f t="shared" si="77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78">IFERROR(SQRT(2*(F155-F154)^2/(F155+F154)),"")</f>
        <v/>
      </c>
      <c r="G157" s="65" t="str">
        <f t="shared" si="78"/>
        <v/>
      </c>
      <c r="H157" s="65" t="str">
        <f t="shared" si="78"/>
        <v/>
      </c>
      <c r="I157" s="65" t="str">
        <f t="shared" si="78"/>
        <v/>
      </c>
      <c r="J157" s="65" t="str">
        <f t="shared" si="78"/>
        <v/>
      </c>
      <c r="K157" s="65" t="str">
        <f t="shared" si="78"/>
        <v/>
      </c>
      <c r="L157" s="65" t="str">
        <f t="shared" si="78"/>
        <v/>
      </c>
      <c r="M157" s="65" t="str">
        <f t="shared" si="78"/>
        <v/>
      </c>
      <c r="N157" s="74" t="str">
        <f t="shared" si="78"/>
        <v/>
      </c>
      <c r="O157" s="74" t="str">
        <f t="shared" si="78"/>
        <v/>
      </c>
      <c r="P157" s="74" t="str">
        <f t="shared" si="78"/>
        <v/>
      </c>
      <c r="Q157" s="65" t="str">
        <f t="shared" si="78"/>
        <v/>
      </c>
      <c r="R157" s="65" t="str">
        <f t="shared" si="78"/>
        <v/>
      </c>
      <c r="S157" s="65" t="str">
        <f t="shared" si="78"/>
        <v/>
      </c>
      <c r="T157" s="65" t="str">
        <f t="shared" si="78"/>
        <v/>
      </c>
      <c r="U157" s="65" t="str">
        <f t="shared" si="78"/>
        <v/>
      </c>
      <c r="V157" s="66" t="str">
        <f t="shared" si="78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79">IFERROR((F159-F158)/F158,"")</f>
        <v/>
      </c>
      <c r="G160" s="63" t="str">
        <f t="shared" si="79"/>
        <v/>
      </c>
      <c r="H160" s="63" t="str">
        <f t="shared" si="79"/>
        <v/>
      </c>
      <c r="I160" s="63" t="str">
        <f t="shared" si="79"/>
        <v/>
      </c>
      <c r="J160" s="63" t="str">
        <f t="shared" si="79"/>
        <v/>
      </c>
      <c r="K160" s="63" t="str">
        <f t="shared" si="79"/>
        <v/>
      </c>
      <c r="L160" s="63" t="str">
        <f t="shared" si="79"/>
        <v/>
      </c>
      <c r="M160" s="63" t="str">
        <f t="shared" si="79"/>
        <v/>
      </c>
      <c r="N160" s="35" t="str">
        <f t="shared" si="79"/>
        <v/>
      </c>
      <c r="O160" s="35" t="str">
        <f t="shared" si="79"/>
        <v/>
      </c>
      <c r="P160" s="35" t="str">
        <f t="shared" si="79"/>
        <v/>
      </c>
      <c r="Q160" s="63" t="str">
        <f t="shared" si="79"/>
        <v/>
      </c>
      <c r="R160" s="63" t="str">
        <f t="shared" si="79"/>
        <v/>
      </c>
      <c r="S160" s="63" t="str">
        <f t="shared" si="79"/>
        <v/>
      </c>
      <c r="T160" s="63" t="str">
        <f t="shared" si="79"/>
        <v/>
      </c>
      <c r="U160" s="63" t="str">
        <f t="shared" si="79"/>
        <v/>
      </c>
      <c r="V160" s="64" t="str">
        <f t="shared" si="79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80">IFERROR(SQRT(2*(F159-F158)^2/(F159+F158)),"")</f>
        <v/>
      </c>
      <c r="G161" s="65" t="str">
        <f t="shared" si="80"/>
        <v/>
      </c>
      <c r="H161" s="65" t="str">
        <f t="shared" si="80"/>
        <v/>
      </c>
      <c r="I161" s="65" t="str">
        <f t="shared" si="80"/>
        <v/>
      </c>
      <c r="J161" s="65" t="str">
        <f t="shared" si="80"/>
        <v/>
      </c>
      <c r="K161" s="65" t="str">
        <f t="shared" si="80"/>
        <v/>
      </c>
      <c r="L161" s="65" t="str">
        <f t="shared" si="80"/>
        <v/>
      </c>
      <c r="M161" s="65" t="str">
        <f t="shared" si="80"/>
        <v/>
      </c>
      <c r="N161" s="74" t="str">
        <f t="shared" si="80"/>
        <v/>
      </c>
      <c r="O161" s="74" t="str">
        <f t="shared" si="80"/>
        <v/>
      </c>
      <c r="P161" s="74" t="str">
        <f t="shared" si="80"/>
        <v/>
      </c>
      <c r="Q161" s="65" t="str">
        <f t="shared" si="80"/>
        <v/>
      </c>
      <c r="R161" s="65" t="str">
        <f t="shared" si="80"/>
        <v/>
      </c>
      <c r="S161" s="65" t="str">
        <f t="shared" si="80"/>
        <v/>
      </c>
      <c r="T161" s="65" t="str">
        <f t="shared" si="80"/>
        <v/>
      </c>
      <c r="U161" s="65" t="str">
        <f t="shared" si="80"/>
        <v/>
      </c>
      <c r="V161" s="66" t="str">
        <f t="shared" si="80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/>
      <c r="E162" s="90"/>
    </row>
    <row r="163" spans="1:22" ht="13.95" customHeight="1" x14ac:dyDescent="0.3">
      <c r="A163" s="82"/>
      <c r="B163" s="85"/>
      <c r="C163" s="18" t="s">
        <v>548</v>
      </c>
      <c r="D163" s="88"/>
      <c r="E163" s="88"/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 t="str">
        <f t="shared" ref="F164:V164" si="81">IFERROR((F163-F162)/F162,"")</f>
        <v/>
      </c>
      <c r="G164" s="63" t="str">
        <f t="shared" si="81"/>
        <v/>
      </c>
      <c r="H164" s="63" t="str">
        <f t="shared" si="81"/>
        <v/>
      </c>
      <c r="I164" s="63" t="str">
        <f t="shared" si="81"/>
        <v/>
      </c>
      <c r="J164" s="63" t="str">
        <f t="shared" si="81"/>
        <v/>
      </c>
      <c r="K164" s="63" t="str">
        <f t="shared" si="81"/>
        <v/>
      </c>
      <c r="L164" s="63" t="str">
        <f t="shared" si="81"/>
        <v/>
      </c>
      <c r="M164" s="63" t="str">
        <f t="shared" si="81"/>
        <v/>
      </c>
      <c r="N164" s="35" t="str">
        <f t="shared" si="81"/>
        <v/>
      </c>
      <c r="O164" s="35" t="str">
        <f t="shared" si="81"/>
        <v/>
      </c>
      <c r="P164" s="35" t="str">
        <f t="shared" si="81"/>
        <v/>
      </c>
      <c r="Q164" s="63" t="str">
        <f t="shared" si="81"/>
        <v/>
      </c>
      <c r="R164" s="63" t="str">
        <f t="shared" si="81"/>
        <v/>
      </c>
      <c r="S164" s="63" t="str">
        <f t="shared" si="81"/>
        <v/>
      </c>
      <c r="T164" s="63" t="str">
        <f t="shared" si="81"/>
        <v/>
      </c>
      <c r="U164" s="63" t="str">
        <f t="shared" si="81"/>
        <v/>
      </c>
      <c r="V164" s="64" t="str">
        <f t="shared" si="81"/>
        <v/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 t="str">
        <f t="shared" ref="F165:V165" si="82">IFERROR(SQRT(2*(F163-F162)^2/(F163+F162)),"")</f>
        <v/>
      </c>
      <c r="G165" s="65" t="str">
        <f t="shared" si="82"/>
        <v/>
      </c>
      <c r="H165" s="65" t="str">
        <f t="shared" si="82"/>
        <v/>
      </c>
      <c r="I165" s="65" t="str">
        <f t="shared" si="82"/>
        <v/>
      </c>
      <c r="J165" s="65" t="str">
        <f t="shared" si="82"/>
        <v/>
      </c>
      <c r="K165" s="65" t="str">
        <f t="shared" si="82"/>
        <v/>
      </c>
      <c r="L165" s="65" t="str">
        <f t="shared" si="82"/>
        <v/>
      </c>
      <c r="M165" s="65" t="str">
        <f t="shared" si="82"/>
        <v/>
      </c>
      <c r="N165" s="74" t="str">
        <f t="shared" si="82"/>
        <v/>
      </c>
      <c r="O165" s="74" t="str">
        <f t="shared" si="82"/>
        <v/>
      </c>
      <c r="P165" s="74" t="str">
        <f t="shared" si="82"/>
        <v/>
      </c>
      <c r="Q165" s="65" t="str">
        <f t="shared" si="82"/>
        <v/>
      </c>
      <c r="R165" s="65" t="str">
        <f t="shared" si="82"/>
        <v/>
      </c>
      <c r="S165" s="65" t="str">
        <f t="shared" si="82"/>
        <v/>
      </c>
      <c r="T165" s="65" t="str">
        <f t="shared" si="82"/>
        <v/>
      </c>
      <c r="U165" s="65" t="str">
        <f t="shared" si="82"/>
        <v/>
      </c>
      <c r="V165" s="66" t="str">
        <f t="shared" si="82"/>
        <v/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3">IFERROR((F167-F166)/F166,"")</f>
        <v/>
      </c>
      <c r="G168" s="63" t="str">
        <f t="shared" si="83"/>
        <v/>
      </c>
      <c r="H168" s="63" t="str">
        <f t="shared" si="83"/>
        <v/>
      </c>
      <c r="I168" s="63" t="str">
        <f t="shared" si="83"/>
        <v/>
      </c>
      <c r="J168" s="63" t="str">
        <f t="shared" si="83"/>
        <v/>
      </c>
      <c r="K168" s="63" t="str">
        <f t="shared" si="83"/>
        <v/>
      </c>
      <c r="L168" s="63" t="str">
        <f t="shared" si="83"/>
        <v/>
      </c>
      <c r="M168" s="63" t="str">
        <f t="shared" si="83"/>
        <v/>
      </c>
      <c r="N168" s="35" t="str">
        <f t="shared" si="83"/>
        <v/>
      </c>
      <c r="O168" s="35" t="str">
        <f t="shared" si="83"/>
        <v/>
      </c>
      <c r="P168" s="35" t="str">
        <f t="shared" si="83"/>
        <v/>
      </c>
      <c r="Q168" s="63" t="str">
        <f t="shared" si="83"/>
        <v/>
      </c>
      <c r="R168" s="63" t="str">
        <f t="shared" si="83"/>
        <v/>
      </c>
      <c r="S168" s="63" t="str">
        <f t="shared" si="83"/>
        <v/>
      </c>
      <c r="T168" s="63" t="str">
        <f t="shared" si="83"/>
        <v/>
      </c>
      <c r="U168" s="63" t="str">
        <f t="shared" si="83"/>
        <v/>
      </c>
      <c r="V168" s="64" t="str">
        <f t="shared" si="83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4">IFERROR(SQRT(2*(F167-F166)^2/(F167+F166)),"")</f>
        <v/>
      </c>
      <c r="G169" s="65" t="str">
        <f t="shared" si="84"/>
        <v/>
      </c>
      <c r="H169" s="65" t="str">
        <f t="shared" si="84"/>
        <v/>
      </c>
      <c r="I169" s="65" t="str">
        <f t="shared" si="84"/>
        <v/>
      </c>
      <c r="J169" s="65" t="str">
        <f t="shared" si="84"/>
        <v/>
      </c>
      <c r="K169" s="65" t="str">
        <f t="shared" si="84"/>
        <v/>
      </c>
      <c r="L169" s="65" t="str">
        <f t="shared" si="84"/>
        <v/>
      </c>
      <c r="M169" s="65" t="str">
        <f t="shared" si="84"/>
        <v/>
      </c>
      <c r="N169" s="70" t="str">
        <f t="shared" si="84"/>
        <v/>
      </c>
      <c r="O169" s="70" t="str">
        <f t="shared" si="84"/>
        <v/>
      </c>
      <c r="P169" s="70" t="str">
        <f t="shared" si="84"/>
        <v/>
      </c>
      <c r="Q169" s="65" t="str">
        <f t="shared" si="84"/>
        <v/>
      </c>
      <c r="R169" s="65" t="str">
        <f t="shared" si="84"/>
        <v/>
      </c>
      <c r="S169" s="65" t="str">
        <f t="shared" si="84"/>
        <v/>
      </c>
      <c r="T169" s="65" t="str">
        <f t="shared" si="84"/>
        <v/>
      </c>
      <c r="U169" s="65" t="str">
        <f t="shared" si="84"/>
        <v/>
      </c>
      <c r="V169" s="66" t="str">
        <f t="shared" si="84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5">IFERROR((F171-F170)/F170,"")</f>
        <v/>
      </c>
      <c r="G172" s="63" t="str">
        <f t="shared" si="85"/>
        <v/>
      </c>
      <c r="H172" s="63" t="str">
        <f t="shared" si="85"/>
        <v/>
      </c>
      <c r="I172" s="63" t="str">
        <f t="shared" si="85"/>
        <v/>
      </c>
      <c r="J172" s="63" t="str">
        <f t="shared" si="85"/>
        <v/>
      </c>
      <c r="K172" s="63" t="str">
        <f t="shared" si="85"/>
        <v/>
      </c>
      <c r="L172" s="63" t="str">
        <f t="shared" si="85"/>
        <v/>
      </c>
      <c r="M172" s="63" t="str">
        <f t="shared" si="85"/>
        <v/>
      </c>
      <c r="N172" s="35" t="str">
        <f t="shared" si="85"/>
        <v/>
      </c>
      <c r="O172" s="35" t="str">
        <f t="shared" si="85"/>
        <v/>
      </c>
      <c r="P172" s="35" t="str">
        <f t="shared" si="85"/>
        <v/>
      </c>
      <c r="Q172" s="63" t="str">
        <f t="shared" si="85"/>
        <v/>
      </c>
      <c r="R172" s="63" t="str">
        <f t="shared" si="85"/>
        <v/>
      </c>
      <c r="S172" s="63" t="str">
        <f t="shared" si="85"/>
        <v/>
      </c>
      <c r="T172" s="63" t="str">
        <f t="shared" si="85"/>
        <v/>
      </c>
      <c r="U172" s="63" t="str">
        <f t="shared" si="85"/>
        <v/>
      </c>
      <c r="V172" s="64" t="str">
        <f t="shared" si="85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6">IFERROR(SQRT(2*(F171-F170)^2/(F171+F170)),"")</f>
        <v/>
      </c>
      <c r="G173" s="65" t="str">
        <f t="shared" si="86"/>
        <v/>
      </c>
      <c r="H173" s="65" t="str">
        <f t="shared" si="86"/>
        <v/>
      </c>
      <c r="I173" s="65" t="str">
        <f t="shared" si="86"/>
        <v/>
      </c>
      <c r="J173" s="65" t="str">
        <f t="shared" si="86"/>
        <v/>
      </c>
      <c r="K173" s="65" t="str">
        <f t="shared" si="86"/>
        <v/>
      </c>
      <c r="L173" s="65" t="str">
        <f t="shared" si="86"/>
        <v/>
      </c>
      <c r="M173" s="65" t="str">
        <f t="shared" si="86"/>
        <v/>
      </c>
      <c r="N173" s="70" t="str">
        <f t="shared" si="86"/>
        <v/>
      </c>
      <c r="O173" s="70" t="str">
        <f t="shared" si="86"/>
        <v/>
      </c>
      <c r="P173" s="70" t="str">
        <f t="shared" si="86"/>
        <v/>
      </c>
      <c r="Q173" s="65" t="str">
        <f t="shared" si="86"/>
        <v/>
      </c>
      <c r="R173" s="65" t="str">
        <f t="shared" si="86"/>
        <v/>
      </c>
      <c r="S173" s="65" t="str">
        <f t="shared" si="86"/>
        <v/>
      </c>
      <c r="T173" s="65" t="str">
        <f t="shared" si="86"/>
        <v/>
      </c>
      <c r="U173" s="65" t="str">
        <f t="shared" si="86"/>
        <v/>
      </c>
      <c r="V173" s="66" t="str">
        <f t="shared" si="86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87">IFERROR((F175-F174)/F174,"")</f>
        <v/>
      </c>
      <c r="G176" s="63" t="str">
        <f t="shared" si="87"/>
        <v/>
      </c>
      <c r="H176" s="63" t="str">
        <f t="shared" si="87"/>
        <v/>
      </c>
      <c r="I176" s="63" t="str">
        <f t="shared" si="87"/>
        <v/>
      </c>
      <c r="J176" s="63" t="str">
        <f t="shared" si="87"/>
        <v/>
      </c>
      <c r="K176" s="63" t="str">
        <f t="shared" si="87"/>
        <v/>
      </c>
      <c r="L176" s="63" t="str">
        <f t="shared" si="87"/>
        <v/>
      </c>
      <c r="M176" s="63" t="str">
        <f t="shared" si="87"/>
        <v/>
      </c>
      <c r="N176" s="35" t="str">
        <f t="shared" si="87"/>
        <v/>
      </c>
      <c r="O176" s="35" t="str">
        <f t="shared" si="87"/>
        <v/>
      </c>
      <c r="P176" s="35" t="str">
        <f t="shared" si="87"/>
        <v/>
      </c>
      <c r="Q176" s="63" t="str">
        <f t="shared" si="87"/>
        <v/>
      </c>
      <c r="R176" s="63" t="str">
        <f t="shared" si="87"/>
        <v/>
      </c>
      <c r="S176" s="63" t="str">
        <f t="shared" si="87"/>
        <v/>
      </c>
      <c r="T176" s="63" t="str">
        <f t="shared" si="87"/>
        <v/>
      </c>
      <c r="U176" s="63" t="str">
        <f t="shared" si="87"/>
        <v/>
      </c>
      <c r="V176" s="64" t="str">
        <f t="shared" si="87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88">IFERROR(SQRT(2*(F175-F174)^2/(F175+F174)),"")</f>
        <v/>
      </c>
      <c r="G177" s="65" t="str">
        <f t="shared" si="88"/>
        <v/>
      </c>
      <c r="H177" s="65" t="str">
        <f t="shared" si="88"/>
        <v/>
      </c>
      <c r="I177" s="65" t="str">
        <f t="shared" si="88"/>
        <v/>
      </c>
      <c r="J177" s="65" t="str">
        <f t="shared" si="88"/>
        <v/>
      </c>
      <c r="K177" s="65" t="str">
        <f t="shared" si="88"/>
        <v/>
      </c>
      <c r="L177" s="65" t="str">
        <f t="shared" si="88"/>
        <v/>
      </c>
      <c r="M177" s="65" t="str">
        <f t="shared" si="88"/>
        <v/>
      </c>
      <c r="N177" s="70" t="str">
        <f t="shared" si="88"/>
        <v/>
      </c>
      <c r="O177" s="70" t="str">
        <f t="shared" si="88"/>
        <v/>
      </c>
      <c r="P177" s="70" t="str">
        <f t="shared" si="88"/>
        <v/>
      </c>
      <c r="Q177" s="65" t="str">
        <f t="shared" si="88"/>
        <v/>
      </c>
      <c r="R177" s="65" t="str">
        <f t="shared" si="88"/>
        <v/>
      </c>
      <c r="S177" s="65" t="str">
        <f t="shared" si="88"/>
        <v/>
      </c>
      <c r="T177" s="65" t="str">
        <f t="shared" si="88"/>
        <v/>
      </c>
      <c r="U177" s="65" t="str">
        <f t="shared" si="88"/>
        <v/>
      </c>
      <c r="V177" s="66" t="str">
        <f t="shared" si="88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89">IFERROR((F179-F178)/F178,"")</f>
        <v/>
      </c>
      <c r="G180" s="63" t="str">
        <f t="shared" si="89"/>
        <v/>
      </c>
      <c r="H180" s="63" t="str">
        <f t="shared" si="89"/>
        <v/>
      </c>
      <c r="I180" s="63" t="str">
        <f t="shared" si="89"/>
        <v/>
      </c>
      <c r="J180" s="63" t="str">
        <f t="shared" si="89"/>
        <v/>
      </c>
      <c r="K180" s="63" t="str">
        <f t="shared" si="89"/>
        <v/>
      </c>
      <c r="L180" s="63" t="str">
        <f t="shared" si="89"/>
        <v/>
      </c>
      <c r="M180" s="63" t="str">
        <f t="shared" si="89"/>
        <v/>
      </c>
      <c r="N180" s="35" t="str">
        <f t="shared" si="89"/>
        <v/>
      </c>
      <c r="O180" s="35" t="str">
        <f t="shared" si="89"/>
        <v/>
      </c>
      <c r="P180" s="35" t="str">
        <f t="shared" si="89"/>
        <v/>
      </c>
      <c r="Q180" s="63" t="str">
        <f t="shared" si="89"/>
        <v/>
      </c>
      <c r="R180" s="63" t="str">
        <f t="shared" si="89"/>
        <v/>
      </c>
      <c r="S180" s="63" t="str">
        <f t="shared" si="89"/>
        <v/>
      </c>
      <c r="T180" s="63" t="str">
        <f t="shared" si="89"/>
        <v/>
      </c>
      <c r="U180" s="63" t="str">
        <f t="shared" si="89"/>
        <v/>
      </c>
      <c r="V180" s="64" t="str">
        <f t="shared" si="89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90">IFERROR(SQRT(2*(F179-F178)^2/(F179+F178)),"")</f>
        <v/>
      </c>
      <c r="G181" s="65" t="str">
        <f t="shared" si="90"/>
        <v/>
      </c>
      <c r="H181" s="65" t="str">
        <f t="shared" si="90"/>
        <v/>
      </c>
      <c r="I181" s="65" t="str">
        <f t="shared" si="90"/>
        <v/>
      </c>
      <c r="J181" s="65" t="str">
        <f t="shared" si="90"/>
        <v/>
      </c>
      <c r="K181" s="65" t="str">
        <f t="shared" si="90"/>
        <v/>
      </c>
      <c r="L181" s="65" t="str">
        <f t="shared" si="90"/>
        <v/>
      </c>
      <c r="M181" s="65" t="str">
        <f t="shared" si="90"/>
        <v/>
      </c>
      <c r="N181" s="70" t="str">
        <f t="shared" si="90"/>
        <v/>
      </c>
      <c r="O181" s="70" t="str">
        <f t="shared" si="90"/>
        <v/>
      </c>
      <c r="P181" s="70" t="str">
        <f t="shared" si="90"/>
        <v/>
      </c>
      <c r="Q181" s="65" t="str">
        <f t="shared" si="90"/>
        <v/>
      </c>
      <c r="R181" s="65" t="str">
        <f t="shared" si="90"/>
        <v/>
      </c>
      <c r="S181" s="65" t="str">
        <f t="shared" si="90"/>
        <v/>
      </c>
      <c r="T181" s="65" t="str">
        <f t="shared" si="90"/>
        <v/>
      </c>
      <c r="U181" s="65" t="str">
        <f t="shared" si="90"/>
        <v/>
      </c>
      <c r="V181" s="66" t="str">
        <f t="shared" si="90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1">IFERROR((F183-F182)/F182,"")</f>
        <v/>
      </c>
      <c r="G184" s="63" t="str">
        <f t="shared" si="91"/>
        <v/>
      </c>
      <c r="H184" s="63" t="str">
        <f t="shared" si="91"/>
        <v/>
      </c>
      <c r="I184" s="63" t="str">
        <f t="shared" si="91"/>
        <v/>
      </c>
      <c r="J184" s="63" t="str">
        <f t="shared" si="91"/>
        <v/>
      </c>
      <c r="K184" s="63" t="str">
        <f t="shared" si="91"/>
        <v/>
      </c>
      <c r="L184" s="63" t="str">
        <f t="shared" si="91"/>
        <v/>
      </c>
      <c r="M184" s="63" t="str">
        <f t="shared" si="91"/>
        <v/>
      </c>
      <c r="N184" s="35" t="str">
        <f t="shared" si="91"/>
        <v/>
      </c>
      <c r="O184" s="35" t="str">
        <f t="shared" si="91"/>
        <v/>
      </c>
      <c r="P184" s="35" t="str">
        <f t="shared" si="91"/>
        <v/>
      </c>
      <c r="Q184" s="63" t="str">
        <f t="shared" si="91"/>
        <v/>
      </c>
      <c r="R184" s="63" t="str">
        <f t="shared" si="91"/>
        <v/>
      </c>
      <c r="S184" s="63" t="str">
        <f t="shared" si="91"/>
        <v/>
      </c>
      <c r="T184" s="63" t="str">
        <f t="shared" si="91"/>
        <v/>
      </c>
      <c r="U184" s="63" t="str">
        <f t="shared" si="91"/>
        <v/>
      </c>
      <c r="V184" s="64" t="str">
        <f t="shared" si="91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2">IFERROR(SQRT(2*(F183-F182)^2/(F183+F182)),"")</f>
        <v/>
      </c>
      <c r="G185" s="65" t="str">
        <f t="shared" si="92"/>
        <v/>
      </c>
      <c r="H185" s="65" t="str">
        <f t="shared" si="92"/>
        <v/>
      </c>
      <c r="I185" s="65" t="str">
        <f t="shared" si="92"/>
        <v/>
      </c>
      <c r="J185" s="65" t="str">
        <f t="shared" si="92"/>
        <v/>
      </c>
      <c r="K185" s="65" t="str">
        <f t="shared" si="92"/>
        <v/>
      </c>
      <c r="L185" s="65" t="str">
        <f t="shared" si="92"/>
        <v/>
      </c>
      <c r="M185" s="65" t="str">
        <f t="shared" si="92"/>
        <v/>
      </c>
      <c r="N185" s="70" t="str">
        <f t="shared" si="92"/>
        <v/>
      </c>
      <c r="O185" s="70" t="str">
        <f t="shared" si="92"/>
        <v/>
      </c>
      <c r="P185" s="70" t="str">
        <f t="shared" si="92"/>
        <v/>
      </c>
      <c r="Q185" s="65" t="str">
        <f t="shared" si="92"/>
        <v/>
      </c>
      <c r="R185" s="65" t="str">
        <f t="shared" si="92"/>
        <v/>
      </c>
      <c r="S185" s="65" t="str">
        <f t="shared" si="92"/>
        <v/>
      </c>
      <c r="T185" s="65" t="str">
        <f t="shared" si="92"/>
        <v/>
      </c>
      <c r="U185" s="65" t="str">
        <f t="shared" si="92"/>
        <v/>
      </c>
      <c r="V185" s="66" t="str">
        <f t="shared" si="92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3">IFERROR((F187-F186)/F186,"")</f>
        <v/>
      </c>
      <c r="G188" s="63" t="str">
        <f t="shared" si="93"/>
        <v/>
      </c>
      <c r="H188" s="63" t="str">
        <f t="shared" si="93"/>
        <v/>
      </c>
      <c r="I188" s="63" t="str">
        <f t="shared" si="93"/>
        <v/>
      </c>
      <c r="J188" s="63" t="str">
        <f t="shared" si="93"/>
        <v/>
      </c>
      <c r="K188" s="63" t="str">
        <f t="shared" si="93"/>
        <v/>
      </c>
      <c r="L188" s="63" t="str">
        <f t="shared" si="93"/>
        <v/>
      </c>
      <c r="M188" s="63" t="str">
        <f t="shared" si="93"/>
        <v/>
      </c>
      <c r="N188" s="35" t="str">
        <f t="shared" si="93"/>
        <v/>
      </c>
      <c r="O188" s="35" t="str">
        <f t="shared" si="93"/>
        <v/>
      </c>
      <c r="P188" s="35" t="str">
        <f t="shared" si="93"/>
        <v/>
      </c>
      <c r="Q188" s="63" t="str">
        <f t="shared" si="93"/>
        <v/>
      </c>
      <c r="R188" s="63" t="str">
        <f t="shared" si="93"/>
        <v/>
      </c>
      <c r="S188" s="63" t="str">
        <f t="shared" si="93"/>
        <v/>
      </c>
      <c r="T188" s="63" t="str">
        <f t="shared" si="93"/>
        <v/>
      </c>
      <c r="U188" s="63" t="str">
        <f t="shared" si="93"/>
        <v/>
      </c>
      <c r="V188" s="64" t="str">
        <f t="shared" si="93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4">IFERROR(SQRT(2*(F187-F186)^2/(F187+F186)),"")</f>
        <v/>
      </c>
      <c r="G189" s="65" t="str">
        <f t="shared" si="94"/>
        <v/>
      </c>
      <c r="H189" s="65" t="str">
        <f t="shared" si="94"/>
        <v/>
      </c>
      <c r="I189" s="65" t="str">
        <f t="shared" si="94"/>
        <v/>
      </c>
      <c r="J189" s="65" t="str">
        <f t="shared" si="94"/>
        <v/>
      </c>
      <c r="K189" s="65" t="str">
        <f t="shared" si="94"/>
        <v/>
      </c>
      <c r="L189" s="65" t="str">
        <f t="shared" si="94"/>
        <v/>
      </c>
      <c r="M189" s="65" t="str">
        <f t="shared" si="94"/>
        <v/>
      </c>
      <c r="N189" s="74" t="str">
        <f t="shared" si="94"/>
        <v/>
      </c>
      <c r="O189" s="74" t="str">
        <f t="shared" si="94"/>
        <v/>
      </c>
      <c r="P189" s="74" t="str">
        <f t="shared" si="94"/>
        <v/>
      </c>
      <c r="Q189" s="65" t="str">
        <f t="shared" si="94"/>
        <v/>
      </c>
      <c r="R189" s="65" t="str">
        <f t="shared" si="94"/>
        <v/>
      </c>
      <c r="S189" s="65" t="str">
        <f t="shared" si="94"/>
        <v/>
      </c>
      <c r="T189" s="65" t="str">
        <f t="shared" si="94"/>
        <v/>
      </c>
      <c r="U189" s="65" t="str">
        <f t="shared" si="94"/>
        <v/>
      </c>
      <c r="V189" s="66" t="str">
        <f t="shared" si="94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95">IFERROR((F191-F190)/F190,"")</f>
        <v/>
      </c>
      <c r="G192" s="63" t="str">
        <f t="shared" si="95"/>
        <v/>
      </c>
      <c r="H192" s="63" t="str">
        <f t="shared" si="95"/>
        <v/>
      </c>
      <c r="I192" s="63" t="str">
        <f t="shared" si="95"/>
        <v/>
      </c>
      <c r="J192" s="63" t="str">
        <f t="shared" si="95"/>
        <v/>
      </c>
      <c r="K192" s="63" t="str">
        <f t="shared" si="95"/>
        <v/>
      </c>
      <c r="L192" s="63" t="str">
        <f t="shared" si="95"/>
        <v/>
      </c>
      <c r="M192" s="63" t="str">
        <f t="shared" si="95"/>
        <v/>
      </c>
      <c r="N192" s="35" t="str">
        <f t="shared" si="95"/>
        <v/>
      </c>
      <c r="O192" s="35" t="str">
        <f t="shared" si="95"/>
        <v/>
      </c>
      <c r="P192" s="35" t="str">
        <f t="shared" si="95"/>
        <v/>
      </c>
      <c r="Q192" s="63" t="str">
        <f t="shared" si="95"/>
        <v/>
      </c>
      <c r="R192" s="63" t="str">
        <f t="shared" si="95"/>
        <v/>
      </c>
      <c r="S192" s="63" t="str">
        <f t="shared" si="95"/>
        <v/>
      </c>
      <c r="T192" s="63" t="str">
        <f t="shared" si="95"/>
        <v/>
      </c>
      <c r="U192" s="63" t="str">
        <f t="shared" si="95"/>
        <v/>
      </c>
      <c r="V192" s="64" t="str">
        <f t="shared" si="95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96">IFERROR(SQRT(2*(F191-F190)^2/(F191+F190)),"")</f>
        <v/>
      </c>
      <c r="G193" s="65" t="str">
        <f t="shared" si="96"/>
        <v/>
      </c>
      <c r="H193" s="65" t="str">
        <f t="shared" si="96"/>
        <v/>
      </c>
      <c r="I193" s="65" t="str">
        <f t="shared" si="96"/>
        <v/>
      </c>
      <c r="J193" s="65" t="str">
        <f t="shared" si="96"/>
        <v/>
      </c>
      <c r="K193" s="65" t="str">
        <f t="shared" si="96"/>
        <v/>
      </c>
      <c r="L193" s="65" t="str">
        <f t="shared" si="96"/>
        <v/>
      </c>
      <c r="M193" s="65" t="str">
        <f t="shared" si="96"/>
        <v/>
      </c>
      <c r="N193" s="74" t="str">
        <f t="shared" si="96"/>
        <v/>
      </c>
      <c r="O193" s="74" t="str">
        <f t="shared" si="96"/>
        <v/>
      </c>
      <c r="P193" s="74" t="str">
        <f t="shared" si="96"/>
        <v/>
      </c>
      <c r="Q193" s="65" t="str">
        <f t="shared" si="96"/>
        <v/>
      </c>
      <c r="R193" s="65" t="str">
        <f t="shared" si="96"/>
        <v/>
      </c>
      <c r="S193" s="65" t="str">
        <f t="shared" si="96"/>
        <v/>
      </c>
      <c r="T193" s="65" t="str">
        <f t="shared" si="96"/>
        <v/>
      </c>
      <c r="U193" s="65" t="str">
        <f t="shared" si="96"/>
        <v/>
      </c>
      <c r="V193" s="66" t="str">
        <f t="shared" si="96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97">IFERROR((F195-F194)/F194,"")</f>
        <v/>
      </c>
      <c r="G196" s="63" t="str">
        <f t="shared" si="97"/>
        <v/>
      </c>
      <c r="H196" s="63" t="str">
        <f t="shared" si="97"/>
        <v/>
      </c>
      <c r="I196" s="63" t="str">
        <f t="shared" si="97"/>
        <v/>
      </c>
      <c r="J196" s="63" t="str">
        <f t="shared" si="97"/>
        <v/>
      </c>
      <c r="K196" s="63" t="str">
        <f t="shared" si="97"/>
        <v/>
      </c>
      <c r="L196" s="63" t="str">
        <f t="shared" si="97"/>
        <v/>
      </c>
      <c r="M196" s="63" t="str">
        <f t="shared" si="97"/>
        <v/>
      </c>
      <c r="N196" s="35" t="str">
        <f t="shared" si="97"/>
        <v/>
      </c>
      <c r="O196" s="35" t="str">
        <f t="shared" si="97"/>
        <v/>
      </c>
      <c r="P196" s="35" t="str">
        <f t="shared" si="97"/>
        <v/>
      </c>
      <c r="Q196" s="63" t="str">
        <f t="shared" si="97"/>
        <v/>
      </c>
      <c r="R196" s="63" t="str">
        <f t="shared" si="97"/>
        <v/>
      </c>
      <c r="S196" s="63" t="str">
        <f t="shared" si="97"/>
        <v/>
      </c>
      <c r="T196" s="63" t="str">
        <f t="shared" si="97"/>
        <v/>
      </c>
      <c r="U196" s="63" t="str">
        <f t="shared" si="97"/>
        <v/>
      </c>
      <c r="V196" s="64" t="str">
        <f t="shared" si="97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98">IFERROR(SQRT(2*(F195-F194)^2/(F195+F194)),"")</f>
        <v/>
      </c>
      <c r="G197" s="65" t="str">
        <f t="shared" si="98"/>
        <v/>
      </c>
      <c r="H197" s="65" t="str">
        <f t="shared" si="98"/>
        <v/>
      </c>
      <c r="I197" s="65" t="str">
        <f t="shared" si="98"/>
        <v/>
      </c>
      <c r="J197" s="65" t="str">
        <f t="shared" si="98"/>
        <v/>
      </c>
      <c r="K197" s="65" t="str">
        <f t="shared" si="98"/>
        <v/>
      </c>
      <c r="L197" s="65" t="str">
        <f t="shared" si="98"/>
        <v/>
      </c>
      <c r="M197" s="65" t="str">
        <f t="shared" si="98"/>
        <v/>
      </c>
      <c r="N197" s="70" t="str">
        <f t="shared" si="98"/>
        <v/>
      </c>
      <c r="O197" s="70" t="str">
        <f t="shared" si="98"/>
        <v/>
      </c>
      <c r="P197" s="70" t="str">
        <f t="shared" si="98"/>
        <v/>
      </c>
      <c r="Q197" s="65" t="str">
        <f t="shared" si="98"/>
        <v/>
      </c>
      <c r="R197" s="65" t="str">
        <f t="shared" si="98"/>
        <v/>
      </c>
      <c r="S197" s="65" t="str">
        <f t="shared" si="98"/>
        <v/>
      </c>
      <c r="T197" s="65" t="str">
        <f t="shared" si="98"/>
        <v/>
      </c>
      <c r="U197" s="65" t="str">
        <f t="shared" si="98"/>
        <v/>
      </c>
      <c r="V197" s="66" t="str">
        <f t="shared" si="98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99">IFERROR((F199-F198)/F198,"")</f>
        <v/>
      </c>
      <c r="G200" s="63" t="str">
        <f t="shared" si="99"/>
        <v/>
      </c>
      <c r="H200" s="63" t="str">
        <f t="shared" si="99"/>
        <v/>
      </c>
      <c r="I200" s="63" t="str">
        <f t="shared" si="99"/>
        <v/>
      </c>
      <c r="J200" s="63" t="str">
        <f t="shared" si="99"/>
        <v/>
      </c>
      <c r="K200" s="63" t="str">
        <f t="shared" si="99"/>
        <v/>
      </c>
      <c r="L200" s="63" t="str">
        <f t="shared" si="99"/>
        <v/>
      </c>
      <c r="M200" s="63" t="str">
        <f t="shared" si="99"/>
        <v/>
      </c>
      <c r="N200" s="35" t="str">
        <f t="shared" si="99"/>
        <v/>
      </c>
      <c r="O200" s="35" t="str">
        <f t="shared" si="99"/>
        <v/>
      </c>
      <c r="P200" s="35" t="str">
        <f t="shared" si="99"/>
        <v/>
      </c>
      <c r="Q200" s="63" t="str">
        <f t="shared" si="99"/>
        <v/>
      </c>
      <c r="R200" s="63" t="str">
        <f t="shared" si="99"/>
        <v/>
      </c>
      <c r="S200" s="63" t="str">
        <f t="shared" si="99"/>
        <v/>
      </c>
      <c r="T200" s="63" t="str">
        <f t="shared" si="99"/>
        <v/>
      </c>
      <c r="U200" s="63" t="str">
        <f t="shared" si="99"/>
        <v/>
      </c>
      <c r="V200" s="64" t="str">
        <f t="shared" si="99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100">IFERROR(SQRT(2*(F199-F198)^2/(F199+F198)),"")</f>
        <v/>
      </c>
      <c r="G201" s="65" t="str">
        <f t="shared" si="100"/>
        <v/>
      </c>
      <c r="H201" s="65" t="str">
        <f t="shared" si="100"/>
        <v/>
      </c>
      <c r="I201" s="65" t="str">
        <f t="shared" si="100"/>
        <v/>
      </c>
      <c r="J201" s="65" t="str">
        <f t="shared" si="100"/>
        <v/>
      </c>
      <c r="K201" s="65" t="str">
        <f t="shared" si="100"/>
        <v/>
      </c>
      <c r="L201" s="65" t="str">
        <f t="shared" si="100"/>
        <v/>
      </c>
      <c r="M201" s="65" t="str">
        <f t="shared" si="100"/>
        <v/>
      </c>
      <c r="N201" s="70" t="str">
        <f t="shared" si="100"/>
        <v/>
      </c>
      <c r="O201" s="70" t="str">
        <f t="shared" si="100"/>
        <v/>
      </c>
      <c r="P201" s="70" t="str">
        <f t="shared" si="100"/>
        <v/>
      </c>
      <c r="Q201" s="65" t="str">
        <f t="shared" si="100"/>
        <v/>
      </c>
      <c r="R201" s="65" t="str">
        <f t="shared" si="100"/>
        <v/>
      </c>
      <c r="S201" s="65" t="str">
        <f t="shared" si="100"/>
        <v/>
      </c>
      <c r="T201" s="65" t="str">
        <f t="shared" si="100"/>
        <v/>
      </c>
      <c r="U201" s="65" t="str">
        <f t="shared" si="100"/>
        <v/>
      </c>
      <c r="V201" s="66" t="str">
        <f t="shared" si="100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1">IFERROR((F203-F202)/F202,"")</f>
        <v/>
      </c>
      <c r="G204" s="63" t="str">
        <f t="shared" si="101"/>
        <v/>
      </c>
      <c r="H204" s="63" t="str">
        <f t="shared" si="101"/>
        <v/>
      </c>
      <c r="I204" s="63" t="str">
        <f t="shared" si="101"/>
        <v/>
      </c>
      <c r="J204" s="63" t="str">
        <f t="shared" si="101"/>
        <v/>
      </c>
      <c r="K204" s="63" t="str">
        <f t="shared" si="101"/>
        <v/>
      </c>
      <c r="L204" s="63" t="str">
        <f t="shared" si="101"/>
        <v/>
      </c>
      <c r="M204" s="63" t="str">
        <f t="shared" si="101"/>
        <v/>
      </c>
      <c r="N204" s="35" t="str">
        <f t="shared" si="101"/>
        <v/>
      </c>
      <c r="O204" s="35" t="str">
        <f t="shared" si="101"/>
        <v/>
      </c>
      <c r="P204" s="35" t="str">
        <f t="shared" si="101"/>
        <v/>
      </c>
      <c r="Q204" s="63" t="str">
        <f t="shared" si="101"/>
        <v/>
      </c>
      <c r="R204" s="63" t="str">
        <f t="shared" si="101"/>
        <v/>
      </c>
      <c r="S204" s="63" t="str">
        <f t="shared" si="101"/>
        <v/>
      </c>
      <c r="T204" s="63" t="str">
        <f t="shared" si="101"/>
        <v/>
      </c>
      <c r="U204" s="63" t="str">
        <f t="shared" si="101"/>
        <v/>
      </c>
      <c r="V204" s="64" t="str">
        <f t="shared" si="101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2">IFERROR(SQRT(2*(F203-F202)^2/(F203+F202)),"")</f>
        <v/>
      </c>
      <c r="G205" s="65" t="str">
        <f t="shared" si="102"/>
        <v/>
      </c>
      <c r="H205" s="65" t="str">
        <f t="shared" si="102"/>
        <v/>
      </c>
      <c r="I205" s="65" t="str">
        <f t="shared" si="102"/>
        <v/>
      </c>
      <c r="J205" s="65" t="str">
        <f t="shared" si="102"/>
        <v/>
      </c>
      <c r="K205" s="65" t="str">
        <f t="shared" si="102"/>
        <v/>
      </c>
      <c r="L205" s="65" t="str">
        <f t="shared" si="102"/>
        <v/>
      </c>
      <c r="M205" s="65" t="str">
        <f t="shared" si="102"/>
        <v/>
      </c>
      <c r="N205" s="70" t="str">
        <f t="shared" si="102"/>
        <v/>
      </c>
      <c r="O205" s="70" t="str">
        <f t="shared" si="102"/>
        <v/>
      </c>
      <c r="P205" s="70" t="str">
        <f t="shared" si="102"/>
        <v/>
      </c>
      <c r="Q205" s="65" t="str">
        <f t="shared" si="102"/>
        <v/>
      </c>
      <c r="R205" s="65" t="str">
        <f t="shared" si="102"/>
        <v/>
      </c>
      <c r="S205" s="65" t="str">
        <f t="shared" si="102"/>
        <v/>
      </c>
      <c r="T205" s="65" t="str">
        <f t="shared" si="102"/>
        <v/>
      </c>
      <c r="U205" s="65" t="str">
        <f t="shared" si="102"/>
        <v/>
      </c>
      <c r="V205" s="66" t="str">
        <f t="shared" si="102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3">IFERROR((F207-F206)/F206,"")</f>
        <v/>
      </c>
      <c r="G208" s="63" t="str">
        <f t="shared" si="103"/>
        <v/>
      </c>
      <c r="H208" s="63" t="str">
        <f t="shared" si="103"/>
        <v/>
      </c>
      <c r="I208" s="63" t="str">
        <f t="shared" si="103"/>
        <v/>
      </c>
      <c r="J208" s="63" t="str">
        <f t="shared" si="103"/>
        <v/>
      </c>
      <c r="K208" s="63" t="str">
        <f t="shared" si="103"/>
        <v/>
      </c>
      <c r="L208" s="63" t="str">
        <f t="shared" si="103"/>
        <v/>
      </c>
      <c r="M208" s="63" t="str">
        <f t="shared" si="103"/>
        <v/>
      </c>
      <c r="N208" s="35" t="str">
        <f t="shared" si="103"/>
        <v/>
      </c>
      <c r="O208" s="35" t="str">
        <f t="shared" si="103"/>
        <v/>
      </c>
      <c r="P208" s="35" t="str">
        <f t="shared" si="103"/>
        <v/>
      </c>
      <c r="Q208" s="63" t="str">
        <f t="shared" si="103"/>
        <v/>
      </c>
      <c r="R208" s="63" t="str">
        <f t="shared" si="103"/>
        <v/>
      </c>
      <c r="S208" s="63" t="str">
        <f t="shared" si="103"/>
        <v/>
      </c>
      <c r="T208" s="63" t="str">
        <f t="shared" si="103"/>
        <v/>
      </c>
      <c r="U208" s="63" t="str">
        <f t="shared" si="103"/>
        <v/>
      </c>
      <c r="V208" s="64" t="str">
        <f t="shared" si="103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4">IFERROR(SQRT(2*(F207-F206)^2/(F207+F206)),"")</f>
        <v/>
      </c>
      <c r="G209" s="65" t="str">
        <f t="shared" si="104"/>
        <v/>
      </c>
      <c r="H209" s="65" t="str">
        <f t="shared" si="104"/>
        <v/>
      </c>
      <c r="I209" s="65" t="str">
        <f t="shared" si="104"/>
        <v/>
      </c>
      <c r="J209" s="65" t="str">
        <f t="shared" si="104"/>
        <v/>
      </c>
      <c r="K209" s="65" t="str">
        <f t="shared" si="104"/>
        <v/>
      </c>
      <c r="L209" s="65" t="str">
        <f t="shared" si="104"/>
        <v/>
      </c>
      <c r="M209" s="65" t="str">
        <f t="shared" si="104"/>
        <v/>
      </c>
      <c r="N209" s="74" t="str">
        <f t="shared" si="104"/>
        <v/>
      </c>
      <c r="O209" s="74" t="str">
        <f t="shared" si="104"/>
        <v/>
      </c>
      <c r="P209" s="74" t="str">
        <f t="shared" si="104"/>
        <v/>
      </c>
      <c r="Q209" s="65" t="str">
        <f t="shared" si="104"/>
        <v/>
      </c>
      <c r="R209" s="65" t="str">
        <f t="shared" si="104"/>
        <v/>
      </c>
      <c r="S209" s="65" t="str">
        <f t="shared" si="104"/>
        <v/>
      </c>
      <c r="T209" s="65" t="str">
        <f t="shared" si="104"/>
        <v/>
      </c>
      <c r="U209" s="65" t="str">
        <f t="shared" si="104"/>
        <v/>
      </c>
      <c r="V209" s="66" t="str">
        <f t="shared" si="104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/>
      <c r="E210" s="90"/>
    </row>
    <row r="211" spans="1:22" ht="13.95" customHeight="1" x14ac:dyDescent="0.3">
      <c r="A211" s="82"/>
      <c r="B211" s="85"/>
      <c r="C211" s="18" t="s">
        <v>548</v>
      </c>
      <c r="D211" s="88"/>
      <c r="E211" s="88"/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 t="str">
        <f t="shared" ref="F212:V212" si="105">IFERROR((F211-F210)/F210,"")</f>
        <v/>
      </c>
      <c r="G212" s="63" t="str">
        <f t="shared" si="105"/>
        <v/>
      </c>
      <c r="H212" s="63" t="str">
        <f t="shared" si="105"/>
        <v/>
      </c>
      <c r="I212" s="63" t="str">
        <f t="shared" si="105"/>
        <v/>
      </c>
      <c r="J212" s="63" t="str">
        <f t="shared" si="105"/>
        <v/>
      </c>
      <c r="K212" s="63" t="str">
        <f t="shared" si="105"/>
        <v/>
      </c>
      <c r="L212" s="63" t="str">
        <f t="shared" si="105"/>
        <v/>
      </c>
      <c r="M212" s="63" t="str">
        <f t="shared" si="105"/>
        <v/>
      </c>
      <c r="N212" s="35" t="str">
        <f t="shared" si="105"/>
        <v/>
      </c>
      <c r="O212" s="35" t="str">
        <f t="shared" si="105"/>
        <v/>
      </c>
      <c r="P212" s="35" t="str">
        <f t="shared" si="105"/>
        <v/>
      </c>
      <c r="Q212" s="63" t="str">
        <f t="shared" si="105"/>
        <v/>
      </c>
      <c r="R212" s="63" t="str">
        <f t="shared" si="105"/>
        <v/>
      </c>
      <c r="S212" s="63" t="str">
        <f t="shared" si="105"/>
        <v/>
      </c>
      <c r="T212" s="63" t="str">
        <f t="shared" si="105"/>
        <v/>
      </c>
      <c r="U212" s="63" t="str">
        <f t="shared" si="105"/>
        <v/>
      </c>
      <c r="V212" s="64" t="str">
        <f t="shared" si="105"/>
        <v/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 t="str">
        <f t="shared" ref="F213:V213" si="106">IFERROR(SQRT(2*(F211-F210)^2/(F211+F210)),"")</f>
        <v/>
      </c>
      <c r="G213" s="65" t="str">
        <f t="shared" si="106"/>
        <v/>
      </c>
      <c r="H213" s="65" t="str">
        <f t="shared" si="106"/>
        <v/>
      </c>
      <c r="I213" s="65" t="str">
        <f t="shared" si="106"/>
        <v/>
      </c>
      <c r="J213" s="65" t="str">
        <f t="shared" si="106"/>
        <v/>
      </c>
      <c r="K213" s="65" t="str">
        <f t="shared" si="106"/>
        <v/>
      </c>
      <c r="L213" s="65" t="str">
        <f t="shared" si="106"/>
        <v/>
      </c>
      <c r="M213" s="65" t="str">
        <f t="shared" si="106"/>
        <v/>
      </c>
      <c r="N213" s="74" t="str">
        <f t="shared" si="106"/>
        <v/>
      </c>
      <c r="O213" s="74" t="str">
        <f t="shared" si="106"/>
        <v/>
      </c>
      <c r="P213" s="74" t="str">
        <f t="shared" si="106"/>
        <v/>
      </c>
      <c r="Q213" s="65" t="str">
        <f t="shared" si="106"/>
        <v/>
      </c>
      <c r="R213" s="65" t="str">
        <f t="shared" si="106"/>
        <v/>
      </c>
      <c r="S213" s="65" t="str">
        <f t="shared" si="106"/>
        <v/>
      </c>
      <c r="T213" s="65" t="str">
        <f t="shared" si="106"/>
        <v/>
      </c>
      <c r="U213" s="65" t="str">
        <f t="shared" si="106"/>
        <v/>
      </c>
      <c r="V213" s="66" t="str">
        <f t="shared" si="106"/>
        <v/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/>
      <c r="E214" s="90"/>
    </row>
    <row r="215" spans="1:22" ht="13.95" customHeight="1" x14ac:dyDescent="0.3">
      <c r="A215" s="82"/>
      <c r="B215" s="85"/>
      <c r="C215" s="18" t="s">
        <v>548</v>
      </c>
      <c r="D215" s="88"/>
      <c r="E215" s="88"/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 t="str">
        <f t="shared" ref="F216:V216" si="107">IFERROR((F215-F214)/F214,"")</f>
        <v/>
      </c>
      <c r="G216" s="63" t="str">
        <f t="shared" si="107"/>
        <v/>
      </c>
      <c r="H216" s="63" t="str">
        <f t="shared" si="107"/>
        <v/>
      </c>
      <c r="I216" s="63" t="str">
        <f t="shared" si="107"/>
        <v/>
      </c>
      <c r="J216" s="63" t="str">
        <f t="shared" si="107"/>
        <v/>
      </c>
      <c r="K216" s="63" t="str">
        <f t="shared" si="107"/>
        <v/>
      </c>
      <c r="L216" s="63" t="str">
        <f t="shared" si="107"/>
        <v/>
      </c>
      <c r="M216" s="63" t="str">
        <f t="shared" si="107"/>
        <v/>
      </c>
      <c r="N216" s="35" t="str">
        <f t="shared" si="107"/>
        <v/>
      </c>
      <c r="O216" s="35" t="str">
        <f t="shared" si="107"/>
        <v/>
      </c>
      <c r="P216" s="35" t="str">
        <f t="shared" si="107"/>
        <v/>
      </c>
      <c r="Q216" s="63" t="str">
        <f t="shared" si="107"/>
        <v/>
      </c>
      <c r="R216" s="63" t="str">
        <f t="shared" si="107"/>
        <v/>
      </c>
      <c r="S216" s="63" t="str">
        <f t="shared" si="107"/>
        <v/>
      </c>
      <c r="T216" s="63" t="str">
        <f t="shared" si="107"/>
        <v/>
      </c>
      <c r="U216" s="63" t="str">
        <f t="shared" si="107"/>
        <v/>
      </c>
      <c r="V216" s="64" t="str">
        <f t="shared" si="107"/>
        <v/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 t="str">
        <f t="shared" ref="F217:V217" si="108">IFERROR(SQRT(2*(F215-F214)^2/(F215+F214)),"")</f>
        <v/>
      </c>
      <c r="G217" s="65" t="str">
        <f t="shared" si="108"/>
        <v/>
      </c>
      <c r="H217" s="65" t="str">
        <f t="shared" si="108"/>
        <v/>
      </c>
      <c r="I217" s="65" t="str">
        <f t="shared" si="108"/>
        <v/>
      </c>
      <c r="J217" s="65" t="str">
        <f t="shared" si="108"/>
        <v/>
      </c>
      <c r="K217" s="65" t="str">
        <f t="shared" si="108"/>
        <v/>
      </c>
      <c r="L217" s="65" t="str">
        <f t="shared" si="108"/>
        <v/>
      </c>
      <c r="M217" s="65" t="str">
        <f t="shared" si="108"/>
        <v/>
      </c>
      <c r="N217" s="74" t="str">
        <f t="shared" si="108"/>
        <v/>
      </c>
      <c r="O217" s="74" t="str">
        <f t="shared" si="108"/>
        <v/>
      </c>
      <c r="P217" s="74" t="str">
        <f t="shared" si="108"/>
        <v/>
      </c>
      <c r="Q217" s="65" t="str">
        <f t="shared" si="108"/>
        <v/>
      </c>
      <c r="R217" s="65" t="str">
        <f t="shared" si="108"/>
        <v/>
      </c>
      <c r="S217" s="65" t="str">
        <f t="shared" si="108"/>
        <v/>
      </c>
      <c r="T217" s="65" t="str">
        <f t="shared" si="108"/>
        <v/>
      </c>
      <c r="U217" s="65" t="str">
        <f t="shared" si="108"/>
        <v/>
      </c>
      <c r="V217" s="66" t="str">
        <f t="shared" si="108"/>
        <v/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09">IFERROR((F219-F218)/F218,"")</f>
        <v/>
      </c>
      <c r="G220" s="63" t="str">
        <f t="shared" si="109"/>
        <v/>
      </c>
      <c r="H220" s="63" t="str">
        <f t="shared" si="109"/>
        <v/>
      </c>
      <c r="I220" s="63" t="str">
        <f t="shared" si="109"/>
        <v/>
      </c>
      <c r="J220" s="63" t="str">
        <f t="shared" si="109"/>
        <v/>
      </c>
      <c r="K220" s="63" t="str">
        <f t="shared" si="109"/>
        <v/>
      </c>
      <c r="L220" s="63" t="str">
        <f t="shared" si="109"/>
        <v/>
      </c>
      <c r="M220" s="63" t="str">
        <f t="shared" si="109"/>
        <v/>
      </c>
      <c r="N220" s="35" t="str">
        <f t="shared" si="109"/>
        <v/>
      </c>
      <c r="O220" s="35" t="str">
        <f t="shared" si="109"/>
        <v/>
      </c>
      <c r="P220" s="35" t="str">
        <f t="shared" si="109"/>
        <v/>
      </c>
      <c r="Q220" s="63" t="str">
        <f t="shared" si="109"/>
        <v/>
      </c>
      <c r="R220" s="63" t="str">
        <f t="shared" si="109"/>
        <v/>
      </c>
      <c r="S220" s="63" t="str">
        <f t="shared" si="109"/>
        <v/>
      </c>
      <c r="T220" s="63" t="str">
        <f t="shared" si="109"/>
        <v/>
      </c>
      <c r="U220" s="63" t="str">
        <f t="shared" si="109"/>
        <v/>
      </c>
      <c r="V220" s="64" t="str">
        <f t="shared" si="109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10">IFERROR(SQRT(2*(F219-F218)^2/(F219+F218)),"")</f>
        <v/>
      </c>
      <c r="G221" s="65" t="str">
        <f t="shared" si="110"/>
        <v/>
      </c>
      <c r="H221" s="65" t="str">
        <f t="shared" si="110"/>
        <v/>
      </c>
      <c r="I221" s="65" t="str">
        <f t="shared" si="110"/>
        <v/>
      </c>
      <c r="J221" s="65" t="str">
        <f t="shared" si="110"/>
        <v/>
      </c>
      <c r="K221" s="65" t="str">
        <f t="shared" si="110"/>
        <v/>
      </c>
      <c r="L221" s="65" t="str">
        <f t="shared" si="110"/>
        <v/>
      </c>
      <c r="M221" s="65" t="str">
        <f t="shared" si="110"/>
        <v/>
      </c>
      <c r="N221" s="70" t="str">
        <f t="shared" si="110"/>
        <v/>
      </c>
      <c r="O221" s="70" t="str">
        <f t="shared" si="110"/>
        <v/>
      </c>
      <c r="P221" s="70" t="str">
        <f t="shared" si="110"/>
        <v/>
      </c>
      <c r="Q221" s="65" t="str">
        <f t="shared" si="110"/>
        <v/>
      </c>
      <c r="R221" s="65" t="str">
        <f t="shared" si="110"/>
        <v/>
      </c>
      <c r="S221" s="65" t="str">
        <f t="shared" si="110"/>
        <v/>
      </c>
      <c r="T221" s="65" t="str">
        <f t="shared" si="110"/>
        <v/>
      </c>
      <c r="U221" s="65" t="str">
        <f t="shared" si="110"/>
        <v/>
      </c>
      <c r="V221" s="66" t="str">
        <f t="shared" si="110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1">IFERROR((F223-F222)/F222,"")</f>
        <v/>
      </c>
      <c r="G224" s="63" t="str">
        <f t="shared" si="111"/>
        <v/>
      </c>
      <c r="H224" s="63" t="str">
        <f t="shared" si="111"/>
        <v/>
      </c>
      <c r="I224" s="63" t="str">
        <f t="shared" si="111"/>
        <v/>
      </c>
      <c r="J224" s="63" t="str">
        <f t="shared" si="111"/>
        <v/>
      </c>
      <c r="K224" s="63" t="str">
        <f t="shared" si="111"/>
        <v/>
      </c>
      <c r="L224" s="63" t="str">
        <f t="shared" si="111"/>
        <v/>
      </c>
      <c r="M224" s="63" t="str">
        <f t="shared" si="111"/>
        <v/>
      </c>
      <c r="N224" s="35" t="str">
        <f t="shared" si="111"/>
        <v/>
      </c>
      <c r="O224" s="35" t="str">
        <f t="shared" si="111"/>
        <v/>
      </c>
      <c r="P224" s="35" t="str">
        <f t="shared" si="111"/>
        <v/>
      </c>
      <c r="Q224" s="63" t="str">
        <f t="shared" si="111"/>
        <v/>
      </c>
      <c r="R224" s="63" t="str">
        <f t="shared" si="111"/>
        <v/>
      </c>
      <c r="S224" s="63" t="str">
        <f t="shared" si="111"/>
        <v/>
      </c>
      <c r="T224" s="63" t="str">
        <f t="shared" si="111"/>
        <v/>
      </c>
      <c r="U224" s="63" t="str">
        <f t="shared" si="111"/>
        <v/>
      </c>
      <c r="V224" s="64" t="str">
        <f t="shared" si="111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2">IFERROR(SQRT(2*(F223-F222)^2/(F223+F222)),"")</f>
        <v/>
      </c>
      <c r="G225" s="65" t="str">
        <f t="shared" si="112"/>
        <v/>
      </c>
      <c r="H225" s="65" t="str">
        <f t="shared" si="112"/>
        <v/>
      </c>
      <c r="I225" s="65" t="str">
        <f t="shared" si="112"/>
        <v/>
      </c>
      <c r="J225" s="65" t="str">
        <f t="shared" si="112"/>
        <v/>
      </c>
      <c r="K225" s="65" t="str">
        <f t="shared" si="112"/>
        <v/>
      </c>
      <c r="L225" s="65" t="str">
        <f t="shared" si="112"/>
        <v/>
      </c>
      <c r="M225" s="65" t="str">
        <f t="shared" si="112"/>
        <v/>
      </c>
      <c r="N225" s="70" t="str">
        <f t="shared" si="112"/>
        <v/>
      </c>
      <c r="O225" s="70" t="str">
        <f t="shared" si="112"/>
        <v/>
      </c>
      <c r="P225" s="70" t="str">
        <f t="shared" si="112"/>
        <v/>
      </c>
      <c r="Q225" s="65" t="str">
        <f t="shared" si="112"/>
        <v/>
      </c>
      <c r="R225" s="65" t="str">
        <f t="shared" si="112"/>
        <v/>
      </c>
      <c r="S225" s="65" t="str">
        <f t="shared" si="112"/>
        <v/>
      </c>
      <c r="T225" s="65" t="str">
        <f t="shared" si="112"/>
        <v/>
      </c>
      <c r="U225" s="65" t="str">
        <f t="shared" si="112"/>
        <v/>
      </c>
      <c r="V225" s="66" t="str">
        <f t="shared" si="112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3">IFERROR((F227-F226)/F226,"")</f>
        <v/>
      </c>
      <c r="G228" s="63" t="str">
        <f t="shared" si="113"/>
        <v/>
      </c>
      <c r="H228" s="63" t="str">
        <f t="shared" si="113"/>
        <v/>
      </c>
      <c r="I228" s="63" t="str">
        <f t="shared" si="113"/>
        <v/>
      </c>
      <c r="J228" s="63" t="str">
        <f t="shared" si="113"/>
        <v/>
      </c>
      <c r="K228" s="63" t="str">
        <f t="shared" si="113"/>
        <v/>
      </c>
      <c r="L228" s="63" t="str">
        <f t="shared" si="113"/>
        <v/>
      </c>
      <c r="M228" s="63" t="str">
        <f t="shared" si="113"/>
        <v/>
      </c>
      <c r="N228" s="35" t="str">
        <f t="shared" si="113"/>
        <v/>
      </c>
      <c r="O228" s="35" t="str">
        <f t="shared" si="113"/>
        <v/>
      </c>
      <c r="P228" s="35" t="str">
        <f t="shared" si="113"/>
        <v/>
      </c>
      <c r="Q228" s="63" t="str">
        <f t="shared" si="113"/>
        <v/>
      </c>
      <c r="R228" s="63" t="str">
        <f t="shared" si="113"/>
        <v/>
      </c>
      <c r="S228" s="63" t="str">
        <f t="shared" si="113"/>
        <v/>
      </c>
      <c r="T228" s="63" t="str">
        <f t="shared" si="113"/>
        <v/>
      </c>
      <c r="U228" s="63" t="str">
        <f t="shared" si="113"/>
        <v/>
      </c>
      <c r="V228" s="64" t="str">
        <f t="shared" si="113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4">IFERROR(SQRT(2*(F227-F226)^2/(F227+F226)),"")</f>
        <v/>
      </c>
      <c r="G229" s="65" t="str">
        <f t="shared" si="114"/>
        <v/>
      </c>
      <c r="H229" s="65" t="str">
        <f t="shared" si="114"/>
        <v/>
      </c>
      <c r="I229" s="65" t="str">
        <f t="shared" si="114"/>
        <v/>
      </c>
      <c r="J229" s="65" t="str">
        <f t="shared" si="114"/>
        <v/>
      </c>
      <c r="K229" s="65" t="str">
        <f t="shared" si="114"/>
        <v/>
      </c>
      <c r="L229" s="65" t="str">
        <f t="shared" si="114"/>
        <v/>
      </c>
      <c r="M229" s="65" t="str">
        <f t="shared" si="114"/>
        <v/>
      </c>
      <c r="N229" s="70" t="str">
        <f t="shared" si="114"/>
        <v/>
      </c>
      <c r="O229" s="70" t="str">
        <f t="shared" si="114"/>
        <v/>
      </c>
      <c r="P229" s="70" t="str">
        <f t="shared" si="114"/>
        <v/>
      </c>
      <c r="Q229" s="65" t="str">
        <f t="shared" si="114"/>
        <v/>
      </c>
      <c r="R229" s="65" t="str">
        <f t="shared" si="114"/>
        <v/>
      </c>
      <c r="S229" s="65" t="str">
        <f t="shared" si="114"/>
        <v/>
      </c>
      <c r="T229" s="65" t="str">
        <f t="shared" si="114"/>
        <v/>
      </c>
      <c r="U229" s="65" t="str">
        <f t="shared" si="114"/>
        <v/>
      </c>
      <c r="V229" s="66" t="str">
        <f t="shared" si="114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5">IFERROR((F231-F230)/F230,"")</f>
        <v/>
      </c>
      <c r="G232" s="63" t="str">
        <f t="shared" si="115"/>
        <v/>
      </c>
      <c r="H232" s="63" t="str">
        <f t="shared" si="115"/>
        <v/>
      </c>
      <c r="I232" s="63" t="str">
        <f t="shared" si="115"/>
        <v/>
      </c>
      <c r="J232" s="63" t="str">
        <f t="shared" si="115"/>
        <v/>
      </c>
      <c r="K232" s="63" t="str">
        <f t="shared" si="115"/>
        <v/>
      </c>
      <c r="L232" s="63" t="str">
        <f t="shared" si="115"/>
        <v/>
      </c>
      <c r="M232" s="63" t="str">
        <f t="shared" si="115"/>
        <v/>
      </c>
      <c r="N232" s="35" t="str">
        <f t="shared" si="115"/>
        <v/>
      </c>
      <c r="O232" s="35" t="str">
        <f t="shared" si="115"/>
        <v/>
      </c>
      <c r="P232" s="35" t="str">
        <f t="shared" si="115"/>
        <v/>
      </c>
      <c r="Q232" s="63" t="str">
        <f t="shared" si="115"/>
        <v/>
      </c>
      <c r="R232" s="63" t="str">
        <f t="shared" si="115"/>
        <v/>
      </c>
      <c r="S232" s="63" t="str">
        <f t="shared" si="115"/>
        <v/>
      </c>
      <c r="T232" s="63" t="str">
        <f t="shared" si="115"/>
        <v/>
      </c>
      <c r="U232" s="63" t="str">
        <f t="shared" si="115"/>
        <v/>
      </c>
      <c r="V232" s="64" t="str">
        <f t="shared" si="115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6">IFERROR(SQRT(2*(F231-F230)^2/(F231+F230)),"")</f>
        <v/>
      </c>
      <c r="G233" s="65" t="str">
        <f t="shared" si="116"/>
        <v/>
      </c>
      <c r="H233" s="65" t="str">
        <f t="shared" si="116"/>
        <v/>
      </c>
      <c r="I233" s="65" t="str">
        <f t="shared" si="116"/>
        <v/>
      </c>
      <c r="J233" s="65" t="str">
        <f t="shared" si="116"/>
        <v/>
      </c>
      <c r="K233" s="65" t="str">
        <f t="shared" si="116"/>
        <v/>
      </c>
      <c r="L233" s="65" t="str">
        <f t="shared" si="116"/>
        <v/>
      </c>
      <c r="M233" s="65" t="str">
        <f t="shared" si="116"/>
        <v/>
      </c>
      <c r="N233" s="74" t="str">
        <f t="shared" si="116"/>
        <v/>
      </c>
      <c r="O233" s="74" t="str">
        <f t="shared" si="116"/>
        <v/>
      </c>
      <c r="P233" s="74" t="str">
        <f t="shared" si="116"/>
        <v/>
      </c>
      <c r="Q233" s="65" t="str">
        <f t="shared" si="116"/>
        <v/>
      </c>
      <c r="R233" s="65" t="str">
        <f t="shared" si="116"/>
        <v/>
      </c>
      <c r="S233" s="65" t="str">
        <f t="shared" si="116"/>
        <v/>
      </c>
      <c r="T233" s="65" t="str">
        <f t="shared" si="116"/>
        <v/>
      </c>
      <c r="U233" s="65" t="str">
        <f t="shared" si="116"/>
        <v/>
      </c>
      <c r="V233" s="66" t="str">
        <f t="shared" si="116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17">IFERROR((F235-F234)/F234,"")</f>
        <v/>
      </c>
      <c r="G236" s="63" t="str">
        <f t="shared" si="117"/>
        <v/>
      </c>
      <c r="H236" s="63" t="str">
        <f t="shared" si="117"/>
        <v/>
      </c>
      <c r="I236" s="63" t="str">
        <f t="shared" si="117"/>
        <v/>
      </c>
      <c r="J236" s="63" t="str">
        <f t="shared" si="117"/>
        <v/>
      </c>
      <c r="K236" s="63" t="str">
        <f t="shared" si="117"/>
        <v/>
      </c>
      <c r="L236" s="63" t="str">
        <f t="shared" si="117"/>
        <v/>
      </c>
      <c r="M236" s="63" t="str">
        <f t="shared" si="117"/>
        <v/>
      </c>
      <c r="N236" s="35" t="str">
        <f t="shared" si="117"/>
        <v/>
      </c>
      <c r="O236" s="35" t="str">
        <f t="shared" si="117"/>
        <v/>
      </c>
      <c r="P236" s="35" t="str">
        <f t="shared" si="117"/>
        <v/>
      </c>
      <c r="Q236" s="63" t="str">
        <f t="shared" si="117"/>
        <v/>
      </c>
      <c r="R236" s="63" t="str">
        <f t="shared" si="117"/>
        <v/>
      </c>
      <c r="S236" s="63" t="str">
        <f t="shared" si="117"/>
        <v/>
      </c>
      <c r="T236" s="63" t="str">
        <f t="shared" si="117"/>
        <v/>
      </c>
      <c r="U236" s="63" t="str">
        <f t="shared" si="117"/>
        <v/>
      </c>
      <c r="V236" s="64" t="str">
        <f t="shared" si="117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18">IFERROR(SQRT(2*(F235-F234)^2/(F235+F234)),"")</f>
        <v/>
      </c>
      <c r="G237" s="65" t="str">
        <f t="shared" si="118"/>
        <v/>
      </c>
      <c r="H237" s="65" t="str">
        <f t="shared" si="118"/>
        <v/>
      </c>
      <c r="I237" s="65" t="str">
        <f t="shared" si="118"/>
        <v/>
      </c>
      <c r="J237" s="65" t="str">
        <f t="shared" si="118"/>
        <v/>
      </c>
      <c r="K237" s="65" t="str">
        <f t="shared" si="118"/>
        <v/>
      </c>
      <c r="L237" s="65" t="str">
        <f t="shared" si="118"/>
        <v/>
      </c>
      <c r="M237" s="65" t="str">
        <f t="shared" si="118"/>
        <v/>
      </c>
      <c r="N237" s="74" t="str">
        <f t="shared" si="118"/>
        <v/>
      </c>
      <c r="O237" s="74" t="str">
        <f t="shared" si="118"/>
        <v/>
      </c>
      <c r="P237" s="74" t="str">
        <f t="shared" si="118"/>
        <v/>
      </c>
      <c r="Q237" s="65" t="str">
        <f t="shared" si="118"/>
        <v/>
      </c>
      <c r="R237" s="65" t="str">
        <f t="shared" si="118"/>
        <v/>
      </c>
      <c r="S237" s="65" t="str">
        <f t="shared" si="118"/>
        <v/>
      </c>
      <c r="T237" s="65" t="str">
        <f t="shared" si="118"/>
        <v/>
      </c>
      <c r="U237" s="65" t="str">
        <f t="shared" si="118"/>
        <v/>
      </c>
      <c r="V237" s="66" t="str">
        <f t="shared" si="118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19">IFERROR((F239-F238)/F238,"")</f>
        <v/>
      </c>
      <c r="G240" s="63" t="str">
        <f t="shared" si="119"/>
        <v/>
      </c>
      <c r="H240" s="63" t="str">
        <f t="shared" si="119"/>
        <v/>
      </c>
      <c r="I240" s="63" t="str">
        <f t="shared" si="119"/>
        <v/>
      </c>
      <c r="J240" s="63" t="str">
        <f t="shared" si="119"/>
        <v/>
      </c>
      <c r="K240" s="63" t="str">
        <f t="shared" si="119"/>
        <v/>
      </c>
      <c r="L240" s="63" t="str">
        <f t="shared" si="119"/>
        <v/>
      </c>
      <c r="M240" s="63" t="str">
        <f t="shared" si="119"/>
        <v/>
      </c>
      <c r="N240" s="35" t="str">
        <f t="shared" si="119"/>
        <v/>
      </c>
      <c r="O240" s="35" t="str">
        <f t="shared" si="119"/>
        <v/>
      </c>
      <c r="P240" s="35" t="str">
        <f t="shared" si="119"/>
        <v/>
      </c>
      <c r="Q240" s="63" t="str">
        <f t="shared" si="119"/>
        <v/>
      </c>
      <c r="R240" s="63" t="str">
        <f t="shared" si="119"/>
        <v/>
      </c>
      <c r="S240" s="63" t="str">
        <f t="shared" si="119"/>
        <v/>
      </c>
      <c r="T240" s="63" t="str">
        <f t="shared" si="119"/>
        <v/>
      </c>
      <c r="U240" s="63" t="str">
        <f t="shared" si="119"/>
        <v/>
      </c>
      <c r="V240" s="64" t="str">
        <f t="shared" si="119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20">IFERROR(SQRT(2*(F239-F238)^2/(F239+F238)),"")</f>
        <v/>
      </c>
      <c r="G241" s="65" t="str">
        <f t="shared" si="120"/>
        <v/>
      </c>
      <c r="H241" s="65" t="str">
        <f t="shared" si="120"/>
        <v/>
      </c>
      <c r="I241" s="65" t="str">
        <f t="shared" si="120"/>
        <v/>
      </c>
      <c r="J241" s="65" t="str">
        <f t="shared" si="120"/>
        <v/>
      </c>
      <c r="K241" s="65" t="str">
        <f t="shared" si="120"/>
        <v/>
      </c>
      <c r="L241" s="65" t="str">
        <f t="shared" si="120"/>
        <v/>
      </c>
      <c r="M241" s="65" t="str">
        <f t="shared" si="120"/>
        <v/>
      </c>
      <c r="N241" s="70" t="str">
        <f t="shared" si="120"/>
        <v/>
      </c>
      <c r="O241" s="70" t="str">
        <f t="shared" si="120"/>
        <v/>
      </c>
      <c r="P241" s="70" t="str">
        <f t="shared" si="120"/>
        <v/>
      </c>
      <c r="Q241" s="65" t="str">
        <f t="shared" si="120"/>
        <v/>
      </c>
      <c r="R241" s="65" t="str">
        <f t="shared" si="120"/>
        <v/>
      </c>
      <c r="S241" s="65" t="str">
        <f t="shared" si="120"/>
        <v/>
      </c>
      <c r="T241" s="65" t="str">
        <f t="shared" si="120"/>
        <v/>
      </c>
      <c r="U241" s="65" t="str">
        <f t="shared" si="120"/>
        <v/>
      </c>
      <c r="V241" s="66" t="str">
        <f t="shared" si="120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1">IFERROR((F243-F242)/F242,"")</f>
        <v/>
      </c>
      <c r="G244" s="63" t="str">
        <f t="shared" si="121"/>
        <v/>
      </c>
      <c r="H244" s="63" t="str">
        <f t="shared" si="121"/>
        <v/>
      </c>
      <c r="I244" s="63" t="str">
        <f t="shared" si="121"/>
        <v/>
      </c>
      <c r="J244" s="63" t="str">
        <f t="shared" si="121"/>
        <v/>
      </c>
      <c r="K244" s="63" t="str">
        <f t="shared" si="121"/>
        <v/>
      </c>
      <c r="L244" s="63" t="str">
        <f t="shared" si="121"/>
        <v/>
      </c>
      <c r="M244" s="63" t="str">
        <f t="shared" si="121"/>
        <v/>
      </c>
      <c r="N244" s="35" t="str">
        <f t="shared" si="121"/>
        <v/>
      </c>
      <c r="O244" s="35" t="str">
        <f t="shared" si="121"/>
        <v/>
      </c>
      <c r="P244" s="35" t="str">
        <f t="shared" si="121"/>
        <v/>
      </c>
      <c r="Q244" s="63" t="str">
        <f t="shared" si="121"/>
        <v/>
      </c>
      <c r="R244" s="63" t="str">
        <f t="shared" si="121"/>
        <v/>
      </c>
      <c r="S244" s="63" t="str">
        <f t="shared" si="121"/>
        <v/>
      </c>
      <c r="T244" s="63" t="str">
        <f t="shared" si="121"/>
        <v/>
      </c>
      <c r="U244" s="63" t="str">
        <f t="shared" si="121"/>
        <v/>
      </c>
      <c r="V244" s="64" t="str">
        <f t="shared" si="121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2">IFERROR(SQRT(2*(F243-F242)^2/(F243+F242)),"")</f>
        <v/>
      </c>
      <c r="G245" s="65" t="str">
        <f t="shared" si="122"/>
        <v/>
      </c>
      <c r="H245" s="65" t="str">
        <f t="shared" si="122"/>
        <v/>
      </c>
      <c r="I245" s="65" t="str">
        <f t="shared" si="122"/>
        <v/>
      </c>
      <c r="J245" s="65" t="str">
        <f t="shared" si="122"/>
        <v/>
      </c>
      <c r="K245" s="65" t="str">
        <f t="shared" si="122"/>
        <v/>
      </c>
      <c r="L245" s="65" t="str">
        <f t="shared" si="122"/>
        <v/>
      </c>
      <c r="M245" s="65" t="str">
        <f t="shared" si="122"/>
        <v/>
      </c>
      <c r="N245" s="70" t="str">
        <f t="shared" si="122"/>
        <v/>
      </c>
      <c r="O245" s="70" t="str">
        <f t="shared" si="122"/>
        <v/>
      </c>
      <c r="P245" s="70" t="str">
        <f t="shared" si="122"/>
        <v/>
      </c>
      <c r="Q245" s="65" t="str">
        <f t="shared" si="122"/>
        <v/>
      </c>
      <c r="R245" s="65" t="str">
        <f t="shared" si="122"/>
        <v/>
      </c>
      <c r="S245" s="65" t="str">
        <f t="shared" si="122"/>
        <v/>
      </c>
      <c r="T245" s="65" t="str">
        <f t="shared" si="122"/>
        <v/>
      </c>
      <c r="U245" s="65" t="str">
        <f t="shared" si="122"/>
        <v/>
      </c>
      <c r="V245" s="66" t="str">
        <f t="shared" si="122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3">IFERROR((F247-F246)/F246,"")</f>
        <v/>
      </c>
      <c r="G248" s="63" t="str">
        <f t="shared" si="123"/>
        <v/>
      </c>
      <c r="H248" s="63" t="str">
        <f t="shared" si="123"/>
        <v/>
      </c>
      <c r="I248" s="63" t="str">
        <f t="shared" si="123"/>
        <v/>
      </c>
      <c r="J248" s="63" t="str">
        <f t="shared" si="123"/>
        <v/>
      </c>
      <c r="K248" s="63" t="str">
        <f t="shared" si="123"/>
        <v/>
      </c>
      <c r="L248" s="63" t="str">
        <f t="shared" si="123"/>
        <v/>
      </c>
      <c r="M248" s="63" t="str">
        <f t="shared" si="123"/>
        <v/>
      </c>
      <c r="N248" s="35" t="str">
        <f t="shared" si="123"/>
        <v/>
      </c>
      <c r="O248" s="35" t="str">
        <f t="shared" si="123"/>
        <v/>
      </c>
      <c r="P248" s="35" t="str">
        <f t="shared" si="123"/>
        <v/>
      </c>
      <c r="Q248" s="63" t="str">
        <f t="shared" si="123"/>
        <v/>
      </c>
      <c r="R248" s="63" t="str">
        <f t="shared" si="123"/>
        <v/>
      </c>
      <c r="S248" s="63" t="str">
        <f t="shared" si="123"/>
        <v/>
      </c>
      <c r="T248" s="63" t="str">
        <f t="shared" si="123"/>
        <v/>
      </c>
      <c r="U248" s="63" t="str">
        <f t="shared" si="123"/>
        <v/>
      </c>
      <c r="V248" s="64" t="str">
        <f t="shared" si="123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4">IFERROR(SQRT(2*(F247-F246)^2/(F247+F246)),"")</f>
        <v/>
      </c>
      <c r="G249" s="65" t="str">
        <f t="shared" si="124"/>
        <v/>
      </c>
      <c r="H249" s="65" t="str">
        <f t="shared" si="124"/>
        <v/>
      </c>
      <c r="I249" s="65" t="str">
        <f t="shared" si="124"/>
        <v/>
      </c>
      <c r="J249" s="65" t="str">
        <f t="shared" si="124"/>
        <v/>
      </c>
      <c r="K249" s="65" t="str">
        <f t="shared" si="124"/>
        <v/>
      </c>
      <c r="L249" s="65" t="str">
        <f t="shared" si="124"/>
        <v/>
      </c>
      <c r="M249" s="65" t="str">
        <f t="shared" si="124"/>
        <v/>
      </c>
      <c r="N249" s="74" t="str">
        <f t="shared" si="124"/>
        <v/>
      </c>
      <c r="O249" s="74" t="str">
        <f t="shared" si="124"/>
        <v/>
      </c>
      <c r="P249" s="74" t="str">
        <f t="shared" si="124"/>
        <v/>
      </c>
      <c r="Q249" s="65" t="str">
        <f t="shared" si="124"/>
        <v/>
      </c>
      <c r="R249" s="65" t="str">
        <f t="shared" si="124"/>
        <v/>
      </c>
      <c r="S249" s="65" t="str">
        <f t="shared" si="124"/>
        <v/>
      </c>
      <c r="T249" s="65" t="str">
        <f t="shared" si="124"/>
        <v/>
      </c>
      <c r="U249" s="65" t="str">
        <f t="shared" si="124"/>
        <v/>
      </c>
      <c r="V249" s="66" t="str">
        <f t="shared" si="124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25">IFERROR((F251-F250)/F250,"")</f>
        <v/>
      </c>
      <c r="G252" s="63" t="str">
        <f t="shared" si="125"/>
        <v/>
      </c>
      <c r="H252" s="63" t="str">
        <f t="shared" si="125"/>
        <v/>
      </c>
      <c r="I252" s="63" t="str">
        <f t="shared" si="125"/>
        <v/>
      </c>
      <c r="J252" s="63" t="str">
        <f t="shared" si="125"/>
        <v/>
      </c>
      <c r="K252" s="63" t="str">
        <f t="shared" si="125"/>
        <v/>
      </c>
      <c r="L252" s="63" t="str">
        <f t="shared" si="125"/>
        <v/>
      </c>
      <c r="M252" s="63" t="str">
        <f t="shared" si="125"/>
        <v/>
      </c>
      <c r="N252" s="35" t="str">
        <f t="shared" si="125"/>
        <v/>
      </c>
      <c r="O252" s="35" t="str">
        <f t="shared" si="125"/>
        <v/>
      </c>
      <c r="P252" s="35" t="str">
        <f t="shared" si="125"/>
        <v/>
      </c>
      <c r="Q252" s="63" t="str">
        <f t="shared" si="125"/>
        <v/>
      </c>
      <c r="R252" s="63" t="str">
        <f t="shared" si="125"/>
        <v/>
      </c>
      <c r="S252" s="63" t="str">
        <f t="shared" si="125"/>
        <v/>
      </c>
      <c r="T252" s="63" t="str">
        <f t="shared" si="125"/>
        <v/>
      </c>
      <c r="U252" s="63" t="str">
        <f t="shared" si="125"/>
        <v/>
      </c>
      <c r="V252" s="64" t="str">
        <f t="shared" si="125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26">IFERROR(SQRT(2*(F251-F250)^2/(F251+F250)),"")</f>
        <v/>
      </c>
      <c r="G253" s="65" t="str">
        <f t="shared" si="126"/>
        <v/>
      </c>
      <c r="H253" s="65" t="str">
        <f t="shared" si="126"/>
        <v/>
      </c>
      <c r="I253" s="65" t="str">
        <f t="shared" si="126"/>
        <v/>
      </c>
      <c r="J253" s="65" t="str">
        <f t="shared" si="126"/>
        <v/>
      </c>
      <c r="K253" s="65" t="str">
        <f t="shared" si="126"/>
        <v/>
      </c>
      <c r="L253" s="65" t="str">
        <f t="shared" si="126"/>
        <v/>
      </c>
      <c r="M253" s="65" t="str">
        <f t="shared" si="126"/>
        <v/>
      </c>
      <c r="N253" s="74" t="str">
        <f t="shared" si="126"/>
        <v/>
      </c>
      <c r="O253" s="74" t="str">
        <f t="shared" si="126"/>
        <v/>
      </c>
      <c r="P253" s="74" t="str">
        <f t="shared" si="126"/>
        <v/>
      </c>
      <c r="Q253" s="65" t="str">
        <f t="shared" si="126"/>
        <v/>
      </c>
      <c r="R253" s="65" t="str">
        <f t="shared" si="126"/>
        <v/>
      </c>
      <c r="S253" s="65" t="str">
        <f t="shared" si="126"/>
        <v/>
      </c>
      <c r="T253" s="65" t="str">
        <f t="shared" si="126"/>
        <v/>
      </c>
      <c r="U253" s="65" t="str">
        <f t="shared" si="126"/>
        <v/>
      </c>
      <c r="V253" s="66" t="str">
        <f t="shared" si="126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27">IFERROR((F255-F254)/F254,"")</f>
        <v/>
      </c>
      <c r="G256" s="63" t="str">
        <f t="shared" si="127"/>
        <v/>
      </c>
      <c r="H256" s="63" t="str">
        <f t="shared" si="127"/>
        <v/>
      </c>
      <c r="I256" s="63" t="str">
        <f t="shared" si="127"/>
        <v/>
      </c>
      <c r="J256" s="63" t="str">
        <f t="shared" si="127"/>
        <v/>
      </c>
      <c r="K256" s="63" t="str">
        <f t="shared" si="127"/>
        <v/>
      </c>
      <c r="L256" s="63" t="str">
        <f t="shared" si="127"/>
        <v/>
      </c>
      <c r="M256" s="63" t="str">
        <f t="shared" si="127"/>
        <v/>
      </c>
      <c r="N256" s="35" t="str">
        <f t="shared" si="127"/>
        <v/>
      </c>
      <c r="O256" s="35" t="str">
        <f t="shared" si="127"/>
        <v/>
      </c>
      <c r="P256" s="35" t="str">
        <f t="shared" si="127"/>
        <v/>
      </c>
      <c r="Q256" s="63" t="str">
        <f t="shared" si="127"/>
        <v/>
      </c>
      <c r="R256" s="63" t="str">
        <f t="shared" si="127"/>
        <v/>
      </c>
      <c r="S256" s="63" t="str">
        <f t="shared" si="127"/>
        <v/>
      </c>
      <c r="T256" s="63" t="str">
        <f t="shared" si="127"/>
        <v/>
      </c>
      <c r="U256" s="63" t="str">
        <f t="shared" si="127"/>
        <v/>
      </c>
      <c r="V256" s="64" t="str">
        <f t="shared" si="127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28">IFERROR(SQRT(2*(F255-F254)^2/(F255+F254)),"")</f>
        <v/>
      </c>
      <c r="G257" s="65" t="str">
        <f t="shared" si="128"/>
        <v/>
      </c>
      <c r="H257" s="65" t="str">
        <f t="shared" si="128"/>
        <v/>
      </c>
      <c r="I257" s="65" t="str">
        <f t="shared" si="128"/>
        <v/>
      </c>
      <c r="J257" s="65" t="str">
        <f t="shared" si="128"/>
        <v/>
      </c>
      <c r="K257" s="65" t="str">
        <f t="shared" si="128"/>
        <v/>
      </c>
      <c r="L257" s="65" t="str">
        <f t="shared" si="128"/>
        <v/>
      </c>
      <c r="M257" s="65" t="str">
        <f t="shared" si="128"/>
        <v/>
      </c>
      <c r="N257" s="74" t="str">
        <f t="shared" si="128"/>
        <v/>
      </c>
      <c r="O257" s="74" t="str">
        <f t="shared" si="128"/>
        <v/>
      </c>
      <c r="P257" s="74" t="str">
        <f t="shared" si="128"/>
        <v/>
      </c>
      <c r="Q257" s="65" t="str">
        <f t="shared" si="128"/>
        <v/>
      </c>
      <c r="R257" s="65" t="str">
        <f t="shared" si="128"/>
        <v/>
      </c>
      <c r="S257" s="65" t="str">
        <f t="shared" si="128"/>
        <v/>
      </c>
      <c r="T257" s="65" t="str">
        <f t="shared" si="128"/>
        <v/>
      </c>
      <c r="U257" s="65" t="str">
        <f t="shared" si="128"/>
        <v/>
      </c>
      <c r="V257" s="66" t="str">
        <f t="shared" si="128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/>
      <c r="E258" s="90"/>
    </row>
    <row r="259" spans="1:22" ht="13.95" customHeight="1" x14ac:dyDescent="0.3">
      <c r="A259" s="82"/>
      <c r="B259" s="85"/>
      <c r="C259" s="18" t="s">
        <v>548</v>
      </c>
      <c r="D259" s="88"/>
      <c r="E259" s="88"/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 t="str">
        <f t="shared" ref="F260:V260" si="129">IFERROR((F259-F258)/F258,"")</f>
        <v/>
      </c>
      <c r="G260" s="63" t="str">
        <f t="shared" si="129"/>
        <v/>
      </c>
      <c r="H260" s="63" t="str">
        <f t="shared" si="129"/>
        <v/>
      </c>
      <c r="I260" s="63" t="str">
        <f t="shared" si="129"/>
        <v/>
      </c>
      <c r="J260" s="63" t="str">
        <f t="shared" si="129"/>
        <v/>
      </c>
      <c r="K260" s="63" t="str">
        <f t="shared" si="129"/>
        <v/>
      </c>
      <c r="L260" s="63" t="str">
        <f t="shared" si="129"/>
        <v/>
      </c>
      <c r="M260" s="63" t="str">
        <f t="shared" si="129"/>
        <v/>
      </c>
      <c r="N260" s="35" t="str">
        <f t="shared" si="129"/>
        <v/>
      </c>
      <c r="O260" s="35" t="str">
        <f t="shared" si="129"/>
        <v/>
      </c>
      <c r="P260" s="35" t="str">
        <f t="shared" si="129"/>
        <v/>
      </c>
      <c r="Q260" s="63" t="str">
        <f t="shared" si="129"/>
        <v/>
      </c>
      <c r="R260" s="63" t="str">
        <f t="shared" si="129"/>
        <v/>
      </c>
      <c r="S260" s="63" t="str">
        <f t="shared" si="129"/>
        <v/>
      </c>
      <c r="T260" s="63" t="str">
        <f t="shared" si="129"/>
        <v/>
      </c>
      <c r="U260" s="63" t="str">
        <f t="shared" si="129"/>
        <v/>
      </c>
      <c r="V260" s="64" t="str">
        <f t="shared" si="129"/>
        <v/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 t="str">
        <f t="shared" ref="F261:V261" si="130">IFERROR(SQRT(2*(F259-F258)^2/(F259+F258)),"")</f>
        <v/>
      </c>
      <c r="G261" s="65" t="str">
        <f t="shared" si="130"/>
        <v/>
      </c>
      <c r="H261" s="65" t="str">
        <f t="shared" si="130"/>
        <v/>
      </c>
      <c r="I261" s="65" t="str">
        <f t="shared" si="130"/>
        <v/>
      </c>
      <c r="J261" s="65" t="str">
        <f t="shared" si="130"/>
        <v/>
      </c>
      <c r="K261" s="65" t="str">
        <f t="shared" si="130"/>
        <v/>
      </c>
      <c r="L261" s="65" t="str">
        <f t="shared" si="130"/>
        <v/>
      </c>
      <c r="M261" s="65" t="str">
        <f t="shared" si="130"/>
        <v/>
      </c>
      <c r="N261" s="74" t="str">
        <f t="shared" si="130"/>
        <v/>
      </c>
      <c r="O261" s="74" t="str">
        <f t="shared" si="130"/>
        <v/>
      </c>
      <c r="P261" s="74" t="str">
        <f t="shared" si="130"/>
        <v/>
      </c>
      <c r="Q261" s="65" t="str">
        <f t="shared" si="130"/>
        <v/>
      </c>
      <c r="R261" s="65" t="str">
        <f t="shared" si="130"/>
        <v/>
      </c>
      <c r="S261" s="65" t="str">
        <f t="shared" si="130"/>
        <v/>
      </c>
      <c r="T261" s="65" t="str">
        <f t="shared" si="130"/>
        <v/>
      </c>
      <c r="U261" s="65" t="str">
        <f t="shared" si="130"/>
        <v/>
      </c>
      <c r="V261" s="66" t="str">
        <f t="shared" si="130"/>
        <v/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/>
      <c r="E262" s="90"/>
    </row>
    <row r="263" spans="1:22" ht="13.95" customHeight="1" x14ac:dyDescent="0.3">
      <c r="A263" s="82"/>
      <c r="B263" s="85"/>
      <c r="C263" s="18" t="s">
        <v>548</v>
      </c>
      <c r="D263" s="88"/>
      <c r="E263" s="88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 t="str">
        <f t="shared" ref="F264:V264" si="131">IFERROR((F263-F262)/F262,"")</f>
        <v/>
      </c>
      <c r="G264" s="63" t="str">
        <f t="shared" si="131"/>
        <v/>
      </c>
      <c r="H264" s="63" t="str">
        <f t="shared" si="131"/>
        <v/>
      </c>
      <c r="I264" s="63" t="str">
        <f t="shared" si="131"/>
        <v/>
      </c>
      <c r="J264" s="63" t="str">
        <f t="shared" si="131"/>
        <v/>
      </c>
      <c r="K264" s="63" t="str">
        <f t="shared" si="131"/>
        <v/>
      </c>
      <c r="L264" s="63" t="str">
        <f t="shared" si="131"/>
        <v/>
      </c>
      <c r="M264" s="63" t="str">
        <f t="shared" si="131"/>
        <v/>
      </c>
      <c r="N264" s="35" t="str">
        <f t="shared" si="131"/>
        <v/>
      </c>
      <c r="O264" s="35" t="str">
        <f t="shared" si="131"/>
        <v/>
      </c>
      <c r="P264" s="35" t="str">
        <f t="shared" si="131"/>
        <v/>
      </c>
      <c r="Q264" s="63" t="str">
        <f t="shared" si="131"/>
        <v/>
      </c>
      <c r="R264" s="63" t="str">
        <f t="shared" si="131"/>
        <v/>
      </c>
      <c r="S264" s="63" t="str">
        <f t="shared" si="131"/>
        <v/>
      </c>
      <c r="T264" s="63" t="str">
        <f t="shared" si="131"/>
        <v/>
      </c>
      <c r="U264" s="63" t="str">
        <f t="shared" si="131"/>
        <v/>
      </c>
      <c r="V264" s="64" t="str">
        <f t="shared" si="131"/>
        <v/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 t="str">
        <f t="shared" ref="F265:V265" si="132">IFERROR(SQRT(2*(F263-F262)^2/(F263+F262)),"")</f>
        <v/>
      </c>
      <c r="G265" s="65" t="str">
        <f t="shared" si="132"/>
        <v/>
      </c>
      <c r="H265" s="65" t="str">
        <f t="shared" si="132"/>
        <v/>
      </c>
      <c r="I265" s="65" t="str">
        <f t="shared" si="132"/>
        <v/>
      </c>
      <c r="J265" s="65" t="str">
        <f t="shared" si="132"/>
        <v/>
      </c>
      <c r="K265" s="65" t="str">
        <f t="shared" si="132"/>
        <v/>
      </c>
      <c r="L265" s="65" t="str">
        <f t="shared" si="132"/>
        <v/>
      </c>
      <c r="M265" s="65" t="str">
        <f t="shared" si="132"/>
        <v/>
      </c>
      <c r="N265" s="74" t="str">
        <f t="shared" si="132"/>
        <v/>
      </c>
      <c r="O265" s="74" t="str">
        <f t="shared" si="132"/>
        <v/>
      </c>
      <c r="P265" s="74" t="str">
        <f t="shared" si="132"/>
        <v/>
      </c>
      <c r="Q265" s="65" t="str">
        <f t="shared" si="132"/>
        <v/>
      </c>
      <c r="R265" s="65" t="str">
        <f t="shared" si="132"/>
        <v/>
      </c>
      <c r="S265" s="65" t="str">
        <f t="shared" si="132"/>
        <v/>
      </c>
      <c r="T265" s="65" t="str">
        <f t="shared" si="132"/>
        <v/>
      </c>
      <c r="U265" s="65" t="str">
        <f t="shared" si="132"/>
        <v/>
      </c>
      <c r="V265" s="66" t="str">
        <f t="shared" si="132"/>
        <v/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3">IFERROR((F267-F266)/F266,"")</f>
        <v/>
      </c>
      <c r="G268" s="63" t="str">
        <f t="shared" si="133"/>
        <v/>
      </c>
      <c r="H268" s="63" t="str">
        <f t="shared" si="133"/>
        <v/>
      </c>
      <c r="I268" s="63" t="str">
        <f t="shared" si="133"/>
        <v/>
      </c>
      <c r="J268" s="63" t="str">
        <f t="shared" si="133"/>
        <v/>
      </c>
      <c r="K268" s="63" t="str">
        <f t="shared" si="133"/>
        <v/>
      </c>
      <c r="L268" s="63" t="str">
        <f t="shared" si="133"/>
        <v/>
      </c>
      <c r="M268" s="63" t="str">
        <f t="shared" si="133"/>
        <v/>
      </c>
      <c r="N268" s="35" t="str">
        <f t="shared" si="133"/>
        <v/>
      </c>
      <c r="O268" s="35" t="str">
        <f t="shared" si="133"/>
        <v/>
      </c>
      <c r="P268" s="35" t="str">
        <f t="shared" si="133"/>
        <v/>
      </c>
      <c r="Q268" s="63" t="str">
        <f t="shared" si="133"/>
        <v/>
      </c>
      <c r="R268" s="63" t="str">
        <f t="shared" si="133"/>
        <v/>
      </c>
      <c r="S268" s="63" t="str">
        <f t="shared" si="133"/>
        <v/>
      </c>
      <c r="T268" s="63" t="str">
        <f t="shared" si="133"/>
        <v/>
      </c>
      <c r="U268" s="63" t="str">
        <f t="shared" si="133"/>
        <v/>
      </c>
      <c r="V268" s="64" t="str">
        <f t="shared" si="133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4">IFERROR(SQRT(2*(F267-F266)^2/(F267+F266)),"")</f>
        <v/>
      </c>
      <c r="G269" s="65" t="str">
        <f t="shared" si="134"/>
        <v/>
      </c>
      <c r="H269" s="65" t="str">
        <f t="shared" si="134"/>
        <v/>
      </c>
      <c r="I269" s="65" t="str">
        <f t="shared" si="134"/>
        <v/>
      </c>
      <c r="J269" s="65" t="str">
        <f t="shared" si="134"/>
        <v/>
      </c>
      <c r="K269" s="65" t="str">
        <f t="shared" si="134"/>
        <v/>
      </c>
      <c r="L269" s="65" t="str">
        <f t="shared" si="134"/>
        <v/>
      </c>
      <c r="M269" s="65" t="str">
        <f t="shared" si="134"/>
        <v/>
      </c>
      <c r="N269" s="70" t="str">
        <f t="shared" si="134"/>
        <v/>
      </c>
      <c r="O269" s="70" t="str">
        <f t="shared" si="134"/>
        <v/>
      </c>
      <c r="P269" s="70" t="str">
        <f t="shared" si="134"/>
        <v/>
      </c>
      <c r="Q269" s="65" t="str">
        <f t="shared" si="134"/>
        <v/>
      </c>
      <c r="R269" s="65" t="str">
        <f t="shared" si="134"/>
        <v/>
      </c>
      <c r="S269" s="65" t="str">
        <f t="shared" si="134"/>
        <v/>
      </c>
      <c r="T269" s="65" t="str">
        <f t="shared" si="134"/>
        <v/>
      </c>
      <c r="U269" s="65" t="str">
        <f t="shared" si="134"/>
        <v/>
      </c>
      <c r="V269" s="66" t="str">
        <f t="shared" si="134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5">IFERROR((F271-F270)/F270,"")</f>
        <v/>
      </c>
      <c r="G272" s="63" t="str">
        <f t="shared" si="135"/>
        <v/>
      </c>
      <c r="H272" s="63" t="str">
        <f t="shared" si="135"/>
        <v/>
      </c>
      <c r="I272" s="63" t="str">
        <f t="shared" si="135"/>
        <v/>
      </c>
      <c r="J272" s="63" t="str">
        <f t="shared" si="135"/>
        <v/>
      </c>
      <c r="K272" s="63" t="str">
        <f t="shared" si="135"/>
        <v/>
      </c>
      <c r="L272" s="63" t="str">
        <f t="shared" si="135"/>
        <v/>
      </c>
      <c r="M272" s="63" t="str">
        <f t="shared" si="135"/>
        <v/>
      </c>
      <c r="N272" s="35" t="str">
        <f t="shared" si="135"/>
        <v/>
      </c>
      <c r="O272" s="35" t="str">
        <f t="shared" si="135"/>
        <v/>
      </c>
      <c r="P272" s="35" t="str">
        <f t="shared" si="135"/>
        <v/>
      </c>
      <c r="Q272" s="63" t="str">
        <f t="shared" si="135"/>
        <v/>
      </c>
      <c r="R272" s="63" t="str">
        <f t="shared" si="135"/>
        <v/>
      </c>
      <c r="S272" s="63" t="str">
        <f t="shared" si="135"/>
        <v/>
      </c>
      <c r="T272" s="63" t="str">
        <f t="shared" si="135"/>
        <v/>
      </c>
      <c r="U272" s="63" t="str">
        <f t="shared" si="135"/>
        <v/>
      </c>
      <c r="V272" s="64" t="str">
        <f t="shared" si="135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6">IFERROR(SQRT(2*(F271-F270)^2/(F271+F270)),"")</f>
        <v/>
      </c>
      <c r="G273" s="65" t="str">
        <f t="shared" si="136"/>
        <v/>
      </c>
      <c r="H273" s="65" t="str">
        <f t="shared" si="136"/>
        <v/>
      </c>
      <c r="I273" s="65" t="str">
        <f t="shared" si="136"/>
        <v/>
      </c>
      <c r="J273" s="65" t="str">
        <f t="shared" si="136"/>
        <v/>
      </c>
      <c r="K273" s="65" t="str">
        <f t="shared" si="136"/>
        <v/>
      </c>
      <c r="L273" s="65" t="str">
        <f t="shared" si="136"/>
        <v/>
      </c>
      <c r="M273" s="65" t="str">
        <f t="shared" si="136"/>
        <v/>
      </c>
      <c r="N273" s="70" t="str">
        <f t="shared" si="136"/>
        <v/>
      </c>
      <c r="O273" s="70" t="str">
        <f t="shared" si="136"/>
        <v/>
      </c>
      <c r="P273" s="70" t="str">
        <f t="shared" si="136"/>
        <v/>
      </c>
      <c r="Q273" s="65" t="str">
        <f t="shared" si="136"/>
        <v/>
      </c>
      <c r="R273" s="65" t="str">
        <f t="shared" si="136"/>
        <v/>
      </c>
      <c r="S273" s="65" t="str">
        <f t="shared" si="136"/>
        <v/>
      </c>
      <c r="T273" s="65" t="str">
        <f t="shared" si="136"/>
        <v/>
      </c>
      <c r="U273" s="65" t="str">
        <f t="shared" si="136"/>
        <v/>
      </c>
      <c r="V273" s="66" t="str">
        <f t="shared" si="136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37">IFERROR((F275-F274)/F274,"")</f>
        <v/>
      </c>
      <c r="G276" s="63" t="str">
        <f t="shared" si="137"/>
        <v/>
      </c>
      <c r="H276" s="63" t="str">
        <f t="shared" si="137"/>
        <v/>
      </c>
      <c r="I276" s="63" t="str">
        <f t="shared" si="137"/>
        <v/>
      </c>
      <c r="J276" s="63" t="str">
        <f t="shared" si="137"/>
        <v/>
      </c>
      <c r="K276" s="63" t="str">
        <f t="shared" si="137"/>
        <v/>
      </c>
      <c r="L276" s="63" t="str">
        <f t="shared" si="137"/>
        <v/>
      </c>
      <c r="M276" s="63" t="str">
        <f t="shared" si="137"/>
        <v/>
      </c>
      <c r="N276" s="35" t="str">
        <f t="shared" si="137"/>
        <v/>
      </c>
      <c r="O276" s="35" t="str">
        <f t="shared" si="137"/>
        <v/>
      </c>
      <c r="P276" s="35" t="str">
        <f t="shared" si="137"/>
        <v/>
      </c>
      <c r="Q276" s="63" t="str">
        <f t="shared" si="137"/>
        <v/>
      </c>
      <c r="R276" s="63" t="str">
        <f t="shared" si="137"/>
        <v/>
      </c>
      <c r="S276" s="63" t="str">
        <f t="shared" si="137"/>
        <v/>
      </c>
      <c r="T276" s="63" t="str">
        <f t="shared" si="137"/>
        <v/>
      </c>
      <c r="U276" s="63" t="str">
        <f t="shared" si="137"/>
        <v/>
      </c>
      <c r="V276" s="64" t="str">
        <f t="shared" si="137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38">IFERROR(SQRT(2*(F275-F274)^2/(F275+F274)),"")</f>
        <v/>
      </c>
      <c r="G277" s="65" t="str">
        <f t="shared" si="138"/>
        <v/>
      </c>
      <c r="H277" s="65" t="str">
        <f t="shared" si="138"/>
        <v/>
      </c>
      <c r="I277" s="65" t="str">
        <f t="shared" si="138"/>
        <v/>
      </c>
      <c r="J277" s="65" t="str">
        <f t="shared" si="138"/>
        <v/>
      </c>
      <c r="K277" s="65" t="str">
        <f t="shared" si="138"/>
        <v/>
      </c>
      <c r="L277" s="65" t="str">
        <f t="shared" si="138"/>
        <v/>
      </c>
      <c r="M277" s="65" t="str">
        <f t="shared" si="138"/>
        <v/>
      </c>
      <c r="N277" s="70" t="str">
        <f t="shared" si="138"/>
        <v/>
      </c>
      <c r="O277" s="70" t="str">
        <f t="shared" si="138"/>
        <v/>
      </c>
      <c r="P277" s="70" t="str">
        <f t="shared" si="138"/>
        <v/>
      </c>
      <c r="Q277" s="65" t="str">
        <f t="shared" si="138"/>
        <v/>
      </c>
      <c r="R277" s="65" t="str">
        <f t="shared" si="138"/>
        <v/>
      </c>
      <c r="S277" s="65" t="str">
        <f t="shared" si="138"/>
        <v/>
      </c>
      <c r="T277" s="65" t="str">
        <f t="shared" si="138"/>
        <v/>
      </c>
      <c r="U277" s="65" t="str">
        <f t="shared" si="138"/>
        <v/>
      </c>
      <c r="V277" s="66" t="str">
        <f t="shared" si="138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39">IFERROR((F279-F278)/F278,"")</f>
        <v/>
      </c>
      <c r="G280" s="63" t="str">
        <f t="shared" si="139"/>
        <v/>
      </c>
      <c r="H280" s="63" t="str">
        <f t="shared" si="139"/>
        <v/>
      </c>
      <c r="I280" s="63" t="str">
        <f t="shared" si="139"/>
        <v/>
      </c>
      <c r="J280" s="63" t="str">
        <f t="shared" si="139"/>
        <v/>
      </c>
      <c r="K280" s="63" t="str">
        <f t="shared" si="139"/>
        <v/>
      </c>
      <c r="L280" s="63" t="str">
        <f t="shared" si="139"/>
        <v/>
      </c>
      <c r="M280" s="63" t="str">
        <f t="shared" si="139"/>
        <v/>
      </c>
      <c r="N280" s="35" t="str">
        <f t="shared" si="139"/>
        <v/>
      </c>
      <c r="O280" s="35" t="str">
        <f t="shared" si="139"/>
        <v/>
      </c>
      <c r="P280" s="35" t="str">
        <f t="shared" si="139"/>
        <v/>
      </c>
      <c r="Q280" s="63" t="str">
        <f t="shared" si="139"/>
        <v/>
      </c>
      <c r="R280" s="63" t="str">
        <f t="shared" si="139"/>
        <v/>
      </c>
      <c r="S280" s="63" t="str">
        <f t="shared" si="139"/>
        <v/>
      </c>
      <c r="T280" s="63" t="str">
        <f t="shared" si="139"/>
        <v/>
      </c>
      <c r="U280" s="63" t="str">
        <f t="shared" si="139"/>
        <v/>
      </c>
      <c r="V280" s="64" t="str">
        <f t="shared" si="139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40">IFERROR(SQRT(2*(F279-F278)^2/(F279+F278)),"")</f>
        <v/>
      </c>
      <c r="G281" s="65" t="str">
        <f t="shared" si="140"/>
        <v/>
      </c>
      <c r="H281" s="65" t="str">
        <f t="shared" si="140"/>
        <v/>
      </c>
      <c r="I281" s="65" t="str">
        <f t="shared" si="140"/>
        <v/>
      </c>
      <c r="J281" s="65" t="str">
        <f t="shared" si="140"/>
        <v/>
      </c>
      <c r="K281" s="65" t="str">
        <f t="shared" si="140"/>
        <v/>
      </c>
      <c r="L281" s="65" t="str">
        <f t="shared" si="140"/>
        <v/>
      </c>
      <c r="M281" s="65" t="str">
        <f t="shared" si="140"/>
        <v/>
      </c>
      <c r="N281" s="70" t="str">
        <f t="shared" si="140"/>
        <v/>
      </c>
      <c r="O281" s="70" t="str">
        <f t="shared" si="140"/>
        <v/>
      </c>
      <c r="P281" s="70" t="str">
        <f t="shared" si="140"/>
        <v/>
      </c>
      <c r="Q281" s="65" t="str">
        <f t="shared" si="140"/>
        <v/>
      </c>
      <c r="R281" s="65" t="str">
        <f t="shared" si="140"/>
        <v/>
      </c>
      <c r="S281" s="65" t="str">
        <f t="shared" si="140"/>
        <v/>
      </c>
      <c r="T281" s="65" t="str">
        <f t="shared" si="140"/>
        <v/>
      </c>
      <c r="U281" s="65" t="str">
        <f t="shared" si="140"/>
        <v/>
      </c>
      <c r="V281" s="66" t="str">
        <f t="shared" si="140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1">IFERROR((F283-F282)/F282,"")</f>
        <v/>
      </c>
      <c r="G284" s="63" t="str">
        <f t="shared" si="141"/>
        <v/>
      </c>
      <c r="H284" s="63" t="str">
        <f t="shared" si="141"/>
        <v/>
      </c>
      <c r="I284" s="63" t="str">
        <f t="shared" si="141"/>
        <v/>
      </c>
      <c r="J284" s="63" t="str">
        <f t="shared" si="141"/>
        <v/>
      </c>
      <c r="K284" s="63" t="str">
        <f t="shared" si="141"/>
        <v/>
      </c>
      <c r="L284" s="63" t="str">
        <f t="shared" si="141"/>
        <v/>
      </c>
      <c r="M284" s="63" t="str">
        <f t="shared" si="141"/>
        <v/>
      </c>
      <c r="N284" s="35" t="str">
        <f t="shared" si="141"/>
        <v/>
      </c>
      <c r="O284" s="35" t="str">
        <f t="shared" si="141"/>
        <v/>
      </c>
      <c r="P284" s="35" t="str">
        <f t="shared" si="141"/>
        <v/>
      </c>
      <c r="Q284" s="63" t="str">
        <f t="shared" si="141"/>
        <v/>
      </c>
      <c r="R284" s="63" t="str">
        <f t="shared" si="141"/>
        <v/>
      </c>
      <c r="S284" s="63" t="str">
        <f t="shared" si="141"/>
        <v/>
      </c>
      <c r="T284" s="63" t="str">
        <f t="shared" si="141"/>
        <v/>
      </c>
      <c r="U284" s="63" t="str">
        <f t="shared" si="141"/>
        <v/>
      </c>
      <c r="V284" s="64" t="str">
        <f t="shared" si="141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2">IFERROR(SQRT(2*(F283-F282)^2/(F283+F282)),"")</f>
        <v/>
      </c>
      <c r="G285" s="65" t="str">
        <f t="shared" si="142"/>
        <v/>
      </c>
      <c r="H285" s="65" t="str">
        <f t="shared" si="142"/>
        <v/>
      </c>
      <c r="I285" s="65" t="str">
        <f t="shared" si="142"/>
        <v/>
      </c>
      <c r="J285" s="65" t="str">
        <f t="shared" si="142"/>
        <v/>
      </c>
      <c r="K285" s="65" t="str">
        <f t="shared" si="142"/>
        <v/>
      </c>
      <c r="L285" s="65" t="str">
        <f t="shared" si="142"/>
        <v/>
      </c>
      <c r="M285" s="65" t="str">
        <f t="shared" si="142"/>
        <v/>
      </c>
      <c r="N285" s="70" t="str">
        <f t="shared" si="142"/>
        <v/>
      </c>
      <c r="O285" s="70" t="str">
        <f t="shared" si="142"/>
        <v/>
      </c>
      <c r="P285" s="70" t="str">
        <f t="shared" si="142"/>
        <v/>
      </c>
      <c r="Q285" s="65" t="str">
        <f t="shared" si="142"/>
        <v/>
      </c>
      <c r="R285" s="65" t="str">
        <f t="shared" si="142"/>
        <v/>
      </c>
      <c r="S285" s="65" t="str">
        <f t="shared" si="142"/>
        <v/>
      </c>
      <c r="T285" s="65" t="str">
        <f t="shared" si="142"/>
        <v/>
      </c>
      <c r="U285" s="65" t="str">
        <f t="shared" si="142"/>
        <v/>
      </c>
      <c r="V285" s="66" t="str">
        <f t="shared" si="142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3">IFERROR((F287-F286)/F286,"")</f>
        <v/>
      </c>
      <c r="G288" s="63" t="str">
        <f t="shared" si="143"/>
        <v/>
      </c>
      <c r="H288" s="63" t="str">
        <f t="shared" si="143"/>
        <v/>
      </c>
      <c r="I288" s="63" t="str">
        <f t="shared" si="143"/>
        <v/>
      </c>
      <c r="J288" s="63" t="str">
        <f t="shared" si="143"/>
        <v/>
      </c>
      <c r="K288" s="63" t="str">
        <f t="shared" si="143"/>
        <v/>
      </c>
      <c r="L288" s="63" t="str">
        <f t="shared" si="143"/>
        <v/>
      </c>
      <c r="M288" s="63" t="str">
        <f t="shared" si="143"/>
        <v/>
      </c>
      <c r="N288" s="35" t="str">
        <f t="shared" si="143"/>
        <v/>
      </c>
      <c r="O288" s="35" t="str">
        <f t="shared" si="143"/>
        <v/>
      </c>
      <c r="P288" s="35" t="str">
        <f t="shared" si="143"/>
        <v/>
      </c>
      <c r="Q288" s="63" t="str">
        <f t="shared" si="143"/>
        <v/>
      </c>
      <c r="R288" s="63" t="str">
        <f t="shared" si="143"/>
        <v/>
      </c>
      <c r="S288" s="63" t="str">
        <f t="shared" si="143"/>
        <v/>
      </c>
      <c r="T288" s="63" t="str">
        <f t="shared" si="143"/>
        <v/>
      </c>
      <c r="U288" s="63" t="str">
        <f t="shared" si="143"/>
        <v/>
      </c>
      <c r="V288" s="64" t="str">
        <f t="shared" si="143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4">IFERROR(SQRT(2*(F287-F286)^2/(F287+F286)),"")</f>
        <v/>
      </c>
      <c r="G289" s="65" t="str">
        <f t="shared" si="144"/>
        <v/>
      </c>
      <c r="H289" s="65" t="str">
        <f t="shared" si="144"/>
        <v/>
      </c>
      <c r="I289" s="65" t="str">
        <f t="shared" si="144"/>
        <v/>
      </c>
      <c r="J289" s="65" t="str">
        <f t="shared" si="144"/>
        <v/>
      </c>
      <c r="K289" s="65" t="str">
        <f t="shared" si="144"/>
        <v/>
      </c>
      <c r="L289" s="65" t="str">
        <f t="shared" si="144"/>
        <v/>
      </c>
      <c r="M289" s="65" t="str">
        <f t="shared" si="144"/>
        <v/>
      </c>
      <c r="N289" s="74" t="str">
        <f t="shared" si="144"/>
        <v/>
      </c>
      <c r="O289" s="74" t="str">
        <f t="shared" si="144"/>
        <v/>
      </c>
      <c r="P289" s="74" t="str">
        <f t="shared" si="144"/>
        <v/>
      </c>
      <c r="Q289" s="65" t="str">
        <f t="shared" si="144"/>
        <v/>
      </c>
      <c r="R289" s="65" t="str">
        <f t="shared" si="144"/>
        <v/>
      </c>
      <c r="S289" s="65" t="str">
        <f t="shared" si="144"/>
        <v/>
      </c>
      <c r="T289" s="65" t="str">
        <f t="shared" si="144"/>
        <v/>
      </c>
      <c r="U289" s="65" t="str">
        <f t="shared" si="144"/>
        <v/>
      </c>
      <c r="V289" s="66" t="str">
        <f t="shared" si="144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45">IFERROR((F291-F290)/F290,"")</f>
        <v/>
      </c>
      <c r="G292" s="63" t="str">
        <f t="shared" si="145"/>
        <v/>
      </c>
      <c r="H292" s="63" t="str">
        <f t="shared" si="145"/>
        <v/>
      </c>
      <c r="I292" s="63" t="str">
        <f t="shared" si="145"/>
        <v/>
      </c>
      <c r="J292" s="63" t="str">
        <f t="shared" si="145"/>
        <v/>
      </c>
      <c r="K292" s="63" t="str">
        <f t="shared" si="145"/>
        <v/>
      </c>
      <c r="L292" s="63" t="str">
        <f t="shared" si="145"/>
        <v/>
      </c>
      <c r="M292" s="63" t="str">
        <f t="shared" si="145"/>
        <v/>
      </c>
      <c r="N292" s="35" t="str">
        <f t="shared" si="145"/>
        <v/>
      </c>
      <c r="O292" s="35" t="str">
        <f t="shared" si="145"/>
        <v/>
      </c>
      <c r="P292" s="35" t="str">
        <f t="shared" si="145"/>
        <v/>
      </c>
      <c r="Q292" s="63" t="str">
        <f t="shared" si="145"/>
        <v/>
      </c>
      <c r="R292" s="63" t="str">
        <f t="shared" si="145"/>
        <v/>
      </c>
      <c r="S292" s="63" t="str">
        <f t="shared" si="145"/>
        <v/>
      </c>
      <c r="T292" s="63" t="str">
        <f t="shared" si="145"/>
        <v/>
      </c>
      <c r="U292" s="63" t="str">
        <f t="shared" si="145"/>
        <v/>
      </c>
      <c r="V292" s="64" t="str">
        <f t="shared" si="145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46">IFERROR(SQRT(2*(F291-F290)^2/(F291+F290)),"")</f>
        <v/>
      </c>
      <c r="G293" s="65" t="str">
        <f t="shared" si="146"/>
        <v/>
      </c>
      <c r="H293" s="65" t="str">
        <f t="shared" si="146"/>
        <v/>
      </c>
      <c r="I293" s="65" t="str">
        <f t="shared" si="146"/>
        <v/>
      </c>
      <c r="J293" s="65" t="str">
        <f t="shared" si="146"/>
        <v/>
      </c>
      <c r="K293" s="65" t="str">
        <f t="shared" si="146"/>
        <v/>
      </c>
      <c r="L293" s="65" t="str">
        <f t="shared" si="146"/>
        <v/>
      </c>
      <c r="M293" s="65" t="str">
        <f t="shared" si="146"/>
        <v/>
      </c>
      <c r="N293" s="74" t="str">
        <f t="shared" si="146"/>
        <v/>
      </c>
      <c r="O293" s="74" t="str">
        <f t="shared" si="146"/>
        <v/>
      </c>
      <c r="P293" s="74" t="str">
        <f t="shared" si="146"/>
        <v/>
      </c>
      <c r="Q293" s="65" t="str">
        <f t="shared" si="146"/>
        <v/>
      </c>
      <c r="R293" s="65" t="str">
        <f t="shared" si="146"/>
        <v/>
      </c>
      <c r="S293" s="65" t="str">
        <f t="shared" si="146"/>
        <v/>
      </c>
      <c r="T293" s="65" t="str">
        <f t="shared" si="146"/>
        <v/>
      </c>
      <c r="U293" s="65" t="str">
        <f t="shared" si="146"/>
        <v/>
      </c>
      <c r="V293" s="66" t="str">
        <f t="shared" si="146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47">IFERROR((F295-F294)/F294,"")</f>
        <v/>
      </c>
      <c r="G296" s="63" t="str">
        <f t="shared" si="147"/>
        <v/>
      </c>
      <c r="H296" s="63" t="str">
        <f t="shared" si="147"/>
        <v/>
      </c>
      <c r="I296" s="63" t="str">
        <f t="shared" si="147"/>
        <v/>
      </c>
      <c r="J296" s="63" t="str">
        <f t="shared" si="147"/>
        <v/>
      </c>
      <c r="K296" s="63" t="str">
        <f t="shared" si="147"/>
        <v/>
      </c>
      <c r="L296" s="63" t="str">
        <f t="shared" si="147"/>
        <v/>
      </c>
      <c r="M296" s="63" t="str">
        <f t="shared" si="147"/>
        <v/>
      </c>
      <c r="N296" s="35" t="str">
        <f t="shared" si="147"/>
        <v/>
      </c>
      <c r="O296" s="35" t="str">
        <f t="shared" si="147"/>
        <v/>
      </c>
      <c r="P296" s="35" t="str">
        <f t="shared" si="147"/>
        <v/>
      </c>
      <c r="Q296" s="63" t="str">
        <f t="shared" si="147"/>
        <v/>
      </c>
      <c r="R296" s="63" t="str">
        <f t="shared" si="147"/>
        <v/>
      </c>
      <c r="S296" s="63" t="str">
        <f t="shared" si="147"/>
        <v/>
      </c>
      <c r="T296" s="63" t="str">
        <f t="shared" si="147"/>
        <v/>
      </c>
      <c r="U296" s="63" t="str">
        <f t="shared" si="147"/>
        <v/>
      </c>
      <c r="V296" s="64" t="str">
        <f t="shared" si="147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48">IFERROR(SQRT(2*(F295-F294)^2/(F295+F294)),"")</f>
        <v/>
      </c>
      <c r="G297" s="65" t="str">
        <f t="shared" si="148"/>
        <v/>
      </c>
      <c r="H297" s="65" t="str">
        <f t="shared" si="148"/>
        <v/>
      </c>
      <c r="I297" s="65" t="str">
        <f t="shared" si="148"/>
        <v/>
      </c>
      <c r="J297" s="65" t="str">
        <f t="shared" si="148"/>
        <v/>
      </c>
      <c r="K297" s="65" t="str">
        <f t="shared" si="148"/>
        <v/>
      </c>
      <c r="L297" s="65" t="str">
        <f t="shared" si="148"/>
        <v/>
      </c>
      <c r="M297" s="65" t="str">
        <f t="shared" si="148"/>
        <v/>
      </c>
      <c r="N297" s="74" t="str">
        <f t="shared" si="148"/>
        <v/>
      </c>
      <c r="O297" s="74" t="str">
        <f t="shared" si="148"/>
        <v/>
      </c>
      <c r="P297" s="74" t="str">
        <f t="shared" si="148"/>
        <v/>
      </c>
      <c r="Q297" s="65" t="str">
        <f t="shared" si="148"/>
        <v/>
      </c>
      <c r="R297" s="65" t="str">
        <f t="shared" si="148"/>
        <v/>
      </c>
      <c r="S297" s="65" t="str">
        <f t="shared" si="148"/>
        <v/>
      </c>
      <c r="T297" s="65" t="str">
        <f t="shared" si="148"/>
        <v/>
      </c>
      <c r="U297" s="65" t="str">
        <f t="shared" si="148"/>
        <v/>
      </c>
      <c r="V297" s="66" t="str">
        <f t="shared" si="148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49">IFERROR((F299-F298)/F298,"")</f>
        <v/>
      </c>
      <c r="G300" s="63" t="str">
        <f t="shared" si="149"/>
        <v/>
      </c>
      <c r="H300" s="63" t="str">
        <f t="shared" si="149"/>
        <v/>
      </c>
      <c r="I300" s="63" t="str">
        <f t="shared" si="149"/>
        <v/>
      </c>
      <c r="J300" s="63" t="str">
        <f t="shared" si="149"/>
        <v/>
      </c>
      <c r="K300" s="63" t="str">
        <f t="shared" si="149"/>
        <v/>
      </c>
      <c r="L300" s="63" t="str">
        <f t="shared" si="149"/>
        <v/>
      </c>
      <c r="M300" s="63" t="str">
        <f t="shared" si="149"/>
        <v/>
      </c>
      <c r="N300" s="35" t="str">
        <f t="shared" si="149"/>
        <v/>
      </c>
      <c r="O300" s="35" t="str">
        <f t="shared" si="149"/>
        <v/>
      </c>
      <c r="P300" s="35" t="str">
        <f t="shared" si="149"/>
        <v/>
      </c>
      <c r="Q300" s="63" t="str">
        <f t="shared" si="149"/>
        <v/>
      </c>
      <c r="R300" s="63" t="str">
        <f t="shared" si="149"/>
        <v/>
      </c>
      <c r="S300" s="63" t="str">
        <f t="shared" si="149"/>
        <v/>
      </c>
      <c r="T300" s="63" t="str">
        <f t="shared" si="149"/>
        <v/>
      </c>
      <c r="U300" s="63" t="str">
        <f t="shared" si="149"/>
        <v/>
      </c>
      <c r="V300" s="64" t="str">
        <f t="shared" si="149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50">IFERROR(SQRT(2*(F299-F298)^2/(F299+F298)),"")</f>
        <v/>
      </c>
      <c r="G301" s="65" t="str">
        <f t="shared" si="150"/>
        <v/>
      </c>
      <c r="H301" s="65" t="str">
        <f t="shared" si="150"/>
        <v/>
      </c>
      <c r="I301" s="65" t="str">
        <f t="shared" si="150"/>
        <v/>
      </c>
      <c r="J301" s="65" t="str">
        <f t="shared" si="150"/>
        <v/>
      </c>
      <c r="K301" s="65" t="str">
        <f t="shared" si="150"/>
        <v/>
      </c>
      <c r="L301" s="65" t="str">
        <f t="shared" si="150"/>
        <v/>
      </c>
      <c r="M301" s="65" t="str">
        <f t="shared" si="150"/>
        <v/>
      </c>
      <c r="N301" s="74" t="str">
        <f t="shared" si="150"/>
        <v/>
      </c>
      <c r="O301" s="74" t="str">
        <f t="shared" si="150"/>
        <v/>
      </c>
      <c r="P301" s="74" t="str">
        <f t="shared" si="150"/>
        <v/>
      </c>
      <c r="Q301" s="65" t="str">
        <f t="shared" si="150"/>
        <v/>
      </c>
      <c r="R301" s="65" t="str">
        <f t="shared" si="150"/>
        <v/>
      </c>
      <c r="S301" s="65" t="str">
        <f t="shared" si="150"/>
        <v/>
      </c>
      <c r="T301" s="65" t="str">
        <f t="shared" si="150"/>
        <v/>
      </c>
      <c r="U301" s="65" t="str">
        <f t="shared" si="150"/>
        <v/>
      </c>
      <c r="V301" s="66" t="str">
        <f t="shared" si="150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51">IFERROR((F303-F302)/F302,"")</f>
        <v/>
      </c>
      <c r="G304" s="63" t="str">
        <f t="shared" si="151"/>
        <v/>
      </c>
      <c r="H304" s="63" t="str">
        <f t="shared" si="151"/>
        <v/>
      </c>
      <c r="I304" s="63" t="str">
        <f t="shared" si="151"/>
        <v/>
      </c>
      <c r="J304" s="63" t="str">
        <f t="shared" si="151"/>
        <v/>
      </c>
      <c r="K304" s="63" t="str">
        <f t="shared" si="151"/>
        <v/>
      </c>
      <c r="L304" s="63" t="str">
        <f t="shared" si="151"/>
        <v/>
      </c>
      <c r="M304" s="63" t="str">
        <f t="shared" si="151"/>
        <v/>
      </c>
      <c r="N304" s="35" t="str">
        <f t="shared" si="151"/>
        <v/>
      </c>
      <c r="O304" s="35" t="str">
        <f t="shared" si="151"/>
        <v/>
      </c>
      <c r="P304" s="35" t="str">
        <f t="shared" si="151"/>
        <v/>
      </c>
      <c r="Q304" s="63" t="str">
        <f t="shared" si="151"/>
        <v/>
      </c>
      <c r="R304" s="63" t="str">
        <f t="shared" si="151"/>
        <v/>
      </c>
      <c r="S304" s="63" t="str">
        <f t="shared" si="151"/>
        <v/>
      </c>
      <c r="T304" s="63" t="str">
        <f t="shared" si="151"/>
        <v/>
      </c>
      <c r="U304" s="63" t="str">
        <f t="shared" si="151"/>
        <v/>
      </c>
      <c r="V304" s="64" t="str">
        <f t="shared" si="151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52">IFERROR(SQRT(2*(F303-F302)^2/(F303+F302)),"")</f>
        <v/>
      </c>
      <c r="G305" s="65" t="str">
        <f t="shared" si="152"/>
        <v/>
      </c>
      <c r="H305" s="65" t="str">
        <f t="shared" si="152"/>
        <v/>
      </c>
      <c r="I305" s="65" t="str">
        <f t="shared" si="152"/>
        <v/>
      </c>
      <c r="J305" s="65" t="str">
        <f t="shared" si="152"/>
        <v/>
      </c>
      <c r="K305" s="65" t="str">
        <f t="shared" si="152"/>
        <v/>
      </c>
      <c r="L305" s="65" t="str">
        <f t="shared" si="152"/>
        <v/>
      </c>
      <c r="M305" s="65" t="str">
        <f t="shared" si="152"/>
        <v/>
      </c>
      <c r="N305" s="74" t="str">
        <f t="shared" si="152"/>
        <v/>
      </c>
      <c r="O305" s="74" t="str">
        <f t="shared" si="152"/>
        <v/>
      </c>
      <c r="P305" s="74" t="str">
        <f t="shared" si="152"/>
        <v/>
      </c>
      <c r="Q305" s="65" t="str">
        <f t="shared" si="152"/>
        <v/>
      </c>
      <c r="R305" s="65" t="str">
        <f t="shared" si="152"/>
        <v/>
      </c>
      <c r="S305" s="65" t="str">
        <f t="shared" si="152"/>
        <v/>
      </c>
      <c r="T305" s="65" t="str">
        <f t="shared" si="152"/>
        <v/>
      </c>
      <c r="U305" s="65" t="str">
        <f t="shared" si="152"/>
        <v/>
      </c>
      <c r="V305" s="66" t="str">
        <f t="shared" si="152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3">IFERROR((F307-F306)/F306,"")</f>
        <v/>
      </c>
      <c r="G308" s="63" t="str">
        <f t="shared" si="153"/>
        <v/>
      </c>
      <c r="H308" s="63" t="str">
        <f t="shared" si="153"/>
        <v/>
      </c>
      <c r="I308" s="63" t="str">
        <f t="shared" si="153"/>
        <v/>
      </c>
      <c r="J308" s="63" t="str">
        <f t="shared" si="153"/>
        <v/>
      </c>
      <c r="K308" s="63" t="str">
        <f t="shared" si="153"/>
        <v/>
      </c>
      <c r="L308" s="63" t="str">
        <f t="shared" si="153"/>
        <v/>
      </c>
      <c r="M308" s="63" t="str">
        <f t="shared" si="153"/>
        <v/>
      </c>
      <c r="N308" s="35" t="str">
        <f t="shared" si="153"/>
        <v/>
      </c>
      <c r="O308" s="35" t="str">
        <f t="shared" si="153"/>
        <v/>
      </c>
      <c r="P308" s="35" t="str">
        <f t="shared" si="153"/>
        <v/>
      </c>
      <c r="Q308" s="63" t="str">
        <f t="shared" si="153"/>
        <v/>
      </c>
      <c r="R308" s="63" t="str">
        <f t="shared" si="153"/>
        <v/>
      </c>
      <c r="S308" s="63" t="str">
        <f t="shared" si="153"/>
        <v/>
      </c>
      <c r="T308" s="63" t="str">
        <f t="shared" si="153"/>
        <v/>
      </c>
      <c r="U308" s="63" t="str">
        <f t="shared" si="153"/>
        <v/>
      </c>
      <c r="V308" s="64" t="str">
        <f t="shared" si="153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4">IFERROR(SQRT(2*(F307-F306)^2/(F307+F306)),"")</f>
        <v/>
      </c>
      <c r="G309" s="65" t="str">
        <f t="shared" si="154"/>
        <v/>
      </c>
      <c r="H309" s="65" t="str">
        <f t="shared" si="154"/>
        <v/>
      </c>
      <c r="I309" s="65" t="str">
        <f t="shared" si="154"/>
        <v/>
      </c>
      <c r="J309" s="65" t="str">
        <f t="shared" si="154"/>
        <v/>
      </c>
      <c r="K309" s="65" t="str">
        <f t="shared" si="154"/>
        <v/>
      </c>
      <c r="L309" s="65" t="str">
        <f t="shared" si="154"/>
        <v/>
      </c>
      <c r="M309" s="65" t="str">
        <f t="shared" si="154"/>
        <v/>
      </c>
      <c r="N309" s="70" t="str">
        <f t="shared" si="154"/>
        <v/>
      </c>
      <c r="O309" s="70" t="str">
        <f t="shared" si="154"/>
        <v/>
      </c>
      <c r="P309" s="70" t="str">
        <f t="shared" si="154"/>
        <v/>
      </c>
      <c r="Q309" s="65" t="str">
        <f t="shared" si="154"/>
        <v/>
      </c>
      <c r="R309" s="65" t="str">
        <f t="shared" si="154"/>
        <v/>
      </c>
      <c r="S309" s="65" t="str">
        <f t="shared" si="154"/>
        <v/>
      </c>
      <c r="T309" s="65" t="str">
        <f t="shared" si="154"/>
        <v/>
      </c>
      <c r="U309" s="65" t="str">
        <f t="shared" si="154"/>
        <v/>
      </c>
      <c r="V309" s="66" t="str">
        <f t="shared" si="154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5">IFERROR((F311-F310)/F310,"")</f>
        <v/>
      </c>
      <c r="G312" s="63" t="str">
        <f t="shared" si="155"/>
        <v/>
      </c>
      <c r="H312" s="63" t="str">
        <f t="shared" si="155"/>
        <v/>
      </c>
      <c r="I312" s="63" t="str">
        <f t="shared" si="155"/>
        <v/>
      </c>
      <c r="J312" s="63" t="str">
        <f t="shared" si="155"/>
        <v/>
      </c>
      <c r="K312" s="63" t="str">
        <f t="shared" si="155"/>
        <v/>
      </c>
      <c r="L312" s="63" t="str">
        <f t="shared" si="155"/>
        <v/>
      </c>
      <c r="M312" s="63" t="str">
        <f t="shared" si="155"/>
        <v/>
      </c>
      <c r="N312" s="35" t="str">
        <f t="shared" si="155"/>
        <v/>
      </c>
      <c r="O312" s="35" t="str">
        <f t="shared" si="155"/>
        <v/>
      </c>
      <c r="P312" s="35" t="str">
        <f t="shared" si="155"/>
        <v/>
      </c>
      <c r="Q312" s="63" t="str">
        <f t="shared" si="155"/>
        <v/>
      </c>
      <c r="R312" s="63" t="str">
        <f t="shared" si="155"/>
        <v/>
      </c>
      <c r="S312" s="63" t="str">
        <f t="shared" si="155"/>
        <v/>
      </c>
      <c r="T312" s="63" t="str">
        <f t="shared" si="155"/>
        <v/>
      </c>
      <c r="U312" s="63" t="str">
        <f t="shared" si="155"/>
        <v/>
      </c>
      <c r="V312" s="64" t="str">
        <f t="shared" si="155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6">IFERROR(SQRT(2*(F311-F310)^2/(F311+F310)),"")</f>
        <v/>
      </c>
      <c r="G313" s="65" t="str">
        <f t="shared" si="156"/>
        <v/>
      </c>
      <c r="H313" s="65" t="str">
        <f t="shared" si="156"/>
        <v/>
      </c>
      <c r="I313" s="65" t="str">
        <f t="shared" si="156"/>
        <v/>
      </c>
      <c r="J313" s="65" t="str">
        <f t="shared" si="156"/>
        <v/>
      </c>
      <c r="K313" s="65" t="str">
        <f t="shared" si="156"/>
        <v/>
      </c>
      <c r="L313" s="65" t="str">
        <f t="shared" si="156"/>
        <v/>
      </c>
      <c r="M313" s="65" t="str">
        <f t="shared" si="156"/>
        <v/>
      </c>
      <c r="N313" s="74" t="str">
        <f t="shared" si="156"/>
        <v/>
      </c>
      <c r="O313" s="74" t="str">
        <f t="shared" si="156"/>
        <v/>
      </c>
      <c r="P313" s="74" t="str">
        <f t="shared" si="156"/>
        <v/>
      </c>
      <c r="Q313" s="65" t="str">
        <f t="shared" si="156"/>
        <v/>
      </c>
      <c r="R313" s="65" t="str">
        <f t="shared" si="156"/>
        <v/>
      </c>
      <c r="S313" s="65" t="str">
        <f t="shared" si="156"/>
        <v/>
      </c>
      <c r="T313" s="65" t="str">
        <f t="shared" si="156"/>
        <v/>
      </c>
      <c r="U313" s="65" t="str">
        <f t="shared" si="156"/>
        <v/>
      </c>
      <c r="V313" s="66" t="str">
        <f t="shared" si="156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57">IFERROR((F315-F314)/F314,"")</f>
        <v/>
      </c>
      <c r="G316" s="63" t="str">
        <f t="shared" si="157"/>
        <v/>
      </c>
      <c r="H316" s="63" t="str">
        <f t="shared" si="157"/>
        <v/>
      </c>
      <c r="I316" s="63" t="str">
        <f t="shared" si="157"/>
        <v/>
      </c>
      <c r="J316" s="63" t="str">
        <f t="shared" si="157"/>
        <v/>
      </c>
      <c r="K316" s="63" t="str">
        <f t="shared" si="157"/>
        <v/>
      </c>
      <c r="L316" s="63" t="str">
        <f t="shared" si="157"/>
        <v/>
      </c>
      <c r="M316" s="63" t="str">
        <f t="shared" si="157"/>
        <v/>
      </c>
      <c r="N316" s="35" t="str">
        <f t="shared" si="157"/>
        <v/>
      </c>
      <c r="O316" s="35" t="str">
        <f t="shared" si="157"/>
        <v/>
      </c>
      <c r="P316" s="35" t="str">
        <f t="shared" si="157"/>
        <v/>
      </c>
      <c r="Q316" s="63" t="str">
        <f t="shared" si="157"/>
        <v/>
      </c>
      <c r="R316" s="63" t="str">
        <f t="shared" si="157"/>
        <v/>
      </c>
      <c r="S316" s="63" t="str">
        <f t="shared" si="157"/>
        <v/>
      </c>
      <c r="T316" s="63" t="str">
        <f t="shared" si="157"/>
        <v/>
      </c>
      <c r="U316" s="63" t="str">
        <f t="shared" si="157"/>
        <v/>
      </c>
      <c r="V316" s="64" t="str">
        <f t="shared" si="157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58">IFERROR(SQRT(2*(F315-F314)^2/(F315+F314)),"")</f>
        <v/>
      </c>
      <c r="G317" s="65" t="str">
        <f t="shared" si="158"/>
        <v/>
      </c>
      <c r="H317" s="65" t="str">
        <f t="shared" si="158"/>
        <v/>
      </c>
      <c r="I317" s="65" t="str">
        <f t="shared" si="158"/>
        <v/>
      </c>
      <c r="J317" s="65" t="str">
        <f t="shared" si="158"/>
        <v/>
      </c>
      <c r="K317" s="65" t="str">
        <f t="shared" si="158"/>
        <v/>
      </c>
      <c r="L317" s="65" t="str">
        <f t="shared" si="158"/>
        <v/>
      </c>
      <c r="M317" s="65" t="str">
        <f t="shared" si="158"/>
        <v/>
      </c>
      <c r="N317" s="74" t="str">
        <f t="shared" si="158"/>
        <v/>
      </c>
      <c r="O317" s="74" t="str">
        <f t="shared" si="158"/>
        <v/>
      </c>
      <c r="P317" s="74" t="str">
        <f t="shared" si="158"/>
        <v/>
      </c>
      <c r="Q317" s="65" t="str">
        <f t="shared" si="158"/>
        <v/>
      </c>
      <c r="R317" s="65" t="str">
        <f t="shared" si="158"/>
        <v/>
      </c>
      <c r="S317" s="65" t="str">
        <f t="shared" si="158"/>
        <v/>
      </c>
      <c r="T317" s="65" t="str">
        <f t="shared" si="158"/>
        <v/>
      </c>
      <c r="U317" s="65" t="str">
        <f t="shared" si="158"/>
        <v/>
      </c>
      <c r="V317" s="66" t="str">
        <f t="shared" si="158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59">IFERROR((F319-F318)/F318,"")</f>
        <v/>
      </c>
      <c r="G320" s="63" t="str">
        <f t="shared" si="159"/>
        <v/>
      </c>
      <c r="H320" s="63" t="str">
        <f t="shared" si="159"/>
        <v/>
      </c>
      <c r="I320" s="63" t="str">
        <f t="shared" si="159"/>
        <v/>
      </c>
      <c r="J320" s="63" t="str">
        <f t="shared" si="159"/>
        <v/>
      </c>
      <c r="K320" s="63" t="str">
        <f t="shared" si="159"/>
        <v/>
      </c>
      <c r="L320" s="63" t="str">
        <f t="shared" si="159"/>
        <v/>
      </c>
      <c r="M320" s="63" t="str">
        <f t="shared" si="159"/>
        <v/>
      </c>
      <c r="N320" s="35" t="str">
        <f t="shared" si="159"/>
        <v/>
      </c>
      <c r="O320" s="35" t="str">
        <f t="shared" si="159"/>
        <v/>
      </c>
      <c r="P320" s="35" t="str">
        <f t="shared" si="159"/>
        <v/>
      </c>
      <c r="Q320" s="63" t="str">
        <f t="shared" si="159"/>
        <v/>
      </c>
      <c r="R320" s="63" t="str">
        <f t="shared" si="159"/>
        <v/>
      </c>
      <c r="S320" s="63" t="str">
        <f t="shared" si="159"/>
        <v/>
      </c>
      <c r="T320" s="63" t="str">
        <f t="shared" si="159"/>
        <v/>
      </c>
      <c r="U320" s="63" t="str">
        <f t="shared" si="159"/>
        <v/>
      </c>
      <c r="V320" s="64" t="str">
        <f t="shared" si="159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60">IFERROR(SQRT(2*(F319-F318)^2/(F319+F318)),"")</f>
        <v/>
      </c>
      <c r="G321" s="65" t="str">
        <f t="shared" si="160"/>
        <v/>
      </c>
      <c r="H321" s="65" t="str">
        <f t="shared" si="160"/>
        <v/>
      </c>
      <c r="I321" s="65" t="str">
        <f t="shared" si="160"/>
        <v/>
      </c>
      <c r="J321" s="65" t="str">
        <f t="shared" si="160"/>
        <v/>
      </c>
      <c r="K321" s="65" t="str">
        <f t="shared" si="160"/>
        <v/>
      </c>
      <c r="L321" s="65" t="str">
        <f t="shared" si="160"/>
        <v/>
      </c>
      <c r="M321" s="65" t="str">
        <f t="shared" si="160"/>
        <v/>
      </c>
      <c r="N321" s="70" t="str">
        <f t="shared" si="160"/>
        <v/>
      </c>
      <c r="O321" s="70" t="str">
        <f t="shared" si="160"/>
        <v/>
      </c>
      <c r="P321" s="70" t="str">
        <f t="shared" si="160"/>
        <v/>
      </c>
      <c r="Q321" s="65" t="str">
        <f t="shared" si="160"/>
        <v/>
      </c>
      <c r="R321" s="65" t="str">
        <f t="shared" si="160"/>
        <v/>
      </c>
      <c r="S321" s="65" t="str">
        <f t="shared" si="160"/>
        <v/>
      </c>
      <c r="T321" s="65" t="str">
        <f t="shared" si="160"/>
        <v/>
      </c>
      <c r="U321" s="65" t="str">
        <f t="shared" si="160"/>
        <v/>
      </c>
      <c r="V321" s="66" t="str">
        <f t="shared" si="160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1">IFERROR((F323-F322)/F322,"")</f>
        <v/>
      </c>
      <c r="G324" s="63" t="str">
        <f t="shared" si="161"/>
        <v/>
      </c>
      <c r="H324" s="63" t="str">
        <f t="shared" si="161"/>
        <v/>
      </c>
      <c r="I324" s="63" t="str">
        <f t="shared" si="161"/>
        <v/>
      </c>
      <c r="J324" s="63" t="str">
        <f t="shared" si="161"/>
        <v/>
      </c>
      <c r="K324" s="63" t="str">
        <f t="shared" si="161"/>
        <v/>
      </c>
      <c r="L324" s="63" t="str">
        <f t="shared" si="161"/>
        <v/>
      </c>
      <c r="M324" s="63" t="str">
        <f t="shared" si="161"/>
        <v/>
      </c>
      <c r="N324" s="35" t="str">
        <f t="shared" si="161"/>
        <v/>
      </c>
      <c r="O324" s="35" t="str">
        <f t="shared" si="161"/>
        <v/>
      </c>
      <c r="P324" s="35" t="str">
        <f t="shared" si="161"/>
        <v/>
      </c>
      <c r="Q324" s="63" t="str">
        <f t="shared" si="161"/>
        <v/>
      </c>
      <c r="R324" s="63" t="str">
        <f t="shared" si="161"/>
        <v/>
      </c>
      <c r="S324" s="63" t="str">
        <f t="shared" si="161"/>
        <v/>
      </c>
      <c r="T324" s="63" t="str">
        <f t="shared" si="161"/>
        <v/>
      </c>
      <c r="U324" s="63" t="str">
        <f t="shared" si="161"/>
        <v/>
      </c>
      <c r="V324" s="64" t="str">
        <f t="shared" si="161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2">IFERROR(SQRT(2*(F323-F322)^2/(F323+F322)),"")</f>
        <v/>
      </c>
      <c r="G325" s="65" t="str">
        <f t="shared" si="162"/>
        <v/>
      </c>
      <c r="H325" s="65" t="str">
        <f t="shared" si="162"/>
        <v/>
      </c>
      <c r="I325" s="65" t="str">
        <f t="shared" si="162"/>
        <v/>
      </c>
      <c r="J325" s="65" t="str">
        <f t="shared" si="162"/>
        <v/>
      </c>
      <c r="K325" s="65" t="str">
        <f t="shared" si="162"/>
        <v/>
      </c>
      <c r="L325" s="65" t="str">
        <f t="shared" si="162"/>
        <v/>
      </c>
      <c r="M325" s="65" t="str">
        <f t="shared" si="162"/>
        <v/>
      </c>
      <c r="N325" s="70" t="str">
        <f t="shared" si="162"/>
        <v/>
      </c>
      <c r="O325" s="70" t="str">
        <f t="shared" si="162"/>
        <v/>
      </c>
      <c r="P325" s="70" t="str">
        <f t="shared" si="162"/>
        <v/>
      </c>
      <c r="Q325" s="65" t="str">
        <f t="shared" si="162"/>
        <v/>
      </c>
      <c r="R325" s="65" t="str">
        <f t="shared" si="162"/>
        <v/>
      </c>
      <c r="S325" s="65" t="str">
        <f t="shared" si="162"/>
        <v/>
      </c>
      <c r="T325" s="65" t="str">
        <f t="shared" si="162"/>
        <v/>
      </c>
      <c r="U325" s="65" t="str">
        <f t="shared" si="162"/>
        <v/>
      </c>
      <c r="V325" s="66" t="str">
        <f t="shared" si="162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3">IFERROR((F327-F326)/F326,"")</f>
        <v/>
      </c>
      <c r="G328" s="63" t="str">
        <f t="shared" si="163"/>
        <v/>
      </c>
      <c r="H328" s="63" t="str">
        <f t="shared" si="163"/>
        <v/>
      </c>
      <c r="I328" s="63" t="str">
        <f t="shared" si="163"/>
        <v/>
      </c>
      <c r="J328" s="63" t="str">
        <f t="shared" si="163"/>
        <v/>
      </c>
      <c r="K328" s="63" t="str">
        <f t="shared" si="163"/>
        <v/>
      </c>
      <c r="L328" s="63" t="str">
        <f t="shared" si="163"/>
        <v/>
      </c>
      <c r="M328" s="63" t="str">
        <f t="shared" si="163"/>
        <v/>
      </c>
      <c r="N328" s="35" t="str">
        <f t="shared" si="163"/>
        <v/>
      </c>
      <c r="O328" s="35" t="str">
        <f t="shared" si="163"/>
        <v/>
      </c>
      <c r="P328" s="35" t="str">
        <f t="shared" si="163"/>
        <v/>
      </c>
      <c r="Q328" s="63" t="str">
        <f t="shared" si="163"/>
        <v/>
      </c>
      <c r="R328" s="63" t="str">
        <f t="shared" si="163"/>
        <v/>
      </c>
      <c r="S328" s="63" t="str">
        <f t="shared" si="163"/>
        <v/>
      </c>
      <c r="T328" s="63" t="str">
        <f t="shared" si="163"/>
        <v/>
      </c>
      <c r="U328" s="63" t="str">
        <f t="shared" si="163"/>
        <v/>
      </c>
      <c r="V328" s="64" t="str">
        <f t="shared" si="163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4">IFERROR(SQRT(2*(F327-F326)^2/(F327+F326)),"")</f>
        <v/>
      </c>
      <c r="G329" s="65" t="str">
        <f t="shared" si="164"/>
        <v/>
      </c>
      <c r="H329" s="65" t="str">
        <f t="shared" si="164"/>
        <v/>
      </c>
      <c r="I329" s="65" t="str">
        <f t="shared" si="164"/>
        <v/>
      </c>
      <c r="J329" s="65" t="str">
        <f t="shared" si="164"/>
        <v/>
      </c>
      <c r="K329" s="65" t="str">
        <f t="shared" si="164"/>
        <v/>
      </c>
      <c r="L329" s="65" t="str">
        <f t="shared" si="164"/>
        <v/>
      </c>
      <c r="M329" s="65" t="str">
        <f t="shared" si="164"/>
        <v/>
      </c>
      <c r="N329" s="74" t="str">
        <f t="shared" si="164"/>
        <v/>
      </c>
      <c r="O329" s="74" t="str">
        <f t="shared" si="164"/>
        <v/>
      </c>
      <c r="P329" s="74" t="str">
        <f t="shared" si="164"/>
        <v/>
      </c>
      <c r="Q329" s="65" t="str">
        <f t="shared" si="164"/>
        <v/>
      </c>
      <c r="R329" s="65" t="str">
        <f t="shared" si="164"/>
        <v/>
      </c>
      <c r="S329" s="65" t="str">
        <f t="shared" si="164"/>
        <v/>
      </c>
      <c r="T329" s="65" t="str">
        <f t="shared" si="164"/>
        <v/>
      </c>
      <c r="U329" s="65" t="str">
        <f t="shared" si="164"/>
        <v/>
      </c>
      <c r="V329" s="66" t="str">
        <f t="shared" si="164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/>
      <c r="E330" s="90"/>
    </row>
    <row r="331" spans="1:22" ht="13.95" customHeight="1" x14ac:dyDescent="0.3">
      <c r="A331" s="82"/>
      <c r="B331" s="85"/>
      <c r="C331" s="18" t="s">
        <v>548</v>
      </c>
      <c r="D331" s="88"/>
      <c r="E331" s="88"/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 t="str">
        <f t="shared" ref="F332:V332" si="165">IFERROR((F331-F330)/F330,"")</f>
        <v/>
      </c>
      <c r="G332" s="63" t="str">
        <f t="shared" si="165"/>
        <v/>
      </c>
      <c r="H332" s="63" t="str">
        <f t="shared" si="165"/>
        <v/>
      </c>
      <c r="I332" s="63" t="str">
        <f t="shared" si="165"/>
        <v/>
      </c>
      <c r="J332" s="63" t="str">
        <f t="shared" si="165"/>
        <v/>
      </c>
      <c r="K332" s="63" t="str">
        <f t="shared" si="165"/>
        <v/>
      </c>
      <c r="L332" s="63" t="str">
        <f t="shared" si="165"/>
        <v/>
      </c>
      <c r="M332" s="63" t="str">
        <f t="shared" si="165"/>
        <v/>
      </c>
      <c r="N332" s="35" t="str">
        <f t="shared" si="165"/>
        <v/>
      </c>
      <c r="O332" s="35" t="str">
        <f t="shared" si="165"/>
        <v/>
      </c>
      <c r="P332" s="35" t="str">
        <f t="shared" si="165"/>
        <v/>
      </c>
      <c r="Q332" s="63" t="str">
        <f t="shared" si="165"/>
        <v/>
      </c>
      <c r="R332" s="63" t="str">
        <f t="shared" si="165"/>
        <v/>
      </c>
      <c r="S332" s="63" t="str">
        <f t="shared" si="165"/>
        <v/>
      </c>
      <c r="T332" s="63" t="str">
        <f t="shared" si="165"/>
        <v/>
      </c>
      <c r="U332" s="63" t="str">
        <f t="shared" si="165"/>
        <v/>
      </c>
      <c r="V332" s="64" t="str">
        <f t="shared" si="165"/>
        <v/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 t="str">
        <f t="shared" ref="F333:V333" si="166">IFERROR(SQRT(2*(F331-F330)^2/(F331+F330)),"")</f>
        <v/>
      </c>
      <c r="G333" s="65" t="str">
        <f t="shared" si="166"/>
        <v/>
      </c>
      <c r="H333" s="65" t="str">
        <f t="shared" si="166"/>
        <v/>
      </c>
      <c r="I333" s="65" t="str">
        <f t="shared" si="166"/>
        <v/>
      </c>
      <c r="J333" s="65" t="str">
        <f t="shared" si="166"/>
        <v/>
      </c>
      <c r="K333" s="65" t="str">
        <f t="shared" si="166"/>
        <v/>
      </c>
      <c r="L333" s="65" t="str">
        <f t="shared" si="166"/>
        <v/>
      </c>
      <c r="M333" s="65" t="str">
        <f t="shared" si="166"/>
        <v/>
      </c>
      <c r="N333" s="74" t="str">
        <f t="shared" si="166"/>
        <v/>
      </c>
      <c r="O333" s="74" t="str">
        <f t="shared" si="166"/>
        <v/>
      </c>
      <c r="P333" s="74" t="str">
        <f t="shared" si="166"/>
        <v/>
      </c>
      <c r="Q333" s="65" t="str">
        <f t="shared" si="166"/>
        <v/>
      </c>
      <c r="R333" s="65" t="str">
        <f t="shared" si="166"/>
        <v/>
      </c>
      <c r="S333" s="65" t="str">
        <f t="shared" si="166"/>
        <v/>
      </c>
      <c r="T333" s="65" t="str">
        <f t="shared" si="166"/>
        <v/>
      </c>
      <c r="U333" s="65" t="str">
        <f t="shared" si="166"/>
        <v/>
      </c>
      <c r="V333" s="66" t="str">
        <f t="shared" si="166"/>
        <v/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67">IFERROR((F335-F334)/F334,"")</f>
        <v/>
      </c>
      <c r="G336" s="63" t="str">
        <f t="shared" si="167"/>
        <v/>
      </c>
      <c r="H336" s="63" t="str">
        <f t="shared" si="167"/>
        <v/>
      </c>
      <c r="I336" s="63" t="str">
        <f t="shared" si="167"/>
        <v/>
      </c>
      <c r="J336" s="63" t="str">
        <f t="shared" si="167"/>
        <v/>
      </c>
      <c r="K336" s="63" t="str">
        <f t="shared" si="167"/>
        <v/>
      </c>
      <c r="L336" s="63" t="str">
        <f t="shared" si="167"/>
        <v/>
      </c>
      <c r="M336" s="63" t="str">
        <f t="shared" si="167"/>
        <v/>
      </c>
      <c r="N336" s="35" t="str">
        <f t="shared" si="167"/>
        <v/>
      </c>
      <c r="O336" s="35" t="str">
        <f t="shared" si="167"/>
        <v/>
      </c>
      <c r="P336" s="35" t="str">
        <f t="shared" si="167"/>
        <v/>
      </c>
      <c r="Q336" s="63" t="str">
        <f t="shared" si="167"/>
        <v/>
      </c>
      <c r="R336" s="63" t="str">
        <f t="shared" si="167"/>
        <v/>
      </c>
      <c r="S336" s="63" t="str">
        <f t="shared" si="167"/>
        <v/>
      </c>
      <c r="T336" s="63" t="str">
        <f t="shared" si="167"/>
        <v/>
      </c>
      <c r="U336" s="63" t="str">
        <f t="shared" si="167"/>
        <v/>
      </c>
      <c r="V336" s="64" t="str">
        <f t="shared" si="167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68">IFERROR(SQRT(2*(F335-F334)^2/(F335+F334)),"")</f>
        <v/>
      </c>
      <c r="G337" s="65" t="str">
        <f t="shared" si="168"/>
        <v/>
      </c>
      <c r="H337" s="65" t="str">
        <f t="shared" si="168"/>
        <v/>
      </c>
      <c r="I337" s="65" t="str">
        <f t="shared" si="168"/>
        <v/>
      </c>
      <c r="J337" s="65" t="str">
        <f t="shared" si="168"/>
        <v/>
      </c>
      <c r="K337" s="65" t="str">
        <f t="shared" si="168"/>
        <v/>
      </c>
      <c r="L337" s="65" t="str">
        <f t="shared" si="168"/>
        <v/>
      </c>
      <c r="M337" s="65" t="str">
        <f t="shared" si="168"/>
        <v/>
      </c>
      <c r="N337" s="70" t="str">
        <f t="shared" si="168"/>
        <v/>
      </c>
      <c r="O337" s="70" t="str">
        <f t="shared" si="168"/>
        <v/>
      </c>
      <c r="P337" s="70" t="str">
        <f t="shared" si="168"/>
        <v/>
      </c>
      <c r="Q337" s="65" t="str">
        <f t="shared" si="168"/>
        <v/>
      </c>
      <c r="R337" s="65" t="str">
        <f t="shared" si="168"/>
        <v/>
      </c>
      <c r="S337" s="65" t="str">
        <f t="shared" si="168"/>
        <v/>
      </c>
      <c r="T337" s="65" t="str">
        <f t="shared" si="168"/>
        <v/>
      </c>
      <c r="U337" s="65" t="str">
        <f t="shared" si="168"/>
        <v/>
      </c>
      <c r="V337" s="66" t="str">
        <f t="shared" si="168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69">IFERROR((F339-F338)/F338,"")</f>
        <v/>
      </c>
      <c r="G340" s="63" t="str">
        <f t="shared" si="169"/>
        <v/>
      </c>
      <c r="H340" s="63" t="str">
        <f t="shared" si="169"/>
        <v/>
      </c>
      <c r="I340" s="63" t="str">
        <f t="shared" si="169"/>
        <v/>
      </c>
      <c r="J340" s="63" t="str">
        <f t="shared" si="169"/>
        <v/>
      </c>
      <c r="K340" s="63" t="str">
        <f t="shared" si="169"/>
        <v/>
      </c>
      <c r="L340" s="63" t="str">
        <f t="shared" si="169"/>
        <v/>
      </c>
      <c r="M340" s="63" t="str">
        <f t="shared" si="169"/>
        <v/>
      </c>
      <c r="N340" s="35" t="str">
        <f t="shared" si="169"/>
        <v/>
      </c>
      <c r="O340" s="35" t="str">
        <f t="shared" si="169"/>
        <v/>
      </c>
      <c r="P340" s="35" t="str">
        <f t="shared" si="169"/>
        <v/>
      </c>
      <c r="Q340" s="63" t="str">
        <f t="shared" si="169"/>
        <v/>
      </c>
      <c r="R340" s="63" t="str">
        <f t="shared" si="169"/>
        <v/>
      </c>
      <c r="S340" s="63" t="str">
        <f t="shared" si="169"/>
        <v/>
      </c>
      <c r="T340" s="63" t="str">
        <f t="shared" si="169"/>
        <v/>
      </c>
      <c r="U340" s="63" t="str">
        <f t="shared" si="169"/>
        <v/>
      </c>
      <c r="V340" s="64" t="str">
        <f t="shared" si="169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70">IFERROR(SQRT(2*(F339-F338)^2/(F339+F338)),"")</f>
        <v/>
      </c>
      <c r="G341" s="65" t="str">
        <f t="shared" si="170"/>
        <v/>
      </c>
      <c r="H341" s="65" t="str">
        <f t="shared" si="170"/>
        <v/>
      </c>
      <c r="I341" s="65" t="str">
        <f t="shared" si="170"/>
        <v/>
      </c>
      <c r="J341" s="65" t="str">
        <f t="shared" si="170"/>
        <v/>
      </c>
      <c r="K341" s="65" t="str">
        <f t="shared" si="170"/>
        <v/>
      </c>
      <c r="L341" s="65" t="str">
        <f t="shared" si="170"/>
        <v/>
      </c>
      <c r="M341" s="65" t="str">
        <f t="shared" si="170"/>
        <v/>
      </c>
      <c r="N341" s="70" t="str">
        <f t="shared" si="170"/>
        <v/>
      </c>
      <c r="O341" s="70" t="str">
        <f t="shared" si="170"/>
        <v/>
      </c>
      <c r="P341" s="70" t="str">
        <f t="shared" si="170"/>
        <v/>
      </c>
      <c r="Q341" s="65" t="str">
        <f t="shared" si="170"/>
        <v/>
      </c>
      <c r="R341" s="65" t="str">
        <f t="shared" si="170"/>
        <v/>
      </c>
      <c r="S341" s="65" t="str">
        <f t="shared" si="170"/>
        <v/>
      </c>
      <c r="T341" s="65" t="str">
        <f t="shared" si="170"/>
        <v/>
      </c>
      <c r="U341" s="65" t="str">
        <f t="shared" si="170"/>
        <v/>
      </c>
      <c r="V341" s="66" t="str">
        <f t="shared" si="170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1">IFERROR((F343-F342)/F342,"")</f>
        <v/>
      </c>
      <c r="G344" s="63" t="str">
        <f t="shared" si="171"/>
        <v/>
      </c>
      <c r="H344" s="63" t="str">
        <f t="shared" si="171"/>
        <v/>
      </c>
      <c r="I344" s="63" t="str">
        <f t="shared" si="171"/>
        <v/>
      </c>
      <c r="J344" s="63" t="str">
        <f t="shared" si="171"/>
        <v/>
      </c>
      <c r="K344" s="63" t="str">
        <f t="shared" si="171"/>
        <v/>
      </c>
      <c r="L344" s="63" t="str">
        <f t="shared" si="171"/>
        <v/>
      </c>
      <c r="M344" s="63" t="str">
        <f t="shared" si="171"/>
        <v/>
      </c>
      <c r="N344" s="35" t="str">
        <f t="shared" si="171"/>
        <v/>
      </c>
      <c r="O344" s="35" t="str">
        <f t="shared" si="171"/>
        <v/>
      </c>
      <c r="P344" s="35" t="str">
        <f t="shared" si="171"/>
        <v/>
      </c>
      <c r="Q344" s="63" t="str">
        <f t="shared" si="171"/>
        <v/>
      </c>
      <c r="R344" s="63" t="str">
        <f t="shared" si="171"/>
        <v/>
      </c>
      <c r="S344" s="63" t="str">
        <f t="shared" si="171"/>
        <v/>
      </c>
      <c r="T344" s="63" t="str">
        <f t="shared" si="171"/>
        <v/>
      </c>
      <c r="U344" s="63" t="str">
        <f t="shared" si="171"/>
        <v/>
      </c>
      <c r="V344" s="64" t="str">
        <f t="shared" si="171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2">IFERROR(SQRT(2*(F343-F342)^2/(F343+F342)),"")</f>
        <v/>
      </c>
      <c r="G345" s="65" t="str">
        <f t="shared" si="172"/>
        <v/>
      </c>
      <c r="H345" s="65" t="str">
        <f t="shared" si="172"/>
        <v/>
      </c>
      <c r="I345" s="65" t="str">
        <f t="shared" si="172"/>
        <v/>
      </c>
      <c r="J345" s="65" t="str">
        <f t="shared" si="172"/>
        <v/>
      </c>
      <c r="K345" s="65" t="str">
        <f t="shared" si="172"/>
        <v/>
      </c>
      <c r="L345" s="65" t="str">
        <f t="shared" si="172"/>
        <v/>
      </c>
      <c r="M345" s="65" t="str">
        <f t="shared" si="172"/>
        <v/>
      </c>
      <c r="N345" s="74" t="str">
        <f t="shared" si="172"/>
        <v/>
      </c>
      <c r="O345" s="74" t="str">
        <f t="shared" si="172"/>
        <v/>
      </c>
      <c r="P345" s="74" t="str">
        <f t="shared" si="172"/>
        <v/>
      </c>
      <c r="Q345" s="65" t="str">
        <f t="shared" si="172"/>
        <v/>
      </c>
      <c r="R345" s="65" t="str">
        <f t="shared" si="172"/>
        <v/>
      </c>
      <c r="S345" s="65" t="str">
        <f t="shared" si="172"/>
        <v/>
      </c>
      <c r="T345" s="65" t="str">
        <f t="shared" si="172"/>
        <v/>
      </c>
      <c r="U345" s="65" t="str">
        <f t="shared" si="172"/>
        <v/>
      </c>
      <c r="V345" s="66" t="str">
        <f t="shared" si="172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3">IFERROR((F347-F346)/F346,"")</f>
        <v/>
      </c>
      <c r="G348" s="63" t="str">
        <f t="shared" si="173"/>
        <v/>
      </c>
      <c r="H348" s="63" t="str">
        <f t="shared" si="173"/>
        <v/>
      </c>
      <c r="I348" s="63" t="str">
        <f t="shared" si="173"/>
        <v/>
      </c>
      <c r="J348" s="63" t="str">
        <f t="shared" si="173"/>
        <v/>
      </c>
      <c r="K348" s="63" t="str">
        <f t="shared" si="173"/>
        <v/>
      </c>
      <c r="L348" s="63" t="str">
        <f t="shared" si="173"/>
        <v/>
      </c>
      <c r="M348" s="63" t="str">
        <f t="shared" si="173"/>
        <v/>
      </c>
      <c r="N348" s="35" t="str">
        <f t="shared" si="173"/>
        <v/>
      </c>
      <c r="O348" s="35" t="str">
        <f t="shared" si="173"/>
        <v/>
      </c>
      <c r="P348" s="35" t="str">
        <f t="shared" si="173"/>
        <v/>
      </c>
      <c r="Q348" s="63" t="str">
        <f t="shared" si="173"/>
        <v/>
      </c>
      <c r="R348" s="63" t="str">
        <f t="shared" si="173"/>
        <v/>
      </c>
      <c r="S348" s="63" t="str">
        <f t="shared" si="173"/>
        <v/>
      </c>
      <c r="T348" s="63" t="str">
        <f t="shared" si="173"/>
        <v/>
      </c>
      <c r="U348" s="63" t="str">
        <f t="shared" si="173"/>
        <v/>
      </c>
      <c r="V348" s="64" t="str">
        <f t="shared" si="173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74">IFERROR(SQRT(2*(F347-F346)^2/(F347+F346)),"")</f>
        <v/>
      </c>
      <c r="G349" s="65" t="str">
        <f t="shared" si="174"/>
        <v/>
      </c>
      <c r="H349" s="65" t="str">
        <f t="shared" si="174"/>
        <v/>
      </c>
      <c r="I349" s="65" t="str">
        <f t="shared" si="174"/>
        <v/>
      </c>
      <c r="J349" s="65" t="str">
        <f t="shared" si="174"/>
        <v/>
      </c>
      <c r="K349" s="65" t="str">
        <f t="shared" si="174"/>
        <v/>
      </c>
      <c r="L349" s="65" t="str">
        <f t="shared" si="174"/>
        <v/>
      </c>
      <c r="M349" s="65" t="str">
        <f t="shared" si="174"/>
        <v/>
      </c>
      <c r="N349" s="74" t="str">
        <f t="shared" si="174"/>
        <v/>
      </c>
      <c r="O349" s="74" t="str">
        <f t="shared" si="174"/>
        <v/>
      </c>
      <c r="P349" s="74" t="str">
        <f t="shared" si="174"/>
        <v/>
      </c>
      <c r="Q349" s="65" t="str">
        <f t="shared" si="174"/>
        <v/>
      </c>
      <c r="R349" s="65" t="str">
        <f t="shared" si="174"/>
        <v/>
      </c>
      <c r="S349" s="65" t="str">
        <f t="shared" si="174"/>
        <v/>
      </c>
      <c r="T349" s="65" t="str">
        <f t="shared" si="174"/>
        <v/>
      </c>
      <c r="U349" s="65" t="str">
        <f t="shared" si="174"/>
        <v/>
      </c>
      <c r="V349" s="66" t="str">
        <f t="shared" si="174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5">IFERROR((F351-F350)/F350,"")</f>
        <v/>
      </c>
      <c r="G352" s="63" t="str">
        <f t="shared" si="175"/>
        <v/>
      </c>
      <c r="H352" s="63" t="str">
        <f t="shared" si="175"/>
        <v/>
      </c>
      <c r="I352" s="63" t="str">
        <f t="shared" si="175"/>
        <v/>
      </c>
      <c r="J352" s="63" t="str">
        <f t="shared" si="175"/>
        <v/>
      </c>
      <c r="K352" s="63" t="str">
        <f t="shared" si="175"/>
        <v/>
      </c>
      <c r="L352" s="63" t="str">
        <f t="shared" si="175"/>
        <v/>
      </c>
      <c r="M352" s="63" t="str">
        <f t="shared" si="175"/>
        <v/>
      </c>
      <c r="N352" s="35" t="str">
        <f t="shared" si="175"/>
        <v/>
      </c>
      <c r="O352" s="35" t="str">
        <f t="shared" si="175"/>
        <v/>
      </c>
      <c r="P352" s="35" t="str">
        <f t="shared" si="175"/>
        <v/>
      </c>
      <c r="Q352" s="63" t="str">
        <f t="shared" si="175"/>
        <v/>
      </c>
      <c r="R352" s="63" t="str">
        <f t="shared" si="175"/>
        <v/>
      </c>
      <c r="S352" s="63" t="str">
        <f t="shared" si="175"/>
        <v/>
      </c>
      <c r="T352" s="63" t="str">
        <f t="shared" si="175"/>
        <v/>
      </c>
      <c r="U352" s="63" t="str">
        <f t="shared" si="175"/>
        <v/>
      </c>
      <c r="V352" s="64" t="str">
        <f t="shared" si="175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6">IFERROR(SQRT(2*(F351-F350)^2/(F351+F350)),"")</f>
        <v/>
      </c>
      <c r="G353" s="65" t="str">
        <f t="shared" si="176"/>
        <v/>
      </c>
      <c r="H353" s="65" t="str">
        <f t="shared" si="176"/>
        <v/>
      </c>
      <c r="I353" s="65" t="str">
        <f t="shared" si="176"/>
        <v/>
      </c>
      <c r="J353" s="65" t="str">
        <f t="shared" si="176"/>
        <v/>
      </c>
      <c r="K353" s="65" t="str">
        <f t="shared" si="176"/>
        <v/>
      </c>
      <c r="L353" s="65" t="str">
        <f t="shared" si="176"/>
        <v/>
      </c>
      <c r="M353" s="65" t="str">
        <f t="shared" si="176"/>
        <v/>
      </c>
      <c r="N353" s="70" t="str">
        <f t="shared" si="176"/>
        <v/>
      </c>
      <c r="O353" s="70" t="str">
        <f t="shared" si="176"/>
        <v/>
      </c>
      <c r="P353" s="70" t="str">
        <f t="shared" si="176"/>
        <v/>
      </c>
      <c r="Q353" s="65" t="str">
        <f t="shared" si="176"/>
        <v/>
      </c>
      <c r="R353" s="65" t="str">
        <f t="shared" si="176"/>
        <v/>
      </c>
      <c r="S353" s="65" t="str">
        <f t="shared" si="176"/>
        <v/>
      </c>
      <c r="T353" s="65" t="str">
        <f t="shared" si="176"/>
        <v/>
      </c>
      <c r="U353" s="65" t="str">
        <f t="shared" si="176"/>
        <v/>
      </c>
      <c r="V353" s="66" t="str">
        <f t="shared" si="176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77">IFERROR((F355-F354)/F354,"")</f>
        <v/>
      </c>
      <c r="G356" s="63" t="str">
        <f t="shared" si="177"/>
        <v/>
      </c>
      <c r="H356" s="63" t="str">
        <f t="shared" si="177"/>
        <v/>
      </c>
      <c r="I356" s="63" t="str">
        <f t="shared" si="177"/>
        <v/>
      </c>
      <c r="J356" s="63" t="str">
        <f t="shared" si="177"/>
        <v/>
      </c>
      <c r="K356" s="63" t="str">
        <f t="shared" si="177"/>
        <v/>
      </c>
      <c r="L356" s="63" t="str">
        <f t="shared" si="177"/>
        <v/>
      </c>
      <c r="M356" s="63" t="str">
        <f t="shared" si="177"/>
        <v/>
      </c>
      <c r="N356" s="35" t="str">
        <f t="shared" si="177"/>
        <v/>
      </c>
      <c r="O356" s="35" t="str">
        <f t="shared" si="177"/>
        <v/>
      </c>
      <c r="P356" s="35" t="str">
        <f t="shared" si="177"/>
        <v/>
      </c>
      <c r="Q356" s="63" t="str">
        <f t="shared" si="177"/>
        <v/>
      </c>
      <c r="R356" s="63" t="str">
        <f t="shared" si="177"/>
        <v/>
      </c>
      <c r="S356" s="63" t="str">
        <f t="shared" si="177"/>
        <v/>
      </c>
      <c r="T356" s="63" t="str">
        <f t="shared" si="177"/>
        <v/>
      </c>
      <c r="U356" s="63" t="str">
        <f t="shared" si="177"/>
        <v/>
      </c>
      <c r="V356" s="64" t="str">
        <f t="shared" si="177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78">IFERROR(SQRT(2*(F355-F354)^2/(F355+F354)),"")</f>
        <v/>
      </c>
      <c r="G357" s="65" t="str">
        <f t="shared" si="178"/>
        <v/>
      </c>
      <c r="H357" s="65" t="str">
        <f t="shared" si="178"/>
        <v/>
      </c>
      <c r="I357" s="65" t="str">
        <f t="shared" si="178"/>
        <v/>
      </c>
      <c r="J357" s="65" t="str">
        <f t="shared" si="178"/>
        <v/>
      </c>
      <c r="K357" s="65" t="str">
        <f t="shared" si="178"/>
        <v/>
      </c>
      <c r="L357" s="65" t="str">
        <f t="shared" si="178"/>
        <v/>
      </c>
      <c r="M357" s="65" t="str">
        <f t="shared" si="178"/>
        <v/>
      </c>
      <c r="N357" s="70" t="str">
        <f t="shared" si="178"/>
        <v/>
      </c>
      <c r="O357" s="70" t="str">
        <f t="shared" si="178"/>
        <v/>
      </c>
      <c r="P357" s="70" t="str">
        <f t="shared" si="178"/>
        <v/>
      </c>
      <c r="Q357" s="65" t="str">
        <f t="shared" si="178"/>
        <v/>
      </c>
      <c r="R357" s="65" t="str">
        <f t="shared" si="178"/>
        <v/>
      </c>
      <c r="S357" s="65" t="str">
        <f t="shared" si="178"/>
        <v/>
      </c>
      <c r="T357" s="65" t="str">
        <f t="shared" si="178"/>
        <v/>
      </c>
      <c r="U357" s="65" t="str">
        <f t="shared" si="178"/>
        <v/>
      </c>
      <c r="V357" s="66" t="str">
        <f t="shared" si="178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79">IFERROR((F359-F358)/F358,"")</f>
        <v/>
      </c>
      <c r="G360" s="63" t="str">
        <f t="shared" si="179"/>
        <v/>
      </c>
      <c r="H360" s="63" t="str">
        <f t="shared" si="179"/>
        <v/>
      </c>
      <c r="I360" s="63" t="str">
        <f t="shared" si="179"/>
        <v/>
      </c>
      <c r="J360" s="63" t="str">
        <f t="shared" si="179"/>
        <v/>
      </c>
      <c r="K360" s="63" t="str">
        <f t="shared" si="179"/>
        <v/>
      </c>
      <c r="L360" s="63" t="str">
        <f t="shared" si="179"/>
        <v/>
      </c>
      <c r="M360" s="63" t="str">
        <f t="shared" si="179"/>
        <v/>
      </c>
      <c r="N360" s="35" t="str">
        <f t="shared" si="179"/>
        <v/>
      </c>
      <c r="O360" s="35" t="str">
        <f t="shared" si="179"/>
        <v/>
      </c>
      <c r="P360" s="35" t="str">
        <f t="shared" si="179"/>
        <v/>
      </c>
      <c r="Q360" s="63" t="str">
        <f t="shared" si="179"/>
        <v/>
      </c>
      <c r="R360" s="63" t="str">
        <f t="shared" si="179"/>
        <v/>
      </c>
      <c r="S360" s="63" t="str">
        <f t="shared" si="179"/>
        <v/>
      </c>
      <c r="T360" s="63" t="str">
        <f t="shared" si="179"/>
        <v/>
      </c>
      <c r="U360" s="63" t="str">
        <f t="shared" si="179"/>
        <v/>
      </c>
      <c r="V360" s="64" t="str">
        <f t="shared" si="179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80">IFERROR(SQRT(2*(F359-F358)^2/(F359+F358)),"")</f>
        <v/>
      </c>
      <c r="G361" s="65" t="str">
        <f t="shared" si="180"/>
        <v/>
      </c>
      <c r="H361" s="65" t="str">
        <f t="shared" si="180"/>
        <v/>
      </c>
      <c r="I361" s="65" t="str">
        <f t="shared" si="180"/>
        <v/>
      </c>
      <c r="J361" s="65" t="str">
        <f t="shared" si="180"/>
        <v/>
      </c>
      <c r="K361" s="65" t="str">
        <f t="shared" si="180"/>
        <v/>
      </c>
      <c r="L361" s="65" t="str">
        <f t="shared" si="180"/>
        <v/>
      </c>
      <c r="M361" s="65" t="str">
        <f t="shared" si="180"/>
        <v/>
      </c>
      <c r="N361" s="70" t="str">
        <f t="shared" si="180"/>
        <v/>
      </c>
      <c r="O361" s="70" t="str">
        <f t="shared" si="180"/>
        <v/>
      </c>
      <c r="P361" s="70" t="str">
        <f t="shared" si="180"/>
        <v/>
      </c>
      <c r="Q361" s="65" t="str">
        <f t="shared" si="180"/>
        <v/>
      </c>
      <c r="R361" s="65" t="str">
        <f t="shared" si="180"/>
        <v/>
      </c>
      <c r="S361" s="65" t="str">
        <f t="shared" si="180"/>
        <v/>
      </c>
      <c r="T361" s="65" t="str">
        <f t="shared" si="180"/>
        <v/>
      </c>
      <c r="U361" s="65" t="str">
        <f t="shared" si="180"/>
        <v/>
      </c>
      <c r="V361" s="66" t="str">
        <f t="shared" si="180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1">IFERROR((F363-F362)/F362,"")</f>
        <v/>
      </c>
      <c r="G364" s="63" t="str">
        <f t="shared" si="181"/>
        <v/>
      </c>
      <c r="H364" s="63" t="str">
        <f t="shared" si="181"/>
        <v/>
      </c>
      <c r="I364" s="63" t="str">
        <f t="shared" si="181"/>
        <v/>
      </c>
      <c r="J364" s="63" t="str">
        <f t="shared" si="181"/>
        <v/>
      </c>
      <c r="K364" s="63" t="str">
        <f t="shared" si="181"/>
        <v/>
      </c>
      <c r="L364" s="63" t="str">
        <f t="shared" si="181"/>
        <v/>
      </c>
      <c r="M364" s="63" t="str">
        <f t="shared" si="181"/>
        <v/>
      </c>
      <c r="N364" s="35" t="str">
        <f t="shared" si="181"/>
        <v/>
      </c>
      <c r="O364" s="35" t="str">
        <f t="shared" si="181"/>
        <v/>
      </c>
      <c r="P364" s="35" t="str">
        <f t="shared" si="181"/>
        <v/>
      </c>
      <c r="Q364" s="63" t="str">
        <f t="shared" si="181"/>
        <v/>
      </c>
      <c r="R364" s="63" t="str">
        <f t="shared" si="181"/>
        <v/>
      </c>
      <c r="S364" s="63" t="str">
        <f t="shared" si="181"/>
        <v/>
      </c>
      <c r="T364" s="63" t="str">
        <f t="shared" si="181"/>
        <v/>
      </c>
      <c r="U364" s="63" t="str">
        <f t="shared" si="181"/>
        <v/>
      </c>
      <c r="V364" s="64" t="str">
        <f t="shared" si="181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2">IFERROR(SQRT(2*(F363-F362)^2/(F363+F362)),"")</f>
        <v/>
      </c>
      <c r="G365" s="65" t="str">
        <f t="shared" si="182"/>
        <v/>
      </c>
      <c r="H365" s="65" t="str">
        <f t="shared" si="182"/>
        <v/>
      </c>
      <c r="I365" s="65" t="str">
        <f t="shared" si="182"/>
        <v/>
      </c>
      <c r="J365" s="65" t="str">
        <f t="shared" si="182"/>
        <v/>
      </c>
      <c r="K365" s="65" t="str">
        <f t="shared" si="182"/>
        <v/>
      </c>
      <c r="L365" s="65" t="str">
        <f t="shared" si="182"/>
        <v/>
      </c>
      <c r="M365" s="65" t="str">
        <f t="shared" si="182"/>
        <v/>
      </c>
      <c r="N365" s="74" t="str">
        <f t="shared" si="182"/>
        <v/>
      </c>
      <c r="O365" s="74" t="str">
        <f t="shared" si="182"/>
        <v/>
      </c>
      <c r="P365" s="74" t="str">
        <f t="shared" si="182"/>
        <v/>
      </c>
      <c r="Q365" s="65" t="str">
        <f t="shared" si="182"/>
        <v/>
      </c>
      <c r="R365" s="65" t="str">
        <f t="shared" si="182"/>
        <v/>
      </c>
      <c r="S365" s="65" t="str">
        <f t="shared" si="182"/>
        <v/>
      </c>
      <c r="T365" s="65" t="str">
        <f t="shared" si="182"/>
        <v/>
      </c>
      <c r="U365" s="65" t="str">
        <f t="shared" si="182"/>
        <v/>
      </c>
      <c r="V365" s="66" t="str">
        <f t="shared" si="182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83">IFERROR((F367-F366)/F366,"")</f>
        <v/>
      </c>
      <c r="G368" s="63" t="str">
        <f t="shared" si="183"/>
        <v/>
      </c>
      <c r="H368" s="63" t="str">
        <f t="shared" si="183"/>
        <v/>
      </c>
      <c r="I368" s="63" t="str">
        <f t="shared" si="183"/>
        <v/>
      </c>
      <c r="J368" s="63" t="str">
        <f t="shared" si="183"/>
        <v/>
      </c>
      <c r="K368" s="63" t="str">
        <f t="shared" si="183"/>
        <v/>
      </c>
      <c r="L368" s="63" t="str">
        <f t="shared" si="183"/>
        <v/>
      </c>
      <c r="M368" s="63" t="str">
        <f t="shared" si="183"/>
        <v/>
      </c>
      <c r="N368" s="35" t="str">
        <f t="shared" si="183"/>
        <v/>
      </c>
      <c r="O368" s="35" t="str">
        <f t="shared" si="183"/>
        <v/>
      </c>
      <c r="P368" s="35" t="str">
        <f t="shared" si="183"/>
        <v/>
      </c>
      <c r="Q368" s="63" t="str">
        <f t="shared" si="183"/>
        <v/>
      </c>
      <c r="R368" s="63" t="str">
        <f t="shared" si="183"/>
        <v/>
      </c>
      <c r="S368" s="63" t="str">
        <f t="shared" si="183"/>
        <v/>
      </c>
      <c r="T368" s="63" t="str">
        <f t="shared" si="183"/>
        <v/>
      </c>
      <c r="U368" s="63" t="str">
        <f t="shared" si="183"/>
        <v/>
      </c>
      <c r="V368" s="64" t="str">
        <f t="shared" si="183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84">IFERROR(SQRT(2*(F367-F366)^2/(F367+F366)),"")</f>
        <v/>
      </c>
      <c r="G369" s="65" t="str">
        <f t="shared" si="184"/>
        <v/>
      </c>
      <c r="H369" s="65" t="str">
        <f t="shared" si="184"/>
        <v/>
      </c>
      <c r="I369" s="65" t="str">
        <f t="shared" si="184"/>
        <v/>
      </c>
      <c r="J369" s="65" t="str">
        <f t="shared" si="184"/>
        <v/>
      </c>
      <c r="K369" s="65" t="str">
        <f t="shared" si="184"/>
        <v/>
      </c>
      <c r="L369" s="65" t="str">
        <f t="shared" si="184"/>
        <v/>
      </c>
      <c r="M369" s="65" t="str">
        <f t="shared" si="184"/>
        <v/>
      </c>
      <c r="N369" s="74" t="str">
        <f t="shared" si="184"/>
        <v/>
      </c>
      <c r="O369" s="74" t="str">
        <f t="shared" si="184"/>
        <v/>
      </c>
      <c r="P369" s="74" t="str">
        <f t="shared" si="184"/>
        <v/>
      </c>
      <c r="Q369" s="65" t="str">
        <f t="shared" si="184"/>
        <v/>
      </c>
      <c r="R369" s="65" t="str">
        <f t="shared" si="184"/>
        <v/>
      </c>
      <c r="S369" s="65" t="str">
        <f t="shared" si="184"/>
        <v/>
      </c>
      <c r="T369" s="65" t="str">
        <f t="shared" si="184"/>
        <v/>
      </c>
      <c r="U369" s="65" t="str">
        <f t="shared" si="184"/>
        <v/>
      </c>
      <c r="V369" s="66" t="str">
        <f t="shared" si="184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5">IFERROR((F371-F370)/F370,"")</f>
        <v/>
      </c>
      <c r="G372" s="63" t="str">
        <f t="shared" si="185"/>
        <v/>
      </c>
      <c r="H372" s="63" t="str">
        <f t="shared" si="185"/>
        <v/>
      </c>
      <c r="I372" s="63" t="str">
        <f t="shared" si="185"/>
        <v/>
      </c>
      <c r="J372" s="63" t="str">
        <f t="shared" si="185"/>
        <v/>
      </c>
      <c r="K372" s="63" t="str">
        <f t="shared" si="185"/>
        <v/>
      </c>
      <c r="L372" s="63" t="str">
        <f t="shared" si="185"/>
        <v/>
      </c>
      <c r="M372" s="63" t="str">
        <f t="shared" si="185"/>
        <v/>
      </c>
      <c r="N372" s="35" t="str">
        <f t="shared" si="185"/>
        <v/>
      </c>
      <c r="O372" s="35" t="str">
        <f t="shared" si="185"/>
        <v/>
      </c>
      <c r="P372" s="35" t="str">
        <f t="shared" si="185"/>
        <v/>
      </c>
      <c r="Q372" s="63" t="str">
        <f t="shared" si="185"/>
        <v/>
      </c>
      <c r="R372" s="63" t="str">
        <f t="shared" si="185"/>
        <v/>
      </c>
      <c r="S372" s="63" t="str">
        <f t="shared" si="185"/>
        <v/>
      </c>
      <c r="T372" s="63" t="str">
        <f t="shared" si="185"/>
        <v/>
      </c>
      <c r="U372" s="63" t="str">
        <f t="shared" si="185"/>
        <v/>
      </c>
      <c r="V372" s="64" t="str">
        <f t="shared" si="185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6">IFERROR(SQRT(2*(F371-F370)^2/(F371+F370)),"")</f>
        <v/>
      </c>
      <c r="G373" s="65" t="str">
        <f t="shared" si="186"/>
        <v/>
      </c>
      <c r="H373" s="65" t="str">
        <f t="shared" si="186"/>
        <v/>
      </c>
      <c r="I373" s="65" t="str">
        <f t="shared" si="186"/>
        <v/>
      </c>
      <c r="J373" s="65" t="str">
        <f t="shared" si="186"/>
        <v/>
      </c>
      <c r="K373" s="65" t="str">
        <f t="shared" si="186"/>
        <v/>
      </c>
      <c r="L373" s="65" t="str">
        <f t="shared" si="186"/>
        <v/>
      </c>
      <c r="M373" s="65" t="str">
        <f t="shared" si="186"/>
        <v/>
      </c>
      <c r="N373" s="70" t="str">
        <f t="shared" si="186"/>
        <v/>
      </c>
      <c r="O373" s="70" t="str">
        <f t="shared" si="186"/>
        <v/>
      </c>
      <c r="P373" s="70" t="str">
        <f t="shared" si="186"/>
        <v/>
      </c>
      <c r="Q373" s="65" t="str">
        <f t="shared" si="186"/>
        <v/>
      </c>
      <c r="R373" s="65" t="str">
        <f t="shared" si="186"/>
        <v/>
      </c>
      <c r="S373" s="65" t="str">
        <f t="shared" si="186"/>
        <v/>
      </c>
      <c r="T373" s="65" t="str">
        <f t="shared" si="186"/>
        <v/>
      </c>
      <c r="U373" s="65" t="str">
        <f t="shared" si="186"/>
        <v/>
      </c>
      <c r="V373" s="66" t="str">
        <f t="shared" si="186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87">IFERROR((F375-F374)/F374,"")</f>
        <v/>
      </c>
      <c r="G376" s="63" t="str">
        <f t="shared" si="187"/>
        <v/>
      </c>
      <c r="H376" s="63" t="str">
        <f t="shared" si="187"/>
        <v/>
      </c>
      <c r="I376" s="63" t="str">
        <f t="shared" si="187"/>
        <v/>
      </c>
      <c r="J376" s="63" t="str">
        <f t="shared" si="187"/>
        <v/>
      </c>
      <c r="K376" s="63" t="str">
        <f t="shared" si="187"/>
        <v/>
      </c>
      <c r="L376" s="63" t="str">
        <f t="shared" si="187"/>
        <v/>
      </c>
      <c r="M376" s="63" t="str">
        <f t="shared" si="187"/>
        <v/>
      </c>
      <c r="N376" s="35" t="str">
        <f t="shared" si="187"/>
        <v/>
      </c>
      <c r="O376" s="35" t="str">
        <f t="shared" si="187"/>
        <v/>
      </c>
      <c r="P376" s="35" t="str">
        <f t="shared" si="187"/>
        <v/>
      </c>
      <c r="Q376" s="63" t="str">
        <f t="shared" si="187"/>
        <v/>
      </c>
      <c r="R376" s="63" t="str">
        <f t="shared" si="187"/>
        <v/>
      </c>
      <c r="S376" s="63" t="str">
        <f t="shared" si="187"/>
        <v/>
      </c>
      <c r="T376" s="63" t="str">
        <f t="shared" si="187"/>
        <v/>
      </c>
      <c r="U376" s="63" t="str">
        <f t="shared" si="187"/>
        <v/>
      </c>
      <c r="V376" s="64" t="str">
        <f t="shared" si="187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88">IFERROR(SQRT(2*(F375-F374)^2/(F375+F374)),"")</f>
        <v/>
      </c>
      <c r="G377" s="65" t="str">
        <f t="shared" si="188"/>
        <v/>
      </c>
      <c r="H377" s="65" t="str">
        <f t="shared" si="188"/>
        <v/>
      </c>
      <c r="I377" s="65" t="str">
        <f t="shared" si="188"/>
        <v/>
      </c>
      <c r="J377" s="65" t="str">
        <f t="shared" si="188"/>
        <v/>
      </c>
      <c r="K377" s="65" t="str">
        <f t="shared" si="188"/>
        <v/>
      </c>
      <c r="L377" s="65" t="str">
        <f t="shared" si="188"/>
        <v/>
      </c>
      <c r="M377" s="65" t="str">
        <f t="shared" si="188"/>
        <v/>
      </c>
      <c r="N377" s="70" t="str">
        <f t="shared" si="188"/>
        <v/>
      </c>
      <c r="O377" s="70" t="str">
        <f t="shared" si="188"/>
        <v/>
      </c>
      <c r="P377" s="70" t="str">
        <f t="shared" si="188"/>
        <v/>
      </c>
      <c r="Q377" s="65" t="str">
        <f t="shared" si="188"/>
        <v/>
      </c>
      <c r="R377" s="65" t="str">
        <f t="shared" si="188"/>
        <v/>
      </c>
      <c r="S377" s="65" t="str">
        <f t="shared" si="188"/>
        <v/>
      </c>
      <c r="T377" s="65" t="str">
        <f t="shared" si="188"/>
        <v/>
      </c>
      <c r="U377" s="65" t="str">
        <f t="shared" si="188"/>
        <v/>
      </c>
      <c r="V377" s="66" t="str">
        <f t="shared" si="188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89">IFERROR((F379-F378)/F378,"")</f>
        <v/>
      </c>
      <c r="G380" s="63" t="str">
        <f t="shared" si="189"/>
        <v/>
      </c>
      <c r="H380" s="63" t="str">
        <f t="shared" si="189"/>
        <v/>
      </c>
      <c r="I380" s="63" t="str">
        <f t="shared" si="189"/>
        <v/>
      </c>
      <c r="J380" s="63" t="str">
        <f t="shared" si="189"/>
        <v/>
      </c>
      <c r="K380" s="63" t="str">
        <f t="shared" si="189"/>
        <v/>
      </c>
      <c r="L380" s="63" t="str">
        <f t="shared" si="189"/>
        <v/>
      </c>
      <c r="M380" s="63" t="str">
        <f t="shared" si="189"/>
        <v/>
      </c>
      <c r="N380" s="35" t="str">
        <f t="shared" si="189"/>
        <v/>
      </c>
      <c r="O380" s="35" t="str">
        <f t="shared" si="189"/>
        <v/>
      </c>
      <c r="P380" s="35" t="str">
        <f t="shared" si="189"/>
        <v/>
      </c>
      <c r="Q380" s="63" t="str">
        <f t="shared" si="189"/>
        <v/>
      </c>
      <c r="R380" s="63" t="str">
        <f t="shared" si="189"/>
        <v/>
      </c>
      <c r="S380" s="63" t="str">
        <f t="shared" si="189"/>
        <v/>
      </c>
      <c r="T380" s="63" t="str">
        <f t="shared" si="189"/>
        <v/>
      </c>
      <c r="U380" s="63" t="str">
        <f t="shared" si="189"/>
        <v/>
      </c>
      <c r="V380" s="64" t="str">
        <f t="shared" si="189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90">IFERROR(SQRT(2*(F379-F378)^2/(F379+F378)),"")</f>
        <v/>
      </c>
      <c r="G381" s="65" t="str">
        <f t="shared" si="190"/>
        <v/>
      </c>
      <c r="H381" s="65" t="str">
        <f t="shared" si="190"/>
        <v/>
      </c>
      <c r="I381" s="65" t="str">
        <f t="shared" si="190"/>
        <v/>
      </c>
      <c r="J381" s="65" t="str">
        <f t="shared" si="190"/>
        <v/>
      </c>
      <c r="K381" s="65" t="str">
        <f t="shared" si="190"/>
        <v/>
      </c>
      <c r="L381" s="65" t="str">
        <f t="shared" si="190"/>
        <v/>
      </c>
      <c r="M381" s="65" t="str">
        <f t="shared" si="190"/>
        <v/>
      </c>
      <c r="N381" s="70" t="str">
        <f t="shared" si="190"/>
        <v/>
      </c>
      <c r="O381" s="70" t="str">
        <f t="shared" si="190"/>
        <v/>
      </c>
      <c r="P381" s="70" t="str">
        <f t="shared" si="190"/>
        <v/>
      </c>
      <c r="Q381" s="65" t="str">
        <f t="shared" si="190"/>
        <v/>
      </c>
      <c r="R381" s="65" t="str">
        <f t="shared" si="190"/>
        <v/>
      </c>
      <c r="S381" s="65" t="str">
        <f t="shared" si="190"/>
        <v/>
      </c>
      <c r="T381" s="65" t="str">
        <f t="shared" si="190"/>
        <v/>
      </c>
      <c r="U381" s="65" t="str">
        <f t="shared" si="190"/>
        <v/>
      </c>
      <c r="V381" s="66" t="str">
        <f t="shared" si="190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1">IFERROR((F383-F382)/F382,"")</f>
        <v/>
      </c>
      <c r="G384" s="63" t="str">
        <f t="shared" si="191"/>
        <v/>
      </c>
      <c r="H384" s="63" t="str">
        <f t="shared" si="191"/>
        <v/>
      </c>
      <c r="I384" s="63" t="str">
        <f t="shared" si="191"/>
        <v/>
      </c>
      <c r="J384" s="63" t="str">
        <f t="shared" si="191"/>
        <v/>
      </c>
      <c r="K384" s="63" t="str">
        <f t="shared" si="191"/>
        <v/>
      </c>
      <c r="L384" s="63" t="str">
        <f t="shared" si="191"/>
        <v/>
      </c>
      <c r="M384" s="63" t="str">
        <f t="shared" si="191"/>
        <v/>
      </c>
      <c r="N384" s="35" t="str">
        <f t="shared" si="191"/>
        <v/>
      </c>
      <c r="O384" s="35" t="str">
        <f t="shared" si="191"/>
        <v/>
      </c>
      <c r="P384" s="35" t="str">
        <f t="shared" si="191"/>
        <v/>
      </c>
      <c r="Q384" s="63" t="str">
        <f t="shared" si="191"/>
        <v/>
      </c>
      <c r="R384" s="63" t="str">
        <f t="shared" si="191"/>
        <v/>
      </c>
      <c r="S384" s="63" t="str">
        <f t="shared" si="191"/>
        <v/>
      </c>
      <c r="T384" s="63" t="str">
        <f t="shared" si="191"/>
        <v/>
      </c>
      <c r="U384" s="63" t="str">
        <f t="shared" si="191"/>
        <v/>
      </c>
      <c r="V384" s="64" t="str">
        <f t="shared" si="191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2">IFERROR(SQRT(2*(F383-F382)^2/(F383+F382)),"")</f>
        <v/>
      </c>
      <c r="G385" s="65" t="str">
        <f t="shared" si="192"/>
        <v/>
      </c>
      <c r="H385" s="65" t="str">
        <f t="shared" si="192"/>
        <v/>
      </c>
      <c r="I385" s="65" t="str">
        <f t="shared" si="192"/>
        <v/>
      </c>
      <c r="J385" s="65" t="str">
        <f t="shared" si="192"/>
        <v/>
      </c>
      <c r="K385" s="65" t="str">
        <f t="shared" si="192"/>
        <v/>
      </c>
      <c r="L385" s="65" t="str">
        <f t="shared" si="192"/>
        <v/>
      </c>
      <c r="M385" s="65" t="str">
        <f t="shared" si="192"/>
        <v/>
      </c>
      <c r="N385" s="70" t="str">
        <f t="shared" si="192"/>
        <v/>
      </c>
      <c r="O385" s="70" t="str">
        <f t="shared" si="192"/>
        <v/>
      </c>
      <c r="P385" s="70" t="str">
        <f t="shared" si="192"/>
        <v/>
      </c>
      <c r="Q385" s="65" t="str">
        <f t="shared" si="192"/>
        <v/>
      </c>
      <c r="R385" s="65" t="str">
        <f t="shared" si="192"/>
        <v/>
      </c>
      <c r="S385" s="65" t="str">
        <f t="shared" si="192"/>
        <v/>
      </c>
      <c r="T385" s="65" t="str">
        <f t="shared" si="192"/>
        <v/>
      </c>
      <c r="U385" s="65" t="str">
        <f t="shared" si="192"/>
        <v/>
      </c>
      <c r="V385" s="66" t="str">
        <f t="shared" si="192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3">IFERROR((F387-F386)/F386,"")</f>
        <v/>
      </c>
      <c r="G388" s="63" t="str">
        <f t="shared" si="193"/>
        <v/>
      </c>
      <c r="H388" s="63" t="str">
        <f t="shared" si="193"/>
        <v/>
      </c>
      <c r="I388" s="63" t="str">
        <f t="shared" si="193"/>
        <v/>
      </c>
      <c r="J388" s="63" t="str">
        <f t="shared" si="193"/>
        <v/>
      </c>
      <c r="K388" s="63" t="str">
        <f t="shared" si="193"/>
        <v/>
      </c>
      <c r="L388" s="63" t="str">
        <f t="shared" si="193"/>
        <v/>
      </c>
      <c r="M388" s="63" t="str">
        <f t="shared" si="193"/>
        <v/>
      </c>
      <c r="N388" s="35" t="str">
        <f t="shared" si="193"/>
        <v/>
      </c>
      <c r="O388" s="35" t="str">
        <f t="shared" si="193"/>
        <v/>
      </c>
      <c r="P388" s="35" t="str">
        <f t="shared" si="193"/>
        <v/>
      </c>
      <c r="Q388" s="63" t="str">
        <f t="shared" si="193"/>
        <v/>
      </c>
      <c r="R388" s="63" t="str">
        <f t="shared" si="193"/>
        <v/>
      </c>
      <c r="S388" s="63" t="str">
        <f t="shared" si="193"/>
        <v/>
      </c>
      <c r="T388" s="63" t="str">
        <f t="shared" si="193"/>
        <v/>
      </c>
      <c r="U388" s="63" t="str">
        <f t="shared" si="193"/>
        <v/>
      </c>
      <c r="V388" s="64" t="str">
        <f t="shared" si="193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4">IFERROR(SQRT(2*(F387-F386)^2/(F387+F386)),"")</f>
        <v/>
      </c>
      <c r="G389" s="65" t="str">
        <f t="shared" si="194"/>
        <v/>
      </c>
      <c r="H389" s="65" t="str">
        <f t="shared" si="194"/>
        <v/>
      </c>
      <c r="I389" s="65" t="str">
        <f t="shared" si="194"/>
        <v/>
      </c>
      <c r="J389" s="65" t="str">
        <f t="shared" si="194"/>
        <v/>
      </c>
      <c r="K389" s="65" t="str">
        <f t="shared" si="194"/>
        <v/>
      </c>
      <c r="L389" s="65" t="str">
        <f t="shared" si="194"/>
        <v/>
      </c>
      <c r="M389" s="65" t="str">
        <f t="shared" si="194"/>
        <v/>
      </c>
      <c r="N389" s="70" t="str">
        <f t="shared" si="194"/>
        <v/>
      </c>
      <c r="O389" s="70" t="str">
        <f t="shared" si="194"/>
        <v/>
      </c>
      <c r="P389" s="70" t="str">
        <f t="shared" si="194"/>
        <v/>
      </c>
      <c r="Q389" s="65" t="str">
        <f t="shared" si="194"/>
        <v/>
      </c>
      <c r="R389" s="65" t="str">
        <f t="shared" si="194"/>
        <v/>
      </c>
      <c r="S389" s="65" t="str">
        <f t="shared" si="194"/>
        <v/>
      </c>
      <c r="T389" s="65" t="str">
        <f t="shared" si="194"/>
        <v/>
      </c>
      <c r="U389" s="65" t="str">
        <f t="shared" si="194"/>
        <v/>
      </c>
      <c r="V389" s="66" t="str">
        <f t="shared" si="194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5">IFERROR((F391-F390)/F390,"")</f>
        <v/>
      </c>
      <c r="G392" s="63" t="str">
        <f t="shared" si="195"/>
        <v/>
      </c>
      <c r="H392" s="63" t="str">
        <f t="shared" si="195"/>
        <v/>
      </c>
      <c r="I392" s="63" t="str">
        <f t="shared" si="195"/>
        <v/>
      </c>
      <c r="J392" s="63" t="str">
        <f t="shared" si="195"/>
        <v/>
      </c>
      <c r="K392" s="63" t="str">
        <f t="shared" si="195"/>
        <v/>
      </c>
      <c r="L392" s="63" t="str">
        <f t="shared" si="195"/>
        <v/>
      </c>
      <c r="M392" s="63" t="str">
        <f t="shared" si="195"/>
        <v/>
      </c>
      <c r="N392" s="35" t="str">
        <f t="shared" si="195"/>
        <v/>
      </c>
      <c r="O392" s="35" t="str">
        <f t="shared" si="195"/>
        <v/>
      </c>
      <c r="P392" s="35" t="str">
        <f t="shared" si="195"/>
        <v/>
      </c>
      <c r="Q392" s="63" t="str">
        <f t="shared" si="195"/>
        <v/>
      </c>
      <c r="R392" s="63" t="str">
        <f t="shared" si="195"/>
        <v/>
      </c>
      <c r="S392" s="63" t="str">
        <f t="shared" si="195"/>
        <v/>
      </c>
      <c r="T392" s="63" t="str">
        <f t="shared" si="195"/>
        <v/>
      </c>
      <c r="U392" s="63" t="str">
        <f t="shared" si="195"/>
        <v/>
      </c>
      <c r="V392" s="64" t="str">
        <f t="shared" si="195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6">IFERROR(SQRT(2*(F391-F390)^2/(F391+F390)),"")</f>
        <v/>
      </c>
      <c r="G393" s="65" t="str">
        <f t="shared" si="196"/>
        <v/>
      </c>
      <c r="H393" s="65" t="str">
        <f t="shared" si="196"/>
        <v/>
      </c>
      <c r="I393" s="65" t="str">
        <f t="shared" si="196"/>
        <v/>
      </c>
      <c r="J393" s="65" t="str">
        <f t="shared" si="196"/>
        <v/>
      </c>
      <c r="K393" s="65" t="str">
        <f t="shared" si="196"/>
        <v/>
      </c>
      <c r="L393" s="65" t="str">
        <f t="shared" si="196"/>
        <v/>
      </c>
      <c r="M393" s="65" t="str">
        <f t="shared" si="196"/>
        <v/>
      </c>
      <c r="N393" s="70" t="str">
        <f t="shared" si="196"/>
        <v/>
      </c>
      <c r="O393" s="70" t="str">
        <f t="shared" si="196"/>
        <v/>
      </c>
      <c r="P393" s="70" t="str">
        <f t="shared" si="196"/>
        <v/>
      </c>
      <c r="Q393" s="65" t="str">
        <f t="shared" si="196"/>
        <v/>
      </c>
      <c r="R393" s="65" t="str">
        <f t="shared" si="196"/>
        <v/>
      </c>
      <c r="S393" s="65" t="str">
        <f t="shared" si="196"/>
        <v/>
      </c>
      <c r="T393" s="65" t="str">
        <f t="shared" si="196"/>
        <v/>
      </c>
      <c r="U393" s="65" t="str">
        <f t="shared" si="196"/>
        <v/>
      </c>
      <c r="V393" s="66" t="str">
        <f t="shared" si="196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197">IFERROR((F395-F394)/F394,"")</f>
        <v/>
      </c>
      <c r="G396" s="63" t="str">
        <f t="shared" si="197"/>
        <v/>
      </c>
      <c r="H396" s="63" t="str">
        <f t="shared" si="197"/>
        <v/>
      </c>
      <c r="I396" s="63" t="str">
        <f t="shared" si="197"/>
        <v/>
      </c>
      <c r="J396" s="63" t="str">
        <f t="shared" si="197"/>
        <v/>
      </c>
      <c r="K396" s="63" t="str">
        <f t="shared" si="197"/>
        <v/>
      </c>
      <c r="L396" s="63" t="str">
        <f t="shared" si="197"/>
        <v/>
      </c>
      <c r="M396" s="63" t="str">
        <f t="shared" si="197"/>
        <v/>
      </c>
      <c r="N396" s="35" t="str">
        <f t="shared" si="197"/>
        <v/>
      </c>
      <c r="O396" s="35" t="str">
        <f t="shared" si="197"/>
        <v/>
      </c>
      <c r="P396" s="35" t="str">
        <f t="shared" si="197"/>
        <v/>
      </c>
      <c r="Q396" s="63" t="str">
        <f t="shared" si="197"/>
        <v/>
      </c>
      <c r="R396" s="63" t="str">
        <f t="shared" si="197"/>
        <v/>
      </c>
      <c r="S396" s="63" t="str">
        <f t="shared" si="197"/>
        <v/>
      </c>
      <c r="T396" s="63" t="str">
        <f t="shared" si="197"/>
        <v/>
      </c>
      <c r="U396" s="63" t="str">
        <f t="shared" si="197"/>
        <v/>
      </c>
      <c r="V396" s="64" t="str">
        <f t="shared" si="197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198">IFERROR(SQRT(2*(F395-F394)^2/(F395+F394)),"")</f>
        <v/>
      </c>
      <c r="G397" s="65" t="str">
        <f t="shared" si="198"/>
        <v/>
      </c>
      <c r="H397" s="65" t="str">
        <f t="shared" si="198"/>
        <v/>
      </c>
      <c r="I397" s="65" t="str">
        <f t="shared" si="198"/>
        <v/>
      </c>
      <c r="J397" s="65" t="str">
        <f t="shared" si="198"/>
        <v/>
      </c>
      <c r="K397" s="65" t="str">
        <f t="shared" si="198"/>
        <v/>
      </c>
      <c r="L397" s="65" t="str">
        <f t="shared" si="198"/>
        <v/>
      </c>
      <c r="M397" s="65" t="str">
        <f t="shared" si="198"/>
        <v/>
      </c>
      <c r="N397" s="70" t="str">
        <f t="shared" si="198"/>
        <v/>
      </c>
      <c r="O397" s="70" t="str">
        <f t="shared" si="198"/>
        <v/>
      </c>
      <c r="P397" s="70" t="str">
        <f t="shared" si="198"/>
        <v/>
      </c>
      <c r="Q397" s="65" t="str">
        <f t="shared" si="198"/>
        <v/>
      </c>
      <c r="R397" s="65" t="str">
        <f t="shared" si="198"/>
        <v/>
      </c>
      <c r="S397" s="65" t="str">
        <f t="shared" si="198"/>
        <v/>
      </c>
      <c r="T397" s="65" t="str">
        <f t="shared" si="198"/>
        <v/>
      </c>
      <c r="U397" s="65" t="str">
        <f t="shared" si="198"/>
        <v/>
      </c>
      <c r="V397" s="66" t="str">
        <f t="shared" si="198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199">IFERROR((F399-F398)/F398,"")</f>
        <v/>
      </c>
      <c r="G400" s="63" t="str">
        <f t="shared" si="199"/>
        <v/>
      </c>
      <c r="H400" s="63" t="str">
        <f t="shared" si="199"/>
        <v/>
      </c>
      <c r="I400" s="63" t="str">
        <f t="shared" si="199"/>
        <v/>
      </c>
      <c r="J400" s="63" t="str">
        <f t="shared" si="199"/>
        <v/>
      </c>
      <c r="K400" s="63" t="str">
        <f t="shared" si="199"/>
        <v/>
      </c>
      <c r="L400" s="63" t="str">
        <f t="shared" si="199"/>
        <v/>
      </c>
      <c r="M400" s="63" t="str">
        <f t="shared" si="199"/>
        <v/>
      </c>
      <c r="N400" s="35" t="str">
        <f t="shared" si="199"/>
        <v/>
      </c>
      <c r="O400" s="35" t="str">
        <f t="shared" si="199"/>
        <v/>
      </c>
      <c r="P400" s="35" t="str">
        <f t="shared" si="199"/>
        <v/>
      </c>
      <c r="Q400" s="63" t="str">
        <f t="shared" si="199"/>
        <v/>
      </c>
      <c r="R400" s="63" t="str">
        <f t="shared" si="199"/>
        <v/>
      </c>
      <c r="S400" s="63" t="str">
        <f t="shared" si="199"/>
        <v/>
      </c>
      <c r="T400" s="63" t="str">
        <f t="shared" si="199"/>
        <v/>
      </c>
      <c r="U400" s="63" t="str">
        <f t="shared" si="199"/>
        <v/>
      </c>
      <c r="V400" s="64" t="str">
        <f t="shared" si="199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200">IFERROR(SQRT(2*(F399-F398)^2/(F399+F398)),"")</f>
        <v/>
      </c>
      <c r="G401" s="65" t="str">
        <f t="shared" si="200"/>
        <v/>
      </c>
      <c r="H401" s="65" t="str">
        <f t="shared" si="200"/>
        <v/>
      </c>
      <c r="I401" s="65" t="str">
        <f t="shared" si="200"/>
        <v/>
      </c>
      <c r="J401" s="65" t="str">
        <f t="shared" si="200"/>
        <v/>
      </c>
      <c r="K401" s="65" t="str">
        <f t="shared" si="200"/>
        <v/>
      </c>
      <c r="L401" s="65" t="str">
        <f t="shared" si="200"/>
        <v/>
      </c>
      <c r="M401" s="65" t="str">
        <f t="shared" si="200"/>
        <v/>
      </c>
      <c r="N401" s="70" t="str">
        <f t="shared" si="200"/>
        <v/>
      </c>
      <c r="O401" s="70" t="str">
        <f t="shared" si="200"/>
        <v/>
      </c>
      <c r="P401" s="70" t="str">
        <f t="shared" si="200"/>
        <v/>
      </c>
      <c r="Q401" s="65" t="str">
        <f t="shared" si="200"/>
        <v/>
      </c>
      <c r="R401" s="65" t="str">
        <f t="shared" si="200"/>
        <v/>
      </c>
      <c r="S401" s="65" t="str">
        <f t="shared" si="200"/>
        <v/>
      </c>
      <c r="T401" s="65" t="str">
        <f t="shared" si="200"/>
        <v/>
      </c>
      <c r="U401" s="65" t="str">
        <f t="shared" si="200"/>
        <v/>
      </c>
      <c r="V401" s="66" t="str">
        <f t="shared" si="200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1">IFERROR((F403-F402)/F402,"")</f>
        <v/>
      </c>
      <c r="G404" s="63" t="str">
        <f t="shared" si="201"/>
        <v/>
      </c>
      <c r="H404" s="63" t="str">
        <f t="shared" si="201"/>
        <v/>
      </c>
      <c r="I404" s="63" t="str">
        <f t="shared" si="201"/>
        <v/>
      </c>
      <c r="J404" s="63" t="str">
        <f t="shared" si="201"/>
        <v/>
      </c>
      <c r="K404" s="63" t="str">
        <f t="shared" si="201"/>
        <v/>
      </c>
      <c r="L404" s="63" t="str">
        <f t="shared" si="201"/>
        <v/>
      </c>
      <c r="M404" s="63" t="str">
        <f t="shared" si="201"/>
        <v/>
      </c>
      <c r="N404" s="35" t="str">
        <f t="shared" si="201"/>
        <v/>
      </c>
      <c r="O404" s="35" t="str">
        <f t="shared" si="201"/>
        <v/>
      </c>
      <c r="P404" s="35" t="str">
        <f t="shared" si="201"/>
        <v/>
      </c>
      <c r="Q404" s="63" t="str">
        <f t="shared" si="201"/>
        <v/>
      </c>
      <c r="R404" s="63" t="str">
        <f t="shared" si="201"/>
        <v/>
      </c>
      <c r="S404" s="63" t="str">
        <f t="shared" si="201"/>
        <v/>
      </c>
      <c r="T404" s="63" t="str">
        <f t="shared" si="201"/>
        <v/>
      </c>
      <c r="U404" s="63" t="str">
        <f t="shared" si="201"/>
        <v/>
      </c>
      <c r="V404" s="64" t="str">
        <f t="shared" si="201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2">IFERROR(SQRT(2*(F403-F402)^2/(F403+F402)),"")</f>
        <v/>
      </c>
      <c r="G405" s="65" t="str">
        <f t="shared" si="202"/>
        <v/>
      </c>
      <c r="H405" s="65" t="str">
        <f t="shared" si="202"/>
        <v/>
      </c>
      <c r="I405" s="65" t="str">
        <f t="shared" si="202"/>
        <v/>
      </c>
      <c r="J405" s="65" t="str">
        <f t="shared" si="202"/>
        <v/>
      </c>
      <c r="K405" s="65" t="str">
        <f t="shared" si="202"/>
        <v/>
      </c>
      <c r="L405" s="65" t="str">
        <f t="shared" si="202"/>
        <v/>
      </c>
      <c r="M405" s="65" t="str">
        <f t="shared" si="202"/>
        <v/>
      </c>
      <c r="N405" s="70" t="str">
        <f t="shared" si="202"/>
        <v/>
      </c>
      <c r="O405" s="70" t="str">
        <f t="shared" si="202"/>
        <v/>
      </c>
      <c r="P405" s="70" t="str">
        <f t="shared" si="202"/>
        <v/>
      </c>
      <c r="Q405" s="65" t="str">
        <f t="shared" si="202"/>
        <v/>
      </c>
      <c r="R405" s="65" t="str">
        <f t="shared" si="202"/>
        <v/>
      </c>
      <c r="S405" s="65" t="str">
        <f t="shared" si="202"/>
        <v/>
      </c>
      <c r="T405" s="65" t="str">
        <f t="shared" si="202"/>
        <v/>
      </c>
      <c r="U405" s="65" t="str">
        <f t="shared" si="202"/>
        <v/>
      </c>
      <c r="V405" s="66" t="str">
        <f t="shared" si="202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71"/>
      <c r="E406" s="91"/>
      <c r="F406" s="58"/>
      <c r="G406" s="58"/>
      <c r="H406" s="58"/>
      <c r="I406" s="58"/>
      <c r="J406" s="58"/>
      <c r="K406" s="58"/>
      <c r="L406" s="58"/>
      <c r="M406" s="58"/>
      <c r="Q406" s="58"/>
      <c r="R406" s="58"/>
      <c r="S406" s="58"/>
      <c r="T406" s="58"/>
      <c r="U406" s="58"/>
      <c r="V406" s="59"/>
    </row>
    <row r="407" spans="1:22" ht="13.95" customHeight="1" x14ac:dyDescent="0.3">
      <c r="A407" s="82"/>
      <c r="B407" s="85"/>
      <c r="C407" s="18" t="s">
        <v>548</v>
      </c>
      <c r="D407" s="72"/>
      <c r="E407" s="88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60"/>
    </row>
    <row r="408" spans="1:22" ht="13.95" customHeight="1" x14ac:dyDescent="0.3">
      <c r="A408" s="82"/>
      <c r="B408" s="85"/>
      <c r="C408" s="18" t="s">
        <v>549</v>
      </c>
      <c r="D408" s="72"/>
      <c r="E408" s="88"/>
      <c r="F408" s="63" t="str">
        <f t="shared" ref="F408:V408" si="203">IFERROR((F407-F406)/F406,"")</f>
        <v/>
      </c>
      <c r="G408" s="63" t="str">
        <f t="shared" si="203"/>
        <v/>
      </c>
      <c r="H408" s="63" t="str">
        <f t="shared" si="203"/>
        <v/>
      </c>
      <c r="I408" s="63" t="str">
        <f t="shared" si="203"/>
        <v/>
      </c>
      <c r="J408" s="63" t="str">
        <f t="shared" si="203"/>
        <v/>
      </c>
      <c r="K408" s="63" t="str">
        <f t="shared" si="203"/>
        <v/>
      </c>
      <c r="L408" s="63" t="str">
        <f t="shared" si="203"/>
        <v/>
      </c>
      <c r="M408" s="63" t="str">
        <f t="shared" si="203"/>
        <v/>
      </c>
      <c r="N408" s="35" t="str">
        <f t="shared" si="203"/>
        <v/>
      </c>
      <c r="O408" s="35" t="str">
        <f t="shared" si="203"/>
        <v/>
      </c>
      <c r="P408" s="35" t="str">
        <f t="shared" si="203"/>
        <v/>
      </c>
      <c r="Q408" s="63" t="str">
        <f t="shared" si="203"/>
        <v/>
      </c>
      <c r="R408" s="63" t="str">
        <f t="shared" si="203"/>
        <v/>
      </c>
      <c r="S408" s="63" t="str">
        <f t="shared" si="203"/>
        <v/>
      </c>
      <c r="T408" s="63" t="str">
        <f t="shared" si="203"/>
        <v/>
      </c>
      <c r="U408" s="63" t="str">
        <f t="shared" si="203"/>
        <v/>
      </c>
      <c r="V408" s="64" t="str">
        <f t="shared" si="203"/>
        <v/>
      </c>
    </row>
    <row r="409" spans="1:22" ht="13.95" customHeight="1" thickBot="1" x14ac:dyDescent="0.35">
      <c r="A409" s="83"/>
      <c r="B409" s="86"/>
      <c r="C409" s="61" t="s">
        <v>550</v>
      </c>
      <c r="D409" s="73"/>
      <c r="E409" s="89"/>
      <c r="F409" s="65" t="str">
        <f t="shared" ref="F409:V409" si="204">IFERROR(SQRT(2*(F407-F406)^2/(F407+F406)),"")</f>
        <v/>
      </c>
      <c r="G409" s="65" t="str">
        <f t="shared" si="204"/>
        <v/>
      </c>
      <c r="H409" s="65" t="str">
        <f t="shared" si="204"/>
        <v/>
      </c>
      <c r="I409" s="65" t="str">
        <f t="shared" si="204"/>
        <v/>
      </c>
      <c r="J409" s="65" t="str">
        <f t="shared" si="204"/>
        <v/>
      </c>
      <c r="K409" s="65" t="str">
        <f t="shared" si="204"/>
        <v/>
      </c>
      <c r="L409" s="65" t="str">
        <f t="shared" si="204"/>
        <v/>
      </c>
      <c r="M409" s="65" t="str">
        <f t="shared" si="204"/>
        <v/>
      </c>
      <c r="N409" s="74" t="str">
        <f t="shared" si="204"/>
        <v/>
      </c>
      <c r="O409" s="74" t="str">
        <f t="shared" si="204"/>
        <v/>
      </c>
      <c r="P409" s="74" t="str">
        <f t="shared" si="204"/>
        <v/>
      </c>
      <c r="Q409" s="65" t="str">
        <f t="shared" si="204"/>
        <v/>
      </c>
      <c r="R409" s="65" t="str">
        <f t="shared" si="204"/>
        <v/>
      </c>
      <c r="S409" s="65" t="str">
        <f t="shared" si="204"/>
        <v/>
      </c>
      <c r="T409" s="65" t="str">
        <f t="shared" si="204"/>
        <v/>
      </c>
      <c r="U409" s="65" t="str">
        <f t="shared" si="204"/>
        <v/>
      </c>
      <c r="V409" s="66" t="str">
        <f t="shared" si="204"/>
        <v/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/>
      <c r="E410" s="90"/>
    </row>
    <row r="411" spans="1:22" ht="13.95" customHeight="1" x14ac:dyDescent="0.3">
      <c r="A411" s="82"/>
      <c r="B411" s="85"/>
      <c r="C411" s="18" t="s">
        <v>548</v>
      </c>
      <c r="D411" s="88"/>
      <c r="E411" s="88"/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 t="str">
        <f t="shared" ref="F412:V412" si="205">IFERROR((F411-F410)/F410,"")</f>
        <v/>
      </c>
      <c r="G412" s="63" t="str">
        <f t="shared" si="205"/>
        <v/>
      </c>
      <c r="H412" s="63" t="str">
        <f t="shared" si="205"/>
        <v/>
      </c>
      <c r="I412" s="63" t="str">
        <f t="shared" si="205"/>
        <v/>
      </c>
      <c r="J412" s="63" t="str">
        <f t="shared" si="205"/>
        <v/>
      </c>
      <c r="K412" s="63" t="str">
        <f t="shared" si="205"/>
        <v/>
      </c>
      <c r="L412" s="63" t="str">
        <f t="shared" si="205"/>
        <v/>
      </c>
      <c r="M412" s="63" t="str">
        <f t="shared" si="205"/>
        <v/>
      </c>
      <c r="N412" s="35" t="str">
        <f t="shared" si="205"/>
        <v/>
      </c>
      <c r="O412" s="35" t="str">
        <f t="shared" si="205"/>
        <v/>
      </c>
      <c r="P412" s="35" t="str">
        <f t="shared" si="205"/>
        <v/>
      </c>
      <c r="Q412" s="63" t="str">
        <f t="shared" si="205"/>
        <v/>
      </c>
      <c r="R412" s="63" t="str">
        <f t="shared" si="205"/>
        <v/>
      </c>
      <c r="S412" s="63" t="str">
        <f t="shared" si="205"/>
        <v/>
      </c>
      <c r="T412" s="63" t="str">
        <f t="shared" si="205"/>
        <v/>
      </c>
      <c r="U412" s="63" t="str">
        <f t="shared" si="205"/>
        <v/>
      </c>
      <c r="V412" s="64" t="str">
        <f t="shared" si="205"/>
        <v/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 t="str">
        <f t="shared" ref="F413:V413" si="206">IFERROR(SQRT(2*(F411-F410)^2/(F411+F410)),"")</f>
        <v/>
      </c>
      <c r="G413" s="65" t="str">
        <f t="shared" si="206"/>
        <v/>
      </c>
      <c r="H413" s="65" t="str">
        <f t="shared" si="206"/>
        <v/>
      </c>
      <c r="I413" s="65" t="str">
        <f t="shared" si="206"/>
        <v/>
      </c>
      <c r="J413" s="65" t="str">
        <f t="shared" si="206"/>
        <v/>
      </c>
      <c r="K413" s="65" t="str">
        <f t="shared" si="206"/>
        <v/>
      </c>
      <c r="L413" s="65" t="str">
        <f t="shared" si="206"/>
        <v/>
      </c>
      <c r="M413" s="65" t="str">
        <f t="shared" si="206"/>
        <v/>
      </c>
      <c r="N413" s="74" t="str">
        <f t="shared" si="206"/>
        <v/>
      </c>
      <c r="O413" s="74" t="str">
        <f t="shared" si="206"/>
        <v/>
      </c>
      <c r="P413" s="74" t="str">
        <f t="shared" si="206"/>
        <v/>
      </c>
      <c r="Q413" s="65" t="str">
        <f t="shared" si="206"/>
        <v/>
      </c>
      <c r="R413" s="65" t="str">
        <f t="shared" si="206"/>
        <v/>
      </c>
      <c r="S413" s="65" t="str">
        <f t="shared" si="206"/>
        <v/>
      </c>
      <c r="T413" s="65" t="str">
        <f t="shared" si="206"/>
        <v/>
      </c>
      <c r="U413" s="65" t="str">
        <f t="shared" si="206"/>
        <v/>
      </c>
      <c r="V413" s="66" t="str">
        <f t="shared" si="206"/>
        <v/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07">IFERROR((F415-F414)/F414,"")</f>
        <v/>
      </c>
      <c r="G416" s="63" t="str">
        <f t="shared" si="207"/>
        <v/>
      </c>
      <c r="H416" s="63" t="str">
        <f t="shared" si="207"/>
        <v/>
      </c>
      <c r="I416" s="63" t="str">
        <f t="shared" si="207"/>
        <v/>
      </c>
      <c r="J416" s="63" t="str">
        <f t="shared" si="207"/>
        <v/>
      </c>
      <c r="K416" s="63" t="str">
        <f t="shared" si="207"/>
        <v/>
      </c>
      <c r="L416" s="63" t="str">
        <f t="shared" si="207"/>
        <v/>
      </c>
      <c r="M416" s="63" t="str">
        <f t="shared" si="207"/>
        <v/>
      </c>
      <c r="N416" s="35" t="str">
        <f t="shared" si="207"/>
        <v/>
      </c>
      <c r="O416" s="35" t="str">
        <f t="shared" si="207"/>
        <v/>
      </c>
      <c r="P416" s="35" t="str">
        <f t="shared" si="207"/>
        <v/>
      </c>
      <c r="Q416" s="63" t="str">
        <f t="shared" si="207"/>
        <v/>
      </c>
      <c r="R416" s="63" t="str">
        <f t="shared" si="207"/>
        <v/>
      </c>
      <c r="S416" s="63" t="str">
        <f t="shared" si="207"/>
        <v/>
      </c>
      <c r="T416" s="63" t="str">
        <f t="shared" si="207"/>
        <v/>
      </c>
      <c r="U416" s="63" t="str">
        <f t="shared" si="207"/>
        <v/>
      </c>
      <c r="V416" s="64" t="str">
        <f t="shared" si="207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08">IFERROR(SQRT(2*(F415-F414)^2/(F415+F414)),"")</f>
        <v/>
      </c>
      <c r="G417" s="65" t="str">
        <f t="shared" si="208"/>
        <v/>
      </c>
      <c r="H417" s="65" t="str">
        <f t="shared" si="208"/>
        <v/>
      </c>
      <c r="I417" s="65" t="str">
        <f t="shared" si="208"/>
        <v/>
      </c>
      <c r="J417" s="65" t="str">
        <f t="shared" si="208"/>
        <v/>
      </c>
      <c r="K417" s="65" t="str">
        <f t="shared" si="208"/>
        <v/>
      </c>
      <c r="L417" s="65" t="str">
        <f t="shared" si="208"/>
        <v/>
      </c>
      <c r="M417" s="65" t="str">
        <f t="shared" si="208"/>
        <v/>
      </c>
      <c r="N417" s="74" t="str">
        <f t="shared" si="208"/>
        <v/>
      </c>
      <c r="O417" s="74" t="str">
        <f t="shared" si="208"/>
        <v/>
      </c>
      <c r="P417" s="74" t="str">
        <f t="shared" si="208"/>
        <v/>
      </c>
      <c r="Q417" s="65" t="str">
        <f t="shared" si="208"/>
        <v/>
      </c>
      <c r="R417" s="65" t="str">
        <f t="shared" si="208"/>
        <v/>
      </c>
      <c r="S417" s="65" t="str">
        <f t="shared" si="208"/>
        <v/>
      </c>
      <c r="T417" s="65" t="str">
        <f t="shared" si="208"/>
        <v/>
      </c>
      <c r="U417" s="65" t="str">
        <f t="shared" si="208"/>
        <v/>
      </c>
      <c r="V417" s="66" t="str">
        <f t="shared" si="208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09">IFERROR((F419-F418)/F418,"")</f>
        <v/>
      </c>
      <c r="G420" s="63" t="str">
        <f t="shared" si="209"/>
        <v/>
      </c>
      <c r="H420" s="63" t="str">
        <f t="shared" si="209"/>
        <v/>
      </c>
      <c r="I420" s="63" t="str">
        <f t="shared" si="209"/>
        <v/>
      </c>
      <c r="J420" s="63" t="str">
        <f t="shared" si="209"/>
        <v/>
      </c>
      <c r="K420" s="63" t="str">
        <f t="shared" si="209"/>
        <v/>
      </c>
      <c r="L420" s="63" t="str">
        <f t="shared" si="209"/>
        <v/>
      </c>
      <c r="M420" s="63" t="str">
        <f t="shared" si="209"/>
        <v/>
      </c>
      <c r="N420" s="35" t="str">
        <f t="shared" si="209"/>
        <v/>
      </c>
      <c r="O420" s="35" t="str">
        <f t="shared" si="209"/>
        <v/>
      </c>
      <c r="P420" s="35" t="str">
        <f t="shared" si="209"/>
        <v/>
      </c>
      <c r="Q420" s="63" t="str">
        <f t="shared" si="209"/>
        <v/>
      </c>
      <c r="R420" s="63" t="str">
        <f t="shared" si="209"/>
        <v/>
      </c>
      <c r="S420" s="63" t="str">
        <f t="shared" si="209"/>
        <v/>
      </c>
      <c r="T420" s="63" t="str">
        <f t="shared" si="209"/>
        <v/>
      </c>
      <c r="U420" s="63" t="str">
        <f t="shared" si="209"/>
        <v/>
      </c>
      <c r="V420" s="64" t="str">
        <f t="shared" si="209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10">IFERROR(SQRT(2*(F419-F418)^2/(F419+F418)),"")</f>
        <v/>
      </c>
      <c r="G421" s="65" t="str">
        <f t="shared" si="210"/>
        <v/>
      </c>
      <c r="H421" s="65" t="str">
        <f t="shared" si="210"/>
        <v/>
      </c>
      <c r="I421" s="65" t="str">
        <f t="shared" si="210"/>
        <v/>
      </c>
      <c r="J421" s="65" t="str">
        <f t="shared" si="210"/>
        <v/>
      </c>
      <c r="K421" s="65" t="str">
        <f t="shared" si="210"/>
        <v/>
      </c>
      <c r="L421" s="65" t="str">
        <f t="shared" si="210"/>
        <v/>
      </c>
      <c r="M421" s="65" t="str">
        <f t="shared" si="210"/>
        <v/>
      </c>
      <c r="N421" s="70" t="str">
        <f t="shared" si="210"/>
        <v/>
      </c>
      <c r="O421" s="70" t="str">
        <f t="shared" si="210"/>
        <v/>
      </c>
      <c r="P421" s="70" t="str">
        <f t="shared" si="210"/>
        <v/>
      </c>
      <c r="Q421" s="65" t="str">
        <f t="shared" si="210"/>
        <v/>
      </c>
      <c r="R421" s="65" t="str">
        <f t="shared" si="210"/>
        <v/>
      </c>
      <c r="S421" s="65" t="str">
        <f t="shared" si="210"/>
        <v/>
      </c>
      <c r="T421" s="65" t="str">
        <f t="shared" si="210"/>
        <v/>
      </c>
      <c r="U421" s="65" t="str">
        <f t="shared" si="210"/>
        <v/>
      </c>
      <c r="V421" s="66" t="str">
        <f t="shared" si="210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1">IFERROR((F423-F422)/F422,"")</f>
        <v/>
      </c>
      <c r="G424" s="63" t="str">
        <f t="shared" si="211"/>
        <v/>
      </c>
      <c r="H424" s="63" t="str">
        <f t="shared" si="211"/>
        <v/>
      </c>
      <c r="I424" s="63" t="str">
        <f t="shared" si="211"/>
        <v/>
      </c>
      <c r="J424" s="63" t="str">
        <f t="shared" si="211"/>
        <v/>
      </c>
      <c r="K424" s="63" t="str">
        <f t="shared" si="211"/>
        <v/>
      </c>
      <c r="L424" s="63" t="str">
        <f t="shared" si="211"/>
        <v/>
      </c>
      <c r="M424" s="63" t="str">
        <f t="shared" si="211"/>
        <v/>
      </c>
      <c r="N424" s="35" t="str">
        <f t="shared" si="211"/>
        <v/>
      </c>
      <c r="O424" s="35" t="str">
        <f t="shared" si="211"/>
        <v/>
      </c>
      <c r="P424" s="35" t="str">
        <f t="shared" si="211"/>
        <v/>
      </c>
      <c r="Q424" s="63" t="str">
        <f t="shared" si="211"/>
        <v/>
      </c>
      <c r="R424" s="63" t="str">
        <f t="shared" si="211"/>
        <v/>
      </c>
      <c r="S424" s="63" t="str">
        <f t="shared" si="211"/>
        <v/>
      </c>
      <c r="T424" s="63" t="str">
        <f t="shared" si="211"/>
        <v/>
      </c>
      <c r="U424" s="63" t="str">
        <f t="shared" si="211"/>
        <v/>
      </c>
      <c r="V424" s="64" t="str">
        <f t="shared" si="211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2">IFERROR(SQRT(2*(F423-F422)^2/(F423+F422)),"")</f>
        <v/>
      </c>
      <c r="G425" s="65" t="str">
        <f t="shared" si="212"/>
        <v/>
      </c>
      <c r="H425" s="65" t="str">
        <f t="shared" si="212"/>
        <v/>
      </c>
      <c r="I425" s="65" t="str">
        <f t="shared" si="212"/>
        <v/>
      </c>
      <c r="J425" s="65" t="str">
        <f t="shared" si="212"/>
        <v/>
      </c>
      <c r="K425" s="65" t="str">
        <f t="shared" si="212"/>
        <v/>
      </c>
      <c r="L425" s="65" t="str">
        <f t="shared" si="212"/>
        <v/>
      </c>
      <c r="M425" s="65" t="str">
        <f t="shared" si="212"/>
        <v/>
      </c>
      <c r="N425" s="74" t="str">
        <f t="shared" si="212"/>
        <v/>
      </c>
      <c r="O425" s="74" t="str">
        <f t="shared" si="212"/>
        <v/>
      </c>
      <c r="P425" s="74" t="str">
        <f t="shared" si="212"/>
        <v/>
      </c>
      <c r="Q425" s="65" t="str">
        <f t="shared" si="212"/>
        <v/>
      </c>
      <c r="R425" s="65" t="str">
        <f t="shared" si="212"/>
        <v/>
      </c>
      <c r="S425" s="65" t="str">
        <f t="shared" si="212"/>
        <v/>
      </c>
      <c r="T425" s="65" t="str">
        <f t="shared" si="212"/>
        <v/>
      </c>
      <c r="U425" s="65" t="str">
        <f t="shared" si="212"/>
        <v/>
      </c>
      <c r="V425" s="66" t="str">
        <f t="shared" si="212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13">IFERROR((F427-F426)/F426,"")</f>
        <v/>
      </c>
      <c r="G428" s="63" t="str">
        <f t="shared" si="213"/>
        <v/>
      </c>
      <c r="H428" s="63" t="str">
        <f t="shared" si="213"/>
        <v/>
      </c>
      <c r="I428" s="63" t="str">
        <f t="shared" si="213"/>
        <v/>
      </c>
      <c r="J428" s="63" t="str">
        <f t="shared" si="213"/>
        <v/>
      </c>
      <c r="K428" s="63" t="str">
        <f t="shared" si="213"/>
        <v/>
      </c>
      <c r="L428" s="63" t="str">
        <f t="shared" si="213"/>
        <v/>
      </c>
      <c r="M428" s="63" t="str">
        <f t="shared" si="213"/>
        <v/>
      </c>
      <c r="N428" s="35" t="str">
        <f t="shared" si="213"/>
        <v/>
      </c>
      <c r="O428" s="35" t="str">
        <f t="shared" si="213"/>
        <v/>
      </c>
      <c r="P428" s="35" t="str">
        <f t="shared" si="213"/>
        <v/>
      </c>
      <c r="Q428" s="63" t="str">
        <f t="shared" si="213"/>
        <v/>
      </c>
      <c r="R428" s="63" t="str">
        <f t="shared" si="213"/>
        <v/>
      </c>
      <c r="S428" s="63" t="str">
        <f t="shared" si="213"/>
        <v/>
      </c>
      <c r="T428" s="63" t="str">
        <f t="shared" si="213"/>
        <v/>
      </c>
      <c r="U428" s="63" t="str">
        <f t="shared" si="213"/>
        <v/>
      </c>
      <c r="V428" s="64" t="str">
        <f t="shared" si="213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14">IFERROR(SQRT(2*(F427-F426)^2/(F427+F426)),"")</f>
        <v/>
      </c>
      <c r="G429" s="65" t="str">
        <f t="shared" si="214"/>
        <v/>
      </c>
      <c r="H429" s="65" t="str">
        <f t="shared" si="214"/>
        <v/>
      </c>
      <c r="I429" s="65" t="str">
        <f t="shared" si="214"/>
        <v/>
      </c>
      <c r="J429" s="65" t="str">
        <f t="shared" si="214"/>
        <v/>
      </c>
      <c r="K429" s="65" t="str">
        <f t="shared" si="214"/>
        <v/>
      </c>
      <c r="L429" s="65" t="str">
        <f t="shared" si="214"/>
        <v/>
      </c>
      <c r="M429" s="65" t="str">
        <f t="shared" si="214"/>
        <v/>
      </c>
      <c r="N429" s="74" t="str">
        <f t="shared" si="214"/>
        <v/>
      </c>
      <c r="O429" s="74" t="str">
        <f t="shared" si="214"/>
        <v/>
      </c>
      <c r="P429" s="74" t="str">
        <f t="shared" si="214"/>
        <v/>
      </c>
      <c r="Q429" s="65" t="str">
        <f t="shared" si="214"/>
        <v/>
      </c>
      <c r="R429" s="65" t="str">
        <f t="shared" si="214"/>
        <v/>
      </c>
      <c r="S429" s="65" t="str">
        <f t="shared" si="214"/>
        <v/>
      </c>
      <c r="T429" s="65" t="str">
        <f t="shared" si="214"/>
        <v/>
      </c>
      <c r="U429" s="65" t="str">
        <f t="shared" si="214"/>
        <v/>
      </c>
      <c r="V429" s="66" t="str">
        <f t="shared" si="214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15">IFERROR((F431-F430)/F430,"")</f>
        <v/>
      </c>
      <c r="G432" s="63" t="str">
        <f t="shared" si="215"/>
        <v/>
      </c>
      <c r="H432" s="63" t="str">
        <f t="shared" si="215"/>
        <v/>
      </c>
      <c r="I432" s="63" t="str">
        <f t="shared" si="215"/>
        <v/>
      </c>
      <c r="J432" s="63" t="str">
        <f t="shared" si="215"/>
        <v/>
      </c>
      <c r="K432" s="63" t="str">
        <f t="shared" si="215"/>
        <v/>
      </c>
      <c r="L432" s="63" t="str">
        <f t="shared" si="215"/>
        <v/>
      </c>
      <c r="M432" s="63" t="str">
        <f t="shared" si="215"/>
        <v/>
      </c>
      <c r="N432" s="35" t="str">
        <f t="shared" si="215"/>
        <v/>
      </c>
      <c r="O432" s="35" t="str">
        <f t="shared" si="215"/>
        <v/>
      </c>
      <c r="P432" s="35" t="str">
        <f t="shared" si="215"/>
        <v/>
      </c>
      <c r="Q432" s="63" t="str">
        <f t="shared" si="215"/>
        <v/>
      </c>
      <c r="R432" s="63" t="str">
        <f t="shared" si="215"/>
        <v/>
      </c>
      <c r="S432" s="63" t="str">
        <f t="shared" si="215"/>
        <v/>
      </c>
      <c r="T432" s="63" t="str">
        <f t="shared" si="215"/>
        <v/>
      </c>
      <c r="U432" s="63" t="str">
        <f t="shared" si="215"/>
        <v/>
      </c>
      <c r="V432" s="64" t="str">
        <f t="shared" si="215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16">IFERROR(SQRT(2*(F431-F430)^2/(F431+F430)),"")</f>
        <v/>
      </c>
      <c r="G433" s="65" t="str">
        <f t="shared" si="216"/>
        <v/>
      </c>
      <c r="H433" s="65" t="str">
        <f t="shared" si="216"/>
        <v/>
      </c>
      <c r="I433" s="65" t="str">
        <f t="shared" si="216"/>
        <v/>
      </c>
      <c r="J433" s="65" t="str">
        <f t="shared" si="216"/>
        <v/>
      </c>
      <c r="K433" s="65" t="str">
        <f t="shared" si="216"/>
        <v/>
      </c>
      <c r="L433" s="65" t="str">
        <f t="shared" si="216"/>
        <v/>
      </c>
      <c r="M433" s="65" t="str">
        <f t="shared" si="216"/>
        <v/>
      </c>
      <c r="N433" s="74" t="str">
        <f t="shared" si="216"/>
        <v/>
      </c>
      <c r="O433" s="74" t="str">
        <f t="shared" si="216"/>
        <v/>
      </c>
      <c r="P433" s="74" t="str">
        <f t="shared" si="216"/>
        <v/>
      </c>
      <c r="Q433" s="65" t="str">
        <f t="shared" si="216"/>
        <v/>
      </c>
      <c r="R433" s="65" t="str">
        <f t="shared" si="216"/>
        <v/>
      </c>
      <c r="S433" s="65" t="str">
        <f t="shared" si="216"/>
        <v/>
      </c>
      <c r="T433" s="65" t="str">
        <f t="shared" si="216"/>
        <v/>
      </c>
      <c r="U433" s="65" t="str">
        <f t="shared" si="216"/>
        <v/>
      </c>
      <c r="V433" s="66" t="str">
        <f t="shared" si="216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/>
      <c r="E434" s="90"/>
    </row>
    <row r="435" spans="1:22" ht="13.95" customHeight="1" x14ac:dyDescent="0.3">
      <c r="A435" s="82"/>
      <c r="B435" s="85"/>
      <c r="C435" s="18" t="s">
        <v>548</v>
      </c>
      <c r="D435" s="88"/>
      <c r="E435" s="88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 t="str">
        <f t="shared" ref="F436:V436" si="217">IFERROR((F435-F434)/F434,"")</f>
        <v/>
      </c>
      <c r="G436" s="63" t="str">
        <f t="shared" si="217"/>
        <v/>
      </c>
      <c r="H436" s="63" t="str">
        <f t="shared" si="217"/>
        <v/>
      </c>
      <c r="I436" s="63" t="str">
        <f t="shared" si="217"/>
        <v/>
      </c>
      <c r="J436" s="63" t="str">
        <f t="shared" si="217"/>
        <v/>
      </c>
      <c r="K436" s="63" t="str">
        <f t="shared" si="217"/>
        <v/>
      </c>
      <c r="L436" s="63" t="str">
        <f t="shared" si="217"/>
        <v/>
      </c>
      <c r="M436" s="63" t="str">
        <f t="shared" si="217"/>
        <v/>
      </c>
      <c r="N436" s="35" t="str">
        <f t="shared" si="217"/>
        <v/>
      </c>
      <c r="O436" s="35" t="str">
        <f t="shared" si="217"/>
        <v/>
      </c>
      <c r="P436" s="35" t="str">
        <f t="shared" si="217"/>
        <v/>
      </c>
      <c r="Q436" s="63" t="str">
        <f t="shared" si="217"/>
        <v/>
      </c>
      <c r="R436" s="63" t="str">
        <f t="shared" si="217"/>
        <v/>
      </c>
      <c r="S436" s="63" t="str">
        <f t="shared" si="217"/>
        <v/>
      </c>
      <c r="T436" s="63" t="str">
        <f t="shared" si="217"/>
        <v/>
      </c>
      <c r="U436" s="63" t="str">
        <f t="shared" si="217"/>
        <v/>
      </c>
      <c r="V436" s="64" t="str">
        <f t="shared" si="217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 t="str">
        <f t="shared" ref="F437:V437" si="218">IFERROR(SQRT(2*(F435-F434)^2/(F435+F434)),"")</f>
        <v/>
      </c>
      <c r="G437" s="65" t="str">
        <f t="shared" si="218"/>
        <v/>
      </c>
      <c r="H437" s="65" t="str">
        <f t="shared" si="218"/>
        <v/>
      </c>
      <c r="I437" s="65" t="str">
        <f t="shared" si="218"/>
        <v/>
      </c>
      <c r="J437" s="65" t="str">
        <f t="shared" si="218"/>
        <v/>
      </c>
      <c r="K437" s="65" t="str">
        <f t="shared" si="218"/>
        <v/>
      </c>
      <c r="L437" s="65" t="str">
        <f t="shared" si="218"/>
        <v/>
      </c>
      <c r="M437" s="65" t="str">
        <f t="shared" si="218"/>
        <v/>
      </c>
      <c r="N437" s="74" t="str">
        <f t="shared" si="218"/>
        <v/>
      </c>
      <c r="O437" s="74" t="str">
        <f t="shared" si="218"/>
        <v/>
      </c>
      <c r="P437" s="74" t="str">
        <f t="shared" si="218"/>
        <v/>
      </c>
      <c r="Q437" s="65" t="str">
        <f t="shared" si="218"/>
        <v/>
      </c>
      <c r="R437" s="65" t="str">
        <f t="shared" si="218"/>
        <v/>
      </c>
      <c r="S437" s="65" t="str">
        <f t="shared" si="218"/>
        <v/>
      </c>
      <c r="T437" s="65" t="str">
        <f t="shared" si="218"/>
        <v/>
      </c>
      <c r="U437" s="65" t="str">
        <f t="shared" si="218"/>
        <v/>
      </c>
      <c r="V437" s="66" t="str">
        <f t="shared" si="218"/>
        <v/>
      </c>
    </row>
    <row r="438" spans="1:22" ht="13.95" customHeight="1" x14ac:dyDescent="0.3">
      <c r="A438" s="81">
        <v>8028100</v>
      </c>
      <c r="B438" s="84" t="s">
        <v>80</v>
      </c>
      <c r="C438" s="58" t="s">
        <v>547</v>
      </c>
      <c r="D438" s="71"/>
      <c r="E438" s="91"/>
      <c r="F438" s="75"/>
      <c r="G438" s="75"/>
      <c r="H438" s="75"/>
      <c r="I438" s="75"/>
      <c r="J438" s="75"/>
      <c r="K438" s="75"/>
      <c r="L438" s="75"/>
      <c r="M438" s="75"/>
      <c r="Q438" s="75"/>
      <c r="R438" s="75"/>
      <c r="S438" s="75"/>
      <c r="T438" s="75"/>
      <c r="U438" s="75"/>
      <c r="V438" s="76"/>
    </row>
    <row r="439" spans="1:22" ht="13.95" customHeight="1" x14ac:dyDescent="0.3">
      <c r="A439" s="82"/>
      <c r="B439" s="85"/>
      <c r="C439" s="18" t="s">
        <v>548</v>
      </c>
      <c r="D439" s="72"/>
      <c r="E439" s="88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60"/>
    </row>
    <row r="440" spans="1:22" ht="13.95" customHeight="1" x14ac:dyDescent="0.3">
      <c r="A440" s="82"/>
      <c r="B440" s="85"/>
      <c r="C440" s="18" t="s">
        <v>549</v>
      </c>
      <c r="D440" s="72"/>
      <c r="E440" s="88"/>
      <c r="F440" s="63" t="str">
        <f t="shared" ref="F440:V440" si="219">IFERROR((F439-F438)/F438,"")</f>
        <v/>
      </c>
      <c r="G440" s="63" t="str">
        <f t="shared" si="219"/>
        <v/>
      </c>
      <c r="H440" s="63" t="str">
        <f t="shared" si="219"/>
        <v/>
      </c>
      <c r="I440" s="63" t="str">
        <f t="shared" si="219"/>
        <v/>
      </c>
      <c r="J440" s="63" t="str">
        <f t="shared" si="219"/>
        <v/>
      </c>
      <c r="K440" s="63" t="str">
        <f t="shared" si="219"/>
        <v/>
      </c>
      <c r="L440" s="63" t="str">
        <f t="shared" si="219"/>
        <v/>
      </c>
      <c r="M440" s="63" t="str">
        <f t="shared" si="219"/>
        <v/>
      </c>
      <c r="N440" s="35" t="str">
        <f t="shared" si="219"/>
        <v/>
      </c>
      <c r="O440" s="35" t="str">
        <f t="shared" si="219"/>
        <v/>
      </c>
      <c r="P440" s="35" t="str">
        <f t="shared" si="219"/>
        <v/>
      </c>
      <c r="Q440" s="63" t="str">
        <f t="shared" si="219"/>
        <v/>
      </c>
      <c r="R440" s="63" t="str">
        <f t="shared" si="219"/>
        <v/>
      </c>
      <c r="S440" s="63" t="str">
        <f t="shared" si="219"/>
        <v/>
      </c>
      <c r="T440" s="63" t="str">
        <f t="shared" si="219"/>
        <v/>
      </c>
      <c r="U440" s="63" t="str">
        <f t="shared" si="219"/>
        <v/>
      </c>
      <c r="V440" s="64" t="str">
        <f t="shared" si="219"/>
        <v/>
      </c>
    </row>
    <row r="441" spans="1:22" ht="13.95" customHeight="1" thickBot="1" x14ac:dyDescent="0.35">
      <c r="A441" s="83"/>
      <c r="B441" s="86"/>
      <c r="C441" s="61" t="s">
        <v>550</v>
      </c>
      <c r="D441" s="73"/>
      <c r="E441" s="89"/>
      <c r="F441" s="65" t="str">
        <f t="shared" ref="F441:V441" si="220">IFERROR(SQRT(2*(F439-F438)^2/(F439+F438)),"")</f>
        <v/>
      </c>
      <c r="G441" s="65" t="str">
        <f t="shared" si="220"/>
        <v/>
      </c>
      <c r="H441" s="65" t="str">
        <f t="shared" si="220"/>
        <v/>
      </c>
      <c r="I441" s="65" t="str">
        <f t="shared" si="220"/>
        <v/>
      </c>
      <c r="J441" s="65" t="str">
        <f t="shared" si="220"/>
        <v/>
      </c>
      <c r="K441" s="65" t="str">
        <f t="shared" si="220"/>
        <v/>
      </c>
      <c r="L441" s="65" t="str">
        <f t="shared" si="220"/>
        <v/>
      </c>
      <c r="M441" s="65" t="str">
        <f t="shared" si="220"/>
        <v/>
      </c>
      <c r="N441" s="74" t="str">
        <f t="shared" si="220"/>
        <v/>
      </c>
      <c r="O441" s="74" t="str">
        <f t="shared" si="220"/>
        <v/>
      </c>
      <c r="P441" s="74" t="str">
        <f t="shared" si="220"/>
        <v/>
      </c>
      <c r="Q441" s="65" t="str">
        <f t="shared" si="220"/>
        <v/>
      </c>
      <c r="R441" s="65" t="str">
        <f t="shared" si="220"/>
        <v/>
      </c>
      <c r="S441" s="65" t="str">
        <f t="shared" si="220"/>
        <v/>
      </c>
      <c r="T441" s="65" t="str">
        <f t="shared" si="220"/>
        <v/>
      </c>
      <c r="U441" s="65" t="str">
        <f t="shared" si="220"/>
        <v/>
      </c>
      <c r="V441" s="66" t="str">
        <f t="shared" si="220"/>
        <v/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21">IFERROR((F443-F442)/F442,"")</f>
        <v/>
      </c>
      <c r="G444" s="63" t="str">
        <f t="shared" si="221"/>
        <v/>
      </c>
      <c r="H444" s="63" t="str">
        <f t="shared" si="221"/>
        <v/>
      </c>
      <c r="I444" s="63" t="str">
        <f t="shared" si="221"/>
        <v/>
      </c>
      <c r="J444" s="63" t="str">
        <f t="shared" si="221"/>
        <v/>
      </c>
      <c r="K444" s="63" t="str">
        <f t="shared" si="221"/>
        <v/>
      </c>
      <c r="L444" s="63" t="str">
        <f t="shared" si="221"/>
        <v/>
      </c>
      <c r="M444" s="63" t="str">
        <f t="shared" si="221"/>
        <v/>
      </c>
      <c r="N444" s="35" t="str">
        <f t="shared" si="221"/>
        <v/>
      </c>
      <c r="O444" s="35" t="str">
        <f t="shared" si="221"/>
        <v/>
      </c>
      <c r="P444" s="35" t="str">
        <f t="shared" si="221"/>
        <v/>
      </c>
      <c r="Q444" s="63" t="str">
        <f t="shared" si="221"/>
        <v/>
      </c>
      <c r="R444" s="63" t="str">
        <f t="shared" si="221"/>
        <v/>
      </c>
      <c r="S444" s="63" t="str">
        <f t="shared" si="221"/>
        <v/>
      </c>
      <c r="T444" s="63" t="str">
        <f t="shared" si="221"/>
        <v/>
      </c>
      <c r="U444" s="63" t="str">
        <f t="shared" si="221"/>
        <v/>
      </c>
      <c r="V444" s="64" t="str">
        <f t="shared" si="221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22">IFERROR(SQRT(2*(F443-F442)^2/(F443+F442)),"")</f>
        <v/>
      </c>
      <c r="G445" s="65" t="str">
        <f t="shared" si="222"/>
        <v/>
      </c>
      <c r="H445" s="65" t="str">
        <f t="shared" si="222"/>
        <v/>
      </c>
      <c r="I445" s="65" t="str">
        <f t="shared" si="222"/>
        <v/>
      </c>
      <c r="J445" s="65" t="str">
        <f t="shared" si="222"/>
        <v/>
      </c>
      <c r="K445" s="65" t="str">
        <f t="shared" si="222"/>
        <v/>
      </c>
      <c r="L445" s="65" t="str">
        <f t="shared" si="222"/>
        <v/>
      </c>
      <c r="M445" s="65" t="str">
        <f t="shared" si="222"/>
        <v/>
      </c>
      <c r="N445" s="74" t="str">
        <f t="shared" si="222"/>
        <v/>
      </c>
      <c r="O445" s="74" t="str">
        <f t="shared" si="222"/>
        <v/>
      </c>
      <c r="P445" s="74" t="str">
        <f t="shared" si="222"/>
        <v/>
      </c>
      <c r="Q445" s="65" t="str">
        <f t="shared" si="222"/>
        <v/>
      </c>
      <c r="R445" s="65" t="str">
        <f t="shared" si="222"/>
        <v/>
      </c>
      <c r="S445" s="65" t="str">
        <f t="shared" si="222"/>
        <v/>
      </c>
      <c r="T445" s="65" t="str">
        <f t="shared" si="222"/>
        <v/>
      </c>
      <c r="U445" s="65" t="str">
        <f t="shared" si="222"/>
        <v/>
      </c>
      <c r="V445" s="66" t="str">
        <f t="shared" si="222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3">IFERROR((F447-F446)/F446,"")</f>
        <v/>
      </c>
      <c r="G448" s="63" t="str">
        <f t="shared" si="223"/>
        <v/>
      </c>
      <c r="H448" s="63" t="str">
        <f t="shared" si="223"/>
        <v/>
      </c>
      <c r="I448" s="63" t="str">
        <f t="shared" si="223"/>
        <v/>
      </c>
      <c r="J448" s="63" t="str">
        <f t="shared" si="223"/>
        <v/>
      </c>
      <c r="K448" s="63" t="str">
        <f t="shared" si="223"/>
        <v/>
      </c>
      <c r="L448" s="63" t="str">
        <f t="shared" si="223"/>
        <v/>
      </c>
      <c r="M448" s="63" t="str">
        <f t="shared" si="223"/>
        <v/>
      </c>
      <c r="N448" s="35" t="str">
        <f t="shared" si="223"/>
        <v/>
      </c>
      <c r="O448" s="35" t="str">
        <f t="shared" si="223"/>
        <v/>
      </c>
      <c r="P448" s="35" t="str">
        <f t="shared" si="223"/>
        <v/>
      </c>
      <c r="Q448" s="63" t="str">
        <f t="shared" si="223"/>
        <v/>
      </c>
      <c r="R448" s="63" t="str">
        <f t="shared" si="223"/>
        <v/>
      </c>
      <c r="S448" s="63" t="str">
        <f t="shared" si="223"/>
        <v/>
      </c>
      <c r="T448" s="63" t="str">
        <f t="shared" si="223"/>
        <v/>
      </c>
      <c r="U448" s="63" t="str">
        <f t="shared" si="223"/>
        <v/>
      </c>
      <c r="V448" s="64" t="str">
        <f t="shared" si="223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4">IFERROR(SQRT(2*(F447-F446)^2/(F447+F446)),"")</f>
        <v/>
      </c>
      <c r="G449" s="65" t="str">
        <f t="shared" si="224"/>
        <v/>
      </c>
      <c r="H449" s="65" t="str">
        <f t="shared" si="224"/>
        <v/>
      </c>
      <c r="I449" s="65" t="str">
        <f t="shared" si="224"/>
        <v/>
      </c>
      <c r="J449" s="65" t="str">
        <f t="shared" si="224"/>
        <v/>
      </c>
      <c r="K449" s="65" t="str">
        <f t="shared" si="224"/>
        <v/>
      </c>
      <c r="L449" s="65" t="str">
        <f t="shared" si="224"/>
        <v/>
      </c>
      <c r="M449" s="65" t="str">
        <f t="shared" si="224"/>
        <v/>
      </c>
      <c r="N449" s="70" t="str">
        <f t="shared" si="224"/>
        <v/>
      </c>
      <c r="O449" s="70" t="str">
        <f t="shared" si="224"/>
        <v/>
      </c>
      <c r="P449" s="70" t="str">
        <f t="shared" si="224"/>
        <v/>
      </c>
      <c r="Q449" s="65" t="str">
        <f t="shared" si="224"/>
        <v/>
      </c>
      <c r="R449" s="65" t="str">
        <f t="shared" si="224"/>
        <v/>
      </c>
      <c r="S449" s="65" t="str">
        <f t="shared" si="224"/>
        <v/>
      </c>
      <c r="T449" s="65" t="str">
        <f t="shared" si="224"/>
        <v/>
      </c>
      <c r="U449" s="65" t="str">
        <f t="shared" si="224"/>
        <v/>
      </c>
      <c r="V449" s="66" t="str">
        <f t="shared" si="224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5">IFERROR((F451-F450)/F450,"")</f>
        <v/>
      </c>
      <c r="G452" s="63" t="str">
        <f t="shared" si="225"/>
        <v/>
      </c>
      <c r="H452" s="63" t="str">
        <f t="shared" si="225"/>
        <v/>
      </c>
      <c r="I452" s="63" t="str">
        <f t="shared" si="225"/>
        <v/>
      </c>
      <c r="J452" s="63" t="str">
        <f t="shared" si="225"/>
        <v/>
      </c>
      <c r="K452" s="63" t="str">
        <f t="shared" si="225"/>
        <v/>
      </c>
      <c r="L452" s="63" t="str">
        <f t="shared" si="225"/>
        <v/>
      </c>
      <c r="M452" s="63" t="str">
        <f t="shared" si="225"/>
        <v/>
      </c>
      <c r="N452" s="35" t="str">
        <f t="shared" si="225"/>
        <v/>
      </c>
      <c r="O452" s="35" t="str">
        <f t="shared" si="225"/>
        <v/>
      </c>
      <c r="P452" s="35" t="str">
        <f t="shared" si="225"/>
        <v/>
      </c>
      <c r="Q452" s="63" t="str">
        <f t="shared" si="225"/>
        <v/>
      </c>
      <c r="R452" s="63" t="str">
        <f t="shared" si="225"/>
        <v/>
      </c>
      <c r="S452" s="63" t="str">
        <f t="shared" si="225"/>
        <v/>
      </c>
      <c r="T452" s="63" t="str">
        <f t="shared" si="225"/>
        <v/>
      </c>
      <c r="U452" s="63" t="str">
        <f t="shared" si="225"/>
        <v/>
      </c>
      <c r="V452" s="64" t="str">
        <f t="shared" si="225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6">IFERROR(SQRT(2*(F451-F450)^2/(F451+F450)),"")</f>
        <v/>
      </c>
      <c r="G453" s="65" t="str">
        <f t="shared" si="226"/>
        <v/>
      </c>
      <c r="H453" s="65" t="str">
        <f t="shared" si="226"/>
        <v/>
      </c>
      <c r="I453" s="65" t="str">
        <f t="shared" si="226"/>
        <v/>
      </c>
      <c r="J453" s="65" t="str">
        <f t="shared" si="226"/>
        <v/>
      </c>
      <c r="K453" s="65" t="str">
        <f t="shared" si="226"/>
        <v/>
      </c>
      <c r="L453" s="65" t="str">
        <f t="shared" si="226"/>
        <v/>
      </c>
      <c r="M453" s="65" t="str">
        <f t="shared" si="226"/>
        <v/>
      </c>
      <c r="N453" s="74" t="str">
        <f t="shared" si="226"/>
        <v/>
      </c>
      <c r="O453" s="74" t="str">
        <f t="shared" si="226"/>
        <v/>
      </c>
      <c r="P453" s="74" t="str">
        <f t="shared" si="226"/>
        <v/>
      </c>
      <c r="Q453" s="65" t="str">
        <f t="shared" si="226"/>
        <v/>
      </c>
      <c r="R453" s="65" t="str">
        <f t="shared" si="226"/>
        <v/>
      </c>
      <c r="S453" s="65" t="str">
        <f t="shared" si="226"/>
        <v/>
      </c>
      <c r="T453" s="65" t="str">
        <f t="shared" si="226"/>
        <v/>
      </c>
      <c r="U453" s="65" t="str">
        <f t="shared" si="226"/>
        <v/>
      </c>
      <c r="V453" s="66" t="str">
        <f t="shared" si="226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27">IFERROR((F455-F454)/F454,"")</f>
        <v/>
      </c>
      <c r="G456" s="63" t="str">
        <f t="shared" si="227"/>
        <v/>
      </c>
      <c r="H456" s="63" t="str">
        <f t="shared" si="227"/>
        <v/>
      </c>
      <c r="I456" s="63" t="str">
        <f t="shared" si="227"/>
        <v/>
      </c>
      <c r="J456" s="63" t="str">
        <f t="shared" si="227"/>
        <v/>
      </c>
      <c r="K456" s="63" t="str">
        <f t="shared" si="227"/>
        <v/>
      </c>
      <c r="L456" s="63" t="str">
        <f t="shared" si="227"/>
        <v/>
      </c>
      <c r="M456" s="63" t="str">
        <f t="shared" si="227"/>
        <v/>
      </c>
      <c r="N456" s="35" t="str">
        <f t="shared" si="227"/>
        <v/>
      </c>
      <c r="O456" s="35" t="str">
        <f t="shared" si="227"/>
        <v/>
      </c>
      <c r="P456" s="35" t="str">
        <f t="shared" si="227"/>
        <v/>
      </c>
      <c r="Q456" s="63" t="str">
        <f t="shared" si="227"/>
        <v/>
      </c>
      <c r="R456" s="63" t="str">
        <f t="shared" si="227"/>
        <v/>
      </c>
      <c r="S456" s="63" t="str">
        <f t="shared" si="227"/>
        <v/>
      </c>
      <c r="T456" s="63" t="str">
        <f t="shared" si="227"/>
        <v/>
      </c>
      <c r="U456" s="63" t="str">
        <f t="shared" si="227"/>
        <v/>
      </c>
      <c r="V456" s="64" t="str">
        <f t="shared" si="227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28">IFERROR(SQRT(2*(F455-F454)^2/(F455+F454)),"")</f>
        <v/>
      </c>
      <c r="G457" s="65" t="str">
        <f t="shared" si="228"/>
        <v/>
      </c>
      <c r="H457" s="65" t="str">
        <f t="shared" si="228"/>
        <v/>
      </c>
      <c r="I457" s="65" t="str">
        <f t="shared" si="228"/>
        <v/>
      </c>
      <c r="J457" s="65" t="str">
        <f t="shared" si="228"/>
        <v/>
      </c>
      <c r="K457" s="65" t="str">
        <f t="shared" si="228"/>
        <v/>
      </c>
      <c r="L457" s="65" t="str">
        <f t="shared" si="228"/>
        <v/>
      </c>
      <c r="M457" s="65" t="str">
        <f t="shared" si="228"/>
        <v/>
      </c>
      <c r="N457" s="74" t="str">
        <f t="shared" si="228"/>
        <v/>
      </c>
      <c r="O457" s="74" t="str">
        <f t="shared" si="228"/>
        <v/>
      </c>
      <c r="P457" s="74" t="str">
        <f t="shared" si="228"/>
        <v/>
      </c>
      <c r="Q457" s="65" t="str">
        <f t="shared" si="228"/>
        <v/>
      </c>
      <c r="R457" s="65" t="str">
        <f t="shared" si="228"/>
        <v/>
      </c>
      <c r="S457" s="65" t="str">
        <f t="shared" si="228"/>
        <v/>
      </c>
      <c r="T457" s="65" t="str">
        <f t="shared" si="228"/>
        <v/>
      </c>
      <c r="U457" s="65" t="str">
        <f t="shared" si="228"/>
        <v/>
      </c>
      <c r="V457" s="66" t="str">
        <f t="shared" si="228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29">IFERROR((F459-F458)/F458,"")</f>
        <v/>
      </c>
      <c r="G460" s="63" t="str">
        <f t="shared" si="229"/>
        <v/>
      </c>
      <c r="H460" s="63" t="str">
        <f t="shared" si="229"/>
        <v/>
      </c>
      <c r="I460" s="63" t="str">
        <f t="shared" si="229"/>
        <v/>
      </c>
      <c r="J460" s="63" t="str">
        <f t="shared" si="229"/>
        <v/>
      </c>
      <c r="K460" s="63" t="str">
        <f t="shared" si="229"/>
        <v/>
      </c>
      <c r="L460" s="63" t="str">
        <f t="shared" si="229"/>
        <v/>
      </c>
      <c r="M460" s="63" t="str">
        <f t="shared" si="229"/>
        <v/>
      </c>
      <c r="N460" s="35" t="str">
        <f t="shared" si="229"/>
        <v/>
      </c>
      <c r="O460" s="35" t="str">
        <f t="shared" si="229"/>
        <v/>
      </c>
      <c r="P460" s="35" t="str">
        <f t="shared" si="229"/>
        <v/>
      </c>
      <c r="Q460" s="63" t="str">
        <f t="shared" si="229"/>
        <v/>
      </c>
      <c r="R460" s="63" t="str">
        <f t="shared" si="229"/>
        <v/>
      </c>
      <c r="S460" s="63" t="str">
        <f t="shared" si="229"/>
        <v/>
      </c>
      <c r="T460" s="63" t="str">
        <f t="shared" si="229"/>
        <v/>
      </c>
      <c r="U460" s="63" t="str">
        <f t="shared" si="229"/>
        <v/>
      </c>
      <c r="V460" s="64" t="str">
        <f t="shared" si="229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30">IFERROR(SQRT(2*(F459-F458)^2/(F459+F458)),"")</f>
        <v/>
      </c>
      <c r="G461" s="65" t="str">
        <f t="shared" si="230"/>
        <v/>
      </c>
      <c r="H461" s="65" t="str">
        <f t="shared" si="230"/>
        <v/>
      </c>
      <c r="I461" s="65" t="str">
        <f t="shared" si="230"/>
        <v/>
      </c>
      <c r="J461" s="65" t="str">
        <f t="shared" si="230"/>
        <v/>
      </c>
      <c r="K461" s="65" t="str">
        <f t="shared" si="230"/>
        <v/>
      </c>
      <c r="L461" s="65" t="str">
        <f t="shared" si="230"/>
        <v/>
      </c>
      <c r="M461" s="65" t="str">
        <f t="shared" si="230"/>
        <v/>
      </c>
      <c r="N461" s="70" t="str">
        <f t="shared" si="230"/>
        <v/>
      </c>
      <c r="O461" s="70" t="str">
        <f t="shared" si="230"/>
        <v/>
      </c>
      <c r="P461" s="70" t="str">
        <f t="shared" si="230"/>
        <v/>
      </c>
      <c r="Q461" s="65" t="str">
        <f t="shared" si="230"/>
        <v/>
      </c>
      <c r="R461" s="65" t="str">
        <f t="shared" si="230"/>
        <v/>
      </c>
      <c r="S461" s="65" t="str">
        <f t="shared" si="230"/>
        <v/>
      </c>
      <c r="T461" s="65" t="str">
        <f t="shared" si="230"/>
        <v/>
      </c>
      <c r="U461" s="65" t="str">
        <f t="shared" si="230"/>
        <v/>
      </c>
      <c r="V461" s="66" t="str">
        <f t="shared" si="230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1">IFERROR((F463-F462)/F462,"")</f>
        <v/>
      </c>
      <c r="G464" s="63" t="str">
        <f t="shared" si="231"/>
        <v/>
      </c>
      <c r="H464" s="63" t="str">
        <f t="shared" si="231"/>
        <v/>
      </c>
      <c r="I464" s="63" t="str">
        <f t="shared" si="231"/>
        <v/>
      </c>
      <c r="J464" s="63" t="str">
        <f t="shared" si="231"/>
        <v/>
      </c>
      <c r="K464" s="63" t="str">
        <f t="shared" si="231"/>
        <v/>
      </c>
      <c r="L464" s="63" t="str">
        <f t="shared" si="231"/>
        <v/>
      </c>
      <c r="M464" s="63" t="str">
        <f t="shared" si="231"/>
        <v/>
      </c>
      <c r="N464" s="35" t="str">
        <f t="shared" si="231"/>
        <v/>
      </c>
      <c r="O464" s="35" t="str">
        <f t="shared" si="231"/>
        <v/>
      </c>
      <c r="P464" s="35" t="str">
        <f t="shared" si="231"/>
        <v/>
      </c>
      <c r="Q464" s="63" t="str">
        <f t="shared" si="231"/>
        <v/>
      </c>
      <c r="R464" s="63" t="str">
        <f t="shared" si="231"/>
        <v/>
      </c>
      <c r="S464" s="63" t="str">
        <f t="shared" si="231"/>
        <v/>
      </c>
      <c r="T464" s="63" t="str">
        <f t="shared" si="231"/>
        <v/>
      </c>
      <c r="U464" s="63" t="str">
        <f t="shared" si="231"/>
        <v/>
      </c>
      <c r="V464" s="64" t="str">
        <f t="shared" si="231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2">IFERROR(SQRT(2*(F463-F462)^2/(F463+F462)),"")</f>
        <v/>
      </c>
      <c r="G465" s="65" t="str">
        <f t="shared" si="232"/>
        <v/>
      </c>
      <c r="H465" s="65" t="str">
        <f t="shared" si="232"/>
        <v/>
      </c>
      <c r="I465" s="65" t="str">
        <f t="shared" si="232"/>
        <v/>
      </c>
      <c r="J465" s="65" t="str">
        <f t="shared" si="232"/>
        <v/>
      </c>
      <c r="K465" s="65" t="str">
        <f t="shared" si="232"/>
        <v/>
      </c>
      <c r="L465" s="65" t="str">
        <f t="shared" si="232"/>
        <v/>
      </c>
      <c r="M465" s="65" t="str">
        <f t="shared" si="232"/>
        <v/>
      </c>
      <c r="N465" s="70" t="str">
        <f t="shared" si="232"/>
        <v/>
      </c>
      <c r="O465" s="70" t="str">
        <f t="shared" si="232"/>
        <v/>
      </c>
      <c r="P465" s="70" t="str">
        <f t="shared" si="232"/>
        <v/>
      </c>
      <c r="Q465" s="65" t="str">
        <f t="shared" si="232"/>
        <v/>
      </c>
      <c r="R465" s="65" t="str">
        <f t="shared" si="232"/>
        <v/>
      </c>
      <c r="S465" s="65" t="str">
        <f t="shared" si="232"/>
        <v/>
      </c>
      <c r="T465" s="65" t="str">
        <f t="shared" si="232"/>
        <v/>
      </c>
      <c r="U465" s="65" t="str">
        <f t="shared" si="232"/>
        <v/>
      </c>
      <c r="V465" s="66" t="str">
        <f t="shared" si="232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3">IFERROR((F467-F466)/F466,"")</f>
        <v/>
      </c>
      <c r="G468" s="63" t="str">
        <f t="shared" si="233"/>
        <v/>
      </c>
      <c r="H468" s="63" t="str">
        <f t="shared" si="233"/>
        <v/>
      </c>
      <c r="I468" s="63" t="str">
        <f t="shared" si="233"/>
        <v/>
      </c>
      <c r="J468" s="63" t="str">
        <f t="shared" si="233"/>
        <v/>
      </c>
      <c r="K468" s="63" t="str">
        <f t="shared" si="233"/>
        <v/>
      </c>
      <c r="L468" s="63" t="str">
        <f t="shared" si="233"/>
        <v/>
      </c>
      <c r="M468" s="63" t="str">
        <f t="shared" si="233"/>
        <v/>
      </c>
      <c r="N468" s="35" t="str">
        <f t="shared" si="233"/>
        <v/>
      </c>
      <c r="O468" s="35" t="str">
        <f t="shared" si="233"/>
        <v/>
      </c>
      <c r="P468" s="35" t="str">
        <f t="shared" si="233"/>
        <v/>
      </c>
      <c r="Q468" s="63" t="str">
        <f t="shared" si="233"/>
        <v/>
      </c>
      <c r="R468" s="63" t="str">
        <f t="shared" si="233"/>
        <v/>
      </c>
      <c r="S468" s="63" t="str">
        <f t="shared" si="233"/>
        <v/>
      </c>
      <c r="T468" s="63" t="str">
        <f t="shared" si="233"/>
        <v/>
      </c>
      <c r="U468" s="63" t="str">
        <f t="shared" si="233"/>
        <v/>
      </c>
      <c r="V468" s="64" t="str">
        <f t="shared" si="233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4">IFERROR(SQRT(2*(F467-F466)^2/(F467+F466)),"")</f>
        <v/>
      </c>
      <c r="G469" s="65" t="str">
        <f t="shared" si="234"/>
        <v/>
      </c>
      <c r="H469" s="65" t="str">
        <f t="shared" si="234"/>
        <v/>
      </c>
      <c r="I469" s="65" t="str">
        <f t="shared" si="234"/>
        <v/>
      </c>
      <c r="J469" s="65" t="str">
        <f t="shared" si="234"/>
        <v/>
      </c>
      <c r="K469" s="65" t="str">
        <f t="shared" si="234"/>
        <v/>
      </c>
      <c r="L469" s="65" t="str">
        <f t="shared" si="234"/>
        <v/>
      </c>
      <c r="M469" s="65" t="str">
        <f t="shared" si="234"/>
        <v/>
      </c>
      <c r="N469" s="70" t="str">
        <f t="shared" si="234"/>
        <v/>
      </c>
      <c r="O469" s="70" t="str">
        <f t="shared" si="234"/>
        <v/>
      </c>
      <c r="P469" s="70" t="str">
        <f t="shared" si="234"/>
        <v/>
      </c>
      <c r="Q469" s="65" t="str">
        <f t="shared" si="234"/>
        <v/>
      </c>
      <c r="R469" s="65" t="str">
        <f t="shared" si="234"/>
        <v/>
      </c>
      <c r="S469" s="65" t="str">
        <f t="shared" si="234"/>
        <v/>
      </c>
      <c r="T469" s="65" t="str">
        <f t="shared" si="234"/>
        <v/>
      </c>
      <c r="U469" s="65" t="str">
        <f t="shared" si="234"/>
        <v/>
      </c>
      <c r="V469" s="66" t="str">
        <f t="shared" si="234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5">IFERROR((F471-F470)/F470,"")</f>
        <v/>
      </c>
      <c r="G472" s="63" t="str">
        <f t="shared" si="235"/>
        <v/>
      </c>
      <c r="H472" s="63" t="str">
        <f t="shared" si="235"/>
        <v/>
      </c>
      <c r="I472" s="63" t="str">
        <f t="shared" si="235"/>
        <v/>
      </c>
      <c r="J472" s="63" t="str">
        <f t="shared" si="235"/>
        <v/>
      </c>
      <c r="K472" s="63" t="str">
        <f t="shared" si="235"/>
        <v/>
      </c>
      <c r="L472" s="63" t="str">
        <f t="shared" si="235"/>
        <v/>
      </c>
      <c r="M472" s="63" t="str">
        <f t="shared" si="235"/>
        <v/>
      </c>
      <c r="N472" s="35" t="str">
        <f t="shared" si="235"/>
        <v/>
      </c>
      <c r="O472" s="35" t="str">
        <f t="shared" si="235"/>
        <v/>
      </c>
      <c r="P472" s="35" t="str">
        <f t="shared" si="235"/>
        <v/>
      </c>
      <c r="Q472" s="63" t="str">
        <f t="shared" si="235"/>
        <v/>
      </c>
      <c r="R472" s="63" t="str">
        <f t="shared" si="235"/>
        <v/>
      </c>
      <c r="S472" s="63" t="str">
        <f t="shared" si="235"/>
        <v/>
      </c>
      <c r="T472" s="63" t="str">
        <f t="shared" si="235"/>
        <v/>
      </c>
      <c r="U472" s="63" t="str">
        <f t="shared" si="235"/>
        <v/>
      </c>
      <c r="V472" s="64" t="str">
        <f t="shared" si="235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6">IFERROR(SQRT(2*(F471-F470)^2/(F471+F470)),"")</f>
        <v/>
      </c>
      <c r="G473" s="65" t="str">
        <f t="shared" si="236"/>
        <v/>
      </c>
      <c r="H473" s="65" t="str">
        <f t="shared" si="236"/>
        <v/>
      </c>
      <c r="I473" s="65" t="str">
        <f t="shared" si="236"/>
        <v/>
      </c>
      <c r="J473" s="65" t="str">
        <f t="shared" si="236"/>
        <v/>
      </c>
      <c r="K473" s="65" t="str">
        <f t="shared" si="236"/>
        <v/>
      </c>
      <c r="L473" s="65" t="str">
        <f t="shared" si="236"/>
        <v/>
      </c>
      <c r="M473" s="65" t="str">
        <f t="shared" si="236"/>
        <v/>
      </c>
      <c r="N473" s="70" t="str">
        <f t="shared" si="236"/>
        <v/>
      </c>
      <c r="O473" s="70" t="str">
        <f t="shared" si="236"/>
        <v/>
      </c>
      <c r="P473" s="70" t="str">
        <f t="shared" si="236"/>
        <v/>
      </c>
      <c r="Q473" s="65" t="str">
        <f t="shared" si="236"/>
        <v/>
      </c>
      <c r="R473" s="65" t="str">
        <f t="shared" si="236"/>
        <v/>
      </c>
      <c r="S473" s="65" t="str">
        <f t="shared" si="236"/>
        <v/>
      </c>
      <c r="T473" s="65" t="str">
        <f t="shared" si="236"/>
        <v/>
      </c>
      <c r="U473" s="65" t="str">
        <f t="shared" si="236"/>
        <v/>
      </c>
      <c r="V473" s="66" t="str">
        <f t="shared" si="236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37">IFERROR((F475-F474)/F474,"")</f>
        <v/>
      </c>
      <c r="G476" s="63" t="str">
        <f t="shared" si="237"/>
        <v/>
      </c>
      <c r="H476" s="63" t="str">
        <f t="shared" si="237"/>
        <v/>
      </c>
      <c r="I476" s="63" t="str">
        <f t="shared" si="237"/>
        <v/>
      </c>
      <c r="J476" s="63" t="str">
        <f t="shared" si="237"/>
        <v/>
      </c>
      <c r="K476" s="63" t="str">
        <f t="shared" si="237"/>
        <v/>
      </c>
      <c r="L476" s="63" t="str">
        <f t="shared" si="237"/>
        <v/>
      </c>
      <c r="M476" s="63" t="str">
        <f t="shared" si="237"/>
        <v/>
      </c>
      <c r="N476" s="35" t="str">
        <f t="shared" si="237"/>
        <v/>
      </c>
      <c r="O476" s="35" t="str">
        <f t="shared" si="237"/>
        <v/>
      </c>
      <c r="P476" s="35" t="str">
        <f t="shared" si="237"/>
        <v/>
      </c>
      <c r="Q476" s="63" t="str">
        <f t="shared" si="237"/>
        <v/>
      </c>
      <c r="R476" s="63" t="str">
        <f t="shared" si="237"/>
        <v/>
      </c>
      <c r="S476" s="63" t="str">
        <f t="shared" si="237"/>
        <v/>
      </c>
      <c r="T476" s="63" t="str">
        <f t="shared" si="237"/>
        <v/>
      </c>
      <c r="U476" s="63" t="str">
        <f t="shared" si="237"/>
        <v/>
      </c>
      <c r="V476" s="64" t="str">
        <f t="shared" si="237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38">IFERROR(SQRT(2*(F475-F474)^2/(F475+F474)),"")</f>
        <v/>
      </c>
      <c r="G477" s="65" t="str">
        <f t="shared" si="238"/>
        <v/>
      </c>
      <c r="H477" s="65" t="str">
        <f t="shared" si="238"/>
        <v/>
      </c>
      <c r="I477" s="65" t="str">
        <f t="shared" si="238"/>
        <v/>
      </c>
      <c r="J477" s="65" t="str">
        <f t="shared" si="238"/>
        <v/>
      </c>
      <c r="K477" s="65" t="str">
        <f t="shared" si="238"/>
        <v/>
      </c>
      <c r="L477" s="65" t="str">
        <f t="shared" si="238"/>
        <v/>
      </c>
      <c r="M477" s="65" t="str">
        <f t="shared" si="238"/>
        <v/>
      </c>
      <c r="N477" s="70" t="str">
        <f t="shared" si="238"/>
        <v/>
      </c>
      <c r="O477" s="70" t="str">
        <f t="shared" si="238"/>
        <v/>
      </c>
      <c r="P477" s="70" t="str">
        <f t="shared" si="238"/>
        <v/>
      </c>
      <c r="Q477" s="65" t="str">
        <f t="shared" si="238"/>
        <v/>
      </c>
      <c r="R477" s="65" t="str">
        <f t="shared" si="238"/>
        <v/>
      </c>
      <c r="S477" s="65" t="str">
        <f t="shared" si="238"/>
        <v/>
      </c>
      <c r="T477" s="65" t="str">
        <f t="shared" si="238"/>
        <v/>
      </c>
      <c r="U477" s="65" t="str">
        <f t="shared" si="238"/>
        <v/>
      </c>
      <c r="V477" s="66" t="str">
        <f t="shared" si="238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39">IFERROR((F479-F478)/F478,"")</f>
        <v/>
      </c>
      <c r="G480" s="63" t="str">
        <f t="shared" si="239"/>
        <v/>
      </c>
      <c r="H480" s="63" t="str">
        <f t="shared" si="239"/>
        <v/>
      </c>
      <c r="I480" s="63" t="str">
        <f t="shared" si="239"/>
        <v/>
      </c>
      <c r="J480" s="63" t="str">
        <f t="shared" si="239"/>
        <v/>
      </c>
      <c r="K480" s="63" t="str">
        <f t="shared" si="239"/>
        <v/>
      </c>
      <c r="L480" s="63" t="str">
        <f t="shared" si="239"/>
        <v/>
      </c>
      <c r="M480" s="63" t="str">
        <f t="shared" si="239"/>
        <v/>
      </c>
      <c r="N480" s="35" t="str">
        <f t="shared" si="239"/>
        <v/>
      </c>
      <c r="O480" s="35" t="str">
        <f t="shared" si="239"/>
        <v/>
      </c>
      <c r="P480" s="35" t="str">
        <f t="shared" si="239"/>
        <v/>
      </c>
      <c r="Q480" s="63" t="str">
        <f t="shared" si="239"/>
        <v/>
      </c>
      <c r="R480" s="63" t="str">
        <f t="shared" si="239"/>
        <v/>
      </c>
      <c r="S480" s="63" t="str">
        <f t="shared" si="239"/>
        <v/>
      </c>
      <c r="T480" s="63" t="str">
        <f t="shared" si="239"/>
        <v/>
      </c>
      <c r="U480" s="63" t="str">
        <f t="shared" si="239"/>
        <v/>
      </c>
      <c r="V480" s="64" t="str">
        <f t="shared" si="239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40">IFERROR(SQRT(2*(F479-F478)^2/(F479+F478)),"")</f>
        <v/>
      </c>
      <c r="G481" s="65" t="str">
        <f t="shared" si="240"/>
        <v/>
      </c>
      <c r="H481" s="65" t="str">
        <f t="shared" si="240"/>
        <v/>
      </c>
      <c r="I481" s="65" t="str">
        <f t="shared" si="240"/>
        <v/>
      </c>
      <c r="J481" s="65" t="str">
        <f t="shared" si="240"/>
        <v/>
      </c>
      <c r="K481" s="65" t="str">
        <f t="shared" si="240"/>
        <v/>
      </c>
      <c r="L481" s="65" t="str">
        <f t="shared" si="240"/>
        <v/>
      </c>
      <c r="M481" s="65" t="str">
        <f t="shared" si="240"/>
        <v/>
      </c>
      <c r="N481" s="70" t="str">
        <f t="shared" si="240"/>
        <v/>
      </c>
      <c r="O481" s="70" t="str">
        <f t="shared" si="240"/>
        <v/>
      </c>
      <c r="P481" s="70" t="str">
        <f t="shared" si="240"/>
        <v/>
      </c>
      <c r="Q481" s="65" t="str">
        <f t="shared" si="240"/>
        <v/>
      </c>
      <c r="R481" s="65" t="str">
        <f t="shared" si="240"/>
        <v/>
      </c>
      <c r="S481" s="65" t="str">
        <f t="shared" si="240"/>
        <v/>
      </c>
      <c r="T481" s="65" t="str">
        <f t="shared" si="240"/>
        <v/>
      </c>
      <c r="U481" s="65" t="str">
        <f t="shared" si="240"/>
        <v/>
      </c>
      <c r="V481" s="66" t="str">
        <f t="shared" si="240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1">IFERROR((F483-F482)/F482,"")</f>
        <v/>
      </c>
      <c r="G484" s="63" t="str">
        <f t="shared" si="241"/>
        <v/>
      </c>
      <c r="H484" s="63" t="str">
        <f t="shared" si="241"/>
        <v/>
      </c>
      <c r="I484" s="63" t="str">
        <f t="shared" si="241"/>
        <v/>
      </c>
      <c r="J484" s="63" t="str">
        <f t="shared" si="241"/>
        <v/>
      </c>
      <c r="K484" s="63" t="str">
        <f t="shared" si="241"/>
        <v/>
      </c>
      <c r="L484" s="63" t="str">
        <f t="shared" si="241"/>
        <v/>
      </c>
      <c r="M484" s="63" t="str">
        <f t="shared" si="241"/>
        <v/>
      </c>
      <c r="N484" s="35" t="str">
        <f t="shared" si="241"/>
        <v/>
      </c>
      <c r="O484" s="35" t="str">
        <f t="shared" si="241"/>
        <v/>
      </c>
      <c r="P484" s="35" t="str">
        <f t="shared" si="241"/>
        <v/>
      </c>
      <c r="Q484" s="63" t="str">
        <f t="shared" si="241"/>
        <v/>
      </c>
      <c r="R484" s="63" t="str">
        <f t="shared" si="241"/>
        <v/>
      </c>
      <c r="S484" s="63" t="str">
        <f t="shared" si="241"/>
        <v/>
      </c>
      <c r="T484" s="63" t="str">
        <f t="shared" si="241"/>
        <v/>
      </c>
      <c r="U484" s="63" t="str">
        <f t="shared" si="241"/>
        <v/>
      </c>
      <c r="V484" s="64" t="str">
        <f t="shared" si="241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2">IFERROR(SQRT(2*(F483-F482)^2/(F483+F482)),"")</f>
        <v/>
      </c>
      <c r="G485" s="65" t="str">
        <f t="shared" si="242"/>
        <v/>
      </c>
      <c r="H485" s="65" t="str">
        <f t="shared" si="242"/>
        <v/>
      </c>
      <c r="I485" s="65" t="str">
        <f t="shared" si="242"/>
        <v/>
      </c>
      <c r="J485" s="65" t="str">
        <f t="shared" si="242"/>
        <v/>
      </c>
      <c r="K485" s="65" t="str">
        <f t="shared" si="242"/>
        <v/>
      </c>
      <c r="L485" s="65" t="str">
        <f t="shared" si="242"/>
        <v/>
      </c>
      <c r="M485" s="65" t="str">
        <f t="shared" si="242"/>
        <v/>
      </c>
      <c r="N485" s="70" t="str">
        <f t="shared" si="242"/>
        <v/>
      </c>
      <c r="O485" s="70" t="str">
        <f t="shared" si="242"/>
        <v/>
      </c>
      <c r="P485" s="70" t="str">
        <f t="shared" si="242"/>
        <v/>
      </c>
      <c r="Q485" s="65" t="str">
        <f t="shared" si="242"/>
        <v/>
      </c>
      <c r="R485" s="65" t="str">
        <f t="shared" si="242"/>
        <v/>
      </c>
      <c r="S485" s="65" t="str">
        <f t="shared" si="242"/>
        <v/>
      </c>
      <c r="T485" s="65" t="str">
        <f t="shared" si="242"/>
        <v/>
      </c>
      <c r="U485" s="65" t="str">
        <f t="shared" si="242"/>
        <v/>
      </c>
      <c r="V485" s="66" t="str">
        <f t="shared" si="242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3">IFERROR((F487-F486)/F486,"")</f>
        <v/>
      </c>
      <c r="G488" s="63" t="str">
        <f t="shared" si="243"/>
        <v/>
      </c>
      <c r="H488" s="63" t="str">
        <f t="shared" si="243"/>
        <v/>
      </c>
      <c r="I488" s="63" t="str">
        <f t="shared" si="243"/>
        <v/>
      </c>
      <c r="J488" s="63" t="str">
        <f t="shared" si="243"/>
        <v/>
      </c>
      <c r="K488" s="63" t="str">
        <f t="shared" si="243"/>
        <v/>
      </c>
      <c r="L488" s="63" t="str">
        <f t="shared" si="243"/>
        <v/>
      </c>
      <c r="M488" s="63" t="str">
        <f t="shared" si="243"/>
        <v/>
      </c>
      <c r="N488" s="35" t="str">
        <f t="shared" si="243"/>
        <v/>
      </c>
      <c r="O488" s="35" t="str">
        <f t="shared" si="243"/>
        <v/>
      </c>
      <c r="P488" s="35" t="str">
        <f t="shared" si="243"/>
        <v/>
      </c>
      <c r="Q488" s="63" t="str">
        <f t="shared" si="243"/>
        <v/>
      </c>
      <c r="R488" s="63" t="str">
        <f t="shared" si="243"/>
        <v/>
      </c>
      <c r="S488" s="63" t="str">
        <f t="shared" si="243"/>
        <v/>
      </c>
      <c r="T488" s="63" t="str">
        <f t="shared" si="243"/>
        <v/>
      </c>
      <c r="U488" s="63" t="str">
        <f t="shared" si="243"/>
        <v/>
      </c>
      <c r="V488" s="64" t="str">
        <f t="shared" si="243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4">IFERROR(SQRT(2*(F487-F486)^2/(F487+F486)),"")</f>
        <v/>
      </c>
      <c r="G489" s="65" t="str">
        <f t="shared" si="244"/>
        <v/>
      </c>
      <c r="H489" s="65" t="str">
        <f t="shared" si="244"/>
        <v/>
      </c>
      <c r="I489" s="65" t="str">
        <f t="shared" si="244"/>
        <v/>
      </c>
      <c r="J489" s="65" t="str">
        <f t="shared" si="244"/>
        <v/>
      </c>
      <c r="K489" s="65" t="str">
        <f t="shared" si="244"/>
        <v/>
      </c>
      <c r="L489" s="65" t="str">
        <f t="shared" si="244"/>
        <v/>
      </c>
      <c r="M489" s="65" t="str">
        <f t="shared" si="244"/>
        <v/>
      </c>
      <c r="N489" s="70" t="str">
        <f t="shared" si="244"/>
        <v/>
      </c>
      <c r="O489" s="70" t="str">
        <f t="shared" si="244"/>
        <v/>
      </c>
      <c r="P489" s="70" t="str">
        <f t="shared" si="244"/>
        <v/>
      </c>
      <c r="Q489" s="65" t="str">
        <f t="shared" si="244"/>
        <v/>
      </c>
      <c r="R489" s="65" t="str">
        <f t="shared" si="244"/>
        <v/>
      </c>
      <c r="S489" s="65" t="str">
        <f t="shared" si="244"/>
        <v/>
      </c>
      <c r="T489" s="65" t="str">
        <f t="shared" si="244"/>
        <v/>
      </c>
      <c r="U489" s="65" t="str">
        <f t="shared" si="244"/>
        <v/>
      </c>
      <c r="V489" s="66" t="str">
        <f t="shared" si="244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5">IFERROR((F491-F490)/F490,"")</f>
        <v/>
      </c>
      <c r="G492" s="63" t="str">
        <f t="shared" si="245"/>
        <v/>
      </c>
      <c r="H492" s="63" t="str">
        <f t="shared" si="245"/>
        <v/>
      </c>
      <c r="I492" s="63" t="str">
        <f t="shared" si="245"/>
        <v/>
      </c>
      <c r="J492" s="63" t="str">
        <f t="shared" si="245"/>
        <v/>
      </c>
      <c r="K492" s="63" t="str">
        <f t="shared" si="245"/>
        <v/>
      </c>
      <c r="L492" s="63" t="str">
        <f t="shared" si="245"/>
        <v/>
      </c>
      <c r="M492" s="63" t="str">
        <f t="shared" si="245"/>
        <v/>
      </c>
      <c r="N492" s="35" t="str">
        <f t="shared" si="245"/>
        <v/>
      </c>
      <c r="O492" s="35" t="str">
        <f t="shared" si="245"/>
        <v/>
      </c>
      <c r="P492" s="35" t="str">
        <f t="shared" si="245"/>
        <v/>
      </c>
      <c r="Q492" s="63" t="str">
        <f t="shared" si="245"/>
        <v/>
      </c>
      <c r="R492" s="63" t="str">
        <f t="shared" si="245"/>
        <v/>
      </c>
      <c r="S492" s="63" t="str">
        <f t="shared" si="245"/>
        <v/>
      </c>
      <c r="T492" s="63" t="str">
        <f t="shared" si="245"/>
        <v/>
      </c>
      <c r="U492" s="63" t="str">
        <f t="shared" si="245"/>
        <v/>
      </c>
      <c r="V492" s="64" t="str">
        <f t="shared" si="245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6">IFERROR(SQRT(2*(F491-F490)^2/(F491+F490)),"")</f>
        <v/>
      </c>
      <c r="G493" s="65" t="str">
        <f t="shared" si="246"/>
        <v/>
      </c>
      <c r="H493" s="65" t="str">
        <f t="shared" si="246"/>
        <v/>
      </c>
      <c r="I493" s="65" t="str">
        <f t="shared" si="246"/>
        <v/>
      </c>
      <c r="J493" s="65" t="str">
        <f t="shared" si="246"/>
        <v/>
      </c>
      <c r="K493" s="65" t="str">
        <f t="shared" si="246"/>
        <v/>
      </c>
      <c r="L493" s="65" t="str">
        <f t="shared" si="246"/>
        <v/>
      </c>
      <c r="M493" s="65" t="str">
        <f t="shared" si="246"/>
        <v/>
      </c>
      <c r="N493" s="70" t="str">
        <f t="shared" si="246"/>
        <v/>
      </c>
      <c r="O493" s="70" t="str">
        <f t="shared" si="246"/>
        <v/>
      </c>
      <c r="P493" s="70" t="str">
        <f t="shared" si="246"/>
        <v/>
      </c>
      <c r="Q493" s="65" t="str">
        <f t="shared" si="246"/>
        <v/>
      </c>
      <c r="R493" s="65" t="str">
        <f t="shared" si="246"/>
        <v/>
      </c>
      <c r="S493" s="65" t="str">
        <f t="shared" si="246"/>
        <v/>
      </c>
      <c r="T493" s="65" t="str">
        <f t="shared" si="246"/>
        <v/>
      </c>
      <c r="U493" s="65" t="str">
        <f t="shared" si="246"/>
        <v/>
      </c>
      <c r="V493" s="66" t="str">
        <f t="shared" si="246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47">IFERROR((F495-F494)/F494,"")</f>
        <v/>
      </c>
      <c r="G496" s="63" t="str">
        <f t="shared" si="247"/>
        <v/>
      </c>
      <c r="H496" s="63" t="str">
        <f t="shared" si="247"/>
        <v/>
      </c>
      <c r="I496" s="63" t="str">
        <f t="shared" si="247"/>
        <v/>
      </c>
      <c r="J496" s="63" t="str">
        <f t="shared" si="247"/>
        <v/>
      </c>
      <c r="K496" s="63" t="str">
        <f t="shared" si="247"/>
        <v/>
      </c>
      <c r="L496" s="63" t="str">
        <f t="shared" si="247"/>
        <v/>
      </c>
      <c r="M496" s="63" t="str">
        <f t="shared" si="247"/>
        <v/>
      </c>
      <c r="N496" s="35" t="str">
        <f t="shared" si="247"/>
        <v/>
      </c>
      <c r="O496" s="35" t="str">
        <f t="shared" si="247"/>
        <v/>
      </c>
      <c r="P496" s="35" t="str">
        <f t="shared" si="247"/>
        <v/>
      </c>
      <c r="Q496" s="63" t="str">
        <f t="shared" si="247"/>
        <v/>
      </c>
      <c r="R496" s="63" t="str">
        <f t="shared" si="247"/>
        <v/>
      </c>
      <c r="S496" s="63" t="str">
        <f t="shared" si="247"/>
        <v/>
      </c>
      <c r="T496" s="63" t="str">
        <f t="shared" si="247"/>
        <v/>
      </c>
      <c r="U496" s="63" t="str">
        <f t="shared" si="247"/>
        <v/>
      </c>
      <c r="V496" s="64" t="str">
        <f t="shared" si="247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48">IFERROR(SQRT(2*(F495-F494)^2/(F495+F494)),"")</f>
        <v/>
      </c>
      <c r="G497" s="65" t="str">
        <f t="shared" si="248"/>
        <v/>
      </c>
      <c r="H497" s="65" t="str">
        <f t="shared" si="248"/>
        <v/>
      </c>
      <c r="I497" s="65" t="str">
        <f t="shared" si="248"/>
        <v/>
      </c>
      <c r="J497" s="65" t="str">
        <f t="shared" si="248"/>
        <v/>
      </c>
      <c r="K497" s="65" t="str">
        <f t="shared" si="248"/>
        <v/>
      </c>
      <c r="L497" s="65" t="str">
        <f t="shared" si="248"/>
        <v/>
      </c>
      <c r="M497" s="65" t="str">
        <f t="shared" si="248"/>
        <v/>
      </c>
      <c r="N497" s="70" t="str">
        <f t="shared" si="248"/>
        <v/>
      </c>
      <c r="O497" s="70" t="str">
        <f t="shared" si="248"/>
        <v/>
      </c>
      <c r="P497" s="70" t="str">
        <f t="shared" si="248"/>
        <v/>
      </c>
      <c r="Q497" s="65" t="str">
        <f t="shared" si="248"/>
        <v/>
      </c>
      <c r="R497" s="65" t="str">
        <f t="shared" si="248"/>
        <v/>
      </c>
      <c r="S497" s="65" t="str">
        <f t="shared" si="248"/>
        <v/>
      </c>
      <c r="T497" s="65" t="str">
        <f t="shared" si="248"/>
        <v/>
      </c>
      <c r="U497" s="65" t="str">
        <f t="shared" si="248"/>
        <v/>
      </c>
      <c r="V497" s="66" t="str">
        <f t="shared" si="248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49">IFERROR((F499-F498)/F498,"")</f>
        <v/>
      </c>
      <c r="G500" s="63" t="str">
        <f t="shared" si="249"/>
        <v/>
      </c>
      <c r="H500" s="63" t="str">
        <f t="shared" si="249"/>
        <v/>
      </c>
      <c r="I500" s="63" t="str">
        <f t="shared" si="249"/>
        <v/>
      </c>
      <c r="J500" s="63" t="str">
        <f t="shared" si="249"/>
        <v/>
      </c>
      <c r="K500" s="63" t="str">
        <f t="shared" si="249"/>
        <v/>
      </c>
      <c r="L500" s="63" t="str">
        <f t="shared" si="249"/>
        <v/>
      </c>
      <c r="M500" s="63" t="str">
        <f t="shared" si="249"/>
        <v/>
      </c>
      <c r="N500" s="35" t="str">
        <f t="shared" si="249"/>
        <v/>
      </c>
      <c r="O500" s="35" t="str">
        <f t="shared" si="249"/>
        <v/>
      </c>
      <c r="P500" s="35" t="str">
        <f t="shared" si="249"/>
        <v/>
      </c>
      <c r="Q500" s="63" t="str">
        <f t="shared" si="249"/>
        <v/>
      </c>
      <c r="R500" s="63" t="str">
        <f t="shared" si="249"/>
        <v/>
      </c>
      <c r="S500" s="63" t="str">
        <f t="shared" si="249"/>
        <v/>
      </c>
      <c r="T500" s="63" t="str">
        <f t="shared" si="249"/>
        <v/>
      </c>
      <c r="U500" s="63" t="str">
        <f t="shared" si="249"/>
        <v/>
      </c>
      <c r="V500" s="64" t="str">
        <f t="shared" si="249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50">IFERROR(SQRT(2*(F499-F498)^2/(F499+F498)),"")</f>
        <v/>
      </c>
      <c r="G501" s="65" t="str">
        <f t="shared" si="250"/>
        <v/>
      </c>
      <c r="H501" s="65" t="str">
        <f t="shared" si="250"/>
        <v/>
      </c>
      <c r="I501" s="65" t="str">
        <f t="shared" si="250"/>
        <v/>
      </c>
      <c r="J501" s="65" t="str">
        <f t="shared" si="250"/>
        <v/>
      </c>
      <c r="K501" s="65" t="str">
        <f t="shared" si="250"/>
        <v/>
      </c>
      <c r="L501" s="65" t="str">
        <f t="shared" si="250"/>
        <v/>
      </c>
      <c r="M501" s="65" t="str">
        <f t="shared" si="250"/>
        <v/>
      </c>
      <c r="N501" s="70" t="str">
        <f t="shared" si="250"/>
        <v/>
      </c>
      <c r="O501" s="70" t="str">
        <f t="shared" si="250"/>
        <v/>
      </c>
      <c r="P501" s="70" t="str">
        <f t="shared" si="250"/>
        <v/>
      </c>
      <c r="Q501" s="65" t="str">
        <f t="shared" si="250"/>
        <v/>
      </c>
      <c r="R501" s="65" t="str">
        <f t="shared" si="250"/>
        <v/>
      </c>
      <c r="S501" s="65" t="str">
        <f t="shared" si="250"/>
        <v/>
      </c>
      <c r="T501" s="65" t="str">
        <f t="shared" si="250"/>
        <v/>
      </c>
      <c r="U501" s="65" t="str">
        <f t="shared" si="250"/>
        <v/>
      </c>
      <c r="V501" s="66" t="str">
        <f t="shared" si="250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1">IFERROR((F503-F502)/F502,"")</f>
        <v/>
      </c>
      <c r="G504" s="63" t="str">
        <f t="shared" si="251"/>
        <v/>
      </c>
      <c r="H504" s="63" t="str">
        <f t="shared" si="251"/>
        <v/>
      </c>
      <c r="I504" s="63" t="str">
        <f t="shared" si="251"/>
        <v/>
      </c>
      <c r="J504" s="63" t="str">
        <f t="shared" si="251"/>
        <v/>
      </c>
      <c r="K504" s="63" t="str">
        <f t="shared" si="251"/>
        <v/>
      </c>
      <c r="L504" s="63" t="str">
        <f t="shared" si="251"/>
        <v/>
      </c>
      <c r="M504" s="63" t="str">
        <f t="shared" si="251"/>
        <v/>
      </c>
      <c r="N504" s="35" t="str">
        <f t="shared" si="251"/>
        <v/>
      </c>
      <c r="O504" s="35" t="str">
        <f t="shared" si="251"/>
        <v/>
      </c>
      <c r="P504" s="35" t="str">
        <f t="shared" si="251"/>
        <v/>
      </c>
      <c r="Q504" s="63" t="str">
        <f t="shared" si="251"/>
        <v/>
      </c>
      <c r="R504" s="63" t="str">
        <f t="shared" si="251"/>
        <v/>
      </c>
      <c r="S504" s="63" t="str">
        <f t="shared" si="251"/>
        <v/>
      </c>
      <c r="T504" s="63" t="str">
        <f t="shared" si="251"/>
        <v/>
      </c>
      <c r="U504" s="63" t="str">
        <f t="shared" si="251"/>
        <v/>
      </c>
      <c r="V504" s="64" t="str">
        <f t="shared" si="251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2">IFERROR(SQRT(2*(F503-F502)^2/(F503+F502)),"")</f>
        <v/>
      </c>
      <c r="G505" s="65" t="str">
        <f t="shared" si="252"/>
        <v/>
      </c>
      <c r="H505" s="65" t="str">
        <f t="shared" si="252"/>
        <v/>
      </c>
      <c r="I505" s="65" t="str">
        <f t="shared" si="252"/>
        <v/>
      </c>
      <c r="J505" s="65" t="str">
        <f t="shared" si="252"/>
        <v/>
      </c>
      <c r="K505" s="65" t="str">
        <f t="shared" si="252"/>
        <v/>
      </c>
      <c r="L505" s="65" t="str">
        <f t="shared" si="252"/>
        <v/>
      </c>
      <c r="M505" s="65" t="str">
        <f t="shared" si="252"/>
        <v/>
      </c>
      <c r="N505" s="70" t="str">
        <f t="shared" si="252"/>
        <v/>
      </c>
      <c r="O505" s="70" t="str">
        <f t="shared" si="252"/>
        <v/>
      </c>
      <c r="P505" s="70" t="str">
        <f t="shared" si="252"/>
        <v/>
      </c>
      <c r="Q505" s="65" t="str">
        <f t="shared" si="252"/>
        <v/>
      </c>
      <c r="R505" s="65" t="str">
        <f t="shared" si="252"/>
        <v/>
      </c>
      <c r="S505" s="65" t="str">
        <f t="shared" si="252"/>
        <v/>
      </c>
      <c r="T505" s="65" t="str">
        <f t="shared" si="252"/>
        <v/>
      </c>
      <c r="U505" s="65" t="str">
        <f t="shared" si="252"/>
        <v/>
      </c>
      <c r="V505" s="66" t="str">
        <f t="shared" si="252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3">IFERROR((F507-F506)/F506,"")</f>
        <v/>
      </c>
      <c r="G508" s="63" t="str">
        <f t="shared" si="253"/>
        <v/>
      </c>
      <c r="H508" s="63" t="str">
        <f t="shared" si="253"/>
        <v/>
      </c>
      <c r="I508" s="63" t="str">
        <f t="shared" si="253"/>
        <v/>
      </c>
      <c r="J508" s="63" t="str">
        <f t="shared" si="253"/>
        <v/>
      </c>
      <c r="K508" s="63" t="str">
        <f t="shared" si="253"/>
        <v/>
      </c>
      <c r="L508" s="63" t="str">
        <f t="shared" si="253"/>
        <v/>
      </c>
      <c r="M508" s="63" t="str">
        <f t="shared" si="253"/>
        <v/>
      </c>
      <c r="N508" s="35" t="str">
        <f t="shared" si="253"/>
        <v/>
      </c>
      <c r="O508" s="35" t="str">
        <f t="shared" si="253"/>
        <v/>
      </c>
      <c r="P508" s="35" t="str">
        <f t="shared" si="253"/>
        <v/>
      </c>
      <c r="Q508" s="63" t="str">
        <f t="shared" si="253"/>
        <v/>
      </c>
      <c r="R508" s="63" t="str">
        <f t="shared" si="253"/>
        <v/>
      </c>
      <c r="S508" s="63" t="str">
        <f t="shared" si="253"/>
        <v/>
      </c>
      <c r="T508" s="63" t="str">
        <f t="shared" si="253"/>
        <v/>
      </c>
      <c r="U508" s="63" t="str">
        <f t="shared" si="253"/>
        <v/>
      </c>
      <c r="V508" s="64" t="str">
        <f t="shared" si="253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4">IFERROR(SQRT(2*(F507-F506)^2/(F507+F506)),"")</f>
        <v/>
      </c>
      <c r="G509" s="65" t="str">
        <f t="shared" si="254"/>
        <v/>
      </c>
      <c r="H509" s="65" t="str">
        <f t="shared" si="254"/>
        <v/>
      </c>
      <c r="I509" s="65" t="str">
        <f t="shared" si="254"/>
        <v/>
      </c>
      <c r="J509" s="65" t="str">
        <f t="shared" si="254"/>
        <v/>
      </c>
      <c r="K509" s="65" t="str">
        <f t="shared" si="254"/>
        <v/>
      </c>
      <c r="L509" s="65" t="str">
        <f t="shared" si="254"/>
        <v/>
      </c>
      <c r="M509" s="65" t="str">
        <f t="shared" si="254"/>
        <v/>
      </c>
      <c r="N509" s="70" t="str">
        <f t="shared" si="254"/>
        <v/>
      </c>
      <c r="O509" s="70" t="str">
        <f t="shared" si="254"/>
        <v/>
      </c>
      <c r="P509" s="70" t="str">
        <f t="shared" si="254"/>
        <v/>
      </c>
      <c r="Q509" s="65" t="str">
        <f t="shared" si="254"/>
        <v/>
      </c>
      <c r="R509" s="65" t="str">
        <f t="shared" si="254"/>
        <v/>
      </c>
      <c r="S509" s="65" t="str">
        <f t="shared" si="254"/>
        <v/>
      </c>
      <c r="T509" s="65" t="str">
        <f t="shared" si="254"/>
        <v/>
      </c>
      <c r="U509" s="65" t="str">
        <f t="shared" si="254"/>
        <v/>
      </c>
      <c r="V509" s="66" t="str">
        <f t="shared" si="254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5">IFERROR((F511-F510)/F510,"")</f>
        <v/>
      </c>
      <c r="G512" s="63" t="str">
        <f t="shared" si="255"/>
        <v/>
      </c>
      <c r="H512" s="63" t="str">
        <f t="shared" si="255"/>
        <v/>
      </c>
      <c r="I512" s="63" t="str">
        <f t="shared" si="255"/>
        <v/>
      </c>
      <c r="J512" s="63" t="str">
        <f t="shared" si="255"/>
        <v/>
      </c>
      <c r="K512" s="63" t="str">
        <f t="shared" si="255"/>
        <v/>
      </c>
      <c r="L512" s="63" t="str">
        <f t="shared" si="255"/>
        <v/>
      </c>
      <c r="M512" s="63" t="str">
        <f t="shared" si="255"/>
        <v/>
      </c>
      <c r="N512" s="35" t="str">
        <f t="shared" si="255"/>
        <v/>
      </c>
      <c r="O512" s="35" t="str">
        <f t="shared" si="255"/>
        <v/>
      </c>
      <c r="P512" s="35" t="str">
        <f t="shared" si="255"/>
        <v/>
      </c>
      <c r="Q512" s="63" t="str">
        <f t="shared" si="255"/>
        <v/>
      </c>
      <c r="R512" s="63" t="str">
        <f t="shared" si="255"/>
        <v/>
      </c>
      <c r="S512" s="63" t="str">
        <f t="shared" si="255"/>
        <v/>
      </c>
      <c r="T512" s="63" t="str">
        <f t="shared" si="255"/>
        <v/>
      </c>
      <c r="U512" s="63" t="str">
        <f t="shared" si="255"/>
        <v/>
      </c>
      <c r="V512" s="64" t="str">
        <f t="shared" si="255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6">IFERROR(SQRT(2*(F511-F510)^2/(F511+F510)),"")</f>
        <v/>
      </c>
      <c r="G513" s="65" t="str">
        <f t="shared" si="256"/>
        <v/>
      </c>
      <c r="H513" s="65" t="str">
        <f t="shared" si="256"/>
        <v/>
      </c>
      <c r="I513" s="65" t="str">
        <f t="shared" si="256"/>
        <v/>
      </c>
      <c r="J513" s="65" t="str">
        <f t="shared" si="256"/>
        <v/>
      </c>
      <c r="K513" s="65" t="str">
        <f t="shared" si="256"/>
        <v/>
      </c>
      <c r="L513" s="65" t="str">
        <f t="shared" si="256"/>
        <v/>
      </c>
      <c r="M513" s="65" t="str">
        <f t="shared" si="256"/>
        <v/>
      </c>
      <c r="N513" s="70" t="str">
        <f t="shared" si="256"/>
        <v/>
      </c>
      <c r="O513" s="70" t="str">
        <f t="shared" si="256"/>
        <v/>
      </c>
      <c r="P513" s="70" t="str">
        <f t="shared" si="256"/>
        <v/>
      </c>
      <c r="Q513" s="65" t="str">
        <f t="shared" si="256"/>
        <v/>
      </c>
      <c r="R513" s="65" t="str">
        <f t="shared" si="256"/>
        <v/>
      </c>
      <c r="S513" s="65" t="str">
        <f t="shared" si="256"/>
        <v/>
      </c>
      <c r="T513" s="65" t="str">
        <f t="shared" si="256"/>
        <v/>
      </c>
      <c r="U513" s="65" t="str">
        <f t="shared" si="256"/>
        <v/>
      </c>
      <c r="V513" s="66" t="str">
        <f t="shared" si="256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57">IFERROR((F515-F514)/F514,"")</f>
        <v/>
      </c>
      <c r="G516" s="63" t="str">
        <f t="shared" si="257"/>
        <v/>
      </c>
      <c r="H516" s="63" t="str">
        <f t="shared" si="257"/>
        <v/>
      </c>
      <c r="I516" s="63" t="str">
        <f t="shared" si="257"/>
        <v/>
      </c>
      <c r="J516" s="63" t="str">
        <f t="shared" si="257"/>
        <v/>
      </c>
      <c r="K516" s="63" t="str">
        <f t="shared" si="257"/>
        <v/>
      </c>
      <c r="L516" s="63" t="str">
        <f t="shared" si="257"/>
        <v/>
      </c>
      <c r="M516" s="63" t="str">
        <f t="shared" si="257"/>
        <v/>
      </c>
      <c r="N516" s="35" t="str">
        <f t="shared" si="257"/>
        <v/>
      </c>
      <c r="O516" s="35" t="str">
        <f t="shared" si="257"/>
        <v/>
      </c>
      <c r="P516" s="35" t="str">
        <f t="shared" si="257"/>
        <v/>
      </c>
      <c r="Q516" s="63" t="str">
        <f t="shared" si="257"/>
        <v/>
      </c>
      <c r="R516" s="63" t="str">
        <f t="shared" si="257"/>
        <v/>
      </c>
      <c r="S516" s="63" t="str">
        <f t="shared" si="257"/>
        <v/>
      </c>
      <c r="T516" s="63" t="str">
        <f t="shared" si="257"/>
        <v/>
      </c>
      <c r="U516" s="63" t="str">
        <f t="shared" si="257"/>
        <v/>
      </c>
      <c r="V516" s="64" t="str">
        <f t="shared" si="257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58">IFERROR(SQRT(2*(F515-F514)^2/(F515+F514)),"")</f>
        <v/>
      </c>
      <c r="G517" s="65" t="str">
        <f t="shared" si="258"/>
        <v/>
      </c>
      <c r="H517" s="65" t="str">
        <f t="shared" si="258"/>
        <v/>
      </c>
      <c r="I517" s="65" t="str">
        <f t="shared" si="258"/>
        <v/>
      </c>
      <c r="J517" s="65" t="str">
        <f t="shared" si="258"/>
        <v/>
      </c>
      <c r="K517" s="65" t="str">
        <f t="shared" si="258"/>
        <v/>
      </c>
      <c r="L517" s="65" t="str">
        <f t="shared" si="258"/>
        <v/>
      </c>
      <c r="M517" s="65" t="str">
        <f t="shared" si="258"/>
        <v/>
      </c>
      <c r="N517" s="70" t="str">
        <f t="shared" si="258"/>
        <v/>
      </c>
      <c r="O517" s="70" t="str">
        <f t="shared" si="258"/>
        <v/>
      </c>
      <c r="P517" s="70" t="str">
        <f t="shared" si="258"/>
        <v/>
      </c>
      <c r="Q517" s="65" t="str">
        <f t="shared" si="258"/>
        <v/>
      </c>
      <c r="R517" s="65" t="str">
        <f t="shared" si="258"/>
        <v/>
      </c>
      <c r="S517" s="65" t="str">
        <f t="shared" si="258"/>
        <v/>
      </c>
      <c r="T517" s="65" t="str">
        <f t="shared" si="258"/>
        <v/>
      </c>
      <c r="U517" s="65" t="str">
        <f t="shared" si="258"/>
        <v/>
      </c>
      <c r="V517" s="66" t="str">
        <f t="shared" si="258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59">IFERROR((F519-F518)/F518,"")</f>
        <v/>
      </c>
      <c r="G520" s="63" t="str">
        <f t="shared" si="259"/>
        <v/>
      </c>
      <c r="H520" s="63" t="str">
        <f t="shared" si="259"/>
        <v/>
      </c>
      <c r="I520" s="63" t="str">
        <f t="shared" si="259"/>
        <v/>
      </c>
      <c r="J520" s="63" t="str">
        <f t="shared" si="259"/>
        <v/>
      </c>
      <c r="K520" s="63" t="str">
        <f t="shared" si="259"/>
        <v/>
      </c>
      <c r="L520" s="63" t="str">
        <f t="shared" si="259"/>
        <v/>
      </c>
      <c r="M520" s="63" t="str">
        <f t="shared" si="259"/>
        <v/>
      </c>
      <c r="N520" s="35" t="str">
        <f t="shared" si="259"/>
        <v/>
      </c>
      <c r="O520" s="35" t="str">
        <f t="shared" si="259"/>
        <v/>
      </c>
      <c r="P520" s="35" t="str">
        <f t="shared" si="259"/>
        <v/>
      </c>
      <c r="Q520" s="63" t="str">
        <f t="shared" si="259"/>
        <v/>
      </c>
      <c r="R520" s="63" t="str">
        <f t="shared" si="259"/>
        <v/>
      </c>
      <c r="S520" s="63" t="str">
        <f t="shared" si="259"/>
        <v/>
      </c>
      <c r="T520" s="63" t="str">
        <f t="shared" si="259"/>
        <v/>
      </c>
      <c r="U520" s="63" t="str">
        <f t="shared" si="259"/>
        <v/>
      </c>
      <c r="V520" s="64" t="str">
        <f t="shared" si="259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60">IFERROR(SQRT(2*(F519-F518)^2/(F519+F518)),"")</f>
        <v/>
      </c>
      <c r="G521" s="65" t="str">
        <f t="shared" si="260"/>
        <v/>
      </c>
      <c r="H521" s="65" t="str">
        <f t="shared" si="260"/>
        <v/>
      </c>
      <c r="I521" s="65" t="str">
        <f t="shared" si="260"/>
        <v/>
      </c>
      <c r="J521" s="65" t="str">
        <f t="shared" si="260"/>
        <v/>
      </c>
      <c r="K521" s="65" t="str">
        <f t="shared" si="260"/>
        <v/>
      </c>
      <c r="L521" s="65" t="str">
        <f t="shared" si="260"/>
        <v/>
      </c>
      <c r="M521" s="65" t="str">
        <f t="shared" si="260"/>
        <v/>
      </c>
      <c r="N521" s="70" t="str">
        <f t="shared" si="260"/>
        <v/>
      </c>
      <c r="O521" s="70" t="str">
        <f t="shared" si="260"/>
        <v/>
      </c>
      <c r="P521" s="70" t="str">
        <f t="shared" si="260"/>
        <v/>
      </c>
      <c r="Q521" s="65" t="str">
        <f t="shared" si="260"/>
        <v/>
      </c>
      <c r="R521" s="65" t="str">
        <f t="shared" si="260"/>
        <v/>
      </c>
      <c r="S521" s="65" t="str">
        <f t="shared" si="260"/>
        <v/>
      </c>
      <c r="T521" s="65" t="str">
        <f t="shared" si="260"/>
        <v/>
      </c>
      <c r="U521" s="65" t="str">
        <f t="shared" si="260"/>
        <v/>
      </c>
      <c r="V521" s="66" t="str">
        <f t="shared" si="260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1">IFERROR((F523-F522)/F522,"")</f>
        <v/>
      </c>
      <c r="G524" s="63" t="str">
        <f t="shared" si="261"/>
        <v/>
      </c>
      <c r="H524" s="63" t="str">
        <f t="shared" si="261"/>
        <v/>
      </c>
      <c r="I524" s="63" t="str">
        <f t="shared" si="261"/>
        <v/>
      </c>
      <c r="J524" s="63" t="str">
        <f t="shared" si="261"/>
        <v/>
      </c>
      <c r="K524" s="63" t="str">
        <f t="shared" si="261"/>
        <v/>
      </c>
      <c r="L524" s="63" t="str">
        <f t="shared" si="261"/>
        <v/>
      </c>
      <c r="M524" s="63" t="str">
        <f t="shared" si="261"/>
        <v/>
      </c>
      <c r="N524" s="35" t="str">
        <f t="shared" si="261"/>
        <v/>
      </c>
      <c r="O524" s="35" t="str">
        <f t="shared" si="261"/>
        <v/>
      </c>
      <c r="P524" s="35" t="str">
        <f t="shared" si="261"/>
        <v/>
      </c>
      <c r="Q524" s="63" t="str">
        <f t="shared" si="261"/>
        <v/>
      </c>
      <c r="R524" s="63" t="str">
        <f t="shared" si="261"/>
        <v/>
      </c>
      <c r="S524" s="63" t="str">
        <f t="shared" si="261"/>
        <v/>
      </c>
      <c r="T524" s="63" t="str">
        <f t="shared" si="261"/>
        <v/>
      </c>
      <c r="U524" s="63" t="str">
        <f t="shared" si="261"/>
        <v/>
      </c>
      <c r="V524" s="64" t="str">
        <f t="shared" si="261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2">IFERROR(SQRT(2*(F523-F522)^2/(F523+F522)),"")</f>
        <v/>
      </c>
      <c r="G525" s="65" t="str">
        <f t="shared" si="262"/>
        <v/>
      </c>
      <c r="H525" s="65" t="str">
        <f t="shared" si="262"/>
        <v/>
      </c>
      <c r="I525" s="65" t="str">
        <f t="shared" si="262"/>
        <v/>
      </c>
      <c r="J525" s="65" t="str">
        <f t="shared" si="262"/>
        <v/>
      </c>
      <c r="K525" s="65" t="str">
        <f t="shared" si="262"/>
        <v/>
      </c>
      <c r="L525" s="65" t="str">
        <f t="shared" si="262"/>
        <v/>
      </c>
      <c r="M525" s="65" t="str">
        <f t="shared" si="262"/>
        <v/>
      </c>
      <c r="N525" s="70" t="str">
        <f t="shared" si="262"/>
        <v/>
      </c>
      <c r="O525" s="70" t="str">
        <f t="shared" si="262"/>
        <v/>
      </c>
      <c r="P525" s="70" t="str">
        <f t="shared" si="262"/>
        <v/>
      </c>
      <c r="Q525" s="65" t="str">
        <f t="shared" si="262"/>
        <v/>
      </c>
      <c r="R525" s="65" t="str">
        <f t="shared" si="262"/>
        <v/>
      </c>
      <c r="S525" s="65" t="str">
        <f t="shared" si="262"/>
        <v/>
      </c>
      <c r="T525" s="65" t="str">
        <f t="shared" si="262"/>
        <v/>
      </c>
      <c r="U525" s="65" t="str">
        <f t="shared" si="262"/>
        <v/>
      </c>
      <c r="V525" s="66" t="str">
        <f t="shared" si="262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3">IFERROR((F527-F526)/F526,"")</f>
        <v/>
      </c>
      <c r="G528" s="63" t="str">
        <f t="shared" si="263"/>
        <v/>
      </c>
      <c r="H528" s="63" t="str">
        <f t="shared" si="263"/>
        <v/>
      </c>
      <c r="I528" s="63" t="str">
        <f t="shared" si="263"/>
        <v/>
      </c>
      <c r="J528" s="63" t="str">
        <f t="shared" si="263"/>
        <v/>
      </c>
      <c r="K528" s="63" t="str">
        <f t="shared" si="263"/>
        <v/>
      </c>
      <c r="L528" s="63" t="str">
        <f t="shared" si="263"/>
        <v/>
      </c>
      <c r="M528" s="63" t="str">
        <f t="shared" si="263"/>
        <v/>
      </c>
      <c r="N528" s="35" t="str">
        <f t="shared" si="263"/>
        <v/>
      </c>
      <c r="O528" s="35" t="str">
        <f t="shared" si="263"/>
        <v/>
      </c>
      <c r="P528" s="35" t="str">
        <f t="shared" si="263"/>
        <v/>
      </c>
      <c r="Q528" s="63" t="str">
        <f t="shared" si="263"/>
        <v/>
      </c>
      <c r="R528" s="63" t="str">
        <f t="shared" si="263"/>
        <v/>
      </c>
      <c r="S528" s="63" t="str">
        <f t="shared" si="263"/>
        <v/>
      </c>
      <c r="T528" s="63" t="str">
        <f t="shared" si="263"/>
        <v/>
      </c>
      <c r="U528" s="63" t="str">
        <f t="shared" si="263"/>
        <v/>
      </c>
      <c r="V528" s="64" t="str">
        <f t="shared" si="263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4">IFERROR(SQRT(2*(F527-F526)^2/(F527+F526)),"")</f>
        <v/>
      </c>
      <c r="G529" s="65" t="str">
        <f t="shared" si="264"/>
        <v/>
      </c>
      <c r="H529" s="65" t="str">
        <f t="shared" si="264"/>
        <v/>
      </c>
      <c r="I529" s="65" t="str">
        <f t="shared" si="264"/>
        <v/>
      </c>
      <c r="J529" s="65" t="str">
        <f t="shared" si="264"/>
        <v/>
      </c>
      <c r="K529" s="65" t="str">
        <f t="shared" si="264"/>
        <v/>
      </c>
      <c r="L529" s="65" t="str">
        <f t="shared" si="264"/>
        <v/>
      </c>
      <c r="M529" s="65" t="str">
        <f t="shared" si="264"/>
        <v/>
      </c>
      <c r="N529" s="70" t="str">
        <f t="shared" si="264"/>
        <v/>
      </c>
      <c r="O529" s="70" t="str">
        <f t="shared" si="264"/>
        <v/>
      </c>
      <c r="P529" s="70" t="str">
        <f t="shared" si="264"/>
        <v/>
      </c>
      <c r="Q529" s="65" t="str">
        <f t="shared" si="264"/>
        <v/>
      </c>
      <c r="R529" s="65" t="str">
        <f t="shared" si="264"/>
        <v/>
      </c>
      <c r="S529" s="65" t="str">
        <f t="shared" si="264"/>
        <v/>
      </c>
      <c r="T529" s="65" t="str">
        <f t="shared" si="264"/>
        <v/>
      </c>
      <c r="U529" s="65" t="str">
        <f t="shared" si="264"/>
        <v/>
      </c>
      <c r="V529" s="66" t="str">
        <f t="shared" si="264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5">IFERROR((F531-F530)/F530,"")</f>
        <v/>
      </c>
      <c r="G532" s="63" t="str">
        <f t="shared" si="265"/>
        <v/>
      </c>
      <c r="H532" s="63" t="str">
        <f t="shared" si="265"/>
        <v/>
      </c>
      <c r="I532" s="63" t="str">
        <f t="shared" si="265"/>
        <v/>
      </c>
      <c r="J532" s="63" t="str">
        <f t="shared" si="265"/>
        <v/>
      </c>
      <c r="K532" s="63" t="str">
        <f t="shared" si="265"/>
        <v/>
      </c>
      <c r="L532" s="63" t="str">
        <f t="shared" si="265"/>
        <v/>
      </c>
      <c r="M532" s="63" t="str">
        <f t="shared" si="265"/>
        <v/>
      </c>
      <c r="N532" s="35" t="str">
        <f t="shared" si="265"/>
        <v/>
      </c>
      <c r="O532" s="35" t="str">
        <f t="shared" si="265"/>
        <v/>
      </c>
      <c r="P532" s="35" t="str">
        <f t="shared" si="265"/>
        <v/>
      </c>
      <c r="Q532" s="63" t="str">
        <f t="shared" si="265"/>
        <v/>
      </c>
      <c r="R532" s="63" t="str">
        <f t="shared" si="265"/>
        <v/>
      </c>
      <c r="S532" s="63" t="str">
        <f t="shared" si="265"/>
        <v/>
      </c>
      <c r="T532" s="63" t="str">
        <f t="shared" si="265"/>
        <v/>
      </c>
      <c r="U532" s="63" t="str">
        <f t="shared" si="265"/>
        <v/>
      </c>
      <c r="V532" s="64" t="str">
        <f t="shared" si="265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6">IFERROR(SQRT(2*(F531-F530)^2/(F531+F530)),"")</f>
        <v/>
      </c>
      <c r="G533" s="65" t="str">
        <f t="shared" si="266"/>
        <v/>
      </c>
      <c r="H533" s="65" t="str">
        <f t="shared" si="266"/>
        <v/>
      </c>
      <c r="I533" s="65" t="str">
        <f t="shared" si="266"/>
        <v/>
      </c>
      <c r="J533" s="65" t="str">
        <f t="shared" si="266"/>
        <v/>
      </c>
      <c r="K533" s="65" t="str">
        <f t="shared" si="266"/>
        <v/>
      </c>
      <c r="L533" s="65" t="str">
        <f t="shared" si="266"/>
        <v/>
      </c>
      <c r="M533" s="65" t="str">
        <f t="shared" si="266"/>
        <v/>
      </c>
      <c r="N533" s="70" t="str">
        <f t="shared" si="266"/>
        <v/>
      </c>
      <c r="O533" s="70" t="str">
        <f t="shared" si="266"/>
        <v/>
      </c>
      <c r="P533" s="70" t="str">
        <f t="shared" si="266"/>
        <v/>
      </c>
      <c r="Q533" s="65" t="str">
        <f t="shared" si="266"/>
        <v/>
      </c>
      <c r="R533" s="65" t="str">
        <f t="shared" si="266"/>
        <v/>
      </c>
      <c r="S533" s="65" t="str">
        <f t="shared" si="266"/>
        <v/>
      </c>
      <c r="T533" s="65" t="str">
        <f t="shared" si="266"/>
        <v/>
      </c>
      <c r="U533" s="65" t="str">
        <f t="shared" si="266"/>
        <v/>
      </c>
      <c r="V533" s="66" t="str">
        <f t="shared" si="266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67">IFERROR((F535-F534)/F534,"")</f>
        <v/>
      </c>
      <c r="G536" s="63" t="str">
        <f t="shared" si="267"/>
        <v/>
      </c>
      <c r="H536" s="63" t="str">
        <f t="shared" si="267"/>
        <v/>
      </c>
      <c r="I536" s="63" t="str">
        <f t="shared" si="267"/>
        <v/>
      </c>
      <c r="J536" s="63" t="str">
        <f t="shared" si="267"/>
        <v/>
      </c>
      <c r="K536" s="63" t="str">
        <f t="shared" si="267"/>
        <v/>
      </c>
      <c r="L536" s="63" t="str">
        <f t="shared" si="267"/>
        <v/>
      </c>
      <c r="M536" s="63" t="str">
        <f t="shared" si="267"/>
        <v/>
      </c>
      <c r="N536" s="35" t="str">
        <f t="shared" si="267"/>
        <v/>
      </c>
      <c r="O536" s="35" t="str">
        <f t="shared" si="267"/>
        <v/>
      </c>
      <c r="P536" s="35" t="str">
        <f t="shared" si="267"/>
        <v/>
      </c>
      <c r="Q536" s="63" t="str">
        <f t="shared" si="267"/>
        <v/>
      </c>
      <c r="R536" s="63" t="str">
        <f t="shared" si="267"/>
        <v/>
      </c>
      <c r="S536" s="63" t="str">
        <f t="shared" si="267"/>
        <v/>
      </c>
      <c r="T536" s="63" t="str">
        <f t="shared" si="267"/>
        <v/>
      </c>
      <c r="U536" s="63" t="str">
        <f t="shared" si="267"/>
        <v/>
      </c>
      <c r="V536" s="64" t="str">
        <f t="shared" si="267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68">IFERROR(SQRT(2*(F535-F534)^2/(F535+F534)),"")</f>
        <v/>
      </c>
      <c r="G537" s="65" t="str">
        <f t="shared" si="268"/>
        <v/>
      </c>
      <c r="H537" s="65" t="str">
        <f t="shared" si="268"/>
        <v/>
      </c>
      <c r="I537" s="65" t="str">
        <f t="shared" si="268"/>
        <v/>
      </c>
      <c r="J537" s="65" t="str">
        <f t="shared" si="268"/>
        <v/>
      </c>
      <c r="K537" s="65" t="str">
        <f t="shared" si="268"/>
        <v/>
      </c>
      <c r="L537" s="65" t="str">
        <f t="shared" si="268"/>
        <v/>
      </c>
      <c r="M537" s="65" t="str">
        <f t="shared" si="268"/>
        <v/>
      </c>
      <c r="N537" s="70" t="str">
        <f t="shared" si="268"/>
        <v/>
      </c>
      <c r="O537" s="70" t="str">
        <f t="shared" si="268"/>
        <v/>
      </c>
      <c r="P537" s="70" t="str">
        <f t="shared" si="268"/>
        <v/>
      </c>
      <c r="Q537" s="65" t="str">
        <f t="shared" si="268"/>
        <v/>
      </c>
      <c r="R537" s="65" t="str">
        <f t="shared" si="268"/>
        <v/>
      </c>
      <c r="S537" s="65" t="str">
        <f t="shared" si="268"/>
        <v/>
      </c>
      <c r="T537" s="65" t="str">
        <f t="shared" si="268"/>
        <v/>
      </c>
      <c r="U537" s="65" t="str">
        <f t="shared" si="268"/>
        <v/>
      </c>
      <c r="V537" s="66" t="str">
        <f t="shared" si="268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69">IFERROR((F539-F538)/F538,"")</f>
        <v/>
      </c>
      <c r="G540" s="63" t="str">
        <f t="shared" si="269"/>
        <v/>
      </c>
      <c r="H540" s="63" t="str">
        <f t="shared" si="269"/>
        <v/>
      </c>
      <c r="I540" s="63" t="str">
        <f t="shared" si="269"/>
        <v/>
      </c>
      <c r="J540" s="63" t="str">
        <f t="shared" si="269"/>
        <v/>
      </c>
      <c r="K540" s="63" t="str">
        <f t="shared" si="269"/>
        <v/>
      </c>
      <c r="L540" s="63" t="str">
        <f t="shared" si="269"/>
        <v/>
      </c>
      <c r="M540" s="63" t="str">
        <f t="shared" si="269"/>
        <v/>
      </c>
      <c r="N540" s="35" t="str">
        <f t="shared" si="269"/>
        <v/>
      </c>
      <c r="O540" s="35" t="str">
        <f t="shared" si="269"/>
        <v/>
      </c>
      <c r="P540" s="35" t="str">
        <f t="shared" si="269"/>
        <v/>
      </c>
      <c r="Q540" s="63" t="str">
        <f t="shared" si="269"/>
        <v/>
      </c>
      <c r="R540" s="63" t="str">
        <f t="shared" si="269"/>
        <v/>
      </c>
      <c r="S540" s="63" t="str">
        <f t="shared" si="269"/>
        <v/>
      </c>
      <c r="T540" s="63" t="str">
        <f t="shared" si="269"/>
        <v/>
      </c>
      <c r="U540" s="63" t="str">
        <f t="shared" si="269"/>
        <v/>
      </c>
      <c r="V540" s="64" t="str">
        <f t="shared" si="269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70">IFERROR(SQRT(2*(F539-F538)^2/(F539+F538)),"")</f>
        <v/>
      </c>
      <c r="G541" s="65" t="str">
        <f t="shared" si="270"/>
        <v/>
      </c>
      <c r="H541" s="65" t="str">
        <f t="shared" si="270"/>
        <v/>
      </c>
      <c r="I541" s="65" t="str">
        <f t="shared" si="270"/>
        <v/>
      </c>
      <c r="J541" s="65" t="str">
        <f t="shared" si="270"/>
        <v/>
      </c>
      <c r="K541" s="65" t="str">
        <f t="shared" si="270"/>
        <v/>
      </c>
      <c r="L541" s="65" t="str">
        <f t="shared" si="270"/>
        <v/>
      </c>
      <c r="M541" s="65" t="str">
        <f t="shared" si="270"/>
        <v/>
      </c>
      <c r="N541" s="70" t="str">
        <f t="shared" si="270"/>
        <v/>
      </c>
      <c r="O541" s="70" t="str">
        <f t="shared" si="270"/>
        <v/>
      </c>
      <c r="P541" s="70" t="str">
        <f t="shared" si="270"/>
        <v/>
      </c>
      <c r="Q541" s="65" t="str">
        <f t="shared" si="270"/>
        <v/>
      </c>
      <c r="R541" s="65" t="str">
        <f t="shared" si="270"/>
        <v/>
      </c>
      <c r="S541" s="65" t="str">
        <f t="shared" si="270"/>
        <v/>
      </c>
      <c r="T541" s="65" t="str">
        <f t="shared" si="270"/>
        <v/>
      </c>
      <c r="U541" s="65" t="str">
        <f t="shared" si="270"/>
        <v/>
      </c>
      <c r="V541" s="66" t="str">
        <f t="shared" si="270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1">IFERROR((F543-F542)/F542,"")</f>
        <v/>
      </c>
      <c r="G544" s="63" t="str">
        <f t="shared" si="271"/>
        <v/>
      </c>
      <c r="H544" s="63" t="str">
        <f t="shared" si="271"/>
        <v/>
      </c>
      <c r="I544" s="63" t="str">
        <f t="shared" si="271"/>
        <v/>
      </c>
      <c r="J544" s="63" t="str">
        <f t="shared" si="271"/>
        <v/>
      </c>
      <c r="K544" s="63" t="str">
        <f t="shared" si="271"/>
        <v/>
      </c>
      <c r="L544" s="63" t="str">
        <f t="shared" si="271"/>
        <v/>
      </c>
      <c r="M544" s="63" t="str">
        <f t="shared" si="271"/>
        <v/>
      </c>
      <c r="N544" s="35" t="str">
        <f t="shared" si="271"/>
        <v/>
      </c>
      <c r="O544" s="35" t="str">
        <f t="shared" si="271"/>
        <v/>
      </c>
      <c r="P544" s="35" t="str">
        <f t="shared" si="271"/>
        <v/>
      </c>
      <c r="Q544" s="63" t="str">
        <f t="shared" si="271"/>
        <v/>
      </c>
      <c r="R544" s="63" t="str">
        <f t="shared" si="271"/>
        <v/>
      </c>
      <c r="S544" s="63" t="str">
        <f t="shared" si="271"/>
        <v/>
      </c>
      <c r="T544" s="63" t="str">
        <f t="shared" si="271"/>
        <v/>
      </c>
      <c r="U544" s="63" t="str">
        <f t="shared" si="271"/>
        <v/>
      </c>
      <c r="V544" s="64" t="str">
        <f t="shared" si="271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2">IFERROR(SQRT(2*(F543-F542)^2/(F543+F542)),"")</f>
        <v/>
      </c>
      <c r="G545" s="65" t="str">
        <f t="shared" si="272"/>
        <v/>
      </c>
      <c r="H545" s="65" t="str">
        <f t="shared" si="272"/>
        <v/>
      </c>
      <c r="I545" s="65" t="str">
        <f t="shared" si="272"/>
        <v/>
      </c>
      <c r="J545" s="65" t="str">
        <f t="shared" si="272"/>
        <v/>
      </c>
      <c r="K545" s="65" t="str">
        <f t="shared" si="272"/>
        <v/>
      </c>
      <c r="L545" s="65" t="str">
        <f t="shared" si="272"/>
        <v/>
      </c>
      <c r="M545" s="65" t="str">
        <f t="shared" si="272"/>
        <v/>
      </c>
      <c r="N545" s="70" t="str">
        <f t="shared" si="272"/>
        <v/>
      </c>
      <c r="O545" s="70" t="str">
        <f t="shared" si="272"/>
        <v/>
      </c>
      <c r="P545" s="70" t="str">
        <f t="shared" si="272"/>
        <v/>
      </c>
      <c r="Q545" s="65" t="str">
        <f t="shared" si="272"/>
        <v/>
      </c>
      <c r="R545" s="65" t="str">
        <f t="shared" si="272"/>
        <v/>
      </c>
      <c r="S545" s="65" t="str">
        <f t="shared" si="272"/>
        <v/>
      </c>
      <c r="T545" s="65" t="str">
        <f t="shared" si="272"/>
        <v/>
      </c>
      <c r="U545" s="65" t="str">
        <f t="shared" si="272"/>
        <v/>
      </c>
      <c r="V545" s="66" t="str">
        <f t="shared" si="272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3">IFERROR((F547-F546)/F546,"")</f>
        <v/>
      </c>
      <c r="G548" s="63" t="str">
        <f t="shared" si="273"/>
        <v/>
      </c>
      <c r="H548" s="63" t="str">
        <f t="shared" si="273"/>
        <v/>
      </c>
      <c r="I548" s="63" t="str">
        <f t="shared" si="273"/>
        <v/>
      </c>
      <c r="J548" s="63" t="str">
        <f t="shared" si="273"/>
        <v/>
      </c>
      <c r="K548" s="63" t="str">
        <f t="shared" si="273"/>
        <v/>
      </c>
      <c r="L548" s="63" t="str">
        <f t="shared" si="273"/>
        <v/>
      </c>
      <c r="M548" s="63" t="str">
        <f t="shared" si="273"/>
        <v/>
      </c>
      <c r="N548" s="35" t="str">
        <f t="shared" si="273"/>
        <v/>
      </c>
      <c r="O548" s="35" t="str">
        <f t="shared" si="273"/>
        <v/>
      </c>
      <c r="P548" s="35" t="str">
        <f t="shared" si="273"/>
        <v/>
      </c>
      <c r="Q548" s="63" t="str">
        <f t="shared" si="273"/>
        <v/>
      </c>
      <c r="R548" s="63" t="str">
        <f t="shared" si="273"/>
        <v/>
      </c>
      <c r="S548" s="63" t="str">
        <f t="shared" si="273"/>
        <v/>
      </c>
      <c r="T548" s="63" t="str">
        <f t="shared" si="273"/>
        <v/>
      </c>
      <c r="U548" s="63" t="str">
        <f t="shared" si="273"/>
        <v/>
      </c>
      <c r="V548" s="64" t="str">
        <f t="shared" si="273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4">IFERROR(SQRT(2*(F547-F546)^2/(F547+F546)),"")</f>
        <v/>
      </c>
      <c r="G549" s="65" t="str">
        <f t="shared" si="274"/>
        <v/>
      </c>
      <c r="H549" s="65" t="str">
        <f t="shared" si="274"/>
        <v/>
      </c>
      <c r="I549" s="65" t="str">
        <f t="shared" si="274"/>
        <v/>
      </c>
      <c r="J549" s="65" t="str">
        <f t="shared" si="274"/>
        <v/>
      </c>
      <c r="K549" s="65" t="str">
        <f t="shared" si="274"/>
        <v/>
      </c>
      <c r="L549" s="65" t="str">
        <f t="shared" si="274"/>
        <v/>
      </c>
      <c r="M549" s="65" t="str">
        <f t="shared" si="274"/>
        <v/>
      </c>
      <c r="N549" s="70" t="str">
        <f t="shared" si="274"/>
        <v/>
      </c>
      <c r="O549" s="70" t="str">
        <f t="shared" si="274"/>
        <v/>
      </c>
      <c r="P549" s="70" t="str">
        <f t="shared" si="274"/>
        <v/>
      </c>
      <c r="Q549" s="65" t="str">
        <f t="shared" si="274"/>
        <v/>
      </c>
      <c r="R549" s="65" t="str">
        <f t="shared" si="274"/>
        <v/>
      </c>
      <c r="S549" s="65" t="str">
        <f t="shared" si="274"/>
        <v/>
      </c>
      <c r="T549" s="65" t="str">
        <f t="shared" si="274"/>
        <v/>
      </c>
      <c r="U549" s="65" t="str">
        <f t="shared" si="274"/>
        <v/>
      </c>
      <c r="V549" s="66" t="str">
        <f t="shared" si="274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5">IFERROR((F551-F550)/F550,"")</f>
        <v/>
      </c>
      <c r="G552" s="63" t="str">
        <f t="shared" si="275"/>
        <v/>
      </c>
      <c r="H552" s="63" t="str">
        <f t="shared" si="275"/>
        <v/>
      </c>
      <c r="I552" s="63" t="str">
        <f t="shared" si="275"/>
        <v/>
      </c>
      <c r="J552" s="63" t="str">
        <f t="shared" si="275"/>
        <v/>
      </c>
      <c r="K552" s="63" t="str">
        <f t="shared" si="275"/>
        <v/>
      </c>
      <c r="L552" s="63" t="str">
        <f t="shared" si="275"/>
        <v/>
      </c>
      <c r="M552" s="63" t="str">
        <f t="shared" si="275"/>
        <v/>
      </c>
      <c r="N552" s="35" t="str">
        <f t="shared" si="275"/>
        <v/>
      </c>
      <c r="O552" s="35" t="str">
        <f t="shared" si="275"/>
        <v/>
      </c>
      <c r="P552" s="35" t="str">
        <f t="shared" si="275"/>
        <v/>
      </c>
      <c r="Q552" s="63" t="str">
        <f t="shared" si="275"/>
        <v/>
      </c>
      <c r="R552" s="63" t="str">
        <f t="shared" si="275"/>
        <v/>
      </c>
      <c r="S552" s="63" t="str">
        <f t="shared" si="275"/>
        <v/>
      </c>
      <c r="T552" s="63" t="str">
        <f t="shared" si="275"/>
        <v/>
      </c>
      <c r="U552" s="63" t="str">
        <f t="shared" si="275"/>
        <v/>
      </c>
      <c r="V552" s="64" t="str">
        <f t="shared" si="275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6">IFERROR(SQRT(2*(F551-F550)^2/(F551+F550)),"")</f>
        <v/>
      </c>
      <c r="G553" s="65" t="str">
        <f t="shared" si="276"/>
        <v/>
      </c>
      <c r="H553" s="65" t="str">
        <f t="shared" si="276"/>
        <v/>
      </c>
      <c r="I553" s="65" t="str">
        <f t="shared" si="276"/>
        <v/>
      </c>
      <c r="J553" s="65" t="str">
        <f t="shared" si="276"/>
        <v/>
      </c>
      <c r="K553" s="65" t="str">
        <f t="shared" si="276"/>
        <v/>
      </c>
      <c r="L553" s="65" t="str">
        <f t="shared" si="276"/>
        <v/>
      </c>
      <c r="M553" s="65" t="str">
        <f t="shared" si="276"/>
        <v/>
      </c>
      <c r="N553" s="70" t="str">
        <f t="shared" si="276"/>
        <v/>
      </c>
      <c r="O553" s="70" t="str">
        <f t="shared" si="276"/>
        <v/>
      </c>
      <c r="P553" s="70" t="str">
        <f t="shared" si="276"/>
        <v/>
      </c>
      <c r="Q553" s="65" t="str">
        <f t="shared" si="276"/>
        <v/>
      </c>
      <c r="R553" s="65" t="str">
        <f t="shared" si="276"/>
        <v/>
      </c>
      <c r="S553" s="65" t="str">
        <f t="shared" si="276"/>
        <v/>
      </c>
      <c r="T553" s="65" t="str">
        <f t="shared" si="276"/>
        <v/>
      </c>
      <c r="U553" s="65" t="str">
        <f t="shared" si="276"/>
        <v/>
      </c>
      <c r="V553" s="66" t="str">
        <f t="shared" si="276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77">IFERROR((F555-F554)/F554,"")</f>
        <v/>
      </c>
      <c r="G556" s="63" t="str">
        <f t="shared" si="277"/>
        <v/>
      </c>
      <c r="H556" s="63" t="str">
        <f t="shared" si="277"/>
        <v/>
      </c>
      <c r="I556" s="63" t="str">
        <f t="shared" si="277"/>
        <v/>
      </c>
      <c r="J556" s="63" t="str">
        <f t="shared" si="277"/>
        <v/>
      </c>
      <c r="K556" s="63" t="str">
        <f t="shared" si="277"/>
        <v/>
      </c>
      <c r="L556" s="63" t="str">
        <f t="shared" si="277"/>
        <v/>
      </c>
      <c r="M556" s="63" t="str">
        <f t="shared" si="277"/>
        <v/>
      </c>
      <c r="N556" s="35" t="str">
        <f t="shared" si="277"/>
        <v/>
      </c>
      <c r="O556" s="35" t="str">
        <f t="shared" si="277"/>
        <v/>
      </c>
      <c r="P556" s="35" t="str">
        <f t="shared" si="277"/>
        <v/>
      </c>
      <c r="Q556" s="63" t="str">
        <f t="shared" si="277"/>
        <v/>
      </c>
      <c r="R556" s="63" t="str">
        <f t="shared" si="277"/>
        <v/>
      </c>
      <c r="S556" s="63" t="str">
        <f t="shared" si="277"/>
        <v/>
      </c>
      <c r="T556" s="63" t="str">
        <f t="shared" si="277"/>
        <v/>
      </c>
      <c r="U556" s="63" t="str">
        <f t="shared" si="277"/>
        <v/>
      </c>
      <c r="V556" s="64" t="str">
        <f t="shared" si="277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78">IFERROR(SQRT(2*(F555-F554)^2/(F555+F554)),"")</f>
        <v/>
      </c>
      <c r="G557" s="65" t="str">
        <f t="shared" si="278"/>
        <v/>
      </c>
      <c r="H557" s="65" t="str">
        <f t="shared" si="278"/>
        <v/>
      </c>
      <c r="I557" s="65" t="str">
        <f t="shared" si="278"/>
        <v/>
      </c>
      <c r="J557" s="65" t="str">
        <f t="shared" si="278"/>
        <v/>
      </c>
      <c r="K557" s="65" t="str">
        <f t="shared" si="278"/>
        <v/>
      </c>
      <c r="L557" s="65" t="str">
        <f t="shared" si="278"/>
        <v/>
      </c>
      <c r="M557" s="65" t="str">
        <f t="shared" si="278"/>
        <v/>
      </c>
      <c r="N557" s="70" t="str">
        <f t="shared" si="278"/>
        <v/>
      </c>
      <c r="O557" s="70" t="str">
        <f t="shared" si="278"/>
        <v/>
      </c>
      <c r="P557" s="70" t="str">
        <f t="shared" si="278"/>
        <v/>
      </c>
      <c r="Q557" s="65" t="str">
        <f t="shared" si="278"/>
        <v/>
      </c>
      <c r="R557" s="65" t="str">
        <f t="shared" si="278"/>
        <v/>
      </c>
      <c r="S557" s="65" t="str">
        <f t="shared" si="278"/>
        <v/>
      </c>
      <c r="T557" s="65" t="str">
        <f t="shared" si="278"/>
        <v/>
      </c>
      <c r="U557" s="65" t="str">
        <f t="shared" si="278"/>
        <v/>
      </c>
      <c r="V557" s="66" t="str">
        <f t="shared" si="278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79">IFERROR((F559-F558)/F558,"")</f>
        <v/>
      </c>
      <c r="G560" s="63" t="str">
        <f t="shared" si="279"/>
        <v/>
      </c>
      <c r="H560" s="63" t="str">
        <f t="shared" si="279"/>
        <v/>
      </c>
      <c r="I560" s="63" t="str">
        <f t="shared" si="279"/>
        <v/>
      </c>
      <c r="J560" s="63" t="str">
        <f t="shared" si="279"/>
        <v/>
      </c>
      <c r="K560" s="63" t="str">
        <f t="shared" si="279"/>
        <v/>
      </c>
      <c r="L560" s="63" t="str">
        <f t="shared" si="279"/>
        <v/>
      </c>
      <c r="M560" s="63" t="str">
        <f t="shared" si="279"/>
        <v/>
      </c>
      <c r="N560" s="35" t="str">
        <f t="shared" si="279"/>
        <v/>
      </c>
      <c r="O560" s="35" t="str">
        <f t="shared" si="279"/>
        <v/>
      </c>
      <c r="P560" s="35" t="str">
        <f t="shared" si="279"/>
        <v/>
      </c>
      <c r="Q560" s="63" t="str">
        <f t="shared" si="279"/>
        <v/>
      </c>
      <c r="R560" s="63" t="str">
        <f t="shared" si="279"/>
        <v/>
      </c>
      <c r="S560" s="63" t="str">
        <f t="shared" si="279"/>
        <v/>
      </c>
      <c r="T560" s="63" t="str">
        <f t="shared" si="279"/>
        <v/>
      </c>
      <c r="U560" s="63" t="str">
        <f t="shared" si="279"/>
        <v/>
      </c>
      <c r="V560" s="64" t="str">
        <f t="shared" si="279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80">IFERROR(SQRT(2*(F559-F558)^2/(F559+F558)),"")</f>
        <v/>
      </c>
      <c r="G561" s="65" t="str">
        <f t="shared" si="280"/>
        <v/>
      </c>
      <c r="H561" s="65" t="str">
        <f t="shared" si="280"/>
        <v/>
      </c>
      <c r="I561" s="65" t="str">
        <f t="shared" si="280"/>
        <v/>
      </c>
      <c r="J561" s="65" t="str">
        <f t="shared" si="280"/>
        <v/>
      </c>
      <c r="K561" s="65" t="str">
        <f t="shared" si="280"/>
        <v/>
      </c>
      <c r="L561" s="65" t="str">
        <f t="shared" si="280"/>
        <v/>
      </c>
      <c r="M561" s="65" t="str">
        <f t="shared" si="280"/>
        <v/>
      </c>
      <c r="N561" s="70" t="str">
        <f t="shared" si="280"/>
        <v/>
      </c>
      <c r="O561" s="70" t="str">
        <f t="shared" si="280"/>
        <v/>
      </c>
      <c r="P561" s="70" t="str">
        <f t="shared" si="280"/>
        <v/>
      </c>
      <c r="Q561" s="65" t="str">
        <f t="shared" si="280"/>
        <v/>
      </c>
      <c r="R561" s="65" t="str">
        <f t="shared" si="280"/>
        <v/>
      </c>
      <c r="S561" s="65" t="str">
        <f t="shared" si="280"/>
        <v/>
      </c>
      <c r="T561" s="65" t="str">
        <f t="shared" si="280"/>
        <v/>
      </c>
      <c r="U561" s="65" t="str">
        <f t="shared" si="280"/>
        <v/>
      </c>
      <c r="V561" s="66" t="str">
        <f t="shared" si="280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1">IFERROR((F563-F562)/F562,"")</f>
        <v/>
      </c>
      <c r="G564" s="63" t="str">
        <f t="shared" si="281"/>
        <v/>
      </c>
      <c r="H564" s="63" t="str">
        <f t="shared" si="281"/>
        <v/>
      </c>
      <c r="I564" s="63" t="str">
        <f t="shared" si="281"/>
        <v/>
      </c>
      <c r="J564" s="63" t="str">
        <f t="shared" si="281"/>
        <v/>
      </c>
      <c r="K564" s="63" t="str">
        <f t="shared" si="281"/>
        <v/>
      </c>
      <c r="L564" s="63" t="str">
        <f t="shared" si="281"/>
        <v/>
      </c>
      <c r="M564" s="63" t="str">
        <f t="shared" si="281"/>
        <v/>
      </c>
      <c r="N564" s="35" t="str">
        <f t="shared" si="281"/>
        <v/>
      </c>
      <c r="O564" s="35" t="str">
        <f t="shared" si="281"/>
        <v/>
      </c>
      <c r="P564" s="35" t="str">
        <f t="shared" si="281"/>
        <v/>
      </c>
      <c r="Q564" s="63" t="str">
        <f t="shared" si="281"/>
        <v/>
      </c>
      <c r="R564" s="63" t="str">
        <f t="shared" si="281"/>
        <v/>
      </c>
      <c r="S564" s="63" t="str">
        <f t="shared" si="281"/>
        <v/>
      </c>
      <c r="T564" s="63" t="str">
        <f t="shared" si="281"/>
        <v/>
      </c>
      <c r="U564" s="63" t="str">
        <f t="shared" si="281"/>
        <v/>
      </c>
      <c r="V564" s="64" t="str">
        <f t="shared" si="281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2">IFERROR(SQRT(2*(F563-F562)^2/(F563+F562)),"")</f>
        <v/>
      </c>
      <c r="G565" s="65" t="str">
        <f t="shared" si="282"/>
        <v/>
      </c>
      <c r="H565" s="65" t="str">
        <f t="shared" si="282"/>
        <v/>
      </c>
      <c r="I565" s="65" t="str">
        <f t="shared" si="282"/>
        <v/>
      </c>
      <c r="J565" s="65" t="str">
        <f t="shared" si="282"/>
        <v/>
      </c>
      <c r="K565" s="65" t="str">
        <f t="shared" si="282"/>
        <v/>
      </c>
      <c r="L565" s="65" t="str">
        <f t="shared" si="282"/>
        <v/>
      </c>
      <c r="M565" s="65" t="str">
        <f t="shared" si="282"/>
        <v/>
      </c>
      <c r="N565" s="70" t="str">
        <f t="shared" si="282"/>
        <v/>
      </c>
      <c r="O565" s="70" t="str">
        <f t="shared" si="282"/>
        <v/>
      </c>
      <c r="P565" s="70" t="str">
        <f t="shared" si="282"/>
        <v/>
      </c>
      <c r="Q565" s="65" t="str">
        <f t="shared" si="282"/>
        <v/>
      </c>
      <c r="R565" s="65" t="str">
        <f t="shared" si="282"/>
        <v/>
      </c>
      <c r="S565" s="65" t="str">
        <f t="shared" si="282"/>
        <v/>
      </c>
      <c r="T565" s="65" t="str">
        <f t="shared" si="282"/>
        <v/>
      </c>
      <c r="U565" s="65" t="str">
        <f t="shared" si="282"/>
        <v/>
      </c>
      <c r="V565" s="66" t="str">
        <f t="shared" si="282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3">IFERROR((F567-F566)/F566,"")</f>
        <v/>
      </c>
      <c r="G568" s="63" t="str">
        <f t="shared" si="283"/>
        <v/>
      </c>
      <c r="H568" s="63" t="str">
        <f t="shared" si="283"/>
        <v/>
      </c>
      <c r="I568" s="63" t="str">
        <f t="shared" si="283"/>
        <v/>
      </c>
      <c r="J568" s="63" t="str">
        <f t="shared" si="283"/>
        <v/>
      </c>
      <c r="K568" s="63" t="str">
        <f t="shared" si="283"/>
        <v/>
      </c>
      <c r="L568" s="63" t="str">
        <f t="shared" si="283"/>
        <v/>
      </c>
      <c r="M568" s="63" t="str">
        <f t="shared" si="283"/>
        <v/>
      </c>
      <c r="N568" s="35" t="str">
        <f t="shared" si="283"/>
        <v/>
      </c>
      <c r="O568" s="35" t="str">
        <f t="shared" si="283"/>
        <v/>
      </c>
      <c r="P568" s="35" t="str">
        <f t="shared" si="283"/>
        <v/>
      </c>
      <c r="Q568" s="63" t="str">
        <f t="shared" si="283"/>
        <v/>
      </c>
      <c r="R568" s="63" t="str">
        <f t="shared" si="283"/>
        <v/>
      </c>
      <c r="S568" s="63" t="str">
        <f t="shared" si="283"/>
        <v/>
      </c>
      <c r="T568" s="63" t="str">
        <f t="shared" si="283"/>
        <v/>
      </c>
      <c r="U568" s="63" t="str">
        <f t="shared" si="283"/>
        <v/>
      </c>
      <c r="V568" s="64" t="str">
        <f t="shared" si="283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4">IFERROR(SQRT(2*(F567-F566)^2/(F567+F566)),"")</f>
        <v/>
      </c>
      <c r="G569" s="65" t="str">
        <f t="shared" si="284"/>
        <v/>
      </c>
      <c r="H569" s="65" t="str">
        <f t="shared" si="284"/>
        <v/>
      </c>
      <c r="I569" s="65" t="str">
        <f t="shared" si="284"/>
        <v/>
      </c>
      <c r="J569" s="65" t="str">
        <f t="shared" si="284"/>
        <v/>
      </c>
      <c r="K569" s="65" t="str">
        <f t="shared" si="284"/>
        <v/>
      </c>
      <c r="L569" s="65" t="str">
        <f t="shared" si="284"/>
        <v/>
      </c>
      <c r="M569" s="65" t="str">
        <f t="shared" si="284"/>
        <v/>
      </c>
      <c r="N569" s="70" t="str">
        <f t="shared" si="284"/>
        <v/>
      </c>
      <c r="O569" s="70" t="str">
        <f t="shared" si="284"/>
        <v/>
      </c>
      <c r="P569" s="70" t="str">
        <f t="shared" si="284"/>
        <v/>
      </c>
      <c r="Q569" s="65" t="str">
        <f t="shared" si="284"/>
        <v/>
      </c>
      <c r="R569" s="65" t="str">
        <f t="shared" si="284"/>
        <v/>
      </c>
      <c r="S569" s="65" t="str">
        <f t="shared" si="284"/>
        <v/>
      </c>
      <c r="T569" s="65" t="str">
        <f t="shared" si="284"/>
        <v/>
      </c>
      <c r="U569" s="65" t="str">
        <f t="shared" si="284"/>
        <v/>
      </c>
      <c r="V569" s="66" t="str">
        <f t="shared" si="284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5">IFERROR((F571-F570)/F570,"")</f>
        <v/>
      </c>
      <c r="G572" s="63" t="str">
        <f t="shared" si="285"/>
        <v/>
      </c>
      <c r="H572" s="63" t="str">
        <f t="shared" si="285"/>
        <v/>
      </c>
      <c r="I572" s="63" t="str">
        <f t="shared" si="285"/>
        <v/>
      </c>
      <c r="J572" s="63" t="str">
        <f t="shared" si="285"/>
        <v/>
      </c>
      <c r="K572" s="63" t="str">
        <f t="shared" si="285"/>
        <v/>
      </c>
      <c r="L572" s="63" t="str">
        <f t="shared" si="285"/>
        <v/>
      </c>
      <c r="M572" s="63" t="str">
        <f t="shared" si="285"/>
        <v/>
      </c>
      <c r="N572" s="35" t="str">
        <f t="shared" si="285"/>
        <v/>
      </c>
      <c r="O572" s="35" t="str">
        <f t="shared" si="285"/>
        <v/>
      </c>
      <c r="P572" s="35" t="str">
        <f t="shared" si="285"/>
        <v/>
      </c>
      <c r="Q572" s="63" t="str">
        <f t="shared" si="285"/>
        <v/>
      </c>
      <c r="R572" s="63" t="str">
        <f t="shared" si="285"/>
        <v/>
      </c>
      <c r="S572" s="63" t="str">
        <f t="shared" si="285"/>
        <v/>
      </c>
      <c r="T572" s="63" t="str">
        <f t="shared" si="285"/>
        <v/>
      </c>
      <c r="U572" s="63" t="str">
        <f t="shared" si="285"/>
        <v/>
      </c>
      <c r="V572" s="64" t="str">
        <f t="shared" si="285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6">IFERROR(SQRT(2*(F571-F570)^2/(F571+F570)),"")</f>
        <v/>
      </c>
      <c r="G573" s="65" t="str">
        <f t="shared" si="286"/>
        <v/>
      </c>
      <c r="H573" s="65" t="str">
        <f t="shared" si="286"/>
        <v/>
      </c>
      <c r="I573" s="65" t="str">
        <f t="shared" si="286"/>
        <v/>
      </c>
      <c r="J573" s="65" t="str">
        <f t="shared" si="286"/>
        <v/>
      </c>
      <c r="K573" s="65" t="str">
        <f t="shared" si="286"/>
        <v/>
      </c>
      <c r="L573" s="65" t="str">
        <f t="shared" si="286"/>
        <v/>
      </c>
      <c r="M573" s="65" t="str">
        <f t="shared" si="286"/>
        <v/>
      </c>
      <c r="N573" s="70" t="str">
        <f t="shared" si="286"/>
        <v/>
      </c>
      <c r="O573" s="70" t="str">
        <f t="shared" si="286"/>
        <v/>
      </c>
      <c r="P573" s="70" t="str">
        <f t="shared" si="286"/>
        <v/>
      </c>
      <c r="Q573" s="65" t="str">
        <f t="shared" si="286"/>
        <v/>
      </c>
      <c r="R573" s="65" t="str">
        <f t="shared" si="286"/>
        <v/>
      </c>
      <c r="S573" s="65" t="str">
        <f t="shared" si="286"/>
        <v/>
      </c>
      <c r="T573" s="65" t="str">
        <f t="shared" si="286"/>
        <v/>
      </c>
      <c r="U573" s="65" t="str">
        <f t="shared" si="286"/>
        <v/>
      </c>
      <c r="V573" s="66" t="str">
        <f t="shared" si="286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87">IFERROR((F575-F574)/F574,"")</f>
        <v/>
      </c>
      <c r="G576" s="63" t="str">
        <f t="shared" si="287"/>
        <v/>
      </c>
      <c r="H576" s="63" t="str">
        <f t="shared" si="287"/>
        <v/>
      </c>
      <c r="I576" s="63" t="str">
        <f t="shared" si="287"/>
        <v/>
      </c>
      <c r="J576" s="63" t="str">
        <f t="shared" si="287"/>
        <v/>
      </c>
      <c r="K576" s="63" t="str">
        <f t="shared" si="287"/>
        <v/>
      </c>
      <c r="L576" s="63" t="str">
        <f t="shared" si="287"/>
        <v/>
      </c>
      <c r="M576" s="63" t="str">
        <f t="shared" si="287"/>
        <v/>
      </c>
      <c r="N576" s="35" t="str">
        <f t="shared" si="287"/>
        <v/>
      </c>
      <c r="O576" s="35" t="str">
        <f t="shared" si="287"/>
        <v/>
      </c>
      <c r="P576" s="35" t="str">
        <f t="shared" si="287"/>
        <v/>
      </c>
      <c r="Q576" s="63" t="str">
        <f t="shared" si="287"/>
        <v/>
      </c>
      <c r="R576" s="63" t="str">
        <f t="shared" si="287"/>
        <v/>
      </c>
      <c r="S576" s="63" t="str">
        <f t="shared" si="287"/>
        <v/>
      </c>
      <c r="T576" s="63" t="str">
        <f t="shared" si="287"/>
        <v/>
      </c>
      <c r="U576" s="63" t="str">
        <f t="shared" si="287"/>
        <v/>
      </c>
      <c r="V576" s="64" t="str">
        <f t="shared" si="287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88">IFERROR(SQRT(2*(F575-F574)^2/(F575+F574)),"")</f>
        <v/>
      </c>
      <c r="G577" s="65" t="str">
        <f t="shared" si="288"/>
        <v/>
      </c>
      <c r="H577" s="65" t="str">
        <f t="shared" si="288"/>
        <v/>
      </c>
      <c r="I577" s="65" t="str">
        <f t="shared" si="288"/>
        <v/>
      </c>
      <c r="J577" s="65" t="str">
        <f t="shared" si="288"/>
        <v/>
      </c>
      <c r="K577" s="65" t="str">
        <f t="shared" si="288"/>
        <v/>
      </c>
      <c r="L577" s="65" t="str">
        <f t="shared" si="288"/>
        <v/>
      </c>
      <c r="M577" s="65" t="str">
        <f t="shared" si="288"/>
        <v/>
      </c>
      <c r="N577" s="70" t="str">
        <f t="shared" si="288"/>
        <v/>
      </c>
      <c r="O577" s="70" t="str">
        <f t="shared" si="288"/>
        <v/>
      </c>
      <c r="P577" s="70" t="str">
        <f t="shared" si="288"/>
        <v/>
      </c>
      <c r="Q577" s="65" t="str">
        <f t="shared" si="288"/>
        <v/>
      </c>
      <c r="R577" s="65" t="str">
        <f t="shared" si="288"/>
        <v/>
      </c>
      <c r="S577" s="65" t="str">
        <f t="shared" si="288"/>
        <v/>
      </c>
      <c r="T577" s="65" t="str">
        <f t="shared" si="288"/>
        <v/>
      </c>
      <c r="U577" s="65" t="str">
        <f t="shared" si="288"/>
        <v/>
      </c>
      <c r="V577" s="66" t="str">
        <f t="shared" si="288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89">IFERROR((F579-F578)/F578,"")</f>
        <v/>
      </c>
      <c r="G580" s="63" t="str">
        <f t="shared" si="289"/>
        <v/>
      </c>
      <c r="H580" s="63" t="str">
        <f t="shared" si="289"/>
        <v/>
      </c>
      <c r="I580" s="63" t="str">
        <f t="shared" si="289"/>
        <v/>
      </c>
      <c r="J580" s="63" t="str">
        <f t="shared" si="289"/>
        <v/>
      </c>
      <c r="K580" s="63" t="str">
        <f t="shared" si="289"/>
        <v/>
      </c>
      <c r="L580" s="63" t="str">
        <f t="shared" si="289"/>
        <v/>
      </c>
      <c r="M580" s="63" t="str">
        <f t="shared" si="289"/>
        <v/>
      </c>
      <c r="N580" s="35" t="str">
        <f t="shared" si="289"/>
        <v/>
      </c>
      <c r="O580" s="35" t="str">
        <f t="shared" si="289"/>
        <v/>
      </c>
      <c r="P580" s="35" t="str">
        <f t="shared" si="289"/>
        <v/>
      </c>
      <c r="Q580" s="63" t="str">
        <f t="shared" si="289"/>
        <v/>
      </c>
      <c r="R580" s="63" t="str">
        <f t="shared" si="289"/>
        <v/>
      </c>
      <c r="S580" s="63" t="str">
        <f t="shared" si="289"/>
        <v/>
      </c>
      <c r="T580" s="63" t="str">
        <f t="shared" si="289"/>
        <v/>
      </c>
      <c r="U580" s="63" t="str">
        <f t="shared" si="289"/>
        <v/>
      </c>
      <c r="V580" s="64" t="str">
        <f t="shared" si="289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90">IFERROR(SQRT(2*(F579-F578)^2/(F579+F578)),"")</f>
        <v/>
      </c>
      <c r="G581" s="65" t="str">
        <f t="shared" si="290"/>
        <v/>
      </c>
      <c r="H581" s="65" t="str">
        <f t="shared" si="290"/>
        <v/>
      </c>
      <c r="I581" s="65" t="str">
        <f t="shared" si="290"/>
        <v/>
      </c>
      <c r="J581" s="65" t="str">
        <f t="shared" si="290"/>
        <v/>
      </c>
      <c r="K581" s="65" t="str">
        <f t="shared" si="290"/>
        <v/>
      </c>
      <c r="L581" s="65" t="str">
        <f t="shared" si="290"/>
        <v/>
      </c>
      <c r="M581" s="65" t="str">
        <f t="shared" si="290"/>
        <v/>
      </c>
      <c r="N581" s="70" t="str">
        <f t="shared" si="290"/>
        <v/>
      </c>
      <c r="O581" s="70" t="str">
        <f t="shared" si="290"/>
        <v/>
      </c>
      <c r="P581" s="70" t="str">
        <f t="shared" si="290"/>
        <v/>
      </c>
      <c r="Q581" s="65" t="str">
        <f t="shared" si="290"/>
        <v/>
      </c>
      <c r="R581" s="65" t="str">
        <f t="shared" si="290"/>
        <v/>
      </c>
      <c r="S581" s="65" t="str">
        <f t="shared" si="290"/>
        <v/>
      </c>
      <c r="T581" s="65" t="str">
        <f t="shared" si="290"/>
        <v/>
      </c>
      <c r="U581" s="65" t="str">
        <f t="shared" si="290"/>
        <v/>
      </c>
      <c r="V581" s="66" t="str">
        <f t="shared" si="290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1">IFERROR((F583-F582)/F582,"")</f>
        <v/>
      </c>
      <c r="G584" s="63" t="str">
        <f t="shared" si="291"/>
        <v/>
      </c>
      <c r="H584" s="63" t="str">
        <f t="shared" si="291"/>
        <v/>
      </c>
      <c r="I584" s="63" t="str">
        <f t="shared" si="291"/>
        <v/>
      </c>
      <c r="J584" s="63" t="str">
        <f t="shared" si="291"/>
        <v/>
      </c>
      <c r="K584" s="63" t="str">
        <f t="shared" si="291"/>
        <v/>
      </c>
      <c r="L584" s="63" t="str">
        <f t="shared" si="291"/>
        <v/>
      </c>
      <c r="M584" s="63" t="str">
        <f t="shared" si="291"/>
        <v/>
      </c>
      <c r="N584" s="35" t="str">
        <f t="shared" si="291"/>
        <v/>
      </c>
      <c r="O584" s="35" t="str">
        <f t="shared" si="291"/>
        <v/>
      </c>
      <c r="P584" s="35" t="str">
        <f t="shared" si="291"/>
        <v/>
      </c>
      <c r="Q584" s="63" t="str">
        <f t="shared" si="291"/>
        <v/>
      </c>
      <c r="R584" s="63" t="str">
        <f t="shared" si="291"/>
        <v/>
      </c>
      <c r="S584" s="63" t="str">
        <f t="shared" si="291"/>
        <v/>
      </c>
      <c r="T584" s="63" t="str">
        <f t="shared" si="291"/>
        <v/>
      </c>
      <c r="U584" s="63" t="str">
        <f t="shared" si="291"/>
        <v/>
      </c>
      <c r="V584" s="64" t="str">
        <f t="shared" si="291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2">IFERROR(SQRT(2*(F583-F582)^2/(F583+F582)),"")</f>
        <v/>
      </c>
      <c r="G585" s="65" t="str">
        <f t="shared" si="292"/>
        <v/>
      </c>
      <c r="H585" s="65" t="str">
        <f t="shared" si="292"/>
        <v/>
      </c>
      <c r="I585" s="65" t="str">
        <f t="shared" si="292"/>
        <v/>
      </c>
      <c r="J585" s="65" t="str">
        <f t="shared" si="292"/>
        <v/>
      </c>
      <c r="K585" s="65" t="str">
        <f t="shared" si="292"/>
        <v/>
      </c>
      <c r="L585" s="65" t="str">
        <f t="shared" si="292"/>
        <v/>
      </c>
      <c r="M585" s="65" t="str">
        <f t="shared" si="292"/>
        <v/>
      </c>
      <c r="N585" s="70" t="str">
        <f t="shared" si="292"/>
        <v/>
      </c>
      <c r="O585" s="70" t="str">
        <f t="shared" si="292"/>
        <v/>
      </c>
      <c r="P585" s="70" t="str">
        <f t="shared" si="292"/>
        <v/>
      </c>
      <c r="Q585" s="65" t="str">
        <f t="shared" si="292"/>
        <v/>
      </c>
      <c r="R585" s="65" t="str">
        <f t="shared" si="292"/>
        <v/>
      </c>
      <c r="S585" s="65" t="str">
        <f t="shared" si="292"/>
        <v/>
      </c>
      <c r="T585" s="65" t="str">
        <f t="shared" si="292"/>
        <v/>
      </c>
      <c r="U585" s="65" t="str">
        <f t="shared" si="292"/>
        <v/>
      </c>
      <c r="V585" s="66" t="str">
        <f t="shared" si="292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3">IFERROR((F587-F586)/F586,"")</f>
        <v/>
      </c>
      <c r="G588" s="63" t="str">
        <f t="shared" si="293"/>
        <v/>
      </c>
      <c r="H588" s="63" t="str">
        <f t="shared" si="293"/>
        <v/>
      </c>
      <c r="I588" s="63" t="str">
        <f t="shared" si="293"/>
        <v/>
      </c>
      <c r="J588" s="63" t="str">
        <f t="shared" si="293"/>
        <v/>
      </c>
      <c r="K588" s="63" t="str">
        <f t="shared" si="293"/>
        <v/>
      </c>
      <c r="L588" s="63" t="str">
        <f t="shared" si="293"/>
        <v/>
      </c>
      <c r="M588" s="63" t="str">
        <f t="shared" si="293"/>
        <v/>
      </c>
      <c r="N588" s="35" t="str">
        <f t="shared" si="293"/>
        <v/>
      </c>
      <c r="O588" s="35" t="str">
        <f t="shared" si="293"/>
        <v/>
      </c>
      <c r="P588" s="35" t="str">
        <f t="shared" si="293"/>
        <v/>
      </c>
      <c r="Q588" s="63" t="str">
        <f t="shared" si="293"/>
        <v/>
      </c>
      <c r="R588" s="63" t="str">
        <f t="shared" si="293"/>
        <v/>
      </c>
      <c r="S588" s="63" t="str">
        <f t="shared" si="293"/>
        <v/>
      </c>
      <c r="T588" s="63" t="str">
        <f t="shared" si="293"/>
        <v/>
      </c>
      <c r="U588" s="63" t="str">
        <f t="shared" si="293"/>
        <v/>
      </c>
      <c r="V588" s="64" t="str">
        <f t="shared" si="293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4">IFERROR(SQRT(2*(F587-F586)^2/(F587+F586)),"")</f>
        <v/>
      </c>
      <c r="G589" s="65" t="str">
        <f t="shared" si="294"/>
        <v/>
      </c>
      <c r="H589" s="65" t="str">
        <f t="shared" si="294"/>
        <v/>
      </c>
      <c r="I589" s="65" t="str">
        <f t="shared" si="294"/>
        <v/>
      </c>
      <c r="J589" s="65" t="str">
        <f t="shared" si="294"/>
        <v/>
      </c>
      <c r="K589" s="65" t="str">
        <f t="shared" si="294"/>
        <v/>
      </c>
      <c r="L589" s="65" t="str">
        <f t="shared" si="294"/>
        <v/>
      </c>
      <c r="M589" s="65" t="str">
        <f t="shared" si="294"/>
        <v/>
      </c>
      <c r="N589" s="70" t="str">
        <f t="shared" si="294"/>
        <v/>
      </c>
      <c r="O589" s="70" t="str">
        <f t="shared" si="294"/>
        <v/>
      </c>
      <c r="P589" s="70" t="str">
        <f t="shared" si="294"/>
        <v/>
      </c>
      <c r="Q589" s="65" t="str">
        <f t="shared" si="294"/>
        <v/>
      </c>
      <c r="R589" s="65" t="str">
        <f t="shared" si="294"/>
        <v/>
      </c>
      <c r="S589" s="65" t="str">
        <f t="shared" si="294"/>
        <v/>
      </c>
      <c r="T589" s="65" t="str">
        <f t="shared" si="294"/>
        <v/>
      </c>
      <c r="U589" s="65" t="str">
        <f t="shared" si="294"/>
        <v/>
      </c>
      <c r="V589" s="66" t="str">
        <f t="shared" si="294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5">IFERROR((F591-F590)/F590,"")</f>
        <v/>
      </c>
      <c r="G592" s="63" t="str">
        <f t="shared" si="295"/>
        <v/>
      </c>
      <c r="H592" s="63" t="str">
        <f t="shared" si="295"/>
        <v/>
      </c>
      <c r="I592" s="63" t="str">
        <f t="shared" si="295"/>
        <v/>
      </c>
      <c r="J592" s="63" t="str">
        <f t="shared" si="295"/>
        <v/>
      </c>
      <c r="K592" s="63" t="str">
        <f t="shared" si="295"/>
        <v/>
      </c>
      <c r="L592" s="63" t="str">
        <f t="shared" si="295"/>
        <v/>
      </c>
      <c r="M592" s="63" t="str">
        <f t="shared" si="295"/>
        <v/>
      </c>
      <c r="N592" s="35" t="str">
        <f t="shared" si="295"/>
        <v/>
      </c>
      <c r="O592" s="35" t="str">
        <f t="shared" si="295"/>
        <v/>
      </c>
      <c r="P592" s="35" t="str">
        <f t="shared" si="295"/>
        <v/>
      </c>
      <c r="Q592" s="63" t="str">
        <f t="shared" si="295"/>
        <v/>
      </c>
      <c r="R592" s="63" t="str">
        <f t="shared" si="295"/>
        <v/>
      </c>
      <c r="S592" s="63" t="str">
        <f t="shared" si="295"/>
        <v/>
      </c>
      <c r="T592" s="63" t="str">
        <f t="shared" si="295"/>
        <v/>
      </c>
      <c r="U592" s="63" t="str">
        <f t="shared" si="295"/>
        <v/>
      </c>
      <c r="V592" s="64" t="str">
        <f t="shared" si="295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6">IFERROR(SQRT(2*(F591-F590)^2/(F591+F590)),"")</f>
        <v/>
      </c>
      <c r="G593" s="65" t="str">
        <f t="shared" si="296"/>
        <v/>
      </c>
      <c r="H593" s="65" t="str">
        <f t="shared" si="296"/>
        <v/>
      </c>
      <c r="I593" s="65" t="str">
        <f t="shared" si="296"/>
        <v/>
      </c>
      <c r="J593" s="65" t="str">
        <f t="shared" si="296"/>
        <v/>
      </c>
      <c r="K593" s="65" t="str">
        <f t="shared" si="296"/>
        <v/>
      </c>
      <c r="L593" s="65" t="str">
        <f t="shared" si="296"/>
        <v/>
      </c>
      <c r="M593" s="65" t="str">
        <f t="shared" si="296"/>
        <v/>
      </c>
      <c r="N593" s="70" t="str">
        <f t="shared" si="296"/>
        <v/>
      </c>
      <c r="O593" s="70" t="str">
        <f t="shared" si="296"/>
        <v/>
      </c>
      <c r="P593" s="70" t="str">
        <f t="shared" si="296"/>
        <v/>
      </c>
      <c r="Q593" s="65" t="str">
        <f t="shared" si="296"/>
        <v/>
      </c>
      <c r="R593" s="65" t="str">
        <f t="shared" si="296"/>
        <v/>
      </c>
      <c r="S593" s="65" t="str">
        <f t="shared" si="296"/>
        <v/>
      </c>
      <c r="T593" s="65" t="str">
        <f t="shared" si="296"/>
        <v/>
      </c>
      <c r="U593" s="65" t="str">
        <f t="shared" si="296"/>
        <v/>
      </c>
      <c r="V593" s="66" t="str">
        <f t="shared" si="296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297">IFERROR((F595-F594)/F594,"")</f>
        <v/>
      </c>
      <c r="G596" s="63" t="str">
        <f t="shared" si="297"/>
        <v/>
      </c>
      <c r="H596" s="63" t="str">
        <f t="shared" si="297"/>
        <v/>
      </c>
      <c r="I596" s="63" t="str">
        <f t="shared" si="297"/>
        <v/>
      </c>
      <c r="J596" s="63" t="str">
        <f t="shared" si="297"/>
        <v/>
      </c>
      <c r="K596" s="63" t="str">
        <f t="shared" si="297"/>
        <v/>
      </c>
      <c r="L596" s="63" t="str">
        <f t="shared" si="297"/>
        <v/>
      </c>
      <c r="M596" s="63" t="str">
        <f t="shared" si="297"/>
        <v/>
      </c>
      <c r="N596" s="35" t="str">
        <f t="shared" si="297"/>
        <v/>
      </c>
      <c r="O596" s="35" t="str">
        <f t="shared" si="297"/>
        <v/>
      </c>
      <c r="P596" s="35" t="str">
        <f t="shared" si="297"/>
        <v/>
      </c>
      <c r="Q596" s="63" t="str">
        <f t="shared" si="297"/>
        <v/>
      </c>
      <c r="R596" s="63" t="str">
        <f t="shared" si="297"/>
        <v/>
      </c>
      <c r="S596" s="63" t="str">
        <f t="shared" si="297"/>
        <v/>
      </c>
      <c r="T596" s="63" t="str">
        <f t="shared" si="297"/>
        <v/>
      </c>
      <c r="U596" s="63" t="str">
        <f t="shared" si="297"/>
        <v/>
      </c>
      <c r="V596" s="64" t="str">
        <f t="shared" si="297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298">IFERROR(SQRT(2*(F595-F594)^2/(F595+F594)),"")</f>
        <v/>
      </c>
      <c r="G597" s="65" t="str">
        <f t="shared" si="298"/>
        <v/>
      </c>
      <c r="H597" s="65" t="str">
        <f t="shared" si="298"/>
        <v/>
      </c>
      <c r="I597" s="65" t="str">
        <f t="shared" si="298"/>
        <v/>
      </c>
      <c r="J597" s="65" t="str">
        <f t="shared" si="298"/>
        <v/>
      </c>
      <c r="K597" s="65" t="str">
        <f t="shared" si="298"/>
        <v/>
      </c>
      <c r="L597" s="65" t="str">
        <f t="shared" si="298"/>
        <v/>
      </c>
      <c r="M597" s="65" t="str">
        <f t="shared" si="298"/>
        <v/>
      </c>
      <c r="N597" s="70" t="str">
        <f t="shared" si="298"/>
        <v/>
      </c>
      <c r="O597" s="70" t="str">
        <f t="shared" si="298"/>
        <v/>
      </c>
      <c r="P597" s="70" t="str">
        <f t="shared" si="298"/>
        <v/>
      </c>
      <c r="Q597" s="65" t="str">
        <f t="shared" si="298"/>
        <v/>
      </c>
      <c r="R597" s="65" t="str">
        <f t="shared" si="298"/>
        <v/>
      </c>
      <c r="S597" s="65" t="str">
        <f t="shared" si="298"/>
        <v/>
      </c>
      <c r="T597" s="65" t="str">
        <f t="shared" si="298"/>
        <v/>
      </c>
      <c r="U597" s="65" t="str">
        <f t="shared" si="298"/>
        <v/>
      </c>
      <c r="V597" s="66" t="str">
        <f t="shared" si="298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299">IFERROR((F599-F598)/F598,"")</f>
        <v/>
      </c>
      <c r="G600" s="63" t="str">
        <f t="shared" si="299"/>
        <v/>
      </c>
      <c r="H600" s="63" t="str">
        <f t="shared" si="299"/>
        <v/>
      </c>
      <c r="I600" s="63" t="str">
        <f t="shared" si="299"/>
        <v/>
      </c>
      <c r="J600" s="63" t="str">
        <f t="shared" si="299"/>
        <v/>
      </c>
      <c r="K600" s="63" t="str">
        <f t="shared" si="299"/>
        <v/>
      </c>
      <c r="L600" s="63" t="str">
        <f t="shared" si="299"/>
        <v/>
      </c>
      <c r="M600" s="63" t="str">
        <f t="shared" si="299"/>
        <v/>
      </c>
      <c r="N600" s="35" t="str">
        <f t="shared" si="299"/>
        <v/>
      </c>
      <c r="O600" s="35" t="str">
        <f t="shared" si="299"/>
        <v/>
      </c>
      <c r="P600" s="35" t="str">
        <f t="shared" si="299"/>
        <v/>
      </c>
      <c r="Q600" s="63" t="str">
        <f t="shared" si="299"/>
        <v/>
      </c>
      <c r="R600" s="63" t="str">
        <f t="shared" si="299"/>
        <v/>
      </c>
      <c r="S600" s="63" t="str">
        <f t="shared" si="299"/>
        <v/>
      </c>
      <c r="T600" s="63" t="str">
        <f t="shared" si="299"/>
        <v/>
      </c>
      <c r="U600" s="63" t="str">
        <f t="shared" si="299"/>
        <v/>
      </c>
      <c r="V600" s="64" t="str">
        <f t="shared" si="299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300">IFERROR(SQRT(2*(F599-F598)^2/(F599+F598)),"")</f>
        <v/>
      </c>
      <c r="G601" s="65" t="str">
        <f t="shared" si="300"/>
        <v/>
      </c>
      <c r="H601" s="65" t="str">
        <f t="shared" si="300"/>
        <v/>
      </c>
      <c r="I601" s="65" t="str">
        <f t="shared" si="300"/>
        <v/>
      </c>
      <c r="J601" s="65" t="str">
        <f t="shared" si="300"/>
        <v/>
      </c>
      <c r="K601" s="65" t="str">
        <f t="shared" si="300"/>
        <v/>
      </c>
      <c r="L601" s="65" t="str">
        <f t="shared" si="300"/>
        <v/>
      </c>
      <c r="M601" s="65" t="str">
        <f t="shared" si="300"/>
        <v/>
      </c>
      <c r="N601" s="70" t="str">
        <f t="shared" si="300"/>
        <v/>
      </c>
      <c r="O601" s="70" t="str">
        <f t="shared" si="300"/>
        <v/>
      </c>
      <c r="P601" s="70" t="str">
        <f t="shared" si="300"/>
        <v/>
      </c>
      <c r="Q601" s="65" t="str">
        <f t="shared" si="300"/>
        <v/>
      </c>
      <c r="R601" s="65" t="str">
        <f t="shared" si="300"/>
        <v/>
      </c>
      <c r="S601" s="65" t="str">
        <f t="shared" si="300"/>
        <v/>
      </c>
      <c r="T601" s="65" t="str">
        <f t="shared" si="300"/>
        <v/>
      </c>
      <c r="U601" s="65" t="str">
        <f t="shared" si="300"/>
        <v/>
      </c>
      <c r="V601" s="66" t="str">
        <f t="shared" si="300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1">IFERROR((F603-F602)/F602,"")</f>
        <v/>
      </c>
      <c r="G604" s="63" t="str">
        <f t="shared" si="301"/>
        <v/>
      </c>
      <c r="H604" s="63" t="str">
        <f t="shared" si="301"/>
        <v/>
      </c>
      <c r="I604" s="63" t="str">
        <f t="shared" si="301"/>
        <v/>
      </c>
      <c r="J604" s="63" t="str">
        <f t="shared" si="301"/>
        <v/>
      </c>
      <c r="K604" s="63" t="str">
        <f t="shared" si="301"/>
        <v/>
      </c>
      <c r="L604" s="63" t="str">
        <f t="shared" si="301"/>
        <v/>
      </c>
      <c r="M604" s="63" t="str">
        <f t="shared" si="301"/>
        <v/>
      </c>
      <c r="N604" s="35" t="str">
        <f t="shared" si="301"/>
        <v/>
      </c>
      <c r="O604" s="35" t="str">
        <f t="shared" si="301"/>
        <v/>
      </c>
      <c r="P604" s="35" t="str">
        <f t="shared" si="301"/>
        <v/>
      </c>
      <c r="Q604" s="63" t="str">
        <f t="shared" si="301"/>
        <v/>
      </c>
      <c r="R604" s="63" t="str">
        <f t="shared" si="301"/>
        <v/>
      </c>
      <c r="S604" s="63" t="str">
        <f t="shared" si="301"/>
        <v/>
      </c>
      <c r="T604" s="63" t="str">
        <f t="shared" si="301"/>
        <v/>
      </c>
      <c r="U604" s="63" t="str">
        <f t="shared" si="301"/>
        <v/>
      </c>
      <c r="V604" s="64" t="str">
        <f t="shared" si="301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2">IFERROR(SQRT(2*(F603-F602)^2/(F603+F602)),"")</f>
        <v/>
      </c>
      <c r="G605" s="65" t="str">
        <f t="shared" si="302"/>
        <v/>
      </c>
      <c r="H605" s="65" t="str">
        <f t="shared" si="302"/>
        <v/>
      </c>
      <c r="I605" s="65" t="str">
        <f t="shared" si="302"/>
        <v/>
      </c>
      <c r="J605" s="65" t="str">
        <f t="shared" si="302"/>
        <v/>
      </c>
      <c r="K605" s="65" t="str">
        <f t="shared" si="302"/>
        <v/>
      </c>
      <c r="L605" s="65" t="str">
        <f t="shared" si="302"/>
        <v/>
      </c>
      <c r="M605" s="65" t="str">
        <f t="shared" si="302"/>
        <v/>
      </c>
      <c r="N605" s="70" t="str">
        <f t="shared" si="302"/>
        <v/>
      </c>
      <c r="O605" s="70" t="str">
        <f t="shared" si="302"/>
        <v/>
      </c>
      <c r="P605" s="70" t="str">
        <f t="shared" si="302"/>
        <v/>
      </c>
      <c r="Q605" s="65" t="str">
        <f t="shared" si="302"/>
        <v/>
      </c>
      <c r="R605" s="65" t="str">
        <f t="shared" si="302"/>
        <v/>
      </c>
      <c r="S605" s="65" t="str">
        <f t="shared" si="302"/>
        <v/>
      </c>
      <c r="T605" s="65" t="str">
        <f t="shared" si="302"/>
        <v/>
      </c>
      <c r="U605" s="65" t="str">
        <f t="shared" si="302"/>
        <v/>
      </c>
      <c r="V605" s="66" t="str">
        <f t="shared" si="302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3">IFERROR((F607-F606)/F606,"")</f>
        <v/>
      </c>
      <c r="G608" s="63" t="str">
        <f t="shared" si="303"/>
        <v/>
      </c>
      <c r="H608" s="63" t="str">
        <f t="shared" si="303"/>
        <v/>
      </c>
      <c r="I608" s="63" t="str">
        <f t="shared" si="303"/>
        <v/>
      </c>
      <c r="J608" s="63" t="str">
        <f t="shared" si="303"/>
        <v/>
      </c>
      <c r="K608" s="63" t="str">
        <f t="shared" si="303"/>
        <v/>
      </c>
      <c r="L608" s="63" t="str">
        <f t="shared" si="303"/>
        <v/>
      </c>
      <c r="M608" s="63" t="str">
        <f t="shared" si="303"/>
        <v/>
      </c>
      <c r="N608" s="35" t="str">
        <f t="shared" si="303"/>
        <v/>
      </c>
      <c r="O608" s="35" t="str">
        <f t="shared" si="303"/>
        <v/>
      </c>
      <c r="P608" s="35" t="str">
        <f t="shared" si="303"/>
        <v/>
      </c>
      <c r="Q608" s="63" t="str">
        <f t="shared" si="303"/>
        <v/>
      </c>
      <c r="R608" s="63" t="str">
        <f t="shared" si="303"/>
        <v/>
      </c>
      <c r="S608" s="63" t="str">
        <f t="shared" si="303"/>
        <v/>
      </c>
      <c r="T608" s="63" t="str">
        <f t="shared" si="303"/>
        <v/>
      </c>
      <c r="U608" s="63" t="str">
        <f t="shared" si="303"/>
        <v/>
      </c>
      <c r="V608" s="64" t="str">
        <f t="shared" si="303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4">IFERROR(SQRT(2*(F607-F606)^2/(F607+F606)),"")</f>
        <v/>
      </c>
      <c r="G609" s="65" t="str">
        <f t="shared" si="304"/>
        <v/>
      </c>
      <c r="H609" s="65" t="str">
        <f t="shared" si="304"/>
        <v/>
      </c>
      <c r="I609" s="65" t="str">
        <f t="shared" si="304"/>
        <v/>
      </c>
      <c r="J609" s="65" t="str">
        <f t="shared" si="304"/>
        <v/>
      </c>
      <c r="K609" s="65" t="str">
        <f t="shared" si="304"/>
        <v/>
      </c>
      <c r="L609" s="65" t="str">
        <f t="shared" si="304"/>
        <v/>
      </c>
      <c r="M609" s="65" t="str">
        <f t="shared" si="304"/>
        <v/>
      </c>
      <c r="N609" s="70" t="str">
        <f t="shared" si="304"/>
        <v/>
      </c>
      <c r="O609" s="70" t="str">
        <f t="shared" si="304"/>
        <v/>
      </c>
      <c r="P609" s="70" t="str">
        <f t="shared" si="304"/>
        <v/>
      </c>
      <c r="Q609" s="65" t="str">
        <f t="shared" si="304"/>
        <v/>
      </c>
      <c r="R609" s="65" t="str">
        <f t="shared" si="304"/>
        <v/>
      </c>
      <c r="S609" s="65" t="str">
        <f t="shared" si="304"/>
        <v/>
      </c>
      <c r="T609" s="65" t="str">
        <f t="shared" si="304"/>
        <v/>
      </c>
      <c r="U609" s="65" t="str">
        <f t="shared" si="304"/>
        <v/>
      </c>
      <c r="V609" s="66" t="str">
        <f t="shared" si="304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5">IFERROR((F611-F610)/F610,"")</f>
        <v/>
      </c>
      <c r="G612" s="63" t="str">
        <f t="shared" si="305"/>
        <v/>
      </c>
      <c r="H612" s="63" t="str">
        <f t="shared" si="305"/>
        <v/>
      </c>
      <c r="I612" s="63" t="str">
        <f t="shared" si="305"/>
        <v/>
      </c>
      <c r="J612" s="63" t="str">
        <f t="shared" si="305"/>
        <v/>
      </c>
      <c r="K612" s="63" t="str">
        <f t="shared" si="305"/>
        <v/>
      </c>
      <c r="L612" s="63" t="str">
        <f t="shared" si="305"/>
        <v/>
      </c>
      <c r="M612" s="63" t="str">
        <f t="shared" si="305"/>
        <v/>
      </c>
      <c r="N612" s="35" t="str">
        <f t="shared" si="305"/>
        <v/>
      </c>
      <c r="O612" s="35" t="str">
        <f t="shared" si="305"/>
        <v/>
      </c>
      <c r="P612" s="35" t="str">
        <f t="shared" si="305"/>
        <v/>
      </c>
      <c r="Q612" s="63" t="str">
        <f t="shared" si="305"/>
        <v/>
      </c>
      <c r="R612" s="63" t="str">
        <f t="shared" si="305"/>
        <v/>
      </c>
      <c r="S612" s="63" t="str">
        <f t="shared" si="305"/>
        <v/>
      </c>
      <c r="T612" s="63" t="str">
        <f t="shared" si="305"/>
        <v/>
      </c>
      <c r="U612" s="63" t="str">
        <f t="shared" si="305"/>
        <v/>
      </c>
      <c r="V612" s="64" t="str">
        <f t="shared" si="305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6">IFERROR(SQRT(2*(F611-F610)^2/(F611+F610)),"")</f>
        <v/>
      </c>
      <c r="G613" s="65" t="str">
        <f t="shared" si="306"/>
        <v/>
      </c>
      <c r="H613" s="65" t="str">
        <f t="shared" si="306"/>
        <v/>
      </c>
      <c r="I613" s="65" t="str">
        <f t="shared" si="306"/>
        <v/>
      </c>
      <c r="J613" s="65" t="str">
        <f t="shared" si="306"/>
        <v/>
      </c>
      <c r="K613" s="65" t="str">
        <f t="shared" si="306"/>
        <v/>
      </c>
      <c r="L613" s="65" t="str">
        <f t="shared" si="306"/>
        <v/>
      </c>
      <c r="M613" s="65" t="str">
        <f t="shared" si="306"/>
        <v/>
      </c>
      <c r="N613" s="70" t="str">
        <f t="shared" si="306"/>
        <v/>
      </c>
      <c r="O613" s="70" t="str">
        <f t="shared" si="306"/>
        <v/>
      </c>
      <c r="P613" s="70" t="str">
        <f t="shared" si="306"/>
        <v/>
      </c>
      <c r="Q613" s="65" t="str">
        <f t="shared" si="306"/>
        <v/>
      </c>
      <c r="R613" s="65" t="str">
        <f t="shared" si="306"/>
        <v/>
      </c>
      <c r="S613" s="65" t="str">
        <f t="shared" si="306"/>
        <v/>
      </c>
      <c r="T613" s="65" t="str">
        <f t="shared" si="306"/>
        <v/>
      </c>
      <c r="U613" s="65" t="str">
        <f t="shared" si="306"/>
        <v/>
      </c>
      <c r="V613" s="66" t="str">
        <f t="shared" si="306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07">IFERROR((F615-F614)/F614,"")</f>
        <v/>
      </c>
      <c r="G616" s="63" t="str">
        <f t="shared" si="307"/>
        <v/>
      </c>
      <c r="H616" s="63" t="str">
        <f t="shared" si="307"/>
        <v/>
      </c>
      <c r="I616" s="63" t="str">
        <f t="shared" si="307"/>
        <v/>
      </c>
      <c r="J616" s="63" t="str">
        <f t="shared" si="307"/>
        <v/>
      </c>
      <c r="K616" s="63" t="str">
        <f t="shared" si="307"/>
        <v/>
      </c>
      <c r="L616" s="63" t="str">
        <f t="shared" si="307"/>
        <v/>
      </c>
      <c r="M616" s="63" t="str">
        <f t="shared" si="307"/>
        <v/>
      </c>
      <c r="N616" s="35" t="str">
        <f t="shared" si="307"/>
        <v/>
      </c>
      <c r="O616" s="35" t="str">
        <f t="shared" si="307"/>
        <v/>
      </c>
      <c r="P616" s="35" t="str">
        <f t="shared" si="307"/>
        <v/>
      </c>
      <c r="Q616" s="63" t="str">
        <f t="shared" si="307"/>
        <v/>
      </c>
      <c r="R616" s="63" t="str">
        <f t="shared" si="307"/>
        <v/>
      </c>
      <c r="S616" s="63" t="str">
        <f t="shared" si="307"/>
        <v/>
      </c>
      <c r="T616" s="63" t="str">
        <f t="shared" si="307"/>
        <v/>
      </c>
      <c r="U616" s="63" t="str">
        <f t="shared" si="307"/>
        <v/>
      </c>
      <c r="V616" s="64" t="str">
        <f t="shared" si="307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08">IFERROR(SQRT(2*(F615-F614)^2/(F615+F614)),"")</f>
        <v/>
      </c>
      <c r="G617" s="65" t="str">
        <f t="shared" si="308"/>
        <v/>
      </c>
      <c r="H617" s="65" t="str">
        <f t="shared" si="308"/>
        <v/>
      </c>
      <c r="I617" s="65" t="str">
        <f t="shared" si="308"/>
        <v/>
      </c>
      <c r="J617" s="65" t="str">
        <f t="shared" si="308"/>
        <v/>
      </c>
      <c r="K617" s="65" t="str">
        <f t="shared" si="308"/>
        <v/>
      </c>
      <c r="L617" s="65" t="str">
        <f t="shared" si="308"/>
        <v/>
      </c>
      <c r="M617" s="65" t="str">
        <f t="shared" si="308"/>
        <v/>
      </c>
      <c r="N617" s="70" t="str">
        <f t="shared" si="308"/>
        <v/>
      </c>
      <c r="O617" s="70" t="str">
        <f t="shared" si="308"/>
        <v/>
      </c>
      <c r="P617" s="70" t="str">
        <f t="shared" si="308"/>
        <v/>
      </c>
      <c r="Q617" s="65" t="str">
        <f t="shared" si="308"/>
        <v/>
      </c>
      <c r="R617" s="65" t="str">
        <f t="shared" si="308"/>
        <v/>
      </c>
      <c r="S617" s="65" t="str">
        <f t="shared" si="308"/>
        <v/>
      </c>
      <c r="T617" s="65" t="str">
        <f t="shared" si="308"/>
        <v/>
      </c>
      <c r="U617" s="65" t="str">
        <f t="shared" si="308"/>
        <v/>
      </c>
      <c r="V617" s="66" t="str">
        <f t="shared" si="308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09">IFERROR((F619-F618)/F618,"")</f>
        <v/>
      </c>
      <c r="G620" s="63" t="str">
        <f t="shared" si="309"/>
        <v/>
      </c>
      <c r="H620" s="63" t="str">
        <f t="shared" si="309"/>
        <v/>
      </c>
      <c r="I620" s="63" t="str">
        <f t="shared" si="309"/>
        <v/>
      </c>
      <c r="J620" s="63" t="str">
        <f t="shared" si="309"/>
        <v/>
      </c>
      <c r="K620" s="63" t="str">
        <f t="shared" si="309"/>
        <v/>
      </c>
      <c r="L620" s="63" t="str">
        <f t="shared" si="309"/>
        <v/>
      </c>
      <c r="M620" s="63" t="str">
        <f t="shared" si="309"/>
        <v/>
      </c>
      <c r="N620" s="35" t="str">
        <f t="shared" si="309"/>
        <v/>
      </c>
      <c r="O620" s="35" t="str">
        <f t="shared" si="309"/>
        <v/>
      </c>
      <c r="P620" s="35" t="str">
        <f t="shared" si="309"/>
        <v/>
      </c>
      <c r="Q620" s="63" t="str">
        <f t="shared" si="309"/>
        <v/>
      </c>
      <c r="R620" s="63" t="str">
        <f t="shared" si="309"/>
        <v/>
      </c>
      <c r="S620" s="63" t="str">
        <f t="shared" si="309"/>
        <v/>
      </c>
      <c r="T620" s="63" t="str">
        <f t="shared" si="309"/>
        <v/>
      </c>
      <c r="U620" s="63" t="str">
        <f t="shared" si="309"/>
        <v/>
      </c>
      <c r="V620" s="64" t="str">
        <f t="shared" si="309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10">IFERROR(SQRT(2*(F619-F618)^2/(F619+F618)),"")</f>
        <v/>
      </c>
      <c r="G621" s="65" t="str">
        <f t="shared" si="310"/>
        <v/>
      </c>
      <c r="H621" s="65" t="str">
        <f t="shared" si="310"/>
        <v/>
      </c>
      <c r="I621" s="65" t="str">
        <f t="shared" si="310"/>
        <v/>
      </c>
      <c r="J621" s="65" t="str">
        <f t="shared" si="310"/>
        <v/>
      </c>
      <c r="K621" s="65" t="str">
        <f t="shared" si="310"/>
        <v/>
      </c>
      <c r="L621" s="65" t="str">
        <f t="shared" si="310"/>
        <v/>
      </c>
      <c r="M621" s="65" t="str">
        <f t="shared" si="310"/>
        <v/>
      </c>
      <c r="N621" s="70" t="str">
        <f t="shared" si="310"/>
        <v/>
      </c>
      <c r="O621" s="70" t="str">
        <f t="shared" si="310"/>
        <v/>
      </c>
      <c r="P621" s="70" t="str">
        <f t="shared" si="310"/>
        <v/>
      </c>
      <c r="Q621" s="65" t="str">
        <f t="shared" si="310"/>
        <v/>
      </c>
      <c r="R621" s="65" t="str">
        <f t="shared" si="310"/>
        <v/>
      </c>
      <c r="S621" s="65" t="str">
        <f t="shared" si="310"/>
        <v/>
      </c>
      <c r="T621" s="65" t="str">
        <f t="shared" si="310"/>
        <v/>
      </c>
      <c r="U621" s="65" t="str">
        <f t="shared" si="310"/>
        <v/>
      </c>
      <c r="V621" s="66" t="str">
        <f t="shared" si="310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1">IFERROR((F623-F622)/F622,"")</f>
        <v/>
      </c>
      <c r="G624" s="63" t="str">
        <f t="shared" si="311"/>
        <v/>
      </c>
      <c r="H624" s="63" t="str">
        <f t="shared" si="311"/>
        <v/>
      </c>
      <c r="I624" s="63" t="str">
        <f t="shared" si="311"/>
        <v/>
      </c>
      <c r="J624" s="63" t="str">
        <f t="shared" si="311"/>
        <v/>
      </c>
      <c r="K624" s="63" t="str">
        <f t="shared" si="311"/>
        <v/>
      </c>
      <c r="L624" s="63" t="str">
        <f t="shared" si="311"/>
        <v/>
      </c>
      <c r="M624" s="63" t="str">
        <f t="shared" si="311"/>
        <v/>
      </c>
      <c r="N624" s="35" t="str">
        <f t="shared" si="311"/>
        <v/>
      </c>
      <c r="O624" s="35" t="str">
        <f t="shared" si="311"/>
        <v/>
      </c>
      <c r="P624" s="35" t="str">
        <f t="shared" si="311"/>
        <v/>
      </c>
      <c r="Q624" s="63" t="str">
        <f t="shared" si="311"/>
        <v/>
      </c>
      <c r="R624" s="63" t="str">
        <f t="shared" si="311"/>
        <v/>
      </c>
      <c r="S624" s="63" t="str">
        <f t="shared" si="311"/>
        <v/>
      </c>
      <c r="T624" s="63" t="str">
        <f t="shared" si="311"/>
        <v/>
      </c>
      <c r="U624" s="63" t="str">
        <f t="shared" si="311"/>
        <v/>
      </c>
      <c r="V624" s="64" t="str">
        <f t="shared" si="311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2">IFERROR(SQRT(2*(F623-F622)^2/(F623+F622)),"")</f>
        <v/>
      </c>
      <c r="G625" s="65" t="str">
        <f t="shared" si="312"/>
        <v/>
      </c>
      <c r="H625" s="65" t="str">
        <f t="shared" si="312"/>
        <v/>
      </c>
      <c r="I625" s="65" t="str">
        <f t="shared" si="312"/>
        <v/>
      </c>
      <c r="J625" s="65" t="str">
        <f t="shared" si="312"/>
        <v/>
      </c>
      <c r="K625" s="65" t="str">
        <f t="shared" si="312"/>
        <v/>
      </c>
      <c r="L625" s="65" t="str">
        <f t="shared" si="312"/>
        <v/>
      </c>
      <c r="M625" s="65" t="str">
        <f t="shared" si="312"/>
        <v/>
      </c>
      <c r="N625" s="70" t="str">
        <f t="shared" si="312"/>
        <v/>
      </c>
      <c r="O625" s="70" t="str">
        <f t="shared" si="312"/>
        <v/>
      </c>
      <c r="P625" s="70" t="str">
        <f t="shared" si="312"/>
        <v/>
      </c>
      <c r="Q625" s="65" t="str">
        <f t="shared" si="312"/>
        <v/>
      </c>
      <c r="R625" s="65" t="str">
        <f t="shared" si="312"/>
        <v/>
      </c>
      <c r="S625" s="65" t="str">
        <f t="shared" si="312"/>
        <v/>
      </c>
      <c r="T625" s="65" t="str">
        <f t="shared" si="312"/>
        <v/>
      </c>
      <c r="U625" s="65" t="str">
        <f t="shared" si="312"/>
        <v/>
      </c>
      <c r="V625" s="66" t="str">
        <f t="shared" si="312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3">IFERROR((F627-F626)/F626,"")</f>
        <v/>
      </c>
      <c r="G628" s="63" t="str">
        <f t="shared" si="313"/>
        <v/>
      </c>
      <c r="H628" s="63" t="str">
        <f t="shared" si="313"/>
        <v/>
      </c>
      <c r="I628" s="63" t="str">
        <f t="shared" si="313"/>
        <v/>
      </c>
      <c r="J628" s="63" t="str">
        <f t="shared" si="313"/>
        <v/>
      </c>
      <c r="K628" s="63" t="str">
        <f t="shared" si="313"/>
        <v/>
      </c>
      <c r="L628" s="63" t="str">
        <f t="shared" si="313"/>
        <v/>
      </c>
      <c r="M628" s="63" t="str">
        <f t="shared" si="313"/>
        <v/>
      </c>
      <c r="N628" s="35" t="str">
        <f t="shared" si="313"/>
        <v/>
      </c>
      <c r="O628" s="35" t="str">
        <f t="shared" si="313"/>
        <v/>
      </c>
      <c r="P628" s="35" t="str">
        <f t="shared" si="313"/>
        <v/>
      </c>
      <c r="Q628" s="63" t="str">
        <f t="shared" si="313"/>
        <v/>
      </c>
      <c r="R628" s="63" t="str">
        <f t="shared" si="313"/>
        <v/>
      </c>
      <c r="S628" s="63" t="str">
        <f t="shared" si="313"/>
        <v/>
      </c>
      <c r="T628" s="63" t="str">
        <f t="shared" si="313"/>
        <v/>
      </c>
      <c r="U628" s="63" t="str">
        <f t="shared" si="313"/>
        <v/>
      </c>
      <c r="V628" s="64" t="str">
        <f t="shared" si="313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4">IFERROR(SQRT(2*(F627-F626)^2/(F627+F626)),"")</f>
        <v/>
      </c>
      <c r="G629" s="65" t="str">
        <f t="shared" si="314"/>
        <v/>
      </c>
      <c r="H629" s="65" t="str">
        <f t="shared" si="314"/>
        <v/>
      </c>
      <c r="I629" s="65" t="str">
        <f t="shared" si="314"/>
        <v/>
      </c>
      <c r="J629" s="65" t="str">
        <f t="shared" si="314"/>
        <v/>
      </c>
      <c r="K629" s="65" t="str">
        <f t="shared" si="314"/>
        <v/>
      </c>
      <c r="L629" s="65" t="str">
        <f t="shared" si="314"/>
        <v/>
      </c>
      <c r="M629" s="65" t="str">
        <f t="shared" si="314"/>
        <v/>
      </c>
      <c r="N629" s="70" t="str">
        <f t="shared" si="314"/>
        <v/>
      </c>
      <c r="O629" s="70" t="str">
        <f t="shared" si="314"/>
        <v/>
      </c>
      <c r="P629" s="70" t="str">
        <f t="shared" si="314"/>
        <v/>
      </c>
      <c r="Q629" s="65" t="str">
        <f t="shared" si="314"/>
        <v/>
      </c>
      <c r="R629" s="65" t="str">
        <f t="shared" si="314"/>
        <v/>
      </c>
      <c r="S629" s="65" t="str">
        <f t="shared" si="314"/>
        <v/>
      </c>
      <c r="T629" s="65" t="str">
        <f t="shared" si="314"/>
        <v/>
      </c>
      <c r="U629" s="65" t="str">
        <f t="shared" si="314"/>
        <v/>
      </c>
      <c r="V629" s="66" t="str">
        <f t="shared" si="314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5">IFERROR((F631-F630)/F630,"")</f>
        <v/>
      </c>
      <c r="G632" s="63" t="str">
        <f t="shared" si="315"/>
        <v/>
      </c>
      <c r="H632" s="63" t="str">
        <f t="shared" si="315"/>
        <v/>
      </c>
      <c r="I632" s="63" t="str">
        <f t="shared" si="315"/>
        <v/>
      </c>
      <c r="J632" s="63" t="str">
        <f t="shared" si="315"/>
        <v/>
      </c>
      <c r="K632" s="63" t="str">
        <f t="shared" si="315"/>
        <v/>
      </c>
      <c r="L632" s="63" t="str">
        <f t="shared" si="315"/>
        <v/>
      </c>
      <c r="M632" s="63" t="str">
        <f t="shared" si="315"/>
        <v/>
      </c>
      <c r="N632" s="35" t="str">
        <f t="shared" si="315"/>
        <v/>
      </c>
      <c r="O632" s="35" t="str">
        <f t="shared" si="315"/>
        <v/>
      </c>
      <c r="P632" s="35" t="str">
        <f t="shared" si="315"/>
        <v/>
      </c>
      <c r="Q632" s="63" t="str">
        <f t="shared" si="315"/>
        <v/>
      </c>
      <c r="R632" s="63" t="str">
        <f t="shared" si="315"/>
        <v/>
      </c>
      <c r="S632" s="63" t="str">
        <f t="shared" si="315"/>
        <v/>
      </c>
      <c r="T632" s="63" t="str">
        <f t="shared" si="315"/>
        <v/>
      </c>
      <c r="U632" s="63" t="str">
        <f t="shared" si="315"/>
        <v/>
      </c>
      <c r="V632" s="64" t="str">
        <f t="shared" si="315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6">IFERROR(SQRT(2*(F631-F630)^2/(F631+F630)),"")</f>
        <v/>
      </c>
      <c r="G633" s="65" t="str">
        <f t="shared" si="316"/>
        <v/>
      </c>
      <c r="H633" s="65" t="str">
        <f t="shared" si="316"/>
        <v/>
      </c>
      <c r="I633" s="65" t="str">
        <f t="shared" si="316"/>
        <v/>
      </c>
      <c r="J633" s="65" t="str">
        <f t="shared" si="316"/>
        <v/>
      </c>
      <c r="K633" s="65" t="str">
        <f t="shared" si="316"/>
        <v/>
      </c>
      <c r="L633" s="65" t="str">
        <f t="shared" si="316"/>
        <v/>
      </c>
      <c r="M633" s="65" t="str">
        <f t="shared" si="316"/>
        <v/>
      </c>
      <c r="N633" s="70" t="str">
        <f t="shared" si="316"/>
        <v/>
      </c>
      <c r="O633" s="70" t="str">
        <f t="shared" si="316"/>
        <v/>
      </c>
      <c r="P633" s="70" t="str">
        <f t="shared" si="316"/>
        <v/>
      </c>
      <c r="Q633" s="65" t="str">
        <f t="shared" si="316"/>
        <v/>
      </c>
      <c r="R633" s="65" t="str">
        <f t="shared" si="316"/>
        <v/>
      </c>
      <c r="S633" s="65" t="str">
        <f t="shared" si="316"/>
        <v/>
      </c>
      <c r="T633" s="65" t="str">
        <f t="shared" si="316"/>
        <v/>
      </c>
      <c r="U633" s="65" t="str">
        <f t="shared" si="316"/>
        <v/>
      </c>
      <c r="V633" s="66" t="str">
        <f t="shared" si="316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17">IFERROR((F635-F634)/F634,"")</f>
        <v/>
      </c>
      <c r="G636" s="63" t="str">
        <f t="shared" si="317"/>
        <v/>
      </c>
      <c r="H636" s="63" t="str">
        <f t="shared" si="317"/>
        <v/>
      </c>
      <c r="I636" s="63" t="str">
        <f t="shared" si="317"/>
        <v/>
      </c>
      <c r="J636" s="63" t="str">
        <f t="shared" si="317"/>
        <v/>
      </c>
      <c r="K636" s="63" t="str">
        <f t="shared" si="317"/>
        <v/>
      </c>
      <c r="L636" s="63" t="str">
        <f t="shared" si="317"/>
        <v/>
      </c>
      <c r="M636" s="63" t="str">
        <f t="shared" si="317"/>
        <v/>
      </c>
      <c r="N636" s="35" t="str">
        <f t="shared" si="317"/>
        <v/>
      </c>
      <c r="O636" s="35" t="str">
        <f t="shared" si="317"/>
        <v/>
      </c>
      <c r="P636" s="35" t="str">
        <f t="shared" si="317"/>
        <v/>
      </c>
      <c r="Q636" s="63" t="str">
        <f t="shared" si="317"/>
        <v/>
      </c>
      <c r="R636" s="63" t="str">
        <f t="shared" si="317"/>
        <v/>
      </c>
      <c r="S636" s="63" t="str">
        <f t="shared" si="317"/>
        <v/>
      </c>
      <c r="T636" s="63" t="str">
        <f t="shared" si="317"/>
        <v/>
      </c>
      <c r="U636" s="63" t="str">
        <f t="shared" si="317"/>
        <v/>
      </c>
      <c r="V636" s="64" t="str">
        <f t="shared" si="317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18">IFERROR(SQRT(2*(F635-F634)^2/(F635+F634)),"")</f>
        <v/>
      </c>
      <c r="G637" s="65" t="str">
        <f t="shared" si="318"/>
        <v/>
      </c>
      <c r="H637" s="65" t="str">
        <f t="shared" si="318"/>
        <v/>
      </c>
      <c r="I637" s="65" t="str">
        <f t="shared" si="318"/>
        <v/>
      </c>
      <c r="J637" s="65" t="str">
        <f t="shared" si="318"/>
        <v/>
      </c>
      <c r="K637" s="65" t="str">
        <f t="shared" si="318"/>
        <v/>
      </c>
      <c r="L637" s="65" t="str">
        <f t="shared" si="318"/>
        <v/>
      </c>
      <c r="M637" s="65" t="str">
        <f t="shared" si="318"/>
        <v/>
      </c>
      <c r="N637" s="70" t="str">
        <f t="shared" si="318"/>
        <v/>
      </c>
      <c r="O637" s="70" t="str">
        <f t="shared" si="318"/>
        <v/>
      </c>
      <c r="P637" s="70" t="str">
        <f t="shared" si="318"/>
        <v/>
      </c>
      <c r="Q637" s="65" t="str">
        <f t="shared" si="318"/>
        <v/>
      </c>
      <c r="R637" s="65" t="str">
        <f t="shared" si="318"/>
        <v/>
      </c>
      <c r="S637" s="65" t="str">
        <f t="shared" si="318"/>
        <v/>
      </c>
      <c r="T637" s="65" t="str">
        <f t="shared" si="318"/>
        <v/>
      </c>
      <c r="U637" s="65" t="str">
        <f t="shared" si="318"/>
        <v/>
      </c>
      <c r="V637" s="66" t="str">
        <f t="shared" si="318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19">IFERROR((F639-F638)/F638,"")</f>
        <v/>
      </c>
      <c r="G640" s="63" t="str">
        <f t="shared" si="319"/>
        <v/>
      </c>
      <c r="H640" s="63" t="str">
        <f t="shared" si="319"/>
        <v/>
      </c>
      <c r="I640" s="63" t="str">
        <f t="shared" si="319"/>
        <v/>
      </c>
      <c r="J640" s="63" t="str">
        <f t="shared" si="319"/>
        <v/>
      </c>
      <c r="K640" s="63" t="str">
        <f t="shared" si="319"/>
        <v/>
      </c>
      <c r="L640" s="63" t="str">
        <f t="shared" si="319"/>
        <v/>
      </c>
      <c r="M640" s="63" t="str">
        <f t="shared" si="319"/>
        <v/>
      </c>
      <c r="N640" s="35" t="str">
        <f t="shared" si="319"/>
        <v/>
      </c>
      <c r="O640" s="35" t="str">
        <f t="shared" si="319"/>
        <v/>
      </c>
      <c r="P640" s="35" t="str">
        <f t="shared" si="319"/>
        <v/>
      </c>
      <c r="Q640" s="63" t="str">
        <f t="shared" si="319"/>
        <v/>
      </c>
      <c r="R640" s="63" t="str">
        <f t="shared" si="319"/>
        <v/>
      </c>
      <c r="S640" s="63" t="str">
        <f t="shared" si="319"/>
        <v/>
      </c>
      <c r="T640" s="63" t="str">
        <f t="shared" si="319"/>
        <v/>
      </c>
      <c r="U640" s="63" t="str">
        <f t="shared" si="319"/>
        <v/>
      </c>
      <c r="V640" s="64" t="str">
        <f t="shared" si="319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20">IFERROR(SQRT(2*(F639-F638)^2/(F639+F638)),"")</f>
        <v/>
      </c>
      <c r="G641" s="65" t="str">
        <f t="shared" si="320"/>
        <v/>
      </c>
      <c r="H641" s="65" t="str">
        <f t="shared" si="320"/>
        <v/>
      </c>
      <c r="I641" s="65" t="str">
        <f t="shared" si="320"/>
        <v/>
      </c>
      <c r="J641" s="65" t="str">
        <f t="shared" si="320"/>
        <v/>
      </c>
      <c r="K641" s="65" t="str">
        <f t="shared" si="320"/>
        <v/>
      </c>
      <c r="L641" s="65" t="str">
        <f t="shared" si="320"/>
        <v/>
      </c>
      <c r="M641" s="65" t="str">
        <f t="shared" si="320"/>
        <v/>
      </c>
      <c r="N641" s="70" t="str">
        <f t="shared" si="320"/>
        <v/>
      </c>
      <c r="O641" s="70" t="str">
        <f t="shared" si="320"/>
        <v/>
      </c>
      <c r="P641" s="70" t="str">
        <f t="shared" si="320"/>
        <v/>
      </c>
      <c r="Q641" s="65" t="str">
        <f t="shared" si="320"/>
        <v/>
      </c>
      <c r="R641" s="65" t="str">
        <f t="shared" si="320"/>
        <v/>
      </c>
      <c r="S641" s="65" t="str">
        <f t="shared" si="320"/>
        <v/>
      </c>
      <c r="T641" s="65" t="str">
        <f t="shared" si="320"/>
        <v/>
      </c>
      <c r="U641" s="65" t="str">
        <f t="shared" si="320"/>
        <v/>
      </c>
      <c r="V641" s="66" t="str">
        <f t="shared" si="320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1">IFERROR((F643-F642)/F642,"")</f>
        <v/>
      </c>
      <c r="G644" s="63" t="str">
        <f t="shared" si="321"/>
        <v/>
      </c>
      <c r="H644" s="63" t="str">
        <f t="shared" si="321"/>
        <v/>
      </c>
      <c r="I644" s="63" t="str">
        <f t="shared" si="321"/>
        <v/>
      </c>
      <c r="J644" s="63" t="str">
        <f t="shared" si="321"/>
        <v/>
      </c>
      <c r="K644" s="63" t="str">
        <f t="shared" si="321"/>
        <v/>
      </c>
      <c r="L644" s="63" t="str">
        <f t="shared" si="321"/>
        <v/>
      </c>
      <c r="M644" s="63" t="str">
        <f t="shared" si="321"/>
        <v/>
      </c>
      <c r="N644" s="35" t="str">
        <f t="shared" si="321"/>
        <v/>
      </c>
      <c r="O644" s="35" t="str">
        <f t="shared" si="321"/>
        <v/>
      </c>
      <c r="P644" s="35" t="str">
        <f t="shared" si="321"/>
        <v/>
      </c>
      <c r="Q644" s="63" t="str">
        <f t="shared" si="321"/>
        <v/>
      </c>
      <c r="R644" s="63" t="str">
        <f t="shared" si="321"/>
        <v/>
      </c>
      <c r="S644" s="63" t="str">
        <f t="shared" si="321"/>
        <v/>
      </c>
      <c r="T644" s="63" t="str">
        <f t="shared" si="321"/>
        <v/>
      </c>
      <c r="U644" s="63" t="str">
        <f t="shared" si="321"/>
        <v/>
      </c>
      <c r="V644" s="64" t="str">
        <f t="shared" si="321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2">IFERROR(SQRT(2*(F643-F642)^2/(F643+F642)),"")</f>
        <v/>
      </c>
      <c r="G645" s="65" t="str">
        <f t="shared" si="322"/>
        <v/>
      </c>
      <c r="H645" s="65" t="str">
        <f t="shared" si="322"/>
        <v/>
      </c>
      <c r="I645" s="65" t="str">
        <f t="shared" si="322"/>
        <v/>
      </c>
      <c r="J645" s="65" t="str">
        <f t="shared" si="322"/>
        <v/>
      </c>
      <c r="K645" s="65" t="str">
        <f t="shared" si="322"/>
        <v/>
      </c>
      <c r="L645" s="65" t="str">
        <f t="shared" si="322"/>
        <v/>
      </c>
      <c r="M645" s="65" t="str">
        <f t="shared" si="322"/>
        <v/>
      </c>
      <c r="N645" s="70" t="str">
        <f t="shared" si="322"/>
        <v/>
      </c>
      <c r="O645" s="70" t="str">
        <f t="shared" si="322"/>
        <v/>
      </c>
      <c r="P645" s="70" t="str">
        <f t="shared" si="322"/>
        <v/>
      </c>
      <c r="Q645" s="65" t="str">
        <f t="shared" si="322"/>
        <v/>
      </c>
      <c r="R645" s="65" t="str">
        <f t="shared" si="322"/>
        <v/>
      </c>
      <c r="S645" s="65" t="str">
        <f t="shared" si="322"/>
        <v/>
      </c>
      <c r="T645" s="65" t="str">
        <f t="shared" si="322"/>
        <v/>
      </c>
      <c r="U645" s="65" t="str">
        <f t="shared" si="322"/>
        <v/>
      </c>
      <c r="V645" s="66" t="str">
        <f t="shared" si="322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3">IFERROR((F647-F646)/F646,"")</f>
        <v/>
      </c>
      <c r="G648" s="63" t="str">
        <f t="shared" si="323"/>
        <v/>
      </c>
      <c r="H648" s="63" t="str">
        <f t="shared" si="323"/>
        <v/>
      </c>
      <c r="I648" s="63" t="str">
        <f t="shared" si="323"/>
        <v/>
      </c>
      <c r="J648" s="63" t="str">
        <f t="shared" si="323"/>
        <v/>
      </c>
      <c r="K648" s="63" t="str">
        <f t="shared" si="323"/>
        <v/>
      </c>
      <c r="L648" s="63" t="str">
        <f t="shared" si="323"/>
        <v/>
      </c>
      <c r="M648" s="63" t="str">
        <f t="shared" si="323"/>
        <v/>
      </c>
      <c r="N648" s="35" t="str">
        <f t="shared" si="323"/>
        <v/>
      </c>
      <c r="O648" s="35" t="str">
        <f t="shared" si="323"/>
        <v/>
      </c>
      <c r="P648" s="35" t="str">
        <f t="shared" si="323"/>
        <v/>
      </c>
      <c r="Q648" s="63" t="str">
        <f t="shared" si="323"/>
        <v/>
      </c>
      <c r="R648" s="63" t="str">
        <f t="shared" si="323"/>
        <v/>
      </c>
      <c r="S648" s="63" t="str">
        <f t="shared" si="323"/>
        <v/>
      </c>
      <c r="T648" s="63" t="str">
        <f t="shared" si="323"/>
        <v/>
      </c>
      <c r="U648" s="63" t="str">
        <f t="shared" si="323"/>
        <v/>
      </c>
      <c r="V648" s="64" t="str">
        <f t="shared" si="323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4">IFERROR(SQRT(2*(F647-F646)^2/(F647+F646)),"")</f>
        <v/>
      </c>
      <c r="G649" s="65" t="str">
        <f t="shared" si="324"/>
        <v/>
      </c>
      <c r="H649" s="65" t="str">
        <f t="shared" si="324"/>
        <v/>
      </c>
      <c r="I649" s="65" t="str">
        <f t="shared" si="324"/>
        <v/>
      </c>
      <c r="J649" s="65" t="str">
        <f t="shared" si="324"/>
        <v/>
      </c>
      <c r="K649" s="65" t="str">
        <f t="shared" si="324"/>
        <v/>
      </c>
      <c r="L649" s="65" t="str">
        <f t="shared" si="324"/>
        <v/>
      </c>
      <c r="M649" s="65" t="str">
        <f t="shared" si="324"/>
        <v/>
      </c>
      <c r="N649" s="70" t="str">
        <f t="shared" si="324"/>
        <v/>
      </c>
      <c r="O649" s="70" t="str">
        <f t="shared" si="324"/>
        <v/>
      </c>
      <c r="P649" s="70" t="str">
        <f t="shared" si="324"/>
        <v/>
      </c>
      <c r="Q649" s="65" t="str">
        <f t="shared" si="324"/>
        <v/>
      </c>
      <c r="R649" s="65" t="str">
        <f t="shared" si="324"/>
        <v/>
      </c>
      <c r="S649" s="65" t="str">
        <f t="shared" si="324"/>
        <v/>
      </c>
      <c r="T649" s="65" t="str">
        <f t="shared" si="324"/>
        <v/>
      </c>
      <c r="U649" s="65" t="str">
        <f t="shared" si="324"/>
        <v/>
      </c>
      <c r="V649" s="66" t="str">
        <f t="shared" si="324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5">IFERROR((F651-F650)/F650,"")</f>
        <v/>
      </c>
      <c r="G652" s="63" t="str">
        <f t="shared" si="325"/>
        <v/>
      </c>
      <c r="H652" s="63" t="str">
        <f t="shared" si="325"/>
        <v/>
      </c>
      <c r="I652" s="63" t="str">
        <f t="shared" si="325"/>
        <v/>
      </c>
      <c r="J652" s="63" t="str">
        <f t="shared" si="325"/>
        <v/>
      </c>
      <c r="K652" s="63" t="str">
        <f t="shared" si="325"/>
        <v/>
      </c>
      <c r="L652" s="63" t="str">
        <f t="shared" si="325"/>
        <v/>
      </c>
      <c r="M652" s="63" t="str">
        <f t="shared" si="325"/>
        <v/>
      </c>
      <c r="N652" s="35" t="str">
        <f t="shared" si="325"/>
        <v/>
      </c>
      <c r="O652" s="35" t="str">
        <f t="shared" si="325"/>
        <v/>
      </c>
      <c r="P652" s="35" t="str">
        <f t="shared" si="325"/>
        <v/>
      </c>
      <c r="Q652" s="63" t="str">
        <f t="shared" si="325"/>
        <v/>
      </c>
      <c r="R652" s="63" t="str">
        <f t="shared" si="325"/>
        <v/>
      </c>
      <c r="S652" s="63" t="str">
        <f t="shared" si="325"/>
        <v/>
      </c>
      <c r="T652" s="63" t="str">
        <f t="shared" si="325"/>
        <v/>
      </c>
      <c r="U652" s="63" t="str">
        <f t="shared" si="325"/>
        <v/>
      </c>
      <c r="V652" s="64" t="str">
        <f t="shared" si="325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6">IFERROR(SQRT(2*(F651-F650)^2/(F651+F650)),"")</f>
        <v/>
      </c>
      <c r="G653" s="65" t="str">
        <f t="shared" si="326"/>
        <v/>
      </c>
      <c r="H653" s="65" t="str">
        <f t="shared" si="326"/>
        <v/>
      </c>
      <c r="I653" s="65" t="str">
        <f t="shared" si="326"/>
        <v/>
      </c>
      <c r="J653" s="65" t="str">
        <f t="shared" si="326"/>
        <v/>
      </c>
      <c r="K653" s="65" t="str">
        <f t="shared" si="326"/>
        <v/>
      </c>
      <c r="L653" s="65" t="str">
        <f t="shared" si="326"/>
        <v/>
      </c>
      <c r="M653" s="65" t="str">
        <f t="shared" si="326"/>
        <v/>
      </c>
      <c r="N653" s="70" t="str">
        <f t="shared" si="326"/>
        <v/>
      </c>
      <c r="O653" s="70" t="str">
        <f t="shared" si="326"/>
        <v/>
      </c>
      <c r="P653" s="70" t="str">
        <f t="shared" si="326"/>
        <v/>
      </c>
      <c r="Q653" s="65" t="str">
        <f t="shared" si="326"/>
        <v/>
      </c>
      <c r="R653" s="65" t="str">
        <f t="shared" si="326"/>
        <v/>
      </c>
      <c r="S653" s="65" t="str">
        <f t="shared" si="326"/>
        <v/>
      </c>
      <c r="T653" s="65" t="str">
        <f t="shared" si="326"/>
        <v/>
      </c>
      <c r="U653" s="65" t="str">
        <f t="shared" si="326"/>
        <v/>
      </c>
      <c r="V653" s="66" t="str">
        <f t="shared" si="326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27">IFERROR((F655-F654)/F654,"")</f>
        <v/>
      </c>
      <c r="G656" s="63" t="str">
        <f t="shared" si="327"/>
        <v/>
      </c>
      <c r="H656" s="63" t="str">
        <f t="shared" si="327"/>
        <v/>
      </c>
      <c r="I656" s="63" t="str">
        <f t="shared" si="327"/>
        <v/>
      </c>
      <c r="J656" s="63" t="str">
        <f t="shared" si="327"/>
        <v/>
      </c>
      <c r="K656" s="63" t="str">
        <f t="shared" si="327"/>
        <v/>
      </c>
      <c r="L656" s="63" t="str">
        <f t="shared" si="327"/>
        <v/>
      </c>
      <c r="M656" s="63" t="str">
        <f t="shared" si="327"/>
        <v/>
      </c>
      <c r="N656" s="35" t="str">
        <f t="shared" si="327"/>
        <v/>
      </c>
      <c r="O656" s="35" t="str">
        <f t="shared" si="327"/>
        <v/>
      </c>
      <c r="P656" s="35" t="str">
        <f t="shared" si="327"/>
        <v/>
      </c>
      <c r="Q656" s="63" t="str">
        <f t="shared" si="327"/>
        <v/>
      </c>
      <c r="R656" s="63" t="str">
        <f t="shared" si="327"/>
        <v/>
      </c>
      <c r="S656" s="63" t="str">
        <f t="shared" si="327"/>
        <v/>
      </c>
      <c r="T656" s="63" t="str">
        <f t="shared" si="327"/>
        <v/>
      </c>
      <c r="U656" s="63" t="str">
        <f t="shared" si="327"/>
        <v/>
      </c>
      <c r="V656" s="64" t="str">
        <f t="shared" si="327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28">IFERROR(SQRT(2*(F655-F654)^2/(F655+F654)),"")</f>
        <v/>
      </c>
      <c r="G657" s="65" t="str">
        <f t="shared" si="328"/>
        <v/>
      </c>
      <c r="H657" s="65" t="str">
        <f t="shared" si="328"/>
        <v/>
      </c>
      <c r="I657" s="65" t="str">
        <f t="shared" si="328"/>
        <v/>
      </c>
      <c r="J657" s="65" t="str">
        <f t="shared" si="328"/>
        <v/>
      </c>
      <c r="K657" s="65" t="str">
        <f t="shared" si="328"/>
        <v/>
      </c>
      <c r="L657" s="65" t="str">
        <f t="shared" si="328"/>
        <v/>
      </c>
      <c r="M657" s="65" t="str">
        <f t="shared" si="328"/>
        <v/>
      </c>
      <c r="N657" s="70" t="str">
        <f t="shared" si="328"/>
        <v/>
      </c>
      <c r="O657" s="70" t="str">
        <f t="shared" si="328"/>
        <v/>
      </c>
      <c r="P657" s="70" t="str">
        <f t="shared" si="328"/>
        <v/>
      </c>
      <c r="Q657" s="65" t="str">
        <f t="shared" si="328"/>
        <v/>
      </c>
      <c r="R657" s="65" t="str">
        <f t="shared" si="328"/>
        <v/>
      </c>
      <c r="S657" s="65" t="str">
        <f t="shared" si="328"/>
        <v/>
      </c>
      <c r="T657" s="65" t="str">
        <f t="shared" si="328"/>
        <v/>
      </c>
      <c r="U657" s="65" t="str">
        <f t="shared" si="328"/>
        <v/>
      </c>
      <c r="V657" s="66" t="str">
        <f t="shared" si="328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29">IFERROR((F659-F658)/F658,"")</f>
        <v/>
      </c>
      <c r="G660" s="63" t="str">
        <f t="shared" si="329"/>
        <v/>
      </c>
      <c r="H660" s="63" t="str">
        <f t="shared" si="329"/>
        <v/>
      </c>
      <c r="I660" s="63" t="str">
        <f t="shared" si="329"/>
        <v/>
      </c>
      <c r="J660" s="63" t="str">
        <f t="shared" si="329"/>
        <v/>
      </c>
      <c r="K660" s="63" t="str">
        <f t="shared" si="329"/>
        <v/>
      </c>
      <c r="L660" s="63" t="str">
        <f t="shared" si="329"/>
        <v/>
      </c>
      <c r="M660" s="63" t="str">
        <f t="shared" si="329"/>
        <v/>
      </c>
      <c r="N660" s="35" t="str">
        <f t="shared" si="329"/>
        <v/>
      </c>
      <c r="O660" s="35" t="str">
        <f t="shared" si="329"/>
        <v/>
      </c>
      <c r="P660" s="35" t="str">
        <f t="shared" si="329"/>
        <v/>
      </c>
      <c r="Q660" s="63" t="str">
        <f t="shared" si="329"/>
        <v/>
      </c>
      <c r="R660" s="63" t="str">
        <f t="shared" si="329"/>
        <v/>
      </c>
      <c r="S660" s="63" t="str">
        <f t="shared" si="329"/>
        <v/>
      </c>
      <c r="T660" s="63" t="str">
        <f t="shared" si="329"/>
        <v/>
      </c>
      <c r="U660" s="63" t="str">
        <f t="shared" si="329"/>
        <v/>
      </c>
      <c r="V660" s="64" t="str">
        <f t="shared" si="329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30">IFERROR(SQRT(2*(F659-F658)^2/(F659+F658)),"")</f>
        <v/>
      </c>
      <c r="G661" s="65" t="str">
        <f t="shared" si="330"/>
        <v/>
      </c>
      <c r="H661" s="65" t="str">
        <f t="shared" si="330"/>
        <v/>
      </c>
      <c r="I661" s="65" t="str">
        <f t="shared" si="330"/>
        <v/>
      </c>
      <c r="J661" s="65" t="str">
        <f t="shared" si="330"/>
        <v/>
      </c>
      <c r="K661" s="65" t="str">
        <f t="shared" si="330"/>
        <v/>
      </c>
      <c r="L661" s="65" t="str">
        <f t="shared" si="330"/>
        <v/>
      </c>
      <c r="M661" s="65" t="str">
        <f t="shared" si="330"/>
        <v/>
      </c>
      <c r="N661" s="70" t="str">
        <f t="shared" si="330"/>
        <v/>
      </c>
      <c r="O661" s="70" t="str">
        <f t="shared" si="330"/>
        <v/>
      </c>
      <c r="P661" s="70" t="str">
        <f t="shared" si="330"/>
        <v/>
      </c>
      <c r="Q661" s="65" t="str">
        <f t="shared" si="330"/>
        <v/>
      </c>
      <c r="R661" s="65" t="str">
        <f t="shared" si="330"/>
        <v/>
      </c>
      <c r="S661" s="65" t="str">
        <f t="shared" si="330"/>
        <v/>
      </c>
      <c r="T661" s="65" t="str">
        <f t="shared" si="330"/>
        <v/>
      </c>
      <c r="U661" s="65" t="str">
        <f t="shared" si="330"/>
        <v/>
      </c>
      <c r="V661" s="66" t="str">
        <f t="shared" si="330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1">IFERROR((F663-F662)/F662,"")</f>
        <v/>
      </c>
      <c r="G664" s="63" t="str">
        <f t="shared" si="331"/>
        <v/>
      </c>
      <c r="H664" s="63" t="str">
        <f t="shared" si="331"/>
        <v/>
      </c>
      <c r="I664" s="63" t="str">
        <f t="shared" si="331"/>
        <v/>
      </c>
      <c r="J664" s="63" t="str">
        <f t="shared" si="331"/>
        <v/>
      </c>
      <c r="K664" s="63" t="str">
        <f t="shared" si="331"/>
        <v/>
      </c>
      <c r="L664" s="63" t="str">
        <f t="shared" si="331"/>
        <v/>
      </c>
      <c r="M664" s="63" t="str">
        <f t="shared" si="331"/>
        <v/>
      </c>
      <c r="N664" s="35" t="str">
        <f t="shared" si="331"/>
        <v/>
      </c>
      <c r="O664" s="35" t="str">
        <f t="shared" si="331"/>
        <v/>
      </c>
      <c r="P664" s="35" t="str">
        <f t="shared" si="331"/>
        <v/>
      </c>
      <c r="Q664" s="63" t="str">
        <f t="shared" si="331"/>
        <v/>
      </c>
      <c r="R664" s="63" t="str">
        <f t="shared" si="331"/>
        <v/>
      </c>
      <c r="S664" s="63" t="str">
        <f t="shared" si="331"/>
        <v/>
      </c>
      <c r="T664" s="63" t="str">
        <f t="shared" si="331"/>
        <v/>
      </c>
      <c r="U664" s="63" t="str">
        <f t="shared" si="331"/>
        <v/>
      </c>
      <c r="V664" s="64" t="str">
        <f t="shared" si="331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2">IFERROR(SQRT(2*(F663-F662)^2/(F663+F662)),"")</f>
        <v/>
      </c>
      <c r="G665" s="65" t="str">
        <f t="shared" si="332"/>
        <v/>
      </c>
      <c r="H665" s="65" t="str">
        <f t="shared" si="332"/>
        <v/>
      </c>
      <c r="I665" s="65" t="str">
        <f t="shared" si="332"/>
        <v/>
      </c>
      <c r="J665" s="65" t="str">
        <f t="shared" si="332"/>
        <v/>
      </c>
      <c r="K665" s="65" t="str">
        <f t="shared" si="332"/>
        <v/>
      </c>
      <c r="L665" s="65" t="str">
        <f t="shared" si="332"/>
        <v/>
      </c>
      <c r="M665" s="65" t="str">
        <f t="shared" si="332"/>
        <v/>
      </c>
      <c r="N665" s="70" t="str">
        <f t="shared" si="332"/>
        <v/>
      </c>
      <c r="O665" s="70" t="str">
        <f t="shared" si="332"/>
        <v/>
      </c>
      <c r="P665" s="70" t="str">
        <f t="shared" si="332"/>
        <v/>
      </c>
      <c r="Q665" s="65" t="str">
        <f t="shared" si="332"/>
        <v/>
      </c>
      <c r="R665" s="65" t="str">
        <f t="shared" si="332"/>
        <v/>
      </c>
      <c r="S665" s="65" t="str">
        <f t="shared" si="332"/>
        <v/>
      </c>
      <c r="T665" s="65" t="str">
        <f t="shared" si="332"/>
        <v/>
      </c>
      <c r="U665" s="65" t="str">
        <f t="shared" si="332"/>
        <v/>
      </c>
      <c r="V665" s="66" t="str">
        <f t="shared" si="332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3">IFERROR((F667-F666)/F666,"")</f>
        <v/>
      </c>
      <c r="G668" s="63" t="str">
        <f t="shared" si="333"/>
        <v/>
      </c>
      <c r="H668" s="63" t="str">
        <f t="shared" si="333"/>
        <v/>
      </c>
      <c r="I668" s="63" t="str">
        <f t="shared" si="333"/>
        <v/>
      </c>
      <c r="J668" s="63" t="str">
        <f t="shared" si="333"/>
        <v/>
      </c>
      <c r="K668" s="63" t="str">
        <f t="shared" si="333"/>
        <v/>
      </c>
      <c r="L668" s="63" t="str">
        <f t="shared" si="333"/>
        <v/>
      </c>
      <c r="M668" s="63" t="str">
        <f t="shared" si="333"/>
        <v/>
      </c>
      <c r="N668" s="35" t="str">
        <f t="shared" si="333"/>
        <v/>
      </c>
      <c r="O668" s="35" t="str">
        <f t="shared" si="333"/>
        <v/>
      </c>
      <c r="P668" s="35" t="str">
        <f t="shared" si="333"/>
        <v/>
      </c>
      <c r="Q668" s="63" t="str">
        <f t="shared" si="333"/>
        <v/>
      </c>
      <c r="R668" s="63" t="str">
        <f t="shared" si="333"/>
        <v/>
      </c>
      <c r="S668" s="63" t="str">
        <f t="shared" si="333"/>
        <v/>
      </c>
      <c r="T668" s="63" t="str">
        <f t="shared" si="333"/>
        <v/>
      </c>
      <c r="U668" s="63" t="str">
        <f t="shared" si="333"/>
        <v/>
      </c>
      <c r="V668" s="64" t="str">
        <f t="shared" si="333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4">IFERROR(SQRT(2*(F667-F666)^2/(F667+F666)),"")</f>
        <v/>
      </c>
      <c r="G669" s="65" t="str">
        <f t="shared" si="334"/>
        <v/>
      </c>
      <c r="H669" s="65" t="str">
        <f t="shared" si="334"/>
        <v/>
      </c>
      <c r="I669" s="65" t="str">
        <f t="shared" si="334"/>
        <v/>
      </c>
      <c r="J669" s="65" t="str">
        <f t="shared" si="334"/>
        <v/>
      </c>
      <c r="K669" s="65" t="str">
        <f t="shared" si="334"/>
        <v/>
      </c>
      <c r="L669" s="65" t="str">
        <f t="shared" si="334"/>
        <v/>
      </c>
      <c r="M669" s="65" t="str">
        <f t="shared" si="334"/>
        <v/>
      </c>
      <c r="N669" s="70" t="str">
        <f t="shared" si="334"/>
        <v/>
      </c>
      <c r="O669" s="70" t="str">
        <f t="shared" si="334"/>
        <v/>
      </c>
      <c r="P669" s="70" t="str">
        <f t="shared" si="334"/>
        <v/>
      </c>
      <c r="Q669" s="65" t="str">
        <f t="shared" si="334"/>
        <v/>
      </c>
      <c r="R669" s="65" t="str">
        <f t="shared" si="334"/>
        <v/>
      </c>
      <c r="S669" s="65" t="str">
        <f t="shared" si="334"/>
        <v/>
      </c>
      <c r="T669" s="65" t="str">
        <f t="shared" si="334"/>
        <v/>
      </c>
      <c r="U669" s="65" t="str">
        <f t="shared" si="334"/>
        <v/>
      </c>
      <c r="V669" s="66" t="str">
        <f t="shared" si="334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5">IFERROR((F671-F670)/F670,"")</f>
        <v/>
      </c>
      <c r="G672" s="63" t="str">
        <f t="shared" si="335"/>
        <v/>
      </c>
      <c r="H672" s="63" t="str">
        <f t="shared" si="335"/>
        <v/>
      </c>
      <c r="I672" s="63" t="str">
        <f t="shared" si="335"/>
        <v/>
      </c>
      <c r="J672" s="63" t="str">
        <f t="shared" si="335"/>
        <v/>
      </c>
      <c r="K672" s="63" t="str">
        <f t="shared" si="335"/>
        <v/>
      </c>
      <c r="L672" s="63" t="str">
        <f t="shared" si="335"/>
        <v/>
      </c>
      <c r="M672" s="63" t="str">
        <f t="shared" si="335"/>
        <v/>
      </c>
      <c r="N672" s="35" t="str">
        <f t="shared" si="335"/>
        <v/>
      </c>
      <c r="O672" s="35" t="str">
        <f t="shared" si="335"/>
        <v/>
      </c>
      <c r="P672" s="35" t="str">
        <f t="shared" si="335"/>
        <v/>
      </c>
      <c r="Q672" s="63" t="str">
        <f t="shared" si="335"/>
        <v/>
      </c>
      <c r="R672" s="63" t="str">
        <f t="shared" si="335"/>
        <v/>
      </c>
      <c r="S672" s="63" t="str">
        <f t="shared" si="335"/>
        <v/>
      </c>
      <c r="T672" s="63" t="str">
        <f t="shared" si="335"/>
        <v/>
      </c>
      <c r="U672" s="63" t="str">
        <f t="shared" si="335"/>
        <v/>
      </c>
      <c r="V672" s="64" t="str">
        <f t="shared" si="335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6">IFERROR(SQRT(2*(F671-F670)^2/(F671+F670)),"")</f>
        <v/>
      </c>
      <c r="G673" s="65" t="str">
        <f t="shared" si="336"/>
        <v/>
      </c>
      <c r="H673" s="65" t="str">
        <f t="shared" si="336"/>
        <v/>
      </c>
      <c r="I673" s="65" t="str">
        <f t="shared" si="336"/>
        <v/>
      </c>
      <c r="J673" s="65" t="str">
        <f t="shared" si="336"/>
        <v/>
      </c>
      <c r="K673" s="65" t="str">
        <f t="shared" si="336"/>
        <v/>
      </c>
      <c r="L673" s="65" t="str">
        <f t="shared" si="336"/>
        <v/>
      </c>
      <c r="M673" s="65" t="str">
        <f t="shared" si="336"/>
        <v/>
      </c>
      <c r="N673" s="70" t="str">
        <f t="shared" si="336"/>
        <v/>
      </c>
      <c r="O673" s="70" t="str">
        <f t="shared" si="336"/>
        <v/>
      </c>
      <c r="P673" s="70" t="str">
        <f t="shared" si="336"/>
        <v/>
      </c>
      <c r="Q673" s="65" t="str">
        <f t="shared" si="336"/>
        <v/>
      </c>
      <c r="R673" s="65" t="str">
        <f t="shared" si="336"/>
        <v/>
      </c>
      <c r="S673" s="65" t="str">
        <f t="shared" si="336"/>
        <v/>
      </c>
      <c r="T673" s="65" t="str">
        <f t="shared" si="336"/>
        <v/>
      </c>
      <c r="U673" s="65" t="str">
        <f t="shared" si="336"/>
        <v/>
      </c>
      <c r="V673" s="66" t="str">
        <f t="shared" si="336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37">IFERROR((F675-F674)/F674,"")</f>
        <v/>
      </c>
      <c r="G676" s="63" t="str">
        <f t="shared" si="337"/>
        <v/>
      </c>
      <c r="H676" s="63" t="str">
        <f t="shared" si="337"/>
        <v/>
      </c>
      <c r="I676" s="63" t="str">
        <f t="shared" si="337"/>
        <v/>
      </c>
      <c r="J676" s="63" t="str">
        <f t="shared" si="337"/>
        <v/>
      </c>
      <c r="K676" s="63" t="str">
        <f t="shared" si="337"/>
        <v/>
      </c>
      <c r="L676" s="63" t="str">
        <f t="shared" si="337"/>
        <v/>
      </c>
      <c r="M676" s="63" t="str">
        <f t="shared" si="337"/>
        <v/>
      </c>
      <c r="N676" s="35" t="str">
        <f t="shared" si="337"/>
        <v/>
      </c>
      <c r="O676" s="35" t="str">
        <f t="shared" si="337"/>
        <v/>
      </c>
      <c r="P676" s="35" t="str">
        <f t="shared" si="337"/>
        <v/>
      </c>
      <c r="Q676" s="63" t="str">
        <f t="shared" si="337"/>
        <v/>
      </c>
      <c r="R676" s="63" t="str">
        <f t="shared" si="337"/>
        <v/>
      </c>
      <c r="S676" s="63" t="str">
        <f t="shared" si="337"/>
        <v/>
      </c>
      <c r="T676" s="63" t="str">
        <f t="shared" si="337"/>
        <v/>
      </c>
      <c r="U676" s="63" t="str">
        <f t="shared" si="337"/>
        <v/>
      </c>
      <c r="V676" s="64" t="str">
        <f t="shared" si="337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38">IFERROR(SQRT(2*(F675-F674)^2/(F675+F674)),"")</f>
        <v/>
      </c>
      <c r="G677" s="65" t="str">
        <f t="shared" si="338"/>
        <v/>
      </c>
      <c r="H677" s="65" t="str">
        <f t="shared" si="338"/>
        <v/>
      </c>
      <c r="I677" s="65" t="str">
        <f t="shared" si="338"/>
        <v/>
      </c>
      <c r="J677" s="65" t="str">
        <f t="shared" si="338"/>
        <v/>
      </c>
      <c r="K677" s="65" t="str">
        <f t="shared" si="338"/>
        <v/>
      </c>
      <c r="L677" s="65" t="str">
        <f t="shared" si="338"/>
        <v/>
      </c>
      <c r="M677" s="65" t="str">
        <f t="shared" si="338"/>
        <v/>
      </c>
      <c r="N677" s="70" t="str">
        <f t="shared" si="338"/>
        <v/>
      </c>
      <c r="O677" s="70" t="str">
        <f t="shared" si="338"/>
        <v/>
      </c>
      <c r="P677" s="70" t="str">
        <f t="shared" si="338"/>
        <v/>
      </c>
      <c r="Q677" s="65" t="str">
        <f t="shared" si="338"/>
        <v/>
      </c>
      <c r="R677" s="65" t="str">
        <f t="shared" si="338"/>
        <v/>
      </c>
      <c r="S677" s="65" t="str">
        <f t="shared" si="338"/>
        <v/>
      </c>
      <c r="T677" s="65" t="str">
        <f t="shared" si="338"/>
        <v/>
      </c>
      <c r="U677" s="65" t="str">
        <f t="shared" si="338"/>
        <v/>
      </c>
      <c r="V677" s="66" t="str">
        <f t="shared" si="338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39">IFERROR((F679-F678)/F678,"")</f>
        <v/>
      </c>
      <c r="G680" s="63" t="str">
        <f t="shared" si="339"/>
        <v/>
      </c>
      <c r="H680" s="63" t="str">
        <f t="shared" si="339"/>
        <v/>
      </c>
      <c r="I680" s="63" t="str">
        <f t="shared" si="339"/>
        <v/>
      </c>
      <c r="J680" s="63" t="str">
        <f t="shared" si="339"/>
        <v/>
      </c>
      <c r="K680" s="63" t="str">
        <f t="shared" si="339"/>
        <v/>
      </c>
      <c r="L680" s="63" t="str">
        <f t="shared" si="339"/>
        <v/>
      </c>
      <c r="M680" s="63" t="str">
        <f t="shared" si="339"/>
        <v/>
      </c>
      <c r="N680" s="35" t="str">
        <f t="shared" si="339"/>
        <v/>
      </c>
      <c r="O680" s="35" t="str">
        <f t="shared" si="339"/>
        <v/>
      </c>
      <c r="P680" s="35" t="str">
        <f t="shared" si="339"/>
        <v/>
      </c>
      <c r="Q680" s="63" t="str">
        <f t="shared" si="339"/>
        <v/>
      </c>
      <c r="R680" s="63" t="str">
        <f t="shared" si="339"/>
        <v/>
      </c>
      <c r="S680" s="63" t="str">
        <f t="shared" si="339"/>
        <v/>
      </c>
      <c r="T680" s="63" t="str">
        <f t="shared" si="339"/>
        <v/>
      </c>
      <c r="U680" s="63" t="str">
        <f t="shared" si="339"/>
        <v/>
      </c>
      <c r="V680" s="64" t="str">
        <f t="shared" si="339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40">IFERROR(SQRT(2*(F679-F678)^2/(F679+F678)),"")</f>
        <v/>
      </c>
      <c r="G681" s="65" t="str">
        <f t="shared" si="340"/>
        <v/>
      </c>
      <c r="H681" s="65" t="str">
        <f t="shared" si="340"/>
        <v/>
      </c>
      <c r="I681" s="65" t="str">
        <f t="shared" si="340"/>
        <v/>
      </c>
      <c r="J681" s="65" t="str">
        <f t="shared" si="340"/>
        <v/>
      </c>
      <c r="K681" s="65" t="str">
        <f t="shared" si="340"/>
        <v/>
      </c>
      <c r="L681" s="65" t="str">
        <f t="shared" si="340"/>
        <v/>
      </c>
      <c r="M681" s="65" t="str">
        <f t="shared" si="340"/>
        <v/>
      </c>
      <c r="N681" s="70" t="str">
        <f t="shared" si="340"/>
        <v/>
      </c>
      <c r="O681" s="70" t="str">
        <f t="shared" si="340"/>
        <v/>
      </c>
      <c r="P681" s="70" t="str">
        <f t="shared" si="340"/>
        <v/>
      </c>
      <c r="Q681" s="65" t="str">
        <f t="shared" si="340"/>
        <v/>
      </c>
      <c r="R681" s="65" t="str">
        <f t="shared" si="340"/>
        <v/>
      </c>
      <c r="S681" s="65" t="str">
        <f t="shared" si="340"/>
        <v/>
      </c>
      <c r="T681" s="65" t="str">
        <f t="shared" si="340"/>
        <v/>
      </c>
      <c r="U681" s="65" t="str">
        <f t="shared" si="340"/>
        <v/>
      </c>
      <c r="V681" s="66" t="str">
        <f t="shared" si="340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1">IFERROR((F683-F682)/F682,"")</f>
        <v/>
      </c>
      <c r="G684" s="63" t="str">
        <f t="shared" si="341"/>
        <v/>
      </c>
      <c r="H684" s="63" t="str">
        <f t="shared" si="341"/>
        <v/>
      </c>
      <c r="I684" s="63" t="str">
        <f t="shared" si="341"/>
        <v/>
      </c>
      <c r="J684" s="63" t="str">
        <f t="shared" si="341"/>
        <v/>
      </c>
      <c r="K684" s="63" t="str">
        <f t="shared" si="341"/>
        <v/>
      </c>
      <c r="L684" s="63" t="str">
        <f t="shared" si="341"/>
        <v/>
      </c>
      <c r="M684" s="63" t="str">
        <f t="shared" si="341"/>
        <v/>
      </c>
      <c r="N684" s="35" t="str">
        <f t="shared" si="341"/>
        <v/>
      </c>
      <c r="O684" s="35" t="str">
        <f t="shared" si="341"/>
        <v/>
      </c>
      <c r="P684" s="35" t="str">
        <f t="shared" si="341"/>
        <v/>
      </c>
      <c r="Q684" s="63" t="str">
        <f t="shared" si="341"/>
        <v/>
      </c>
      <c r="R684" s="63" t="str">
        <f t="shared" si="341"/>
        <v/>
      </c>
      <c r="S684" s="63" t="str">
        <f t="shared" si="341"/>
        <v/>
      </c>
      <c r="T684" s="63" t="str">
        <f t="shared" si="341"/>
        <v/>
      </c>
      <c r="U684" s="63" t="str">
        <f t="shared" si="341"/>
        <v/>
      </c>
      <c r="V684" s="64" t="str">
        <f t="shared" si="341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2">IFERROR(SQRT(2*(F683-F682)^2/(F683+F682)),"")</f>
        <v/>
      </c>
      <c r="G685" s="65" t="str">
        <f t="shared" si="342"/>
        <v/>
      </c>
      <c r="H685" s="65" t="str">
        <f t="shared" si="342"/>
        <v/>
      </c>
      <c r="I685" s="65" t="str">
        <f t="shared" si="342"/>
        <v/>
      </c>
      <c r="J685" s="65" t="str">
        <f t="shared" si="342"/>
        <v/>
      </c>
      <c r="K685" s="65" t="str">
        <f t="shared" si="342"/>
        <v/>
      </c>
      <c r="L685" s="65" t="str">
        <f t="shared" si="342"/>
        <v/>
      </c>
      <c r="M685" s="65" t="str">
        <f t="shared" si="342"/>
        <v/>
      </c>
      <c r="N685" s="70" t="str">
        <f t="shared" si="342"/>
        <v/>
      </c>
      <c r="O685" s="70" t="str">
        <f t="shared" si="342"/>
        <v/>
      </c>
      <c r="P685" s="70" t="str">
        <f t="shared" si="342"/>
        <v/>
      </c>
      <c r="Q685" s="65" t="str">
        <f t="shared" si="342"/>
        <v/>
      </c>
      <c r="R685" s="65" t="str">
        <f t="shared" si="342"/>
        <v/>
      </c>
      <c r="S685" s="65" t="str">
        <f t="shared" si="342"/>
        <v/>
      </c>
      <c r="T685" s="65" t="str">
        <f t="shared" si="342"/>
        <v/>
      </c>
      <c r="U685" s="65" t="str">
        <f t="shared" si="342"/>
        <v/>
      </c>
      <c r="V685" s="66" t="str">
        <f t="shared" si="342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3">IFERROR((F687-F686)/F686,"")</f>
        <v/>
      </c>
      <c r="G688" s="63" t="str">
        <f t="shared" si="343"/>
        <v/>
      </c>
      <c r="H688" s="63" t="str">
        <f t="shared" si="343"/>
        <v/>
      </c>
      <c r="I688" s="63" t="str">
        <f t="shared" si="343"/>
        <v/>
      </c>
      <c r="J688" s="63" t="str">
        <f t="shared" si="343"/>
        <v/>
      </c>
      <c r="K688" s="63" t="str">
        <f t="shared" si="343"/>
        <v/>
      </c>
      <c r="L688" s="63" t="str">
        <f t="shared" si="343"/>
        <v/>
      </c>
      <c r="M688" s="63" t="str">
        <f t="shared" si="343"/>
        <v/>
      </c>
      <c r="N688" s="35" t="str">
        <f t="shared" si="343"/>
        <v/>
      </c>
      <c r="O688" s="35" t="str">
        <f t="shared" si="343"/>
        <v/>
      </c>
      <c r="P688" s="35" t="str">
        <f t="shared" si="343"/>
        <v/>
      </c>
      <c r="Q688" s="63" t="str">
        <f t="shared" si="343"/>
        <v/>
      </c>
      <c r="R688" s="63" t="str">
        <f t="shared" si="343"/>
        <v/>
      </c>
      <c r="S688" s="63" t="str">
        <f t="shared" si="343"/>
        <v/>
      </c>
      <c r="T688" s="63" t="str">
        <f t="shared" si="343"/>
        <v/>
      </c>
      <c r="U688" s="63" t="str">
        <f t="shared" si="343"/>
        <v/>
      </c>
      <c r="V688" s="64" t="str">
        <f t="shared" si="343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4">IFERROR(SQRT(2*(F687-F686)^2/(F687+F686)),"")</f>
        <v/>
      </c>
      <c r="G689" s="65" t="str">
        <f t="shared" si="344"/>
        <v/>
      </c>
      <c r="H689" s="65" t="str">
        <f t="shared" si="344"/>
        <v/>
      </c>
      <c r="I689" s="65" t="str">
        <f t="shared" si="344"/>
        <v/>
      </c>
      <c r="J689" s="65" t="str">
        <f t="shared" si="344"/>
        <v/>
      </c>
      <c r="K689" s="65" t="str">
        <f t="shared" si="344"/>
        <v/>
      </c>
      <c r="L689" s="65" t="str">
        <f t="shared" si="344"/>
        <v/>
      </c>
      <c r="M689" s="65" t="str">
        <f t="shared" si="344"/>
        <v/>
      </c>
      <c r="N689" s="70" t="str">
        <f t="shared" si="344"/>
        <v/>
      </c>
      <c r="O689" s="70" t="str">
        <f t="shared" si="344"/>
        <v/>
      </c>
      <c r="P689" s="70" t="str">
        <f t="shared" si="344"/>
        <v/>
      </c>
      <c r="Q689" s="65" t="str">
        <f t="shared" si="344"/>
        <v/>
      </c>
      <c r="R689" s="65" t="str">
        <f t="shared" si="344"/>
        <v/>
      </c>
      <c r="S689" s="65" t="str">
        <f t="shared" si="344"/>
        <v/>
      </c>
      <c r="T689" s="65" t="str">
        <f t="shared" si="344"/>
        <v/>
      </c>
      <c r="U689" s="65" t="str">
        <f t="shared" si="344"/>
        <v/>
      </c>
      <c r="V689" s="66" t="str">
        <f t="shared" si="344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45">IFERROR((F691-F690)/F690,"")</f>
        <v/>
      </c>
      <c r="G692" s="63" t="str">
        <f t="shared" si="345"/>
        <v/>
      </c>
      <c r="H692" s="63" t="str">
        <f t="shared" si="345"/>
        <v/>
      </c>
      <c r="I692" s="63" t="str">
        <f t="shared" si="345"/>
        <v/>
      </c>
      <c r="J692" s="63" t="str">
        <f t="shared" si="345"/>
        <v/>
      </c>
      <c r="K692" s="63" t="str">
        <f t="shared" si="345"/>
        <v/>
      </c>
      <c r="L692" s="63" t="str">
        <f t="shared" si="345"/>
        <v/>
      </c>
      <c r="M692" s="63" t="str">
        <f t="shared" si="345"/>
        <v/>
      </c>
      <c r="N692" s="35" t="str">
        <f t="shared" si="345"/>
        <v/>
      </c>
      <c r="O692" s="35" t="str">
        <f t="shared" si="345"/>
        <v/>
      </c>
      <c r="P692" s="35" t="str">
        <f t="shared" si="345"/>
        <v/>
      </c>
      <c r="Q692" s="63" t="str">
        <f t="shared" si="345"/>
        <v/>
      </c>
      <c r="R692" s="63" t="str">
        <f t="shared" si="345"/>
        <v/>
      </c>
      <c r="S692" s="63" t="str">
        <f t="shared" si="345"/>
        <v/>
      </c>
      <c r="T692" s="63" t="str">
        <f t="shared" si="345"/>
        <v/>
      </c>
      <c r="U692" s="63" t="str">
        <f t="shared" si="345"/>
        <v/>
      </c>
      <c r="V692" s="64" t="str">
        <f t="shared" si="345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46">IFERROR(SQRT(2*(F691-F690)^2/(F691+F690)),"")</f>
        <v/>
      </c>
      <c r="G693" s="65" t="str">
        <f t="shared" si="346"/>
        <v/>
      </c>
      <c r="H693" s="65" t="str">
        <f t="shared" si="346"/>
        <v/>
      </c>
      <c r="I693" s="65" t="str">
        <f t="shared" si="346"/>
        <v/>
      </c>
      <c r="J693" s="65" t="str">
        <f t="shared" si="346"/>
        <v/>
      </c>
      <c r="K693" s="65" t="str">
        <f t="shared" si="346"/>
        <v/>
      </c>
      <c r="L693" s="65" t="str">
        <f t="shared" si="346"/>
        <v/>
      </c>
      <c r="M693" s="65" t="str">
        <f t="shared" si="346"/>
        <v/>
      </c>
      <c r="N693" s="70" t="str">
        <f t="shared" si="346"/>
        <v/>
      </c>
      <c r="O693" s="70" t="str">
        <f t="shared" si="346"/>
        <v/>
      </c>
      <c r="P693" s="70" t="str">
        <f t="shared" si="346"/>
        <v/>
      </c>
      <c r="Q693" s="65" t="str">
        <f t="shared" si="346"/>
        <v/>
      </c>
      <c r="R693" s="65" t="str">
        <f t="shared" si="346"/>
        <v/>
      </c>
      <c r="S693" s="65" t="str">
        <f t="shared" si="346"/>
        <v/>
      </c>
      <c r="T693" s="65" t="str">
        <f t="shared" si="346"/>
        <v/>
      </c>
      <c r="U693" s="65" t="str">
        <f t="shared" si="346"/>
        <v/>
      </c>
      <c r="V693" s="66" t="str">
        <f t="shared" si="346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47">IFERROR((F695-F694)/F694,"")</f>
        <v/>
      </c>
      <c r="G696" s="63" t="str">
        <f t="shared" si="347"/>
        <v/>
      </c>
      <c r="H696" s="63" t="str">
        <f t="shared" si="347"/>
        <v/>
      </c>
      <c r="I696" s="63" t="str">
        <f t="shared" si="347"/>
        <v/>
      </c>
      <c r="J696" s="63" t="str">
        <f t="shared" si="347"/>
        <v/>
      </c>
      <c r="K696" s="63" t="str">
        <f t="shared" si="347"/>
        <v/>
      </c>
      <c r="L696" s="63" t="str">
        <f t="shared" si="347"/>
        <v/>
      </c>
      <c r="M696" s="63" t="str">
        <f t="shared" si="347"/>
        <v/>
      </c>
      <c r="N696" s="35" t="str">
        <f t="shared" si="347"/>
        <v/>
      </c>
      <c r="O696" s="35" t="str">
        <f t="shared" si="347"/>
        <v/>
      </c>
      <c r="P696" s="35" t="str">
        <f t="shared" si="347"/>
        <v/>
      </c>
      <c r="Q696" s="63" t="str">
        <f t="shared" si="347"/>
        <v/>
      </c>
      <c r="R696" s="63" t="str">
        <f t="shared" si="347"/>
        <v/>
      </c>
      <c r="S696" s="63" t="str">
        <f t="shared" si="347"/>
        <v/>
      </c>
      <c r="T696" s="63" t="str">
        <f t="shared" si="347"/>
        <v/>
      </c>
      <c r="U696" s="63" t="str">
        <f t="shared" si="347"/>
        <v/>
      </c>
      <c r="V696" s="64" t="str">
        <f t="shared" si="347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48">IFERROR(SQRT(2*(F695-F694)^2/(F695+F694)),"")</f>
        <v/>
      </c>
      <c r="G697" s="65" t="str">
        <f t="shared" si="348"/>
        <v/>
      </c>
      <c r="H697" s="65" t="str">
        <f t="shared" si="348"/>
        <v/>
      </c>
      <c r="I697" s="65" t="str">
        <f t="shared" si="348"/>
        <v/>
      </c>
      <c r="J697" s="65" t="str">
        <f t="shared" si="348"/>
        <v/>
      </c>
      <c r="K697" s="65" t="str">
        <f t="shared" si="348"/>
        <v/>
      </c>
      <c r="L697" s="65" t="str">
        <f t="shared" si="348"/>
        <v/>
      </c>
      <c r="M697" s="65" t="str">
        <f t="shared" si="348"/>
        <v/>
      </c>
      <c r="N697" s="70" t="str">
        <f t="shared" si="348"/>
        <v/>
      </c>
      <c r="O697" s="70" t="str">
        <f t="shared" si="348"/>
        <v/>
      </c>
      <c r="P697" s="70" t="str">
        <f t="shared" si="348"/>
        <v/>
      </c>
      <c r="Q697" s="65" t="str">
        <f t="shared" si="348"/>
        <v/>
      </c>
      <c r="R697" s="65" t="str">
        <f t="shared" si="348"/>
        <v/>
      </c>
      <c r="S697" s="65" t="str">
        <f t="shared" si="348"/>
        <v/>
      </c>
      <c r="T697" s="65" t="str">
        <f t="shared" si="348"/>
        <v/>
      </c>
      <c r="U697" s="65" t="str">
        <f t="shared" si="348"/>
        <v/>
      </c>
      <c r="V697" s="66" t="str">
        <f t="shared" si="348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49">IFERROR((F699-F698)/F698,"")</f>
        <v/>
      </c>
      <c r="G700" s="63" t="str">
        <f t="shared" si="349"/>
        <v/>
      </c>
      <c r="H700" s="63" t="str">
        <f t="shared" si="349"/>
        <v/>
      </c>
      <c r="I700" s="63" t="str">
        <f t="shared" si="349"/>
        <v/>
      </c>
      <c r="J700" s="63" t="str">
        <f t="shared" si="349"/>
        <v/>
      </c>
      <c r="K700" s="63" t="str">
        <f t="shared" si="349"/>
        <v/>
      </c>
      <c r="L700" s="63" t="str">
        <f t="shared" si="349"/>
        <v/>
      </c>
      <c r="M700" s="63" t="str">
        <f t="shared" si="349"/>
        <v/>
      </c>
      <c r="N700" s="35" t="str">
        <f t="shared" si="349"/>
        <v/>
      </c>
      <c r="O700" s="35" t="str">
        <f t="shared" si="349"/>
        <v/>
      </c>
      <c r="P700" s="35" t="str">
        <f t="shared" si="349"/>
        <v/>
      </c>
      <c r="Q700" s="63" t="str">
        <f t="shared" si="349"/>
        <v/>
      </c>
      <c r="R700" s="63" t="str">
        <f t="shared" si="349"/>
        <v/>
      </c>
      <c r="S700" s="63" t="str">
        <f t="shared" si="349"/>
        <v/>
      </c>
      <c r="T700" s="63" t="str">
        <f t="shared" si="349"/>
        <v/>
      </c>
      <c r="U700" s="63" t="str">
        <f t="shared" si="349"/>
        <v/>
      </c>
      <c r="V700" s="64" t="str">
        <f t="shared" si="349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50">IFERROR(SQRT(2*(F699-F698)^2/(F699+F698)),"")</f>
        <v/>
      </c>
      <c r="G701" s="65" t="str">
        <f t="shared" si="350"/>
        <v/>
      </c>
      <c r="H701" s="65" t="str">
        <f t="shared" si="350"/>
        <v/>
      </c>
      <c r="I701" s="65" t="str">
        <f t="shared" si="350"/>
        <v/>
      </c>
      <c r="J701" s="65" t="str">
        <f t="shared" si="350"/>
        <v/>
      </c>
      <c r="K701" s="65" t="str">
        <f t="shared" si="350"/>
        <v/>
      </c>
      <c r="L701" s="65" t="str">
        <f t="shared" si="350"/>
        <v/>
      </c>
      <c r="M701" s="65" t="str">
        <f t="shared" si="350"/>
        <v/>
      </c>
      <c r="N701" s="70" t="str">
        <f t="shared" si="350"/>
        <v/>
      </c>
      <c r="O701" s="70" t="str">
        <f t="shared" si="350"/>
        <v/>
      </c>
      <c r="P701" s="70" t="str">
        <f t="shared" si="350"/>
        <v/>
      </c>
      <c r="Q701" s="65" t="str">
        <f t="shared" si="350"/>
        <v/>
      </c>
      <c r="R701" s="65" t="str">
        <f t="shared" si="350"/>
        <v/>
      </c>
      <c r="S701" s="65" t="str">
        <f t="shared" si="350"/>
        <v/>
      </c>
      <c r="T701" s="65" t="str">
        <f t="shared" si="350"/>
        <v/>
      </c>
      <c r="U701" s="65" t="str">
        <f t="shared" si="350"/>
        <v/>
      </c>
      <c r="V701" s="66" t="str">
        <f t="shared" si="350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1">IFERROR((F703-F702)/F702,"")</f>
        <v/>
      </c>
      <c r="G704" s="63" t="str">
        <f t="shared" si="351"/>
        <v/>
      </c>
      <c r="H704" s="63" t="str">
        <f t="shared" si="351"/>
        <v/>
      </c>
      <c r="I704" s="63" t="str">
        <f t="shared" si="351"/>
        <v/>
      </c>
      <c r="J704" s="63" t="str">
        <f t="shared" si="351"/>
        <v/>
      </c>
      <c r="K704" s="63" t="str">
        <f t="shared" si="351"/>
        <v/>
      </c>
      <c r="L704" s="63" t="str">
        <f t="shared" si="351"/>
        <v/>
      </c>
      <c r="M704" s="63" t="str">
        <f t="shared" si="351"/>
        <v/>
      </c>
      <c r="N704" s="35" t="str">
        <f t="shared" si="351"/>
        <v/>
      </c>
      <c r="O704" s="35" t="str">
        <f t="shared" si="351"/>
        <v/>
      </c>
      <c r="P704" s="35" t="str">
        <f t="shared" si="351"/>
        <v/>
      </c>
      <c r="Q704" s="63" t="str">
        <f t="shared" si="351"/>
        <v/>
      </c>
      <c r="R704" s="63" t="str">
        <f t="shared" si="351"/>
        <v/>
      </c>
      <c r="S704" s="63" t="str">
        <f t="shared" si="351"/>
        <v/>
      </c>
      <c r="T704" s="63" t="str">
        <f t="shared" si="351"/>
        <v/>
      </c>
      <c r="U704" s="63" t="str">
        <f t="shared" si="351"/>
        <v/>
      </c>
      <c r="V704" s="64" t="str">
        <f t="shared" si="351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2">IFERROR(SQRT(2*(F703-F702)^2/(F703+F702)),"")</f>
        <v/>
      </c>
      <c r="G705" s="65" t="str">
        <f t="shared" si="352"/>
        <v/>
      </c>
      <c r="H705" s="65" t="str">
        <f t="shared" si="352"/>
        <v/>
      </c>
      <c r="I705" s="65" t="str">
        <f t="shared" si="352"/>
        <v/>
      </c>
      <c r="J705" s="65" t="str">
        <f t="shared" si="352"/>
        <v/>
      </c>
      <c r="K705" s="65" t="str">
        <f t="shared" si="352"/>
        <v/>
      </c>
      <c r="L705" s="65" t="str">
        <f t="shared" si="352"/>
        <v/>
      </c>
      <c r="M705" s="65" t="str">
        <f t="shared" si="352"/>
        <v/>
      </c>
      <c r="N705" s="70" t="str">
        <f t="shared" si="352"/>
        <v/>
      </c>
      <c r="O705" s="70" t="str">
        <f t="shared" si="352"/>
        <v/>
      </c>
      <c r="P705" s="70" t="str">
        <f t="shared" si="352"/>
        <v/>
      </c>
      <c r="Q705" s="65" t="str">
        <f t="shared" si="352"/>
        <v/>
      </c>
      <c r="R705" s="65" t="str">
        <f t="shared" si="352"/>
        <v/>
      </c>
      <c r="S705" s="65" t="str">
        <f t="shared" si="352"/>
        <v/>
      </c>
      <c r="T705" s="65" t="str">
        <f t="shared" si="352"/>
        <v/>
      </c>
      <c r="U705" s="65" t="str">
        <f t="shared" si="352"/>
        <v/>
      </c>
      <c r="V705" s="66" t="str">
        <f t="shared" si="352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547</v>
      </c>
      <c r="D706" s="71"/>
      <c r="E706" s="91"/>
      <c r="F706" s="58"/>
      <c r="G706" s="58"/>
      <c r="H706" s="58"/>
      <c r="I706" s="58"/>
      <c r="J706" s="58"/>
      <c r="K706" s="58"/>
      <c r="L706" s="58"/>
      <c r="M706" s="58"/>
      <c r="Q706" s="58"/>
      <c r="R706" s="58"/>
      <c r="S706" s="58"/>
      <c r="T706" s="58"/>
      <c r="U706" s="58"/>
      <c r="V706" s="59"/>
    </row>
    <row r="707" spans="1:22" ht="13.95" customHeight="1" x14ac:dyDescent="0.3">
      <c r="A707" s="82"/>
      <c r="B707" s="85"/>
      <c r="C707" s="18" t="s">
        <v>548</v>
      </c>
      <c r="D707" s="72"/>
      <c r="E707" s="88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60"/>
    </row>
    <row r="708" spans="1:22" ht="13.95" customHeight="1" x14ac:dyDescent="0.3">
      <c r="A708" s="82"/>
      <c r="B708" s="85"/>
      <c r="C708" s="18" t="s">
        <v>549</v>
      </c>
      <c r="D708" s="72"/>
      <c r="E708" s="88"/>
      <c r="F708" s="63" t="str">
        <f t="shared" ref="F708:V708" si="353">IFERROR((F707-F706)/F706,"")</f>
        <v/>
      </c>
      <c r="G708" s="63" t="str">
        <f t="shared" si="353"/>
        <v/>
      </c>
      <c r="H708" s="63" t="str">
        <f t="shared" si="353"/>
        <v/>
      </c>
      <c r="I708" s="63" t="str">
        <f t="shared" si="353"/>
        <v/>
      </c>
      <c r="J708" s="63" t="str">
        <f t="shared" si="353"/>
        <v/>
      </c>
      <c r="K708" s="63" t="str">
        <f t="shared" si="353"/>
        <v/>
      </c>
      <c r="L708" s="63" t="str">
        <f t="shared" si="353"/>
        <v/>
      </c>
      <c r="M708" s="63" t="str">
        <f t="shared" si="353"/>
        <v/>
      </c>
      <c r="N708" s="35" t="str">
        <f t="shared" si="353"/>
        <v/>
      </c>
      <c r="O708" s="35" t="str">
        <f t="shared" si="353"/>
        <v/>
      </c>
      <c r="P708" s="35" t="str">
        <f t="shared" si="353"/>
        <v/>
      </c>
      <c r="Q708" s="63" t="str">
        <f t="shared" si="353"/>
        <v/>
      </c>
      <c r="R708" s="63" t="str">
        <f t="shared" si="353"/>
        <v/>
      </c>
      <c r="S708" s="63" t="str">
        <f t="shared" si="353"/>
        <v/>
      </c>
      <c r="T708" s="63" t="str">
        <f t="shared" si="353"/>
        <v/>
      </c>
      <c r="U708" s="63" t="str">
        <f t="shared" si="353"/>
        <v/>
      </c>
      <c r="V708" s="64" t="str">
        <f t="shared" si="353"/>
        <v/>
      </c>
    </row>
    <row r="709" spans="1:22" ht="13.95" customHeight="1" thickBot="1" x14ac:dyDescent="0.35">
      <c r="A709" s="83"/>
      <c r="B709" s="86"/>
      <c r="C709" s="61" t="s">
        <v>550</v>
      </c>
      <c r="D709" s="73"/>
      <c r="E709" s="89"/>
      <c r="F709" s="65" t="str">
        <f t="shared" ref="F709:V709" si="354">IFERROR(SQRT(2*(F707-F706)^2/(F707+F706)),"")</f>
        <v/>
      </c>
      <c r="G709" s="65" t="str">
        <f t="shared" si="354"/>
        <v/>
      </c>
      <c r="H709" s="65" t="str">
        <f t="shared" si="354"/>
        <v/>
      </c>
      <c r="I709" s="65" t="str">
        <f t="shared" si="354"/>
        <v/>
      </c>
      <c r="J709" s="65" t="str">
        <f t="shared" si="354"/>
        <v/>
      </c>
      <c r="K709" s="65" t="str">
        <f t="shared" si="354"/>
        <v/>
      </c>
      <c r="L709" s="65" t="str">
        <f t="shared" si="354"/>
        <v/>
      </c>
      <c r="M709" s="65" t="str">
        <f t="shared" si="354"/>
        <v/>
      </c>
      <c r="N709" s="70" t="str">
        <f t="shared" si="354"/>
        <v/>
      </c>
      <c r="O709" s="70" t="str">
        <f t="shared" si="354"/>
        <v/>
      </c>
      <c r="P709" s="70" t="str">
        <f t="shared" si="354"/>
        <v/>
      </c>
      <c r="Q709" s="65" t="str">
        <f t="shared" si="354"/>
        <v/>
      </c>
      <c r="R709" s="65" t="str">
        <f t="shared" si="354"/>
        <v/>
      </c>
      <c r="S709" s="65" t="str">
        <f t="shared" si="354"/>
        <v/>
      </c>
      <c r="T709" s="65" t="str">
        <f t="shared" si="354"/>
        <v/>
      </c>
      <c r="U709" s="65" t="str">
        <f t="shared" si="354"/>
        <v/>
      </c>
      <c r="V709" s="66" t="str">
        <f t="shared" si="354"/>
        <v/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5">IFERROR((F711-F710)/F710,"")</f>
        <v/>
      </c>
      <c r="G712" s="63" t="str">
        <f t="shared" si="355"/>
        <v/>
      </c>
      <c r="H712" s="63" t="str">
        <f t="shared" si="355"/>
        <v/>
      </c>
      <c r="I712" s="63" t="str">
        <f t="shared" si="355"/>
        <v/>
      </c>
      <c r="J712" s="63" t="str">
        <f t="shared" si="355"/>
        <v/>
      </c>
      <c r="K712" s="63" t="str">
        <f t="shared" si="355"/>
        <v/>
      </c>
      <c r="L712" s="63" t="str">
        <f t="shared" si="355"/>
        <v/>
      </c>
      <c r="M712" s="63" t="str">
        <f t="shared" si="355"/>
        <v/>
      </c>
      <c r="N712" s="35" t="str">
        <f t="shared" si="355"/>
        <v/>
      </c>
      <c r="O712" s="35" t="str">
        <f t="shared" si="355"/>
        <v/>
      </c>
      <c r="P712" s="35" t="str">
        <f t="shared" si="355"/>
        <v/>
      </c>
      <c r="Q712" s="63" t="str">
        <f t="shared" si="355"/>
        <v/>
      </c>
      <c r="R712" s="63" t="str">
        <f t="shared" si="355"/>
        <v/>
      </c>
      <c r="S712" s="63" t="str">
        <f t="shared" si="355"/>
        <v/>
      </c>
      <c r="T712" s="63" t="str">
        <f t="shared" si="355"/>
        <v/>
      </c>
      <c r="U712" s="63" t="str">
        <f t="shared" si="355"/>
        <v/>
      </c>
      <c r="V712" s="64" t="str">
        <f t="shared" si="355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6">IFERROR(SQRT(2*(F711-F710)^2/(F711+F710)),"")</f>
        <v/>
      </c>
      <c r="G713" s="65" t="str">
        <f t="shared" si="356"/>
        <v/>
      </c>
      <c r="H713" s="65" t="str">
        <f t="shared" si="356"/>
        <v/>
      </c>
      <c r="I713" s="65" t="str">
        <f t="shared" si="356"/>
        <v/>
      </c>
      <c r="J713" s="65" t="str">
        <f t="shared" si="356"/>
        <v/>
      </c>
      <c r="K713" s="65" t="str">
        <f t="shared" si="356"/>
        <v/>
      </c>
      <c r="L713" s="65" t="str">
        <f t="shared" si="356"/>
        <v/>
      </c>
      <c r="M713" s="65" t="str">
        <f t="shared" si="356"/>
        <v/>
      </c>
      <c r="N713" s="70" t="str">
        <f t="shared" si="356"/>
        <v/>
      </c>
      <c r="O713" s="70" t="str">
        <f t="shared" si="356"/>
        <v/>
      </c>
      <c r="P713" s="70" t="str">
        <f t="shared" si="356"/>
        <v/>
      </c>
      <c r="Q713" s="65" t="str">
        <f t="shared" si="356"/>
        <v/>
      </c>
      <c r="R713" s="65" t="str">
        <f t="shared" si="356"/>
        <v/>
      </c>
      <c r="S713" s="65" t="str">
        <f t="shared" si="356"/>
        <v/>
      </c>
      <c r="T713" s="65" t="str">
        <f t="shared" si="356"/>
        <v/>
      </c>
      <c r="U713" s="65" t="str">
        <f t="shared" si="356"/>
        <v/>
      </c>
      <c r="V713" s="66" t="str">
        <f t="shared" si="356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57">IFERROR((F715-F714)/F714,"")</f>
        <v/>
      </c>
      <c r="G716" s="63" t="str">
        <f t="shared" si="357"/>
        <v/>
      </c>
      <c r="H716" s="63" t="str">
        <f t="shared" si="357"/>
        <v/>
      </c>
      <c r="I716" s="63" t="str">
        <f t="shared" si="357"/>
        <v/>
      </c>
      <c r="J716" s="63" t="str">
        <f t="shared" si="357"/>
        <v/>
      </c>
      <c r="K716" s="63" t="str">
        <f t="shared" si="357"/>
        <v/>
      </c>
      <c r="L716" s="63" t="str">
        <f t="shared" si="357"/>
        <v/>
      </c>
      <c r="M716" s="63" t="str">
        <f t="shared" si="357"/>
        <v/>
      </c>
      <c r="N716" s="35" t="str">
        <f t="shared" si="357"/>
        <v/>
      </c>
      <c r="O716" s="35" t="str">
        <f t="shared" si="357"/>
        <v/>
      </c>
      <c r="P716" s="35" t="str">
        <f t="shared" si="357"/>
        <v/>
      </c>
      <c r="Q716" s="63" t="str">
        <f t="shared" si="357"/>
        <v/>
      </c>
      <c r="R716" s="63" t="str">
        <f t="shared" si="357"/>
        <v/>
      </c>
      <c r="S716" s="63" t="str">
        <f t="shared" si="357"/>
        <v/>
      </c>
      <c r="T716" s="63" t="str">
        <f t="shared" si="357"/>
        <v/>
      </c>
      <c r="U716" s="63" t="str">
        <f t="shared" si="357"/>
        <v/>
      </c>
      <c r="V716" s="64" t="str">
        <f t="shared" si="357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58">IFERROR(SQRT(2*(F715-F714)^2/(F715+F714)),"")</f>
        <v/>
      </c>
      <c r="G717" s="65" t="str">
        <f t="shared" si="358"/>
        <v/>
      </c>
      <c r="H717" s="65" t="str">
        <f t="shared" si="358"/>
        <v/>
      </c>
      <c r="I717" s="65" t="str">
        <f t="shared" si="358"/>
        <v/>
      </c>
      <c r="J717" s="65" t="str">
        <f t="shared" si="358"/>
        <v/>
      </c>
      <c r="K717" s="65" t="str">
        <f t="shared" si="358"/>
        <v/>
      </c>
      <c r="L717" s="65" t="str">
        <f t="shared" si="358"/>
        <v/>
      </c>
      <c r="M717" s="65" t="str">
        <f t="shared" si="358"/>
        <v/>
      </c>
      <c r="N717" s="70" t="str">
        <f t="shared" si="358"/>
        <v/>
      </c>
      <c r="O717" s="70" t="str">
        <f t="shared" si="358"/>
        <v/>
      </c>
      <c r="P717" s="70" t="str">
        <f t="shared" si="358"/>
        <v/>
      </c>
      <c r="Q717" s="65" t="str">
        <f t="shared" si="358"/>
        <v/>
      </c>
      <c r="R717" s="65" t="str">
        <f t="shared" si="358"/>
        <v/>
      </c>
      <c r="S717" s="65" t="str">
        <f t="shared" si="358"/>
        <v/>
      </c>
      <c r="T717" s="65" t="str">
        <f t="shared" si="358"/>
        <v/>
      </c>
      <c r="U717" s="65" t="str">
        <f t="shared" si="358"/>
        <v/>
      </c>
      <c r="V717" s="66" t="str">
        <f t="shared" si="358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59">IFERROR((F719-F718)/F718,"")</f>
        <v/>
      </c>
      <c r="G720" s="63" t="str">
        <f t="shared" si="359"/>
        <v/>
      </c>
      <c r="H720" s="63" t="str">
        <f t="shared" si="359"/>
        <v/>
      </c>
      <c r="I720" s="63" t="str">
        <f t="shared" si="359"/>
        <v/>
      </c>
      <c r="J720" s="63" t="str">
        <f t="shared" si="359"/>
        <v/>
      </c>
      <c r="K720" s="63" t="str">
        <f t="shared" si="359"/>
        <v/>
      </c>
      <c r="L720" s="63" t="str">
        <f t="shared" si="359"/>
        <v/>
      </c>
      <c r="M720" s="63" t="str">
        <f t="shared" si="359"/>
        <v/>
      </c>
      <c r="N720" s="35" t="str">
        <f t="shared" si="359"/>
        <v/>
      </c>
      <c r="O720" s="35" t="str">
        <f t="shared" si="359"/>
        <v/>
      </c>
      <c r="P720" s="35" t="str">
        <f t="shared" si="359"/>
        <v/>
      </c>
      <c r="Q720" s="63" t="str">
        <f t="shared" si="359"/>
        <v/>
      </c>
      <c r="R720" s="63" t="str">
        <f t="shared" si="359"/>
        <v/>
      </c>
      <c r="S720" s="63" t="str">
        <f t="shared" si="359"/>
        <v/>
      </c>
      <c r="T720" s="63" t="str">
        <f t="shared" si="359"/>
        <v/>
      </c>
      <c r="U720" s="63" t="str">
        <f t="shared" si="359"/>
        <v/>
      </c>
      <c r="V720" s="64" t="str">
        <f t="shared" si="359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60">IFERROR(SQRT(2*(F719-F718)^2/(F719+F718)),"")</f>
        <v/>
      </c>
      <c r="G721" s="65" t="str">
        <f t="shared" si="360"/>
        <v/>
      </c>
      <c r="H721" s="65" t="str">
        <f t="shared" si="360"/>
        <v/>
      </c>
      <c r="I721" s="65" t="str">
        <f t="shared" si="360"/>
        <v/>
      </c>
      <c r="J721" s="65" t="str">
        <f t="shared" si="360"/>
        <v/>
      </c>
      <c r="K721" s="65" t="str">
        <f t="shared" si="360"/>
        <v/>
      </c>
      <c r="L721" s="65" t="str">
        <f t="shared" si="360"/>
        <v/>
      </c>
      <c r="M721" s="65" t="str">
        <f t="shared" si="360"/>
        <v/>
      </c>
      <c r="N721" s="70" t="str">
        <f t="shared" si="360"/>
        <v/>
      </c>
      <c r="O721" s="70" t="str">
        <f t="shared" si="360"/>
        <v/>
      </c>
      <c r="P721" s="70" t="str">
        <f t="shared" si="360"/>
        <v/>
      </c>
      <c r="Q721" s="65" t="str">
        <f t="shared" si="360"/>
        <v/>
      </c>
      <c r="R721" s="65" t="str">
        <f t="shared" si="360"/>
        <v/>
      </c>
      <c r="S721" s="65" t="str">
        <f t="shared" si="360"/>
        <v/>
      </c>
      <c r="T721" s="65" t="str">
        <f t="shared" si="360"/>
        <v/>
      </c>
      <c r="U721" s="65" t="str">
        <f t="shared" si="360"/>
        <v/>
      </c>
      <c r="V721" s="66" t="str">
        <f t="shared" si="360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1">IFERROR((F723-F722)/F722,"")</f>
        <v/>
      </c>
      <c r="G724" s="63" t="str">
        <f t="shared" si="361"/>
        <v/>
      </c>
      <c r="H724" s="63" t="str">
        <f t="shared" si="361"/>
        <v/>
      </c>
      <c r="I724" s="63" t="str">
        <f t="shared" si="361"/>
        <v/>
      </c>
      <c r="J724" s="63" t="str">
        <f t="shared" si="361"/>
        <v/>
      </c>
      <c r="K724" s="63" t="str">
        <f t="shared" si="361"/>
        <v/>
      </c>
      <c r="L724" s="63" t="str">
        <f t="shared" si="361"/>
        <v/>
      </c>
      <c r="M724" s="63" t="str">
        <f t="shared" si="361"/>
        <v/>
      </c>
      <c r="N724" s="35" t="str">
        <f t="shared" si="361"/>
        <v/>
      </c>
      <c r="O724" s="35" t="str">
        <f t="shared" si="361"/>
        <v/>
      </c>
      <c r="P724" s="35" t="str">
        <f t="shared" si="361"/>
        <v/>
      </c>
      <c r="Q724" s="63" t="str">
        <f t="shared" si="361"/>
        <v/>
      </c>
      <c r="R724" s="63" t="str">
        <f t="shared" si="361"/>
        <v/>
      </c>
      <c r="S724" s="63" t="str">
        <f t="shared" si="361"/>
        <v/>
      </c>
      <c r="T724" s="63" t="str">
        <f t="shared" si="361"/>
        <v/>
      </c>
      <c r="U724" s="63" t="str">
        <f t="shared" si="361"/>
        <v/>
      </c>
      <c r="V724" s="64" t="str">
        <f t="shared" si="361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2">IFERROR(SQRT(2*(F723-F722)^2/(F723+F722)),"")</f>
        <v/>
      </c>
      <c r="G725" s="65" t="str">
        <f t="shared" si="362"/>
        <v/>
      </c>
      <c r="H725" s="65" t="str">
        <f t="shared" si="362"/>
        <v/>
      </c>
      <c r="I725" s="65" t="str">
        <f t="shared" si="362"/>
        <v/>
      </c>
      <c r="J725" s="65" t="str">
        <f t="shared" si="362"/>
        <v/>
      </c>
      <c r="K725" s="65" t="str">
        <f t="shared" si="362"/>
        <v/>
      </c>
      <c r="L725" s="65" t="str">
        <f t="shared" si="362"/>
        <v/>
      </c>
      <c r="M725" s="65" t="str">
        <f t="shared" si="362"/>
        <v/>
      </c>
      <c r="N725" s="70" t="str">
        <f t="shared" si="362"/>
        <v/>
      </c>
      <c r="O725" s="70" t="str">
        <f t="shared" si="362"/>
        <v/>
      </c>
      <c r="P725" s="70" t="str">
        <f t="shared" si="362"/>
        <v/>
      </c>
      <c r="Q725" s="65" t="str">
        <f t="shared" si="362"/>
        <v/>
      </c>
      <c r="R725" s="65" t="str">
        <f t="shared" si="362"/>
        <v/>
      </c>
      <c r="S725" s="65" t="str">
        <f t="shared" si="362"/>
        <v/>
      </c>
      <c r="T725" s="65" t="str">
        <f t="shared" si="362"/>
        <v/>
      </c>
      <c r="U725" s="65" t="str">
        <f t="shared" si="362"/>
        <v/>
      </c>
      <c r="V725" s="66" t="str">
        <f t="shared" si="362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3">IFERROR((F727-F726)/F726,"")</f>
        <v/>
      </c>
      <c r="G728" s="63" t="str">
        <f t="shared" si="363"/>
        <v/>
      </c>
      <c r="H728" s="63" t="str">
        <f t="shared" si="363"/>
        <v/>
      </c>
      <c r="I728" s="63" t="str">
        <f t="shared" si="363"/>
        <v/>
      </c>
      <c r="J728" s="63" t="str">
        <f t="shared" si="363"/>
        <v/>
      </c>
      <c r="K728" s="63" t="str">
        <f t="shared" si="363"/>
        <v/>
      </c>
      <c r="L728" s="63" t="str">
        <f t="shared" si="363"/>
        <v/>
      </c>
      <c r="M728" s="63" t="str">
        <f t="shared" si="363"/>
        <v/>
      </c>
      <c r="N728" s="35" t="str">
        <f t="shared" si="363"/>
        <v/>
      </c>
      <c r="O728" s="35" t="str">
        <f t="shared" si="363"/>
        <v/>
      </c>
      <c r="P728" s="35" t="str">
        <f t="shared" si="363"/>
        <v/>
      </c>
      <c r="Q728" s="63" t="str">
        <f t="shared" si="363"/>
        <v/>
      </c>
      <c r="R728" s="63" t="str">
        <f t="shared" si="363"/>
        <v/>
      </c>
      <c r="S728" s="63" t="str">
        <f t="shared" si="363"/>
        <v/>
      </c>
      <c r="T728" s="63" t="str">
        <f t="shared" si="363"/>
        <v/>
      </c>
      <c r="U728" s="63" t="str">
        <f t="shared" si="363"/>
        <v/>
      </c>
      <c r="V728" s="64" t="str">
        <f t="shared" si="363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4">IFERROR(SQRT(2*(F727-F726)^2/(F727+F726)),"")</f>
        <v/>
      </c>
      <c r="G729" s="65" t="str">
        <f t="shared" si="364"/>
        <v/>
      </c>
      <c r="H729" s="65" t="str">
        <f t="shared" si="364"/>
        <v/>
      </c>
      <c r="I729" s="65" t="str">
        <f t="shared" si="364"/>
        <v/>
      </c>
      <c r="J729" s="65" t="str">
        <f t="shared" si="364"/>
        <v/>
      </c>
      <c r="K729" s="65" t="str">
        <f t="shared" si="364"/>
        <v/>
      </c>
      <c r="L729" s="65" t="str">
        <f t="shared" si="364"/>
        <v/>
      </c>
      <c r="M729" s="65" t="str">
        <f t="shared" si="364"/>
        <v/>
      </c>
      <c r="N729" s="70" t="str">
        <f t="shared" si="364"/>
        <v/>
      </c>
      <c r="O729" s="70" t="str">
        <f t="shared" si="364"/>
        <v/>
      </c>
      <c r="P729" s="70" t="str">
        <f t="shared" si="364"/>
        <v/>
      </c>
      <c r="Q729" s="65" t="str">
        <f t="shared" si="364"/>
        <v/>
      </c>
      <c r="R729" s="65" t="str">
        <f t="shared" si="364"/>
        <v/>
      </c>
      <c r="S729" s="65" t="str">
        <f t="shared" si="364"/>
        <v/>
      </c>
      <c r="T729" s="65" t="str">
        <f t="shared" si="364"/>
        <v/>
      </c>
      <c r="U729" s="65" t="str">
        <f t="shared" si="364"/>
        <v/>
      </c>
      <c r="V729" s="66" t="str">
        <f t="shared" si="364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5">IFERROR((F731-F730)/F730,"")</f>
        <v/>
      </c>
      <c r="G732" s="63" t="str">
        <f t="shared" si="365"/>
        <v/>
      </c>
      <c r="H732" s="63" t="str">
        <f t="shared" si="365"/>
        <v/>
      </c>
      <c r="I732" s="63" t="str">
        <f t="shared" si="365"/>
        <v/>
      </c>
      <c r="J732" s="63" t="str">
        <f t="shared" si="365"/>
        <v/>
      </c>
      <c r="K732" s="63" t="str">
        <f t="shared" si="365"/>
        <v/>
      </c>
      <c r="L732" s="63" t="str">
        <f t="shared" si="365"/>
        <v/>
      </c>
      <c r="M732" s="63" t="str">
        <f t="shared" si="365"/>
        <v/>
      </c>
      <c r="N732" s="35" t="str">
        <f t="shared" si="365"/>
        <v/>
      </c>
      <c r="O732" s="35" t="str">
        <f t="shared" si="365"/>
        <v/>
      </c>
      <c r="P732" s="35" t="str">
        <f t="shared" si="365"/>
        <v/>
      </c>
      <c r="Q732" s="63" t="str">
        <f t="shared" si="365"/>
        <v/>
      </c>
      <c r="R732" s="63" t="str">
        <f t="shared" si="365"/>
        <v/>
      </c>
      <c r="S732" s="63" t="str">
        <f t="shared" si="365"/>
        <v/>
      </c>
      <c r="T732" s="63" t="str">
        <f t="shared" si="365"/>
        <v/>
      </c>
      <c r="U732" s="63" t="str">
        <f t="shared" si="365"/>
        <v/>
      </c>
      <c r="V732" s="64" t="str">
        <f t="shared" si="365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6">IFERROR(SQRT(2*(F731-F730)^2/(F731+F730)),"")</f>
        <v/>
      </c>
      <c r="G733" s="65" t="str">
        <f t="shared" si="366"/>
        <v/>
      </c>
      <c r="H733" s="65" t="str">
        <f t="shared" si="366"/>
        <v/>
      </c>
      <c r="I733" s="65" t="str">
        <f t="shared" si="366"/>
        <v/>
      </c>
      <c r="J733" s="65" t="str">
        <f t="shared" si="366"/>
        <v/>
      </c>
      <c r="K733" s="65" t="str">
        <f t="shared" si="366"/>
        <v/>
      </c>
      <c r="L733" s="65" t="str">
        <f t="shared" si="366"/>
        <v/>
      </c>
      <c r="M733" s="65" t="str">
        <f t="shared" si="366"/>
        <v/>
      </c>
      <c r="N733" s="70" t="str">
        <f t="shared" si="366"/>
        <v/>
      </c>
      <c r="O733" s="70" t="str">
        <f t="shared" si="366"/>
        <v/>
      </c>
      <c r="P733" s="70" t="str">
        <f t="shared" si="366"/>
        <v/>
      </c>
      <c r="Q733" s="65" t="str">
        <f t="shared" si="366"/>
        <v/>
      </c>
      <c r="R733" s="65" t="str">
        <f t="shared" si="366"/>
        <v/>
      </c>
      <c r="S733" s="65" t="str">
        <f t="shared" si="366"/>
        <v/>
      </c>
      <c r="T733" s="65" t="str">
        <f t="shared" si="366"/>
        <v/>
      </c>
      <c r="U733" s="65" t="str">
        <f t="shared" si="366"/>
        <v/>
      </c>
      <c r="V733" s="66" t="str">
        <f t="shared" si="366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67">IFERROR((F735-F734)/F734,"")</f>
        <v/>
      </c>
      <c r="G736" s="63" t="str">
        <f t="shared" si="367"/>
        <v/>
      </c>
      <c r="H736" s="63" t="str">
        <f t="shared" si="367"/>
        <v/>
      </c>
      <c r="I736" s="63" t="str">
        <f t="shared" si="367"/>
        <v/>
      </c>
      <c r="J736" s="63" t="str">
        <f t="shared" si="367"/>
        <v/>
      </c>
      <c r="K736" s="63" t="str">
        <f t="shared" si="367"/>
        <v/>
      </c>
      <c r="L736" s="63" t="str">
        <f t="shared" si="367"/>
        <v/>
      </c>
      <c r="M736" s="63" t="str">
        <f t="shared" si="367"/>
        <v/>
      </c>
      <c r="N736" s="35" t="str">
        <f t="shared" si="367"/>
        <v/>
      </c>
      <c r="O736" s="35" t="str">
        <f t="shared" si="367"/>
        <v/>
      </c>
      <c r="P736" s="35" t="str">
        <f t="shared" si="367"/>
        <v/>
      </c>
      <c r="Q736" s="63" t="str">
        <f t="shared" si="367"/>
        <v/>
      </c>
      <c r="R736" s="63" t="str">
        <f t="shared" si="367"/>
        <v/>
      </c>
      <c r="S736" s="63" t="str">
        <f t="shared" si="367"/>
        <v/>
      </c>
      <c r="T736" s="63" t="str">
        <f t="shared" si="367"/>
        <v/>
      </c>
      <c r="U736" s="63" t="str">
        <f t="shared" si="367"/>
        <v/>
      </c>
      <c r="V736" s="64" t="str">
        <f t="shared" si="367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68">IFERROR(SQRT(2*(F735-F734)^2/(F735+F734)),"")</f>
        <v/>
      </c>
      <c r="G737" s="65" t="str">
        <f t="shared" si="368"/>
        <v/>
      </c>
      <c r="H737" s="65" t="str">
        <f t="shared" si="368"/>
        <v/>
      </c>
      <c r="I737" s="65" t="str">
        <f t="shared" si="368"/>
        <v/>
      </c>
      <c r="J737" s="65" t="str">
        <f t="shared" si="368"/>
        <v/>
      </c>
      <c r="K737" s="65" t="str">
        <f t="shared" si="368"/>
        <v/>
      </c>
      <c r="L737" s="65" t="str">
        <f t="shared" si="368"/>
        <v/>
      </c>
      <c r="M737" s="65" t="str">
        <f t="shared" si="368"/>
        <v/>
      </c>
      <c r="N737" s="70" t="str">
        <f t="shared" si="368"/>
        <v/>
      </c>
      <c r="O737" s="70" t="str">
        <f t="shared" si="368"/>
        <v/>
      </c>
      <c r="P737" s="70" t="str">
        <f t="shared" si="368"/>
        <v/>
      </c>
      <c r="Q737" s="65" t="str">
        <f t="shared" si="368"/>
        <v/>
      </c>
      <c r="R737" s="65" t="str">
        <f t="shared" si="368"/>
        <v/>
      </c>
      <c r="S737" s="65" t="str">
        <f t="shared" si="368"/>
        <v/>
      </c>
      <c r="T737" s="65" t="str">
        <f t="shared" si="368"/>
        <v/>
      </c>
      <c r="U737" s="65" t="str">
        <f t="shared" si="368"/>
        <v/>
      </c>
      <c r="V737" s="66" t="str">
        <f t="shared" si="368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69">IFERROR((F739-F738)/F738,"")</f>
        <v/>
      </c>
      <c r="G740" s="63" t="str">
        <f t="shared" si="369"/>
        <v/>
      </c>
      <c r="H740" s="63" t="str">
        <f t="shared" si="369"/>
        <v/>
      </c>
      <c r="I740" s="63" t="str">
        <f t="shared" si="369"/>
        <v/>
      </c>
      <c r="J740" s="63" t="str">
        <f t="shared" si="369"/>
        <v/>
      </c>
      <c r="K740" s="63" t="str">
        <f t="shared" si="369"/>
        <v/>
      </c>
      <c r="L740" s="63" t="str">
        <f t="shared" si="369"/>
        <v/>
      </c>
      <c r="M740" s="63" t="str">
        <f t="shared" si="369"/>
        <v/>
      </c>
      <c r="N740" s="35" t="str">
        <f t="shared" si="369"/>
        <v/>
      </c>
      <c r="O740" s="35" t="str">
        <f t="shared" si="369"/>
        <v/>
      </c>
      <c r="P740" s="35" t="str">
        <f t="shared" si="369"/>
        <v/>
      </c>
      <c r="Q740" s="63" t="str">
        <f t="shared" si="369"/>
        <v/>
      </c>
      <c r="R740" s="63" t="str">
        <f t="shared" si="369"/>
        <v/>
      </c>
      <c r="S740" s="63" t="str">
        <f t="shared" si="369"/>
        <v/>
      </c>
      <c r="T740" s="63" t="str">
        <f t="shared" si="369"/>
        <v/>
      </c>
      <c r="U740" s="63" t="str">
        <f t="shared" si="369"/>
        <v/>
      </c>
      <c r="V740" s="64" t="str">
        <f t="shared" si="369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70">IFERROR(SQRT(2*(F739-F738)^2/(F739+F738)),"")</f>
        <v/>
      </c>
      <c r="G741" s="65" t="str">
        <f t="shared" si="370"/>
        <v/>
      </c>
      <c r="H741" s="65" t="str">
        <f t="shared" si="370"/>
        <v/>
      </c>
      <c r="I741" s="65" t="str">
        <f t="shared" si="370"/>
        <v/>
      </c>
      <c r="J741" s="65" t="str">
        <f t="shared" si="370"/>
        <v/>
      </c>
      <c r="K741" s="65" t="str">
        <f t="shared" si="370"/>
        <v/>
      </c>
      <c r="L741" s="65" t="str">
        <f t="shared" si="370"/>
        <v/>
      </c>
      <c r="M741" s="65" t="str">
        <f t="shared" si="370"/>
        <v/>
      </c>
      <c r="N741" s="70" t="str">
        <f t="shared" si="370"/>
        <v/>
      </c>
      <c r="O741" s="70" t="str">
        <f t="shared" si="370"/>
        <v/>
      </c>
      <c r="P741" s="70" t="str">
        <f t="shared" si="370"/>
        <v/>
      </c>
      <c r="Q741" s="65" t="str">
        <f t="shared" si="370"/>
        <v/>
      </c>
      <c r="R741" s="65" t="str">
        <f t="shared" si="370"/>
        <v/>
      </c>
      <c r="S741" s="65" t="str">
        <f t="shared" si="370"/>
        <v/>
      </c>
      <c r="T741" s="65" t="str">
        <f t="shared" si="370"/>
        <v/>
      </c>
      <c r="U741" s="65" t="str">
        <f t="shared" si="370"/>
        <v/>
      </c>
      <c r="V741" s="66" t="str">
        <f t="shared" si="370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1">IFERROR((F743-F742)/F742,"")</f>
        <v/>
      </c>
      <c r="G744" s="63" t="str">
        <f t="shared" si="371"/>
        <v/>
      </c>
      <c r="H744" s="63" t="str">
        <f t="shared" si="371"/>
        <v/>
      </c>
      <c r="I744" s="63" t="str">
        <f t="shared" si="371"/>
        <v/>
      </c>
      <c r="J744" s="63" t="str">
        <f t="shared" si="371"/>
        <v/>
      </c>
      <c r="K744" s="63" t="str">
        <f t="shared" si="371"/>
        <v/>
      </c>
      <c r="L744" s="63" t="str">
        <f t="shared" si="371"/>
        <v/>
      </c>
      <c r="M744" s="63" t="str">
        <f t="shared" si="371"/>
        <v/>
      </c>
      <c r="N744" s="35" t="str">
        <f t="shared" si="371"/>
        <v/>
      </c>
      <c r="O744" s="35" t="str">
        <f t="shared" si="371"/>
        <v/>
      </c>
      <c r="P744" s="35" t="str">
        <f t="shared" si="371"/>
        <v/>
      </c>
      <c r="Q744" s="63" t="str">
        <f t="shared" si="371"/>
        <v/>
      </c>
      <c r="R744" s="63" t="str">
        <f t="shared" si="371"/>
        <v/>
      </c>
      <c r="S744" s="63" t="str">
        <f t="shared" si="371"/>
        <v/>
      </c>
      <c r="T744" s="63" t="str">
        <f t="shared" si="371"/>
        <v/>
      </c>
      <c r="U744" s="63" t="str">
        <f t="shared" si="371"/>
        <v/>
      </c>
      <c r="V744" s="64" t="str">
        <f t="shared" si="371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2">IFERROR(SQRT(2*(F743-F742)^2/(F743+F742)),"")</f>
        <v/>
      </c>
      <c r="G745" s="65" t="str">
        <f t="shared" si="372"/>
        <v/>
      </c>
      <c r="H745" s="65" t="str">
        <f t="shared" si="372"/>
        <v/>
      </c>
      <c r="I745" s="65" t="str">
        <f t="shared" si="372"/>
        <v/>
      </c>
      <c r="J745" s="65" t="str">
        <f t="shared" si="372"/>
        <v/>
      </c>
      <c r="K745" s="65" t="str">
        <f t="shared" si="372"/>
        <v/>
      </c>
      <c r="L745" s="65" t="str">
        <f t="shared" si="372"/>
        <v/>
      </c>
      <c r="M745" s="65" t="str">
        <f t="shared" si="372"/>
        <v/>
      </c>
      <c r="N745" s="70" t="str">
        <f t="shared" si="372"/>
        <v/>
      </c>
      <c r="O745" s="70" t="str">
        <f t="shared" si="372"/>
        <v/>
      </c>
      <c r="P745" s="70" t="str">
        <f t="shared" si="372"/>
        <v/>
      </c>
      <c r="Q745" s="65" t="str">
        <f t="shared" si="372"/>
        <v/>
      </c>
      <c r="R745" s="65" t="str">
        <f t="shared" si="372"/>
        <v/>
      </c>
      <c r="S745" s="65" t="str">
        <f t="shared" si="372"/>
        <v/>
      </c>
      <c r="T745" s="65" t="str">
        <f t="shared" si="372"/>
        <v/>
      </c>
      <c r="U745" s="65" t="str">
        <f t="shared" si="372"/>
        <v/>
      </c>
      <c r="V745" s="66" t="str">
        <f t="shared" si="372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3">IFERROR((F747-F746)/F746,"")</f>
        <v/>
      </c>
      <c r="G748" s="63" t="str">
        <f t="shared" si="373"/>
        <v/>
      </c>
      <c r="H748" s="63" t="str">
        <f t="shared" si="373"/>
        <v/>
      </c>
      <c r="I748" s="63" t="str">
        <f t="shared" si="373"/>
        <v/>
      </c>
      <c r="J748" s="63" t="str">
        <f t="shared" si="373"/>
        <v/>
      </c>
      <c r="K748" s="63" t="str">
        <f t="shared" si="373"/>
        <v/>
      </c>
      <c r="L748" s="63" t="str">
        <f t="shared" si="373"/>
        <v/>
      </c>
      <c r="M748" s="63" t="str">
        <f t="shared" si="373"/>
        <v/>
      </c>
      <c r="N748" s="35" t="str">
        <f t="shared" si="373"/>
        <v/>
      </c>
      <c r="O748" s="35" t="str">
        <f t="shared" si="373"/>
        <v/>
      </c>
      <c r="P748" s="35" t="str">
        <f t="shared" si="373"/>
        <v/>
      </c>
      <c r="Q748" s="63" t="str">
        <f t="shared" si="373"/>
        <v/>
      </c>
      <c r="R748" s="63" t="str">
        <f t="shared" si="373"/>
        <v/>
      </c>
      <c r="S748" s="63" t="str">
        <f t="shared" si="373"/>
        <v/>
      </c>
      <c r="T748" s="63" t="str">
        <f t="shared" si="373"/>
        <v/>
      </c>
      <c r="U748" s="63" t="str">
        <f t="shared" si="373"/>
        <v/>
      </c>
      <c r="V748" s="64" t="str">
        <f t="shared" si="373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4">IFERROR(SQRT(2*(F747-F746)^2/(F747+F746)),"")</f>
        <v/>
      </c>
      <c r="G749" s="65" t="str">
        <f t="shared" si="374"/>
        <v/>
      </c>
      <c r="H749" s="65" t="str">
        <f t="shared" si="374"/>
        <v/>
      </c>
      <c r="I749" s="65" t="str">
        <f t="shared" si="374"/>
        <v/>
      </c>
      <c r="J749" s="65" t="str">
        <f t="shared" si="374"/>
        <v/>
      </c>
      <c r="K749" s="65" t="str">
        <f t="shared" si="374"/>
        <v/>
      </c>
      <c r="L749" s="65" t="str">
        <f t="shared" si="374"/>
        <v/>
      </c>
      <c r="M749" s="65" t="str">
        <f t="shared" si="374"/>
        <v/>
      </c>
      <c r="N749" s="70" t="str">
        <f t="shared" si="374"/>
        <v/>
      </c>
      <c r="O749" s="70" t="str">
        <f t="shared" si="374"/>
        <v/>
      </c>
      <c r="P749" s="70" t="str">
        <f t="shared" si="374"/>
        <v/>
      </c>
      <c r="Q749" s="65" t="str">
        <f t="shared" si="374"/>
        <v/>
      </c>
      <c r="R749" s="65" t="str">
        <f t="shared" si="374"/>
        <v/>
      </c>
      <c r="S749" s="65" t="str">
        <f t="shared" si="374"/>
        <v/>
      </c>
      <c r="T749" s="65" t="str">
        <f t="shared" si="374"/>
        <v/>
      </c>
      <c r="U749" s="65" t="str">
        <f t="shared" si="374"/>
        <v/>
      </c>
      <c r="V749" s="66" t="str">
        <f t="shared" si="374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5">IFERROR((F751-F750)/F750,"")</f>
        <v/>
      </c>
      <c r="G752" s="63" t="str">
        <f t="shared" si="375"/>
        <v/>
      </c>
      <c r="H752" s="63" t="str">
        <f t="shared" si="375"/>
        <v/>
      </c>
      <c r="I752" s="63" t="str">
        <f t="shared" si="375"/>
        <v/>
      </c>
      <c r="J752" s="63" t="str">
        <f t="shared" si="375"/>
        <v/>
      </c>
      <c r="K752" s="63" t="str">
        <f t="shared" si="375"/>
        <v/>
      </c>
      <c r="L752" s="63" t="str">
        <f t="shared" si="375"/>
        <v/>
      </c>
      <c r="M752" s="63" t="str">
        <f t="shared" si="375"/>
        <v/>
      </c>
      <c r="N752" s="35" t="str">
        <f t="shared" si="375"/>
        <v/>
      </c>
      <c r="O752" s="35" t="str">
        <f t="shared" si="375"/>
        <v/>
      </c>
      <c r="P752" s="35" t="str">
        <f t="shared" si="375"/>
        <v/>
      </c>
      <c r="Q752" s="63" t="str">
        <f t="shared" si="375"/>
        <v/>
      </c>
      <c r="R752" s="63" t="str">
        <f t="shared" si="375"/>
        <v/>
      </c>
      <c r="S752" s="63" t="str">
        <f t="shared" si="375"/>
        <v/>
      </c>
      <c r="T752" s="63" t="str">
        <f t="shared" si="375"/>
        <v/>
      </c>
      <c r="U752" s="63" t="str">
        <f t="shared" si="375"/>
        <v/>
      </c>
      <c r="V752" s="64" t="str">
        <f t="shared" si="375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6">IFERROR(SQRT(2*(F751-F750)^2/(F751+F750)),"")</f>
        <v/>
      </c>
      <c r="G753" s="65" t="str">
        <f t="shared" si="376"/>
        <v/>
      </c>
      <c r="H753" s="65" t="str">
        <f t="shared" si="376"/>
        <v/>
      </c>
      <c r="I753" s="65" t="str">
        <f t="shared" si="376"/>
        <v/>
      </c>
      <c r="J753" s="65" t="str">
        <f t="shared" si="376"/>
        <v/>
      </c>
      <c r="K753" s="65" t="str">
        <f t="shared" si="376"/>
        <v/>
      </c>
      <c r="L753" s="65" t="str">
        <f t="shared" si="376"/>
        <v/>
      </c>
      <c r="M753" s="65" t="str">
        <f t="shared" si="376"/>
        <v/>
      </c>
      <c r="N753" s="70" t="str">
        <f t="shared" si="376"/>
        <v/>
      </c>
      <c r="O753" s="70" t="str">
        <f t="shared" si="376"/>
        <v/>
      </c>
      <c r="P753" s="70" t="str">
        <f t="shared" si="376"/>
        <v/>
      </c>
      <c r="Q753" s="65" t="str">
        <f t="shared" si="376"/>
        <v/>
      </c>
      <c r="R753" s="65" t="str">
        <f t="shared" si="376"/>
        <v/>
      </c>
      <c r="S753" s="65" t="str">
        <f t="shared" si="376"/>
        <v/>
      </c>
      <c r="T753" s="65" t="str">
        <f t="shared" si="376"/>
        <v/>
      </c>
      <c r="U753" s="65" t="str">
        <f t="shared" si="376"/>
        <v/>
      </c>
      <c r="V753" s="66" t="str">
        <f t="shared" si="376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77">IFERROR((F755-F754)/F754,"")</f>
        <v/>
      </c>
      <c r="G756" s="63" t="str">
        <f t="shared" si="377"/>
        <v/>
      </c>
      <c r="H756" s="63" t="str">
        <f t="shared" si="377"/>
        <v/>
      </c>
      <c r="I756" s="63" t="str">
        <f t="shared" si="377"/>
        <v/>
      </c>
      <c r="J756" s="63" t="str">
        <f t="shared" si="377"/>
        <v/>
      </c>
      <c r="K756" s="63" t="str">
        <f t="shared" si="377"/>
        <v/>
      </c>
      <c r="L756" s="63" t="str">
        <f t="shared" si="377"/>
        <v/>
      </c>
      <c r="M756" s="63" t="str">
        <f t="shared" si="377"/>
        <v/>
      </c>
      <c r="N756" s="35" t="str">
        <f t="shared" si="377"/>
        <v/>
      </c>
      <c r="O756" s="35" t="str">
        <f t="shared" si="377"/>
        <v/>
      </c>
      <c r="P756" s="35" t="str">
        <f t="shared" si="377"/>
        <v/>
      </c>
      <c r="Q756" s="63" t="str">
        <f t="shared" si="377"/>
        <v/>
      </c>
      <c r="R756" s="63" t="str">
        <f t="shared" si="377"/>
        <v/>
      </c>
      <c r="S756" s="63" t="str">
        <f t="shared" si="377"/>
        <v/>
      </c>
      <c r="T756" s="63" t="str">
        <f t="shared" si="377"/>
        <v/>
      </c>
      <c r="U756" s="63" t="str">
        <f t="shared" si="377"/>
        <v/>
      </c>
      <c r="V756" s="64" t="str">
        <f t="shared" si="377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78">IFERROR(SQRT(2*(F755-F754)^2/(F755+F754)),"")</f>
        <v/>
      </c>
      <c r="G757" s="65" t="str">
        <f t="shared" si="378"/>
        <v/>
      </c>
      <c r="H757" s="65" t="str">
        <f t="shared" si="378"/>
        <v/>
      </c>
      <c r="I757" s="65" t="str">
        <f t="shared" si="378"/>
        <v/>
      </c>
      <c r="J757" s="65" t="str">
        <f t="shared" si="378"/>
        <v/>
      </c>
      <c r="K757" s="65" t="str">
        <f t="shared" si="378"/>
        <v/>
      </c>
      <c r="L757" s="65" t="str">
        <f t="shared" si="378"/>
        <v/>
      </c>
      <c r="M757" s="65" t="str">
        <f t="shared" si="378"/>
        <v/>
      </c>
      <c r="N757" s="70" t="str">
        <f t="shared" si="378"/>
        <v/>
      </c>
      <c r="O757" s="70" t="str">
        <f t="shared" si="378"/>
        <v/>
      </c>
      <c r="P757" s="70" t="str">
        <f t="shared" si="378"/>
        <v/>
      </c>
      <c r="Q757" s="65" t="str">
        <f t="shared" si="378"/>
        <v/>
      </c>
      <c r="R757" s="65" t="str">
        <f t="shared" si="378"/>
        <v/>
      </c>
      <c r="S757" s="65" t="str">
        <f t="shared" si="378"/>
        <v/>
      </c>
      <c r="T757" s="65" t="str">
        <f t="shared" si="378"/>
        <v/>
      </c>
      <c r="U757" s="65" t="str">
        <f t="shared" si="378"/>
        <v/>
      </c>
      <c r="V757" s="66" t="str">
        <f t="shared" si="378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79">IFERROR((F759-F758)/F758,"")</f>
        <v/>
      </c>
      <c r="G760" s="63" t="str">
        <f t="shared" si="379"/>
        <v/>
      </c>
      <c r="H760" s="63" t="str">
        <f t="shared" si="379"/>
        <v/>
      </c>
      <c r="I760" s="63" t="str">
        <f t="shared" si="379"/>
        <v/>
      </c>
      <c r="J760" s="63" t="str">
        <f t="shared" si="379"/>
        <v/>
      </c>
      <c r="K760" s="63" t="str">
        <f t="shared" si="379"/>
        <v/>
      </c>
      <c r="L760" s="63" t="str">
        <f t="shared" si="379"/>
        <v/>
      </c>
      <c r="M760" s="63" t="str">
        <f t="shared" si="379"/>
        <v/>
      </c>
      <c r="N760" s="35" t="str">
        <f t="shared" si="379"/>
        <v/>
      </c>
      <c r="O760" s="35" t="str">
        <f t="shared" si="379"/>
        <v/>
      </c>
      <c r="P760" s="35" t="str">
        <f t="shared" si="379"/>
        <v/>
      </c>
      <c r="Q760" s="63" t="str">
        <f t="shared" si="379"/>
        <v/>
      </c>
      <c r="R760" s="63" t="str">
        <f t="shared" si="379"/>
        <v/>
      </c>
      <c r="S760" s="63" t="str">
        <f t="shared" si="379"/>
        <v/>
      </c>
      <c r="T760" s="63" t="str">
        <f t="shared" si="379"/>
        <v/>
      </c>
      <c r="U760" s="63" t="str">
        <f t="shared" si="379"/>
        <v/>
      </c>
      <c r="V760" s="64" t="str">
        <f t="shared" si="379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80">IFERROR(SQRT(2*(F759-F758)^2/(F759+F758)),"")</f>
        <v/>
      </c>
      <c r="G761" s="65" t="str">
        <f t="shared" si="380"/>
        <v/>
      </c>
      <c r="H761" s="65" t="str">
        <f t="shared" si="380"/>
        <v/>
      </c>
      <c r="I761" s="65" t="str">
        <f t="shared" si="380"/>
        <v/>
      </c>
      <c r="J761" s="65" t="str">
        <f t="shared" si="380"/>
        <v/>
      </c>
      <c r="K761" s="65" t="str">
        <f t="shared" si="380"/>
        <v/>
      </c>
      <c r="L761" s="65" t="str">
        <f t="shared" si="380"/>
        <v/>
      </c>
      <c r="M761" s="65" t="str">
        <f t="shared" si="380"/>
        <v/>
      </c>
      <c r="N761" s="70" t="str">
        <f t="shared" si="380"/>
        <v/>
      </c>
      <c r="O761" s="70" t="str">
        <f t="shared" si="380"/>
        <v/>
      </c>
      <c r="P761" s="70" t="str">
        <f t="shared" si="380"/>
        <v/>
      </c>
      <c r="Q761" s="65" t="str">
        <f t="shared" si="380"/>
        <v/>
      </c>
      <c r="R761" s="65" t="str">
        <f t="shared" si="380"/>
        <v/>
      </c>
      <c r="S761" s="65" t="str">
        <f t="shared" si="380"/>
        <v/>
      </c>
      <c r="T761" s="65" t="str">
        <f t="shared" si="380"/>
        <v/>
      </c>
      <c r="U761" s="65" t="str">
        <f t="shared" si="380"/>
        <v/>
      </c>
      <c r="V761" s="66" t="str">
        <f t="shared" si="380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1">IFERROR((F763-F762)/F762,"")</f>
        <v/>
      </c>
      <c r="G764" s="63" t="str">
        <f t="shared" si="381"/>
        <v/>
      </c>
      <c r="H764" s="63" t="str">
        <f t="shared" si="381"/>
        <v/>
      </c>
      <c r="I764" s="63" t="str">
        <f t="shared" si="381"/>
        <v/>
      </c>
      <c r="J764" s="63" t="str">
        <f t="shared" si="381"/>
        <v/>
      </c>
      <c r="K764" s="63" t="str">
        <f t="shared" si="381"/>
        <v/>
      </c>
      <c r="L764" s="63" t="str">
        <f t="shared" si="381"/>
        <v/>
      </c>
      <c r="M764" s="63" t="str">
        <f t="shared" si="381"/>
        <v/>
      </c>
      <c r="N764" s="35" t="str">
        <f t="shared" si="381"/>
        <v/>
      </c>
      <c r="O764" s="35" t="str">
        <f t="shared" si="381"/>
        <v/>
      </c>
      <c r="P764" s="35" t="str">
        <f t="shared" si="381"/>
        <v/>
      </c>
      <c r="Q764" s="63" t="str">
        <f t="shared" si="381"/>
        <v/>
      </c>
      <c r="R764" s="63" t="str">
        <f t="shared" si="381"/>
        <v/>
      </c>
      <c r="S764" s="63" t="str">
        <f t="shared" si="381"/>
        <v/>
      </c>
      <c r="T764" s="63" t="str">
        <f t="shared" si="381"/>
        <v/>
      </c>
      <c r="U764" s="63" t="str">
        <f t="shared" si="381"/>
        <v/>
      </c>
      <c r="V764" s="64" t="str">
        <f t="shared" si="381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2">IFERROR(SQRT(2*(F763-F762)^2/(F763+F762)),"")</f>
        <v/>
      </c>
      <c r="G765" s="65" t="str">
        <f t="shared" si="382"/>
        <v/>
      </c>
      <c r="H765" s="65" t="str">
        <f t="shared" si="382"/>
        <v/>
      </c>
      <c r="I765" s="65" t="str">
        <f t="shared" si="382"/>
        <v/>
      </c>
      <c r="J765" s="65" t="str">
        <f t="shared" si="382"/>
        <v/>
      </c>
      <c r="K765" s="65" t="str">
        <f t="shared" si="382"/>
        <v/>
      </c>
      <c r="L765" s="65" t="str">
        <f t="shared" si="382"/>
        <v/>
      </c>
      <c r="M765" s="65" t="str">
        <f t="shared" si="382"/>
        <v/>
      </c>
      <c r="N765" s="70" t="str">
        <f t="shared" si="382"/>
        <v/>
      </c>
      <c r="O765" s="70" t="str">
        <f t="shared" si="382"/>
        <v/>
      </c>
      <c r="P765" s="70" t="str">
        <f t="shared" si="382"/>
        <v/>
      </c>
      <c r="Q765" s="65" t="str">
        <f t="shared" si="382"/>
        <v/>
      </c>
      <c r="R765" s="65" t="str">
        <f t="shared" si="382"/>
        <v/>
      </c>
      <c r="S765" s="65" t="str">
        <f t="shared" si="382"/>
        <v/>
      </c>
      <c r="T765" s="65" t="str">
        <f t="shared" si="382"/>
        <v/>
      </c>
      <c r="U765" s="65" t="str">
        <f t="shared" si="382"/>
        <v/>
      </c>
      <c r="V765" s="66" t="str">
        <f t="shared" si="382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547</v>
      </c>
      <c r="D766" s="71"/>
      <c r="E766" s="91"/>
      <c r="F766" s="58"/>
      <c r="G766" s="58"/>
      <c r="H766" s="58"/>
      <c r="I766" s="58"/>
      <c r="J766" s="58"/>
      <c r="K766" s="58"/>
      <c r="L766" s="58"/>
      <c r="M766" s="58"/>
      <c r="Q766" s="58"/>
      <c r="R766" s="58"/>
      <c r="S766" s="58"/>
      <c r="T766" s="58"/>
      <c r="U766" s="58"/>
      <c r="V766" s="59"/>
    </row>
    <row r="767" spans="1:22" ht="13.95" customHeight="1" x14ac:dyDescent="0.3">
      <c r="A767" s="82"/>
      <c r="B767" s="85"/>
      <c r="C767" s="18" t="s">
        <v>548</v>
      </c>
      <c r="D767" s="72"/>
      <c r="E767" s="88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60"/>
    </row>
    <row r="768" spans="1:22" ht="13.95" customHeight="1" x14ac:dyDescent="0.3">
      <c r="A768" s="82"/>
      <c r="B768" s="85"/>
      <c r="C768" s="18" t="s">
        <v>549</v>
      </c>
      <c r="D768" s="72"/>
      <c r="E768" s="88"/>
      <c r="F768" s="63" t="str">
        <f t="shared" ref="F768:V768" si="383">IFERROR((F767-F766)/F766,"")</f>
        <v/>
      </c>
      <c r="G768" s="63" t="str">
        <f t="shared" si="383"/>
        <v/>
      </c>
      <c r="H768" s="63" t="str">
        <f t="shared" si="383"/>
        <v/>
      </c>
      <c r="I768" s="63" t="str">
        <f t="shared" si="383"/>
        <v/>
      </c>
      <c r="J768" s="63" t="str">
        <f t="shared" si="383"/>
        <v/>
      </c>
      <c r="K768" s="63" t="str">
        <f t="shared" si="383"/>
        <v/>
      </c>
      <c r="L768" s="63" t="str">
        <f t="shared" si="383"/>
        <v/>
      </c>
      <c r="M768" s="63" t="str">
        <f t="shared" si="383"/>
        <v/>
      </c>
      <c r="N768" s="35" t="str">
        <f t="shared" si="383"/>
        <v/>
      </c>
      <c r="O768" s="35" t="str">
        <f t="shared" si="383"/>
        <v/>
      </c>
      <c r="P768" s="35" t="str">
        <f t="shared" si="383"/>
        <v/>
      </c>
      <c r="Q768" s="63" t="str">
        <f t="shared" si="383"/>
        <v/>
      </c>
      <c r="R768" s="63" t="str">
        <f t="shared" si="383"/>
        <v/>
      </c>
      <c r="S768" s="63" t="str">
        <f t="shared" si="383"/>
        <v/>
      </c>
      <c r="T768" s="63" t="str">
        <f t="shared" si="383"/>
        <v/>
      </c>
      <c r="U768" s="63" t="str">
        <f t="shared" si="383"/>
        <v/>
      </c>
      <c r="V768" s="64" t="str">
        <f t="shared" si="383"/>
        <v/>
      </c>
    </row>
    <row r="769" spans="1:22" ht="13.95" customHeight="1" thickBot="1" x14ac:dyDescent="0.35">
      <c r="A769" s="83"/>
      <c r="B769" s="86"/>
      <c r="C769" s="61" t="s">
        <v>550</v>
      </c>
      <c r="D769" s="73"/>
      <c r="E769" s="89"/>
      <c r="F769" s="65" t="str">
        <f t="shared" ref="F769:V769" si="384">IFERROR(SQRT(2*(F767-F766)^2/(F767+F766)),"")</f>
        <v/>
      </c>
      <c r="G769" s="65" t="str">
        <f t="shared" si="384"/>
        <v/>
      </c>
      <c r="H769" s="65" t="str">
        <f t="shared" si="384"/>
        <v/>
      </c>
      <c r="I769" s="65" t="str">
        <f t="shared" si="384"/>
        <v/>
      </c>
      <c r="J769" s="65" t="str">
        <f t="shared" si="384"/>
        <v/>
      </c>
      <c r="K769" s="65" t="str">
        <f t="shared" si="384"/>
        <v/>
      </c>
      <c r="L769" s="65" t="str">
        <f t="shared" si="384"/>
        <v/>
      </c>
      <c r="M769" s="65" t="str">
        <f t="shared" si="384"/>
        <v/>
      </c>
      <c r="N769" s="70" t="str">
        <f t="shared" si="384"/>
        <v/>
      </c>
      <c r="O769" s="70" t="str">
        <f t="shared" si="384"/>
        <v/>
      </c>
      <c r="P769" s="70" t="str">
        <f t="shared" si="384"/>
        <v/>
      </c>
      <c r="Q769" s="65" t="str">
        <f t="shared" si="384"/>
        <v/>
      </c>
      <c r="R769" s="65" t="str">
        <f t="shared" si="384"/>
        <v/>
      </c>
      <c r="S769" s="65" t="str">
        <f t="shared" si="384"/>
        <v/>
      </c>
      <c r="T769" s="65" t="str">
        <f t="shared" si="384"/>
        <v/>
      </c>
      <c r="U769" s="65" t="str">
        <f t="shared" si="384"/>
        <v/>
      </c>
      <c r="V769" s="66" t="str">
        <f t="shared" si="384"/>
        <v/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5">IFERROR((F771-F770)/F770,"")</f>
        <v/>
      </c>
      <c r="G772" s="63" t="str">
        <f t="shared" si="385"/>
        <v/>
      </c>
      <c r="H772" s="63" t="str">
        <f t="shared" si="385"/>
        <v/>
      </c>
      <c r="I772" s="63" t="str">
        <f t="shared" si="385"/>
        <v/>
      </c>
      <c r="J772" s="63" t="str">
        <f t="shared" si="385"/>
        <v/>
      </c>
      <c r="K772" s="63" t="str">
        <f t="shared" si="385"/>
        <v/>
      </c>
      <c r="L772" s="63" t="str">
        <f t="shared" si="385"/>
        <v/>
      </c>
      <c r="M772" s="63" t="str">
        <f t="shared" si="385"/>
        <v/>
      </c>
      <c r="N772" s="35" t="str">
        <f t="shared" si="385"/>
        <v/>
      </c>
      <c r="O772" s="35" t="str">
        <f t="shared" si="385"/>
        <v/>
      </c>
      <c r="P772" s="35" t="str">
        <f t="shared" si="385"/>
        <v/>
      </c>
      <c r="Q772" s="63" t="str">
        <f t="shared" si="385"/>
        <v/>
      </c>
      <c r="R772" s="63" t="str">
        <f t="shared" si="385"/>
        <v/>
      </c>
      <c r="S772" s="63" t="str">
        <f t="shared" si="385"/>
        <v/>
      </c>
      <c r="T772" s="63" t="str">
        <f t="shared" si="385"/>
        <v/>
      </c>
      <c r="U772" s="63" t="str">
        <f t="shared" si="385"/>
        <v/>
      </c>
      <c r="V772" s="64" t="str">
        <f t="shared" si="385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86">IFERROR(SQRT(2*(F771-F770)^2/(F771+F770)),"")</f>
        <v/>
      </c>
      <c r="G773" s="65" t="str">
        <f t="shared" si="386"/>
        <v/>
      </c>
      <c r="H773" s="65" t="str">
        <f t="shared" si="386"/>
        <v/>
      </c>
      <c r="I773" s="65" t="str">
        <f t="shared" si="386"/>
        <v/>
      </c>
      <c r="J773" s="65" t="str">
        <f t="shared" si="386"/>
        <v/>
      </c>
      <c r="K773" s="65" t="str">
        <f t="shared" si="386"/>
        <v/>
      </c>
      <c r="L773" s="65" t="str">
        <f t="shared" si="386"/>
        <v/>
      </c>
      <c r="M773" s="65" t="str">
        <f t="shared" si="386"/>
        <v/>
      </c>
      <c r="N773" s="70" t="str">
        <f t="shared" si="386"/>
        <v/>
      </c>
      <c r="O773" s="70" t="str">
        <f t="shared" si="386"/>
        <v/>
      </c>
      <c r="P773" s="70" t="str">
        <f t="shared" si="386"/>
        <v/>
      </c>
      <c r="Q773" s="65" t="str">
        <f t="shared" si="386"/>
        <v/>
      </c>
      <c r="R773" s="65" t="str">
        <f t="shared" si="386"/>
        <v/>
      </c>
      <c r="S773" s="65" t="str">
        <f t="shared" si="386"/>
        <v/>
      </c>
      <c r="T773" s="65" t="str">
        <f t="shared" si="386"/>
        <v/>
      </c>
      <c r="U773" s="65" t="str">
        <f t="shared" si="386"/>
        <v/>
      </c>
      <c r="V773" s="66" t="str">
        <f t="shared" si="386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87">IFERROR((F775-F774)/F774,"")</f>
        <v/>
      </c>
      <c r="G776" s="63" t="str">
        <f t="shared" si="387"/>
        <v/>
      </c>
      <c r="H776" s="63" t="str">
        <f t="shared" si="387"/>
        <v/>
      </c>
      <c r="I776" s="63" t="str">
        <f t="shared" si="387"/>
        <v/>
      </c>
      <c r="J776" s="63" t="str">
        <f t="shared" si="387"/>
        <v/>
      </c>
      <c r="K776" s="63" t="str">
        <f t="shared" si="387"/>
        <v/>
      </c>
      <c r="L776" s="63" t="str">
        <f t="shared" si="387"/>
        <v/>
      </c>
      <c r="M776" s="63" t="str">
        <f t="shared" si="387"/>
        <v/>
      </c>
      <c r="N776" s="35" t="str">
        <f t="shared" si="387"/>
        <v/>
      </c>
      <c r="O776" s="35" t="str">
        <f t="shared" si="387"/>
        <v/>
      </c>
      <c r="P776" s="35" t="str">
        <f t="shared" si="387"/>
        <v/>
      </c>
      <c r="Q776" s="63" t="str">
        <f t="shared" si="387"/>
        <v/>
      </c>
      <c r="R776" s="63" t="str">
        <f t="shared" si="387"/>
        <v/>
      </c>
      <c r="S776" s="63" t="str">
        <f t="shared" si="387"/>
        <v/>
      </c>
      <c r="T776" s="63" t="str">
        <f t="shared" si="387"/>
        <v/>
      </c>
      <c r="U776" s="63" t="str">
        <f t="shared" si="387"/>
        <v/>
      </c>
      <c r="V776" s="64" t="str">
        <f t="shared" si="387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88">IFERROR(SQRT(2*(F775-F774)^2/(F775+F774)),"")</f>
        <v/>
      </c>
      <c r="G777" s="65" t="str">
        <f t="shared" si="388"/>
        <v/>
      </c>
      <c r="H777" s="65" t="str">
        <f t="shared" si="388"/>
        <v/>
      </c>
      <c r="I777" s="65" t="str">
        <f t="shared" si="388"/>
        <v/>
      </c>
      <c r="J777" s="65" t="str">
        <f t="shared" si="388"/>
        <v/>
      </c>
      <c r="K777" s="65" t="str">
        <f t="shared" si="388"/>
        <v/>
      </c>
      <c r="L777" s="65" t="str">
        <f t="shared" si="388"/>
        <v/>
      </c>
      <c r="M777" s="65" t="str">
        <f t="shared" si="388"/>
        <v/>
      </c>
      <c r="N777" s="70" t="str">
        <f t="shared" si="388"/>
        <v/>
      </c>
      <c r="O777" s="70" t="str">
        <f t="shared" si="388"/>
        <v/>
      </c>
      <c r="P777" s="70" t="str">
        <f t="shared" si="388"/>
        <v/>
      </c>
      <c r="Q777" s="65" t="str">
        <f t="shared" si="388"/>
        <v/>
      </c>
      <c r="R777" s="65" t="str">
        <f t="shared" si="388"/>
        <v/>
      </c>
      <c r="S777" s="65" t="str">
        <f t="shared" si="388"/>
        <v/>
      </c>
      <c r="T777" s="65" t="str">
        <f t="shared" si="388"/>
        <v/>
      </c>
      <c r="U777" s="65" t="str">
        <f t="shared" si="388"/>
        <v/>
      </c>
      <c r="V777" s="66" t="str">
        <f t="shared" si="388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89">IFERROR((F779-F778)/F778,"")</f>
        <v/>
      </c>
      <c r="G780" s="63" t="str">
        <f t="shared" si="389"/>
        <v/>
      </c>
      <c r="H780" s="63" t="str">
        <f t="shared" si="389"/>
        <v/>
      </c>
      <c r="I780" s="63" t="str">
        <f t="shared" si="389"/>
        <v/>
      </c>
      <c r="J780" s="63" t="str">
        <f t="shared" si="389"/>
        <v/>
      </c>
      <c r="K780" s="63" t="str">
        <f t="shared" si="389"/>
        <v/>
      </c>
      <c r="L780" s="63" t="str">
        <f t="shared" si="389"/>
        <v/>
      </c>
      <c r="M780" s="63" t="str">
        <f t="shared" si="389"/>
        <v/>
      </c>
      <c r="N780" s="35" t="str">
        <f t="shared" si="389"/>
        <v/>
      </c>
      <c r="O780" s="35" t="str">
        <f t="shared" si="389"/>
        <v/>
      </c>
      <c r="P780" s="35" t="str">
        <f t="shared" si="389"/>
        <v/>
      </c>
      <c r="Q780" s="63" t="str">
        <f t="shared" si="389"/>
        <v/>
      </c>
      <c r="R780" s="63" t="str">
        <f t="shared" si="389"/>
        <v/>
      </c>
      <c r="S780" s="63" t="str">
        <f t="shared" si="389"/>
        <v/>
      </c>
      <c r="T780" s="63" t="str">
        <f t="shared" si="389"/>
        <v/>
      </c>
      <c r="U780" s="63" t="str">
        <f t="shared" si="389"/>
        <v/>
      </c>
      <c r="V780" s="64" t="str">
        <f t="shared" si="389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90">IFERROR(SQRT(2*(F779-F778)^2/(F779+F778)),"")</f>
        <v/>
      </c>
      <c r="G781" s="65" t="str">
        <f t="shared" si="390"/>
        <v/>
      </c>
      <c r="H781" s="65" t="str">
        <f t="shared" si="390"/>
        <v/>
      </c>
      <c r="I781" s="65" t="str">
        <f t="shared" si="390"/>
        <v/>
      </c>
      <c r="J781" s="65" t="str">
        <f t="shared" si="390"/>
        <v/>
      </c>
      <c r="K781" s="65" t="str">
        <f t="shared" si="390"/>
        <v/>
      </c>
      <c r="L781" s="65" t="str">
        <f t="shared" si="390"/>
        <v/>
      </c>
      <c r="M781" s="65" t="str">
        <f t="shared" si="390"/>
        <v/>
      </c>
      <c r="N781" s="70" t="str">
        <f t="shared" si="390"/>
        <v/>
      </c>
      <c r="O781" s="70" t="str">
        <f t="shared" si="390"/>
        <v/>
      </c>
      <c r="P781" s="70" t="str">
        <f t="shared" si="390"/>
        <v/>
      </c>
      <c r="Q781" s="65" t="str">
        <f t="shared" si="390"/>
        <v/>
      </c>
      <c r="R781" s="65" t="str">
        <f t="shared" si="390"/>
        <v/>
      </c>
      <c r="S781" s="65" t="str">
        <f t="shared" si="390"/>
        <v/>
      </c>
      <c r="T781" s="65" t="str">
        <f t="shared" si="390"/>
        <v/>
      </c>
      <c r="U781" s="65" t="str">
        <f t="shared" si="390"/>
        <v/>
      </c>
      <c r="V781" s="66" t="str">
        <f t="shared" si="390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1">IFERROR((F783-F782)/F782,"")</f>
        <v/>
      </c>
      <c r="G784" s="63" t="str">
        <f t="shared" si="391"/>
        <v/>
      </c>
      <c r="H784" s="63" t="str">
        <f t="shared" si="391"/>
        <v/>
      </c>
      <c r="I784" s="63" t="str">
        <f t="shared" si="391"/>
        <v/>
      </c>
      <c r="J784" s="63" t="str">
        <f t="shared" si="391"/>
        <v/>
      </c>
      <c r="K784" s="63" t="str">
        <f t="shared" si="391"/>
        <v/>
      </c>
      <c r="L784" s="63" t="str">
        <f t="shared" si="391"/>
        <v/>
      </c>
      <c r="M784" s="63" t="str">
        <f t="shared" si="391"/>
        <v/>
      </c>
      <c r="N784" s="35" t="str">
        <f t="shared" si="391"/>
        <v/>
      </c>
      <c r="O784" s="35" t="str">
        <f t="shared" si="391"/>
        <v/>
      </c>
      <c r="P784" s="35" t="str">
        <f t="shared" si="391"/>
        <v/>
      </c>
      <c r="Q784" s="63" t="str">
        <f t="shared" si="391"/>
        <v/>
      </c>
      <c r="R784" s="63" t="str">
        <f t="shared" si="391"/>
        <v/>
      </c>
      <c r="S784" s="63" t="str">
        <f t="shared" si="391"/>
        <v/>
      </c>
      <c r="T784" s="63" t="str">
        <f t="shared" si="391"/>
        <v/>
      </c>
      <c r="U784" s="63" t="str">
        <f t="shared" si="391"/>
        <v/>
      </c>
      <c r="V784" s="64" t="str">
        <f t="shared" si="391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2">IFERROR(SQRT(2*(F783-F782)^2/(F783+F782)),"")</f>
        <v/>
      </c>
      <c r="G785" s="65" t="str">
        <f t="shared" si="392"/>
        <v/>
      </c>
      <c r="H785" s="65" t="str">
        <f t="shared" si="392"/>
        <v/>
      </c>
      <c r="I785" s="65" t="str">
        <f t="shared" si="392"/>
        <v/>
      </c>
      <c r="J785" s="65" t="str">
        <f t="shared" si="392"/>
        <v/>
      </c>
      <c r="K785" s="65" t="str">
        <f t="shared" si="392"/>
        <v/>
      </c>
      <c r="L785" s="65" t="str">
        <f t="shared" si="392"/>
        <v/>
      </c>
      <c r="M785" s="65" t="str">
        <f t="shared" si="392"/>
        <v/>
      </c>
      <c r="N785" s="70" t="str">
        <f t="shared" si="392"/>
        <v/>
      </c>
      <c r="O785" s="70" t="str">
        <f t="shared" si="392"/>
        <v/>
      </c>
      <c r="P785" s="70" t="str">
        <f t="shared" si="392"/>
        <v/>
      </c>
      <c r="Q785" s="65" t="str">
        <f t="shared" si="392"/>
        <v/>
      </c>
      <c r="R785" s="65" t="str">
        <f t="shared" si="392"/>
        <v/>
      </c>
      <c r="S785" s="65" t="str">
        <f t="shared" si="392"/>
        <v/>
      </c>
      <c r="T785" s="65" t="str">
        <f t="shared" si="392"/>
        <v/>
      </c>
      <c r="U785" s="65" t="str">
        <f t="shared" si="392"/>
        <v/>
      </c>
      <c r="V785" s="66" t="str">
        <f t="shared" si="392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3">IFERROR((F787-F786)/F786,"")</f>
        <v/>
      </c>
      <c r="G788" s="63" t="str">
        <f t="shared" si="393"/>
        <v/>
      </c>
      <c r="H788" s="63" t="str">
        <f t="shared" si="393"/>
        <v/>
      </c>
      <c r="I788" s="63" t="str">
        <f t="shared" si="393"/>
        <v/>
      </c>
      <c r="J788" s="63" t="str">
        <f t="shared" si="393"/>
        <v/>
      </c>
      <c r="K788" s="63" t="str">
        <f t="shared" si="393"/>
        <v/>
      </c>
      <c r="L788" s="63" t="str">
        <f t="shared" si="393"/>
        <v/>
      </c>
      <c r="M788" s="63" t="str">
        <f t="shared" si="393"/>
        <v/>
      </c>
      <c r="N788" s="35" t="str">
        <f t="shared" si="393"/>
        <v/>
      </c>
      <c r="O788" s="35" t="str">
        <f t="shared" si="393"/>
        <v/>
      </c>
      <c r="P788" s="35" t="str">
        <f t="shared" si="393"/>
        <v/>
      </c>
      <c r="Q788" s="63" t="str">
        <f t="shared" si="393"/>
        <v/>
      </c>
      <c r="R788" s="63" t="str">
        <f t="shared" si="393"/>
        <v/>
      </c>
      <c r="S788" s="63" t="str">
        <f t="shared" si="393"/>
        <v/>
      </c>
      <c r="T788" s="63" t="str">
        <f t="shared" si="393"/>
        <v/>
      </c>
      <c r="U788" s="63" t="str">
        <f t="shared" si="393"/>
        <v/>
      </c>
      <c r="V788" s="64" t="str">
        <f t="shared" si="393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4">IFERROR(SQRT(2*(F787-F786)^2/(F787+F786)),"")</f>
        <v/>
      </c>
      <c r="G789" s="65" t="str">
        <f t="shared" si="394"/>
        <v/>
      </c>
      <c r="H789" s="65" t="str">
        <f t="shared" si="394"/>
        <v/>
      </c>
      <c r="I789" s="65" t="str">
        <f t="shared" si="394"/>
        <v/>
      </c>
      <c r="J789" s="65" t="str">
        <f t="shared" si="394"/>
        <v/>
      </c>
      <c r="K789" s="65" t="str">
        <f t="shared" si="394"/>
        <v/>
      </c>
      <c r="L789" s="65" t="str">
        <f t="shared" si="394"/>
        <v/>
      </c>
      <c r="M789" s="65" t="str">
        <f t="shared" si="394"/>
        <v/>
      </c>
      <c r="N789" s="70" t="str">
        <f t="shared" si="394"/>
        <v/>
      </c>
      <c r="O789" s="70" t="str">
        <f t="shared" si="394"/>
        <v/>
      </c>
      <c r="P789" s="70" t="str">
        <f t="shared" si="394"/>
        <v/>
      </c>
      <c r="Q789" s="65" t="str">
        <f t="shared" si="394"/>
        <v/>
      </c>
      <c r="R789" s="65" t="str">
        <f t="shared" si="394"/>
        <v/>
      </c>
      <c r="S789" s="65" t="str">
        <f t="shared" si="394"/>
        <v/>
      </c>
      <c r="T789" s="65" t="str">
        <f t="shared" si="394"/>
        <v/>
      </c>
      <c r="U789" s="65" t="str">
        <f t="shared" si="394"/>
        <v/>
      </c>
      <c r="V789" s="66" t="str">
        <f t="shared" si="394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5">IFERROR((F791-F790)/F790,"")</f>
        <v/>
      </c>
      <c r="G792" s="63" t="str">
        <f t="shared" si="395"/>
        <v/>
      </c>
      <c r="H792" s="63" t="str">
        <f t="shared" si="395"/>
        <v/>
      </c>
      <c r="I792" s="63" t="str">
        <f t="shared" si="395"/>
        <v/>
      </c>
      <c r="J792" s="63" t="str">
        <f t="shared" si="395"/>
        <v/>
      </c>
      <c r="K792" s="63" t="str">
        <f t="shared" si="395"/>
        <v/>
      </c>
      <c r="L792" s="63" t="str">
        <f t="shared" si="395"/>
        <v/>
      </c>
      <c r="M792" s="63" t="str">
        <f t="shared" si="395"/>
        <v/>
      </c>
      <c r="N792" s="35" t="str">
        <f t="shared" si="395"/>
        <v/>
      </c>
      <c r="O792" s="35" t="str">
        <f t="shared" si="395"/>
        <v/>
      </c>
      <c r="P792" s="35" t="str">
        <f t="shared" si="395"/>
        <v/>
      </c>
      <c r="Q792" s="63" t="str">
        <f t="shared" si="395"/>
        <v/>
      </c>
      <c r="R792" s="63" t="str">
        <f t="shared" si="395"/>
        <v/>
      </c>
      <c r="S792" s="63" t="str">
        <f t="shared" si="395"/>
        <v/>
      </c>
      <c r="T792" s="63" t="str">
        <f t="shared" si="395"/>
        <v/>
      </c>
      <c r="U792" s="63" t="str">
        <f t="shared" si="395"/>
        <v/>
      </c>
      <c r="V792" s="64" t="str">
        <f t="shared" si="395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396">IFERROR(SQRT(2*(F791-F790)^2/(F791+F790)),"")</f>
        <v/>
      </c>
      <c r="G793" s="65" t="str">
        <f t="shared" si="396"/>
        <v/>
      </c>
      <c r="H793" s="65" t="str">
        <f t="shared" si="396"/>
        <v/>
      </c>
      <c r="I793" s="65" t="str">
        <f t="shared" si="396"/>
        <v/>
      </c>
      <c r="J793" s="65" t="str">
        <f t="shared" si="396"/>
        <v/>
      </c>
      <c r="K793" s="65" t="str">
        <f t="shared" si="396"/>
        <v/>
      </c>
      <c r="L793" s="65" t="str">
        <f t="shared" si="396"/>
        <v/>
      </c>
      <c r="M793" s="65" t="str">
        <f t="shared" si="396"/>
        <v/>
      </c>
      <c r="N793" s="70" t="str">
        <f t="shared" si="396"/>
        <v/>
      </c>
      <c r="O793" s="70" t="str">
        <f t="shared" si="396"/>
        <v/>
      </c>
      <c r="P793" s="70" t="str">
        <f t="shared" si="396"/>
        <v/>
      </c>
      <c r="Q793" s="65" t="str">
        <f t="shared" si="396"/>
        <v/>
      </c>
      <c r="R793" s="65" t="str">
        <f t="shared" si="396"/>
        <v/>
      </c>
      <c r="S793" s="65" t="str">
        <f t="shared" si="396"/>
        <v/>
      </c>
      <c r="T793" s="65" t="str">
        <f t="shared" si="396"/>
        <v/>
      </c>
      <c r="U793" s="65" t="str">
        <f t="shared" si="396"/>
        <v/>
      </c>
      <c r="V793" s="66" t="str">
        <f t="shared" si="396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397">IFERROR((F795-F794)/F794,"")</f>
        <v/>
      </c>
      <c r="G796" s="63" t="str">
        <f t="shared" si="397"/>
        <v/>
      </c>
      <c r="H796" s="63" t="str">
        <f t="shared" si="397"/>
        <v/>
      </c>
      <c r="I796" s="63" t="str">
        <f t="shared" si="397"/>
        <v/>
      </c>
      <c r="J796" s="63" t="str">
        <f t="shared" si="397"/>
        <v/>
      </c>
      <c r="K796" s="63" t="str">
        <f t="shared" si="397"/>
        <v/>
      </c>
      <c r="L796" s="63" t="str">
        <f t="shared" si="397"/>
        <v/>
      </c>
      <c r="M796" s="63" t="str">
        <f t="shared" si="397"/>
        <v/>
      </c>
      <c r="N796" s="35" t="str">
        <f t="shared" si="397"/>
        <v/>
      </c>
      <c r="O796" s="35" t="str">
        <f t="shared" si="397"/>
        <v/>
      </c>
      <c r="P796" s="35" t="str">
        <f t="shared" si="397"/>
        <v/>
      </c>
      <c r="Q796" s="63" t="str">
        <f t="shared" si="397"/>
        <v/>
      </c>
      <c r="R796" s="63" t="str">
        <f t="shared" si="397"/>
        <v/>
      </c>
      <c r="S796" s="63" t="str">
        <f t="shared" si="397"/>
        <v/>
      </c>
      <c r="T796" s="63" t="str">
        <f t="shared" si="397"/>
        <v/>
      </c>
      <c r="U796" s="63" t="str">
        <f t="shared" si="397"/>
        <v/>
      </c>
      <c r="V796" s="64" t="str">
        <f t="shared" si="397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398">IFERROR(SQRT(2*(F795-F794)^2/(F795+F794)),"")</f>
        <v/>
      </c>
      <c r="G797" s="65" t="str">
        <f t="shared" si="398"/>
        <v/>
      </c>
      <c r="H797" s="65" t="str">
        <f t="shared" si="398"/>
        <v/>
      </c>
      <c r="I797" s="65" t="str">
        <f t="shared" si="398"/>
        <v/>
      </c>
      <c r="J797" s="65" t="str">
        <f t="shared" si="398"/>
        <v/>
      </c>
      <c r="K797" s="65" t="str">
        <f t="shared" si="398"/>
        <v/>
      </c>
      <c r="L797" s="65" t="str">
        <f t="shared" si="398"/>
        <v/>
      </c>
      <c r="M797" s="65" t="str">
        <f t="shared" si="398"/>
        <v/>
      </c>
      <c r="N797" s="70" t="str">
        <f t="shared" si="398"/>
        <v/>
      </c>
      <c r="O797" s="70" t="str">
        <f t="shared" si="398"/>
        <v/>
      </c>
      <c r="P797" s="70" t="str">
        <f t="shared" si="398"/>
        <v/>
      </c>
      <c r="Q797" s="65" t="str">
        <f t="shared" si="398"/>
        <v/>
      </c>
      <c r="R797" s="65" t="str">
        <f t="shared" si="398"/>
        <v/>
      </c>
      <c r="S797" s="65" t="str">
        <f t="shared" si="398"/>
        <v/>
      </c>
      <c r="T797" s="65" t="str">
        <f t="shared" si="398"/>
        <v/>
      </c>
      <c r="U797" s="65" t="str">
        <f t="shared" si="398"/>
        <v/>
      </c>
      <c r="V797" s="66" t="str">
        <f t="shared" si="398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399">IFERROR((F799-F798)/F798,"")</f>
        <v/>
      </c>
      <c r="G800" s="63" t="str">
        <f t="shared" si="399"/>
        <v/>
      </c>
      <c r="H800" s="63" t="str">
        <f t="shared" si="399"/>
        <v/>
      </c>
      <c r="I800" s="63" t="str">
        <f t="shared" si="399"/>
        <v/>
      </c>
      <c r="J800" s="63" t="str">
        <f t="shared" si="399"/>
        <v/>
      </c>
      <c r="K800" s="63" t="str">
        <f t="shared" si="399"/>
        <v/>
      </c>
      <c r="L800" s="63" t="str">
        <f t="shared" si="399"/>
        <v/>
      </c>
      <c r="M800" s="63" t="str">
        <f t="shared" si="399"/>
        <v/>
      </c>
      <c r="N800" s="35" t="str">
        <f t="shared" si="399"/>
        <v/>
      </c>
      <c r="O800" s="35" t="str">
        <f t="shared" si="399"/>
        <v/>
      </c>
      <c r="P800" s="35" t="str">
        <f t="shared" si="399"/>
        <v/>
      </c>
      <c r="Q800" s="63" t="str">
        <f t="shared" si="399"/>
        <v/>
      </c>
      <c r="R800" s="63" t="str">
        <f t="shared" si="399"/>
        <v/>
      </c>
      <c r="S800" s="63" t="str">
        <f t="shared" si="399"/>
        <v/>
      </c>
      <c r="T800" s="63" t="str">
        <f t="shared" si="399"/>
        <v/>
      </c>
      <c r="U800" s="63" t="str">
        <f t="shared" si="399"/>
        <v/>
      </c>
      <c r="V800" s="64" t="str">
        <f t="shared" si="399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400">IFERROR(SQRT(2*(F799-F798)^2/(F799+F798)),"")</f>
        <v/>
      </c>
      <c r="G801" s="65" t="str">
        <f t="shared" si="400"/>
        <v/>
      </c>
      <c r="H801" s="65" t="str">
        <f t="shared" si="400"/>
        <v/>
      </c>
      <c r="I801" s="65" t="str">
        <f t="shared" si="400"/>
        <v/>
      </c>
      <c r="J801" s="65" t="str">
        <f t="shared" si="400"/>
        <v/>
      </c>
      <c r="K801" s="65" t="str">
        <f t="shared" si="400"/>
        <v/>
      </c>
      <c r="L801" s="65" t="str">
        <f t="shared" si="400"/>
        <v/>
      </c>
      <c r="M801" s="65" t="str">
        <f t="shared" si="400"/>
        <v/>
      </c>
      <c r="N801" s="70" t="str">
        <f t="shared" si="400"/>
        <v/>
      </c>
      <c r="O801" s="70" t="str">
        <f t="shared" si="400"/>
        <v/>
      </c>
      <c r="P801" s="70" t="str">
        <f t="shared" si="400"/>
        <v/>
      </c>
      <c r="Q801" s="65" t="str">
        <f t="shared" si="400"/>
        <v/>
      </c>
      <c r="R801" s="65" t="str">
        <f t="shared" si="400"/>
        <v/>
      </c>
      <c r="S801" s="65" t="str">
        <f t="shared" si="400"/>
        <v/>
      </c>
      <c r="T801" s="65" t="str">
        <f t="shared" si="400"/>
        <v/>
      </c>
      <c r="U801" s="65" t="str">
        <f t="shared" si="400"/>
        <v/>
      </c>
      <c r="V801" s="66" t="str">
        <f t="shared" si="400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01">IFERROR((F803-F802)/F802,"")</f>
        <v/>
      </c>
      <c r="G804" s="63" t="str">
        <f t="shared" si="401"/>
        <v/>
      </c>
      <c r="H804" s="63" t="str">
        <f t="shared" si="401"/>
        <v/>
      </c>
      <c r="I804" s="63" t="str">
        <f t="shared" si="401"/>
        <v/>
      </c>
      <c r="J804" s="63" t="str">
        <f t="shared" si="401"/>
        <v/>
      </c>
      <c r="K804" s="63" t="str">
        <f t="shared" si="401"/>
        <v/>
      </c>
      <c r="L804" s="63" t="str">
        <f t="shared" si="401"/>
        <v/>
      </c>
      <c r="M804" s="63" t="str">
        <f t="shared" si="401"/>
        <v/>
      </c>
      <c r="N804" s="35" t="str">
        <f t="shared" si="401"/>
        <v/>
      </c>
      <c r="O804" s="35" t="str">
        <f t="shared" si="401"/>
        <v/>
      </c>
      <c r="P804" s="35" t="str">
        <f t="shared" si="401"/>
        <v/>
      </c>
      <c r="Q804" s="63" t="str">
        <f t="shared" si="401"/>
        <v/>
      </c>
      <c r="R804" s="63" t="str">
        <f t="shared" si="401"/>
        <v/>
      </c>
      <c r="S804" s="63" t="str">
        <f t="shared" si="401"/>
        <v/>
      </c>
      <c r="T804" s="63" t="str">
        <f t="shared" si="401"/>
        <v/>
      </c>
      <c r="U804" s="63" t="str">
        <f t="shared" si="401"/>
        <v/>
      </c>
      <c r="V804" s="64" t="str">
        <f t="shared" si="401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02">IFERROR(SQRT(2*(F803-F802)^2/(F803+F802)),"")</f>
        <v/>
      </c>
      <c r="G805" s="65" t="str">
        <f t="shared" si="402"/>
        <v/>
      </c>
      <c r="H805" s="65" t="str">
        <f t="shared" si="402"/>
        <v/>
      </c>
      <c r="I805" s="65" t="str">
        <f t="shared" si="402"/>
        <v/>
      </c>
      <c r="J805" s="65" t="str">
        <f t="shared" si="402"/>
        <v/>
      </c>
      <c r="K805" s="65" t="str">
        <f t="shared" si="402"/>
        <v/>
      </c>
      <c r="L805" s="65" t="str">
        <f t="shared" si="402"/>
        <v/>
      </c>
      <c r="M805" s="65" t="str">
        <f t="shared" si="402"/>
        <v/>
      </c>
      <c r="N805" s="70" t="str">
        <f t="shared" si="402"/>
        <v/>
      </c>
      <c r="O805" s="70" t="str">
        <f t="shared" si="402"/>
        <v/>
      </c>
      <c r="P805" s="70" t="str">
        <f t="shared" si="402"/>
        <v/>
      </c>
      <c r="Q805" s="65" t="str">
        <f t="shared" si="402"/>
        <v/>
      </c>
      <c r="R805" s="65" t="str">
        <f t="shared" si="402"/>
        <v/>
      </c>
      <c r="S805" s="65" t="str">
        <f t="shared" si="402"/>
        <v/>
      </c>
      <c r="T805" s="65" t="str">
        <f t="shared" si="402"/>
        <v/>
      </c>
      <c r="U805" s="65" t="str">
        <f t="shared" si="402"/>
        <v/>
      </c>
      <c r="V805" s="66" t="str">
        <f t="shared" si="402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03">IFERROR((F807-F806)/F806,"")</f>
        <v/>
      </c>
      <c r="G808" s="63" t="str">
        <f t="shared" si="403"/>
        <v/>
      </c>
      <c r="H808" s="63" t="str">
        <f t="shared" si="403"/>
        <v/>
      </c>
      <c r="I808" s="63" t="str">
        <f t="shared" si="403"/>
        <v/>
      </c>
      <c r="J808" s="63" t="str">
        <f t="shared" si="403"/>
        <v/>
      </c>
      <c r="K808" s="63" t="str">
        <f t="shared" si="403"/>
        <v/>
      </c>
      <c r="L808" s="63" t="str">
        <f t="shared" si="403"/>
        <v/>
      </c>
      <c r="M808" s="63" t="str">
        <f t="shared" si="403"/>
        <v/>
      </c>
      <c r="N808" s="35" t="str">
        <f t="shared" si="403"/>
        <v/>
      </c>
      <c r="O808" s="35" t="str">
        <f t="shared" si="403"/>
        <v/>
      </c>
      <c r="P808" s="35" t="str">
        <f t="shared" si="403"/>
        <v/>
      </c>
      <c r="Q808" s="63" t="str">
        <f t="shared" si="403"/>
        <v/>
      </c>
      <c r="R808" s="63" t="str">
        <f t="shared" si="403"/>
        <v/>
      </c>
      <c r="S808" s="63" t="str">
        <f t="shared" si="403"/>
        <v/>
      </c>
      <c r="T808" s="63" t="str">
        <f t="shared" si="403"/>
        <v/>
      </c>
      <c r="U808" s="63" t="str">
        <f t="shared" si="403"/>
        <v/>
      </c>
      <c r="V808" s="64" t="str">
        <f t="shared" si="403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04">IFERROR(SQRT(2*(F807-F806)^2/(F807+F806)),"")</f>
        <v/>
      </c>
      <c r="G809" s="65" t="str">
        <f t="shared" si="404"/>
        <v/>
      </c>
      <c r="H809" s="65" t="str">
        <f t="shared" si="404"/>
        <v/>
      </c>
      <c r="I809" s="65" t="str">
        <f t="shared" si="404"/>
        <v/>
      </c>
      <c r="J809" s="65" t="str">
        <f t="shared" si="404"/>
        <v/>
      </c>
      <c r="K809" s="65" t="str">
        <f t="shared" si="404"/>
        <v/>
      </c>
      <c r="L809" s="65" t="str">
        <f t="shared" si="404"/>
        <v/>
      </c>
      <c r="M809" s="65" t="str">
        <f t="shared" si="404"/>
        <v/>
      </c>
      <c r="N809" s="70" t="str">
        <f t="shared" si="404"/>
        <v/>
      </c>
      <c r="O809" s="70" t="str">
        <f t="shared" si="404"/>
        <v/>
      </c>
      <c r="P809" s="70" t="str">
        <f t="shared" si="404"/>
        <v/>
      </c>
      <c r="Q809" s="65" t="str">
        <f t="shared" si="404"/>
        <v/>
      </c>
      <c r="R809" s="65" t="str">
        <f t="shared" si="404"/>
        <v/>
      </c>
      <c r="S809" s="65" t="str">
        <f t="shared" si="404"/>
        <v/>
      </c>
      <c r="T809" s="65" t="str">
        <f t="shared" si="404"/>
        <v/>
      </c>
      <c r="U809" s="65" t="str">
        <f t="shared" si="404"/>
        <v/>
      </c>
      <c r="V809" s="66" t="str">
        <f t="shared" si="404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05">IFERROR((F811-F810)/F810,"")</f>
        <v/>
      </c>
      <c r="G812" s="63" t="str">
        <f t="shared" si="405"/>
        <v/>
      </c>
      <c r="H812" s="63" t="str">
        <f t="shared" si="405"/>
        <v/>
      </c>
      <c r="I812" s="63" t="str">
        <f t="shared" si="405"/>
        <v/>
      </c>
      <c r="J812" s="63" t="str">
        <f t="shared" si="405"/>
        <v/>
      </c>
      <c r="K812" s="63" t="str">
        <f t="shared" si="405"/>
        <v/>
      </c>
      <c r="L812" s="63" t="str">
        <f t="shared" si="405"/>
        <v/>
      </c>
      <c r="M812" s="63" t="str">
        <f t="shared" si="405"/>
        <v/>
      </c>
      <c r="N812" s="35" t="str">
        <f t="shared" si="405"/>
        <v/>
      </c>
      <c r="O812" s="35" t="str">
        <f t="shared" si="405"/>
        <v/>
      </c>
      <c r="P812" s="35" t="str">
        <f t="shared" si="405"/>
        <v/>
      </c>
      <c r="Q812" s="63" t="str">
        <f t="shared" si="405"/>
        <v/>
      </c>
      <c r="R812" s="63" t="str">
        <f t="shared" si="405"/>
        <v/>
      </c>
      <c r="S812" s="63" t="str">
        <f t="shared" si="405"/>
        <v/>
      </c>
      <c r="T812" s="63" t="str">
        <f t="shared" si="405"/>
        <v/>
      </c>
      <c r="U812" s="63" t="str">
        <f t="shared" si="405"/>
        <v/>
      </c>
      <c r="V812" s="64" t="str">
        <f t="shared" si="405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06">IFERROR(SQRT(2*(F811-F810)^2/(F811+F810)),"")</f>
        <v/>
      </c>
      <c r="G813" s="65" t="str">
        <f t="shared" si="406"/>
        <v/>
      </c>
      <c r="H813" s="65" t="str">
        <f t="shared" si="406"/>
        <v/>
      </c>
      <c r="I813" s="65" t="str">
        <f t="shared" si="406"/>
        <v/>
      </c>
      <c r="J813" s="65" t="str">
        <f t="shared" si="406"/>
        <v/>
      </c>
      <c r="K813" s="65" t="str">
        <f t="shared" si="406"/>
        <v/>
      </c>
      <c r="L813" s="65" t="str">
        <f t="shared" si="406"/>
        <v/>
      </c>
      <c r="M813" s="65" t="str">
        <f t="shared" si="406"/>
        <v/>
      </c>
      <c r="N813" s="70" t="str">
        <f t="shared" si="406"/>
        <v/>
      </c>
      <c r="O813" s="70" t="str">
        <f t="shared" si="406"/>
        <v/>
      </c>
      <c r="P813" s="70" t="str">
        <f t="shared" si="406"/>
        <v/>
      </c>
      <c r="Q813" s="65" t="str">
        <f t="shared" si="406"/>
        <v/>
      </c>
      <c r="R813" s="65" t="str">
        <f t="shared" si="406"/>
        <v/>
      </c>
      <c r="S813" s="65" t="str">
        <f t="shared" si="406"/>
        <v/>
      </c>
      <c r="T813" s="65" t="str">
        <f t="shared" si="406"/>
        <v/>
      </c>
      <c r="U813" s="65" t="str">
        <f t="shared" si="406"/>
        <v/>
      </c>
      <c r="V813" s="66" t="str">
        <f t="shared" si="406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07">IFERROR((F815-F814)/F814,"")</f>
        <v/>
      </c>
      <c r="G816" s="63" t="str">
        <f t="shared" si="407"/>
        <v/>
      </c>
      <c r="H816" s="63" t="str">
        <f t="shared" si="407"/>
        <v/>
      </c>
      <c r="I816" s="63" t="str">
        <f t="shared" si="407"/>
        <v/>
      </c>
      <c r="J816" s="63" t="str">
        <f t="shared" si="407"/>
        <v/>
      </c>
      <c r="K816" s="63" t="str">
        <f t="shared" si="407"/>
        <v/>
      </c>
      <c r="L816" s="63" t="str">
        <f t="shared" si="407"/>
        <v/>
      </c>
      <c r="M816" s="63" t="str">
        <f t="shared" si="407"/>
        <v/>
      </c>
      <c r="N816" s="35" t="str">
        <f t="shared" si="407"/>
        <v/>
      </c>
      <c r="O816" s="35" t="str">
        <f t="shared" si="407"/>
        <v/>
      </c>
      <c r="P816" s="35" t="str">
        <f t="shared" si="407"/>
        <v/>
      </c>
      <c r="Q816" s="63" t="str">
        <f t="shared" si="407"/>
        <v/>
      </c>
      <c r="R816" s="63" t="str">
        <f t="shared" si="407"/>
        <v/>
      </c>
      <c r="S816" s="63" t="str">
        <f t="shared" si="407"/>
        <v/>
      </c>
      <c r="T816" s="63" t="str">
        <f t="shared" si="407"/>
        <v/>
      </c>
      <c r="U816" s="63" t="str">
        <f t="shared" si="407"/>
        <v/>
      </c>
      <c r="V816" s="64" t="str">
        <f t="shared" si="407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08">IFERROR(SQRT(2*(F815-F814)^2/(F815+F814)),"")</f>
        <v/>
      </c>
      <c r="G817" s="65" t="str">
        <f t="shared" si="408"/>
        <v/>
      </c>
      <c r="H817" s="65" t="str">
        <f t="shared" si="408"/>
        <v/>
      </c>
      <c r="I817" s="65" t="str">
        <f t="shared" si="408"/>
        <v/>
      </c>
      <c r="J817" s="65" t="str">
        <f t="shared" si="408"/>
        <v/>
      </c>
      <c r="K817" s="65" t="str">
        <f t="shared" si="408"/>
        <v/>
      </c>
      <c r="L817" s="65" t="str">
        <f t="shared" si="408"/>
        <v/>
      </c>
      <c r="M817" s="65" t="str">
        <f t="shared" si="408"/>
        <v/>
      </c>
      <c r="N817" s="70" t="str">
        <f t="shared" si="408"/>
        <v/>
      </c>
      <c r="O817" s="70" t="str">
        <f t="shared" si="408"/>
        <v/>
      </c>
      <c r="P817" s="70" t="str">
        <f t="shared" si="408"/>
        <v/>
      </c>
      <c r="Q817" s="65" t="str">
        <f t="shared" si="408"/>
        <v/>
      </c>
      <c r="R817" s="65" t="str">
        <f t="shared" si="408"/>
        <v/>
      </c>
      <c r="S817" s="65" t="str">
        <f t="shared" si="408"/>
        <v/>
      </c>
      <c r="T817" s="65" t="str">
        <f t="shared" si="408"/>
        <v/>
      </c>
      <c r="U817" s="65" t="str">
        <f t="shared" si="408"/>
        <v/>
      </c>
      <c r="V817" s="66" t="str">
        <f t="shared" si="408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71"/>
      <c r="E818" s="91"/>
      <c r="F818" s="58"/>
      <c r="G818" s="58"/>
      <c r="H818" s="58"/>
      <c r="I818" s="58"/>
      <c r="J818" s="58"/>
      <c r="K818" s="58"/>
      <c r="L818" s="58"/>
      <c r="M818" s="58"/>
      <c r="Q818" s="58"/>
      <c r="R818" s="58"/>
      <c r="S818" s="58"/>
      <c r="T818" s="58"/>
      <c r="U818" s="58"/>
      <c r="V818" s="59"/>
    </row>
    <row r="819" spans="1:22" ht="13.95" customHeight="1" x14ac:dyDescent="0.3">
      <c r="A819" s="82"/>
      <c r="B819" s="85"/>
      <c r="C819" s="18" t="s">
        <v>548</v>
      </c>
      <c r="D819" s="72"/>
      <c r="E819" s="88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60"/>
    </row>
    <row r="820" spans="1:22" ht="13.95" customHeight="1" x14ac:dyDescent="0.3">
      <c r="A820" s="82"/>
      <c r="B820" s="85"/>
      <c r="C820" s="18" t="s">
        <v>549</v>
      </c>
      <c r="D820" s="72"/>
      <c r="E820" s="88"/>
      <c r="F820" s="63" t="str">
        <f t="shared" ref="F820:V820" si="409">IFERROR((F819-F818)/F818,"")</f>
        <v/>
      </c>
      <c r="G820" s="63" t="str">
        <f t="shared" si="409"/>
        <v/>
      </c>
      <c r="H820" s="63" t="str">
        <f t="shared" si="409"/>
        <v/>
      </c>
      <c r="I820" s="63" t="str">
        <f t="shared" si="409"/>
        <v/>
      </c>
      <c r="J820" s="63" t="str">
        <f t="shared" si="409"/>
        <v/>
      </c>
      <c r="K820" s="63" t="str">
        <f t="shared" si="409"/>
        <v/>
      </c>
      <c r="L820" s="63" t="str">
        <f t="shared" si="409"/>
        <v/>
      </c>
      <c r="M820" s="63" t="str">
        <f t="shared" si="409"/>
        <v/>
      </c>
      <c r="N820" s="35" t="str">
        <f t="shared" si="409"/>
        <v/>
      </c>
      <c r="O820" s="35" t="str">
        <f t="shared" si="409"/>
        <v/>
      </c>
      <c r="P820" s="35" t="str">
        <f t="shared" si="409"/>
        <v/>
      </c>
      <c r="Q820" s="63" t="str">
        <f t="shared" si="409"/>
        <v/>
      </c>
      <c r="R820" s="63" t="str">
        <f t="shared" si="409"/>
        <v/>
      </c>
      <c r="S820" s="63" t="str">
        <f t="shared" si="409"/>
        <v/>
      </c>
      <c r="T820" s="63" t="str">
        <f t="shared" si="409"/>
        <v/>
      </c>
      <c r="U820" s="63" t="str">
        <f t="shared" si="409"/>
        <v/>
      </c>
      <c r="V820" s="64" t="str">
        <f t="shared" si="409"/>
        <v/>
      </c>
    </row>
    <row r="821" spans="1:22" ht="13.95" customHeight="1" thickBot="1" x14ac:dyDescent="0.35">
      <c r="A821" s="83"/>
      <c r="B821" s="86"/>
      <c r="C821" s="61" t="s">
        <v>550</v>
      </c>
      <c r="D821" s="73"/>
      <c r="E821" s="89"/>
      <c r="F821" s="65" t="str">
        <f t="shared" ref="F821:V821" si="410">IFERROR(SQRT(2*(F819-F818)^2/(F819+F818)),"")</f>
        <v/>
      </c>
      <c r="G821" s="65" t="str">
        <f t="shared" si="410"/>
        <v/>
      </c>
      <c r="H821" s="65" t="str">
        <f t="shared" si="410"/>
        <v/>
      </c>
      <c r="I821" s="65" t="str">
        <f t="shared" si="410"/>
        <v/>
      </c>
      <c r="J821" s="65" t="str">
        <f t="shared" si="410"/>
        <v/>
      </c>
      <c r="K821" s="65" t="str">
        <f t="shared" si="410"/>
        <v/>
      </c>
      <c r="L821" s="65" t="str">
        <f t="shared" si="410"/>
        <v/>
      </c>
      <c r="M821" s="65" t="str">
        <f t="shared" si="410"/>
        <v/>
      </c>
      <c r="N821" s="70" t="str">
        <f t="shared" si="410"/>
        <v/>
      </c>
      <c r="O821" s="70" t="str">
        <f t="shared" si="410"/>
        <v/>
      </c>
      <c r="P821" s="70" t="str">
        <f t="shared" si="410"/>
        <v/>
      </c>
      <c r="Q821" s="65" t="str">
        <f t="shared" si="410"/>
        <v/>
      </c>
      <c r="R821" s="65" t="str">
        <f t="shared" si="410"/>
        <v/>
      </c>
      <c r="S821" s="65" t="str">
        <f t="shared" si="410"/>
        <v/>
      </c>
      <c r="T821" s="65" t="str">
        <f t="shared" si="410"/>
        <v/>
      </c>
      <c r="U821" s="65" t="str">
        <f t="shared" si="410"/>
        <v/>
      </c>
      <c r="V821" s="66" t="str">
        <f t="shared" si="410"/>
        <v/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1">IFERROR((F823-F822)/F822,"")</f>
        <v/>
      </c>
      <c r="G824" s="63" t="str">
        <f t="shared" si="411"/>
        <v/>
      </c>
      <c r="H824" s="63" t="str">
        <f t="shared" si="411"/>
        <v/>
      </c>
      <c r="I824" s="63" t="str">
        <f t="shared" si="411"/>
        <v/>
      </c>
      <c r="J824" s="63" t="str">
        <f t="shared" si="411"/>
        <v/>
      </c>
      <c r="K824" s="63" t="str">
        <f t="shared" si="411"/>
        <v/>
      </c>
      <c r="L824" s="63" t="str">
        <f t="shared" si="411"/>
        <v/>
      </c>
      <c r="M824" s="63" t="str">
        <f t="shared" si="411"/>
        <v/>
      </c>
      <c r="N824" s="35" t="str">
        <f t="shared" si="411"/>
        <v/>
      </c>
      <c r="O824" s="35" t="str">
        <f t="shared" si="411"/>
        <v/>
      </c>
      <c r="P824" s="35" t="str">
        <f t="shared" si="411"/>
        <v/>
      </c>
      <c r="Q824" s="63" t="str">
        <f t="shared" si="411"/>
        <v/>
      </c>
      <c r="R824" s="63" t="str">
        <f t="shared" si="411"/>
        <v/>
      </c>
      <c r="S824" s="63" t="str">
        <f t="shared" si="411"/>
        <v/>
      </c>
      <c r="T824" s="63" t="str">
        <f t="shared" si="411"/>
        <v/>
      </c>
      <c r="U824" s="63" t="str">
        <f t="shared" si="411"/>
        <v/>
      </c>
      <c r="V824" s="64" t="str">
        <f t="shared" si="411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2">IFERROR(SQRT(2*(F823-F822)^2/(F823+F822)),"")</f>
        <v/>
      </c>
      <c r="G825" s="65" t="str">
        <f t="shared" si="412"/>
        <v/>
      </c>
      <c r="H825" s="65" t="str">
        <f t="shared" si="412"/>
        <v/>
      </c>
      <c r="I825" s="65" t="str">
        <f t="shared" si="412"/>
        <v/>
      </c>
      <c r="J825" s="65" t="str">
        <f t="shared" si="412"/>
        <v/>
      </c>
      <c r="K825" s="65" t="str">
        <f t="shared" si="412"/>
        <v/>
      </c>
      <c r="L825" s="65" t="str">
        <f t="shared" si="412"/>
        <v/>
      </c>
      <c r="M825" s="65" t="str">
        <f t="shared" si="412"/>
        <v/>
      </c>
      <c r="N825" s="70" t="str">
        <f t="shared" si="412"/>
        <v/>
      </c>
      <c r="O825" s="70" t="str">
        <f t="shared" si="412"/>
        <v/>
      </c>
      <c r="P825" s="70" t="str">
        <f t="shared" si="412"/>
        <v/>
      </c>
      <c r="Q825" s="65" t="str">
        <f t="shared" si="412"/>
        <v/>
      </c>
      <c r="R825" s="65" t="str">
        <f t="shared" si="412"/>
        <v/>
      </c>
      <c r="S825" s="65" t="str">
        <f t="shared" si="412"/>
        <v/>
      </c>
      <c r="T825" s="65" t="str">
        <f t="shared" si="412"/>
        <v/>
      </c>
      <c r="U825" s="65" t="str">
        <f t="shared" si="412"/>
        <v/>
      </c>
      <c r="V825" s="66" t="str">
        <f t="shared" si="412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13">IFERROR((F827-F826)/F826,"")</f>
        <v/>
      </c>
      <c r="G828" s="63" t="str">
        <f t="shared" si="413"/>
        <v/>
      </c>
      <c r="H828" s="63" t="str">
        <f t="shared" si="413"/>
        <v/>
      </c>
      <c r="I828" s="63" t="str">
        <f t="shared" si="413"/>
        <v/>
      </c>
      <c r="J828" s="63" t="str">
        <f t="shared" si="413"/>
        <v/>
      </c>
      <c r="K828" s="63" t="str">
        <f t="shared" si="413"/>
        <v/>
      </c>
      <c r="L828" s="63" t="str">
        <f t="shared" si="413"/>
        <v/>
      </c>
      <c r="M828" s="63" t="str">
        <f t="shared" si="413"/>
        <v/>
      </c>
      <c r="N828" s="35" t="str">
        <f t="shared" si="413"/>
        <v/>
      </c>
      <c r="O828" s="35" t="str">
        <f t="shared" si="413"/>
        <v/>
      </c>
      <c r="P828" s="35" t="str">
        <f t="shared" si="413"/>
        <v/>
      </c>
      <c r="Q828" s="63" t="str">
        <f t="shared" si="413"/>
        <v/>
      </c>
      <c r="R828" s="63" t="str">
        <f t="shared" si="413"/>
        <v/>
      </c>
      <c r="S828" s="63" t="str">
        <f t="shared" si="413"/>
        <v/>
      </c>
      <c r="T828" s="63" t="str">
        <f t="shared" si="413"/>
        <v/>
      </c>
      <c r="U828" s="63" t="str">
        <f t="shared" si="413"/>
        <v/>
      </c>
      <c r="V828" s="64" t="str">
        <f t="shared" si="413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14">IFERROR(SQRT(2*(F827-F826)^2/(F827+F826)),"")</f>
        <v/>
      </c>
      <c r="G829" s="65" t="str">
        <f t="shared" si="414"/>
        <v/>
      </c>
      <c r="H829" s="65" t="str">
        <f t="shared" si="414"/>
        <v/>
      </c>
      <c r="I829" s="65" t="str">
        <f t="shared" si="414"/>
        <v/>
      </c>
      <c r="J829" s="65" t="str">
        <f t="shared" si="414"/>
        <v/>
      </c>
      <c r="K829" s="65" t="str">
        <f t="shared" si="414"/>
        <v/>
      </c>
      <c r="L829" s="65" t="str">
        <f t="shared" si="414"/>
        <v/>
      </c>
      <c r="M829" s="65" t="str">
        <f t="shared" si="414"/>
        <v/>
      </c>
      <c r="N829" s="70" t="str">
        <f t="shared" si="414"/>
        <v/>
      </c>
      <c r="O829" s="70" t="str">
        <f t="shared" si="414"/>
        <v/>
      </c>
      <c r="P829" s="70" t="str">
        <f t="shared" si="414"/>
        <v/>
      </c>
      <c r="Q829" s="65" t="str">
        <f t="shared" si="414"/>
        <v/>
      </c>
      <c r="R829" s="65" t="str">
        <f t="shared" si="414"/>
        <v/>
      </c>
      <c r="S829" s="65" t="str">
        <f t="shared" si="414"/>
        <v/>
      </c>
      <c r="T829" s="65" t="str">
        <f t="shared" si="414"/>
        <v/>
      </c>
      <c r="U829" s="65" t="str">
        <f t="shared" si="414"/>
        <v/>
      </c>
      <c r="V829" s="66" t="str">
        <f t="shared" si="414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15">IFERROR((F831-F830)/F830,"")</f>
        <v/>
      </c>
      <c r="G832" s="63" t="str">
        <f t="shared" si="415"/>
        <v/>
      </c>
      <c r="H832" s="63" t="str">
        <f t="shared" si="415"/>
        <v/>
      </c>
      <c r="I832" s="63" t="str">
        <f t="shared" si="415"/>
        <v/>
      </c>
      <c r="J832" s="63" t="str">
        <f t="shared" si="415"/>
        <v/>
      </c>
      <c r="K832" s="63" t="str">
        <f t="shared" si="415"/>
        <v/>
      </c>
      <c r="L832" s="63" t="str">
        <f t="shared" si="415"/>
        <v/>
      </c>
      <c r="M832" s="63" t="str">
        <f t="shared" si="415"/>
        <v/>
      </c>
      <c r="N832" s="35" t="str">
        <f t="shared" si="415"/>
        <v/>
      </c>
      <c r="O832" s="35" t="str">
        <f t="shared" si="415"/>
        <v/>
      </c>
      <c r="P832" s="35" t="str">
        <f t="shared" si="415"/>
        <v/>
      </c>
      <c r="Q832" s="63" t="str">
        <f t="shared" si="415"/>
        <v/>
      </c>
      <c r="R832" s="63" t="str">
        <f t="shared" si="415"/>
        <v/>
      </c>
      <c r="S832" s="63" t="str">
        <f t="shared" si="415"/>
        <v/>
      </c>
      <c r="T832" s="63" t="str">
        <f t="shared" si="415"/>
        <v/>
      </c>
      <c r="U832" s="63" t="str">
        <f t="shared" si="415"/>
        <v/>
      </c>
      <c r="V832" s="64" t="str">
        <f t="shared" si="415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16">IFERROR(SQRT(2*(F831-F830)^2/(F831+F830)),"")</f>
        <v/>
      </c>
      <c r="G833" s="65" t="str">
        <f t="shared" si="416"/>
        <v/>
      </c>
      <c r="H833" s="65" t="str">
        <f t="shared" si="416"/>
        <v/>
      </c>
      <c r="I833" s="65" t="str">
        <f t="shared" si="416"/>
        <v/>
      </c>
      <c r="J833" s="65" t="str">
        <f t="shared" si="416"/>
        <v/>
      </c>
      <c r="K833" s="65" t="str">
        <f t="shared" si="416"/>
        <v/>
      </c>
      <c r="L833" s="65" t="str">
        <f t="shared" si="416"/>
        <v/>
      </c>
      <c r="M833" s="65" t="str">
        <f t="shared" si="416"/>
        <v/>
      </c>
      <c r="N833" s="70" t="str">
        <f t="shared" si="416"/>
        <v/>
      </c>
      <c r="O833" s="70" t="str">
        <f t="shared" si="416"/>
        <v/>
      </c>
      <c r="P833" s="70" t="str">
        <f t="shared" si="416"/>
        <v/>
      </c>
      <c r="Q833" s="65" t="str">
        <f t="shared" si="416"/>
        <v/>
      </c>
      <c r="R833" s="65" t="str">
        <f t="shared" si="416"/>
        <v/>
      </c>
      <c r="S833" s="65" t="str">
        <f t="shared" si="416"/>
        <v/>
      </c>
      <c r="T833" s="65" t="str">
        <f t="shared" si="416"/>
        <v/>
      </c>
      <c r="U833" s="65" t="str">
        <f t="shared" si="416"/>
        <v/>
      </c>
      <c r="V833" s="66" t="str">
        <f t="shared" si="416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17">IFERROR((F835-F834)/F834,"")</f>
        <v/>
      </c>
      <c r="G836" s="63" t="str">
        <f t="shared" si="417"/>
        <v/>
      </c>
      <c r="H836" s="63" t="str">
        <f t="shared" si="417"/>
        <v/>
      </c>
      <c r="I836" s="63" t="str">
        <f t="shared" si="417"/>
        <v/>
      </c>
      <c r="J836" s="63" t="str">
        <f t="shared" si="417"/>
        <v/>
      </c>
      <c r="K836" s="63" t="str">
        <f t="shared" si="417"/>
        <v/>
      </c>
      <c r="L836" s="63" t="str">
        <f t="shared" si="417"/>
        <v/>
      </c>
      <c r="M836" s="63" t="str">
        <f t="shared" si="417"/>
        <v/>
      </c>
      <c r="N836" s="35" t="str">
        <f t="shared" si="417"/>
        <v/>
      </c>
      <c r="O836" s="35" t="str">
        <f t="shared" si="417"/>
        <v/>
      </c>
      <c r="P836" s="35" t="str">
        <f t="shared" si="417"/>
        <v/>
      </c>
      <c r="Q836" s="63" t="str">
        <f t="shared" si="417"/>
        <v/>
      </c>
      <c r="R836" s="63" t="str">
        <f t="shared" si="417"/>
        <v/>
      </c>
      <c r="S836" s="63" t="str">
        <f t="shared" si="417"/>
        <v/>
      </c>
      <c r="T836" s="63" t="str">
        <f t="shared" si="417"/>
        <v/>
      </c>
      <c r="U836" s="63" t="str">
        <f t="shared" si="417"/>
        <v/>
      </c>
      <c r="V836" s="64" t="str">
        <f t="shared" si="417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18">IFERROR(SQRT(2*(F835-F834)^2/(F835+F834)),"")</f>
        <v/>
      </c>
      <c r="G837" s="65" t="str">
        <f t="shared" si="418"/>
        <v/>
      </c>
      <c r="H837" s="65" t="str">
        <f t="shared" si="418"/>
        <v/>
      </c>
      <c r="I837" s="65" t="str">
        <f t="shared" si="418"/>
        <v/>
      </c>
      <c r="J837" s="65" t="str">
        <f t="shared" si="418"/>
        <v/>
      </c>
      <c r="K837" s="65" t="str">
        <f t="shared" si="418"/>
        <v/>
      </c>
      <c r="L837" s="65" t="str">
        <f t="shared" si="418"/>
        <v/>
      </c>
      <c r="M837" s="65" t="str">
        <f t="shared" si="418"/>
        <v/>
      </c>
      <c r="N837" s="70" t="str">
        <f t="shared" si="418"/>
        <v/>
      </c>
      <c r="O837" s="70" t="str">
        <f t="shared" si="418"/>
        <v/>
      </c>
      <c r="P837" s="70" t="str">
        <f t="shared" si="418"/>
        <v/>
      </c>
      <c r="Q837" s="65" t="str">
        <f t="shared" si="418"/>
        <v/>
      </c>
      <c r="R837" s="65" t="str">
        <f t="shared" si="418"/>
        <v/>
      </c>
      <c r="S837" s="65" t="str">
        <f t="shared" si="418"/>
        <v/>
      </c>
      <c r="T837" s="65" t="str">
        <f t="shared" si="418"/>
        <v/>
      </c>
      <c r="U837" s="65" t="str">
        <f t="shared" si="418"/>
        <v/>
      </c>
      <c r="V837" s="66" t="str">
        <f t="shared" si="418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19">IFERROR((F839-F838)/F838,"")</f>
        <v/>
      </c>
      <c r="G840" s="63" t="str">
        <f t="shared" si="419"/>
        <v/>
      </c>
      <c r="H840" s="63" t="str">
        <f t="shared" si="419"/>
        <v/>
      </c>
      <c r="I840" s="63" t="str">
        <f t="shared" si="419"/>
        <v/>
      </c>
      <c r="J840" s="63" t="str">
        <f t="shared" si="419"/>
        <v/>
      </c>
      <c r="K840" s="63" t="str">
        <f t="shared" si="419"/>
        <v/>
      </c>
      <c r="L840" s="63" t="str">
        <f t="shared" si="419"/>
        <v/>
      </c>
      <c r="M840" s="63" t="str">
        <f t="shared" si="419"/>
        <v/>
      </c>
      <c r="N840" s="35" t="str">
        <f t="shared" si="419"/>
        <v/>
      </c>
      <c r="O840" s="35" t="str">
        <f t="shared" si="419"/>
        <v/>
      </c>
      <c r="P840" s="35" t="str">
        <f t="shared" si="419"/>
        <v/>
      </c>
      <c r="Q840" s="63" t="str">
        <f t="shared" si="419"/>
        <v/>
      </c>
      <c r="R840" s="63" t="str">
        <f t="shared" si="419"/>
        <v/>
      </c>
      <c r="S840" s="63" t="str">
        <f t="shared" si="419"/>
        <v/>
      </c>
      <c r="T840" s="63" t="str">
        <f t="shared" si="419"/>
        <v/>
      </c>
      <c r="U840" s="63" t="str">
        <f t="shared" si="419"/>
        <v/>
      </c>
      <c r="V840" s="64" t="str">
        <f t="shared" si="419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20">IFERROR(SQRT(2*(F839-F838)^2/(F839+F838)),"")</f>
        <v/>
      </c>
      <c r="G841" s="65" t="str">
        <f t="shared" si="420"/>
        <v/>
      </c>
      <c r="H841" s="65" t="str">
        <f t="shared" si="420"/>
        <v/>
      </c>
      <c r="I841" s="65" t="str">
        <f t="shared" si="420"/>
        <v/>
      </c>
      <c r="J841" s="65" t="str">
        <f t="shared" si="420"/>
        <v/>
      </c>
      <c r="K841" s="65" t="str">
        <f t="shared" si="420"/>
        <v/>
      </c>
      <c r="L841" s="65" t="str">
        <f t="shared" si="420"/>
        <v/>
      </c>
      <c r="M841" s="65" t="str">
        <f t="shared" si="420"/>
        <v/>
      </c>
      <c r="N841" s="70" t="str">
        <f t="shared" si="420"/>
        <v/>
      </c>
      <c r="O841" s="70" t="str">
        <f t="shared" si="420"/>
        <v/>
      </c>
      <c r="P841" s="70" t="str">
        <f t="shared" si="420"/>
        <v/>
      </c>
      <c r="Q841" s="65" t="str">
        <f t="shared" si="420"/>
        <v/>
      </c>
      <c r="R841" s="65" t="str">
        <f t="shared" si="420"/>
        <v/>
      </c>
      <c r="S841" s="65" t="str">
        <f t="shared" si="420"/>
        <v/>
      </c>
      <c r="T841" s="65" t="str">
        <f t="shared" si="420"/>
        <v/>
      </c>
      <c r="U841" s="65" t="str">
        <f t="shared" si="420"/>
        <v/>
      </c>
      <c r="V841" s="66" t="str">
        <f t="shared" si="420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1">IFERROR((F843-F842)/F842,"")</f>
        <v/>
      </c>
      <c r="G844" s="63" t="str">
        <f t="shared" si="421"/>
        <v/>
      </c>
      <c r="H844" s="63" t="str">
        <f t="shared" si="421"/>
        <v/>
      </c>
      <c r="I844" s="63" t="str">
        <f t="shared" si="421"/>
        <v/>
      </c>
      <c r="J844" s="63" t="str">
        <f t="shared" si="421"/>
        <v/>
      </c>
      <c r="K844" s="63" t="str">
        <f t="shared" si="421"/>
        <v/>
      </c>
      <c r="L844" s="63" t="str">
        <f t="shared" si="421"/>
        <v/>
      </c>
      <c r="M844" s="63" t="str">
        <f t="shared" si="421"/>
        <v/>
      </c>
      <c r="N844" s="35" t="str">
        <f t="shared" si="421"/>
        <v/>
      </c>
      <c r="O844" s="35" t="str">
        <f t="shared" si="421"/>
        <v/>
      </c>
      <c r="P844" s="35" t="str">
        <f t="shared" si="421"/>
        <v/>
      </c>
      <c r="Q844" s="63" t="str">
        <f t="shared" si="421"/>
        <v/>
      </c>
      <c r="R844" s="63" t="str">
        <f t="shared" si="421"/>
        <v/>
      </c>
      <c r="S844" s="63" t="str">
        <f t="shared" si="421"/>
        <v/>
      </c>
      <c r="T844" s="63" t="str">
        <f t="shared" si="421"/>
        <v/>
      </c>
      <c r="U844" s="63" t="str">
        <f t="shared" si="421"/>
        <v/>
      </c>
      <c r="V844" s="64" t="str">
        <f t="shared" si="421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2">IFERROR(SQRT(2*(F843-F842)^2/(F843+F842)),"")</f>
        <v/>
      </c>
      <c r="G845" s="65" t="str">
        <f t="shared" si="422"/>
        <v/>
      </c>
      <c r="H845" s="65" t="str">
        <f t="shared" si="422"/>
        <v/>
      </c>
      <c r="I845" s="65" t="str">
        <f t="shared" si="422"/>
        <v/>
      </c>
      <c r="J845" s="65" t="str">
        <f t="shared" si="422"/>
        <v/>
      </c>
      <c r="K845" s="65" t="str">
        <f t="shared" si="422"/>
        <v/>
      </c>
      <c r="L845" s="65" t="str">
        <f t="shared" si="422"/>
        <v/>
      </c>
      <c r="M845" s="65" t="str">
        <f t="shared" si="422"/>
        <v/>
      </c>
      <c r="N845" s="70" t="str">
        <f t="shared" si="422"/>
        <v/>
      </c>
      <c r="O845" s="70" t="str">
        <f t="shared" si="422"/>
        <v/>
      </c>
      <c r="P845" s="70" t="str">
        <f t="shared" si="422"/>
        <v/>
      </c>
      <c r="Q845" s="65" t="str">
        <f t="shared" si="422"/>
        <v/>
      </c>
      <c r="R845" s="65" t="str">
        <f t="shared" si="422"/>
        <v/>
      </c>
      <c r="S845" s="65" t="str">
        <f t="shared" si="422"/>
        <v/>
      </c>
      <c r="T845" s="65" t="str">
        <f t="shared" si="422"/>
        <v/>
      </c>
      <c r="U845" s="65" t="str">
        <f t="shared" si="422"/>
        <v/>
      </c>
      <c r="V845" s="66" t="str">
        <f t="shared" si="422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23">IFERROR((F847-F846)/F846,"")</f>
        <v/>
      </c>
      <c r="G848" s="63" t="str">
        <f t="shared" si="423"/>
        <v/>
      </c>
      <c r="H848" s="63" t="str">
        <f t="shared" si="423"/>
        <v/>
      </c>
      <c r="I848" s="63" t="str">
        <f t="shared" si="423"/>
        <v/>
      </c>
      <c r="J848" s="63" t="str">
        <f t="shared" si="423"/>
        <v/>
      </c>
      <c r="K848" s="63" t="str">
        <f t="shared" si="423"/>
        <v/>
      </c>
      <c r="L848" s="63" t="str">
        <f t="shared" si="423"/>
        <v/>
      </c>
      <c r="M848" s="63" t="str">
        <f t="shared" si="423"/>
        <v/>
      </c>
      <c r="N848" s="35" t="str">
        <f t="shared" si="423"/>
        <v/>
      </c>
      <c r="O848" s="35" t="str">
        <f t="shared" si="423"/>
        <v/>
      </c>
      <c r="P848" s="35" t="str">
        <f t="shared" si="423"/>
        <v/>
      </c>
      <c r="Q848" s="63" t="str">
        <f t="shared" si="423"/>
        <v/>
      </c>
      <c r="R848" s="63" t="str">
        <f t="shared" si="423"/>
        <v/>
      </c>
      <c r="S848" s="63" t="str">
        <f t="shared" si="423"/>
        <v/>
      </c>
      <c r="T848" s="63" t="str">
        <f t="shared" si="423"/>
        <v/>
      </c>
      <c r="U848" s="63" t="str">
        <f t="shared" si="423"/>
        <v/>
      </c>
      <c r="V848" s="64" t="str">
        <f t="shared" si="423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24">IFERROR(SQRT(2*(F847-F846)^2/(F847+F846)),"")</f>
        <v/>
      </c>
      <c r="G849" s="65" t="str">
        <f t="shared" si="424"/>
        <v/>
      </c>
      <c r="H849" s="65" t="str">
        <f t="shared" si="424"/>
        <v/>
      </c>
      <c r="I849" s="65" t="str">
        <f t="shared" si="424"/>
        <v/>
      </c>
      <c r="J849" s="65" t="str">
        <f t="shared" si="424"/>
        <v/>
      </c>
      <c r="K849" s="65" t="str">
        <f t="shared" si="424"/>
        <v/>
      </c>
      <c r="L849" s="65" t="str">
        <f t="shared" si="424"/>
        <v/>
      </c>
      <c r="M849" s="65" t="str">
        <f t="shared" si="424"/>
        <v/>
      </c>
      <c r="N849" s="70" t="str">
        <f t="shared" si="424"/>
        <v/>
      </c>
      <c r="O849" s="70" t="str">
        <f t="shared" si="424"/>
        <v/>
      </c>
      <c r="P849" s="70" t="str">
        <f t="shared" si="424"/>
        <v/>
      </c>
      <c r="Q849" s="65" t="str">
        <f t="shared" si="424"/>
        <v/>
      </c>
      <c r="R849" s="65" t="str">
        <f t="shared" si="424"/>
        <v/>
      </c>
      <c r="S849" s="65" t="str">
        <f t="shared" si="424"/>
        <v/>
      </c>
      <c r="T849" s="65" t="str">
        <f t="shared" si="424"/>
        <v/>
      </c>
      <c r="U849" s="65" t="str">
        <f t="shared" si="424"/>
        <v/>
      </c>
      <c r="V849" s="66" t="str">
        <f t="shared" si="424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25">IFERROR((F851-F850)/F850,"")</f>
        <v/>
      </c>
      <c r="G852" s="63" t="str">
        <f t="shared" si="425"/>
        <v/>
      </c>
      <c r="H852" s="63" t="str">
        <f t="shared" si="425"/>
        <v/>
      </c>
      <c r="I852" s="63" t="str">
        <f t="shared" si="425"/>
        <v/>
      </c>
      <c r="J852" s="63" t="str">
        <f t="shared" si="425"/>
        <v/>
      </c>
      <c r="K852" s="63" t="str">
        <f t="shared" si="425"/>
        <v/>
      </c>
      <c r="L852" s="63" t="str">
        <f t="shared" si="425"/>
        <v/>
      </c>
      <c r="M852" s="63" t="str">
        <f t="shared" si="425"/>
        <v/>
      </c>
      <c r="N852" s="35" t="str">
        <f t="shared" si="425"/>
        <v/>
      </c>
      <c r="O852" s="35" t="str">
        <f t="shared" si="425"/>
        <v/>
      </c>
      <c r="P852" s="35" t="str">
        <f t="shared" si="425"/>
        <v/>
      </c>
      <c r="Q852" s="63" t="str">
        <f t="shared" si="425"/>
        <v/>
      </c>
      <c r="R852" s="63" t="str">
        <f t="shared" si="425"/>
        <v/>
      </c>
      <c r="S852" s="63" t="str">
        <f t="shared" si="425"/>
        <v/>
      </c>
      <c r="T852" s="63" t="str">
        <f t="shared" si="425"/>
        <v/>
      </c>
      <c r="U852" s="63" t="str">
        <f t="shared" si="425"/>
        <v/>
      </c>
      <c r="V852" s="64" t="str">
        <f t="shared" si="425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26">IFERROR(SQRT(2*(F851-F850)^2/(F851+F850)),"")</f>
        <v/>
      </c>
      <c r="G853" s="65" t="str">
        <f t="shared" si="426"/>
        <v/>
      </c>
      <c r="H853" s="65" t="str">
        <f t="shared" si="426"/>
        <v/>
      </c>
      <c r="I853" s="65" t="str">
        <f t="shared" si="426"/>
        <v/>
      </c>
      <c r="J853" s="65" t="str">
        <f t="shared" si="426"/>
        <v/>
      </c>
      <c r="K853" s="65" t="str">
        <f t="shared" si="426"/>
        <v/>
      </c>
      <c r="L853" s="65" t="str">
        <f t="shared" si="426"/>
        <v/>
      </c>
      <c r="M853" s="65" t="str">
        <f t="shared" si="426"/>
        <v/>
      </c>
      <c r="N853" s="70" t="str">
        <f t="shared" si="426"/>
        <v/>
      </c>
      <c r="O853" s="70" t="str">
        <f t="shared" si="426"/>
        <v/>
      </c>
      <c r="P853" s="70" t="str">
        <f t="shared" si="426"/>
        <v/>
      </c>
      <c r="Q853" s="65" t="str">
        <f t="shared" si="426"/>
        <v/>
      </c>
      <c r="R853" s="65" t="str">
        <f t="shared" si="426"/>
        <v/>
      </c>
      <c r="S853" s="65" t="str">
        <f t="shared" si="426"/>
        <v/>
      </c>
      <c r="T853" s="65" t="str">
        <f t="shared" si="426"/>
        <v/>
      </c>
      <c r="U853" s="65" t="str">
        <f t="shared" si="426"/>
        <v/>
      </c>
      <c r="V853" s="66" t="str">
        <f t="shared" si="426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27">IFERROR((F855-F854)/F854,"")</f>
        <v/>
      </c>
      <c r="G856" s="63" t="str">
        <f t="shared" si="427"/>
        <v/>
      </c>
      <c r="H856" s="63" t="str">
        <f t="shared" si="427"/>
        <v/>
      </c>
      <c r="I856" s="63" t="str">
        <f t="shared" si="427"/>
        <v/>
      </c>
      <c r="J856" s="63" t="str">
        <f t="shared" si="427"/>
        <v/>
      </c>
      <c r="K856" s="63" t="str">
        <f t="shared" si="427"/>
        <v/>
      </c>
      <c r="L856" s="63" t="str">
        <f t="shared" si="427"/>
        <v/>
      </c>
      <c r="M856" s="63" t="str">
        <f t="shared" si="427"/>
        <v/>
      </c>
      <c r="N856" s="35" t="str">
        <f t="shared" si="427"/>
        <v/>
      </c>
      <c r="O856" s="35" t="str">
        <f t="shared" si="427"/>
        <v/>
      </c>
      <c r="P856" s="35" t="str">
        <f t="shared" si="427"/>
        <v/>
      </c>
      <c r="Q856" s="63" t="str">
        <f t="shared" si="427"/>
        <v/>
      </c>
      <c r="R856" s="63" t="str">
        <f t="shared" si="427"/>
        <v/>
      </c>
      <c r="S856" s="63" t="str">
        <f t="shared" si="427"/>
        <v/>
      </c>
      <c r="T856" s="63" t="str">
        <f t="shared" si="427"/>
        <v/>
      </c>
      <c r="U856" s="63" t="str">
        <f t="shared" si="427"/>
        <v/>
      </c>
      <c r="V856" s="64" t="str">
        <f t="shared" si="427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28">IFERROR(SQRT(2*(F855-F854)^2/(F855+F854)),"")</f>
        <v/>
      </c>
      <c r="G857" s="65" t="str">
        <f t="shared" si="428"/>
        <v/>
      </c>
      <c r="H857" s="65" t="str">
        <f t="shared" si="428"/>
        <v/>
      </c>
      <c r="I857" s="65" t="str">
        <f t="shared" si="428"/>
        <v/>
      </c>
      <c r="J857" s="65" t="str">
        <f t="shared" si="428"/>
        <v/>
      </c>
      <c r="K857" s="65" t="str">
        <f t="shared" si="428"/>
        <v/>
      </c>
      <c r="L857" s="65" t="str">
        <f t="shared" si="428"/>
        <v/>
      </c>
      <c r="M857" s="65" t="str">
        <f t="shared" si="428"/>
        <v/>
      </c>
      <c r="N857" s="70" t="str">
        <f t="shared" si="428"/>
        <v/>
      </c>
      <c r="O857" s="70" t="str">
        <f t="shared" si="428"/>
        <v/>
      </c>
      <c r="P857" s="70" t="str">
        <f t="shared" si="428"/>
        <v/>
      </c>
      <c r="Q857" s="65" t="str">
        <f t="shared" si="428"/>
        <v/>
      </c>
      <c r="R857" s="65" t="str">
        <f t="shared" si="428"/>
        <v/>
      </c>
      <c r="S857" s="65" t="str">
        <f t="shared" si="428"/>
        <v/>
      </c>
      <c r="T857" s="65" t="str">
        <f t="shared" si="428"/>
        <v/>
      </c>
      <c r="U857" s="65" t="str">
        <f t="shared" si="428"/>
        <v/>
      </c>
      <c r="V857" s="66" t="str">
        <f t="shared" si="428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29">IFERROR((F859-F858)/F858,"")</f>
        <v/>
      </c>
      <c r="G860" s="63" t="str">
        <f t="shared" si="429"/>
        <v/>
      </c>
      <c r="H860" s="63" t="str">
        <f t="shared" si="429"/>
        <v/>
      </c>
      <c r="I860" s="63" t="str">
        <f t="shared" si="429"/>
        <v/>
      </c>
      <c r="J860" s="63" t="str">
        <f t="shared" si="429"/>
        <v/>
      </c>
      <c r="K860" s="63" t="str">
        <f t="shared" si="429"/>
        <v/>
      </c>
      <c r="L860" s="63" t="str">
        <f t="shared" si="429"/>
        <v/>
      </c>
      <c r="M860" s="63" t="str">
        <f t="shared" si="429"/>
        <v/>
      </c>
      <c r="N860" s="35" t="str">
        <f t="shared" si="429"/>
        <v/>
      </c>
      <c r="O860" s="35" t="str">
        <f t="shared" si="429"/>
        <v/>
      </c>
      <c r="P860" s="35" t="str">
        <f t="shared" si="429"/>
        <v/>
      </c>
      <c r="Q860" s="63" t="str">
        <f t="shared" si="429"/>
        <v/>
      </c>
      <c r="R860" s="63" t="str">
        <f t="shared" si="429"/>
        <v/>
      </c>
      <c r="S860" s="63" t="str">
        <f t="shared" si="429"/>
        <v/>
      </c>
      <c r="T860" s="63" t="str">
        <f t="shared" si="429"/>
        <v/>
      </c>
      <c r="U860" s="63" t="str">
        <f t="shared" si="429"/>
        <v/>
      </c>
      <c r="V860" s="64" t="str">
        <f t="shared" si="429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30">IFERROR(SQRT(2*(F859-F858)^2/(F859+F858)),"")</f>
        <v/>
      </c>
      <c r="G861" s="65" t="str">
        <f t="shared" si="430"/>
        <v/>
      </c>
      <c r="H861" s="65" t="str">
        <f t="shared" si="430"/>
        <v/>
      </c>
      <c r="I861" s="65" t="str">
        <f t="shared" si="430"/>
        <v/>
      </c>
      <c r="J861" s="65" t="str">
        <f t="shared" si="430"/>
        <v/>
      </c>
      <c r="K861" s="65" t="str">
        <f t="shared" si="430"/>
        <v/>
      </c>
      <c r="L861" s="65" t="str">
        <f t="shared" si="430"/>
        <v/>
      </c>
      <c r="M861" s="65" t="str">
        <f t="shared" si="430"/>
        <v/>
      </c>
      <c r="N861" s="70" t="str">
        <f t="shared" si="430"/>
        <v/>
      </c>
      <c r="O861" s="70" t="str">
        <f t="shared" si="430"/>
        <v/>
      </c>
      <c r="P861" s="70" t="str">
        <f t="shared" si="430"/>
        <v/>
      </c>
      <c r="Q861" s="65" t="str">
        <f t="shared" si="430"/>
        <v/>
      </c>
      <c r="R861" s="65" t="str">
        <f t="shared" si="430"/>
        <v/>
      </c>
      <c r="S861" s="65" t="str">
        <f t="shared" si="430"/>
        <v/>
      </c>
      <c r="T861" s="65" t="str">
        <f t="shared" si="430"/>
        <v/>
      </c>
      <c r="U861" s="65" t="str">
        <f t="shared" si="430"/>
        <v/>
      </c>
      <c r="V861" s="66" t="str">
        <f t="shared" si="430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1">IFERROR((F863-F862)/F862,"")</f>
        <v/>
      </c>
      <c r="G864" s="63" t="str">
        <f t="shared" si="431"/>
        <v/>
      </c>
      <c r="H864" s="63" t="str">
        <f t="shared" si="431"/>
        <v/>
      </c>
      <c r="I864" s="63" t="str">
        <f t="shared" si="431"/>
        <v/>
      </c>
      <c r="J864" s="63" t="str">
        <f t="shared" si="431"/>
        <v/>
      </c>
      <c r="K864" s="63" t="str">
        <f t="shared" si="431"/>
        <v/>
      </c>
      <c r="L864" s="63" t="str">
        <f t="shared" si="431"/>
        <v/>
      </c>
      <c r="M864" s="63" t="str">
        <f t="shared" si="431"/>
        <v/>
      </c>
      <c r="N864" s="35" t="str">
        <f t="shared" si="431"/>
        <v/>
      </c>
      <c r="O864" s="35" t="str">
        <f t="shared" si="431"/>
        <v/>
      </c>
      <c r="P864" s="35" t="str">
        <f t="shared" si="431"/>
        <v/>
      </c>
      <c r="Q864" s="63" t="str">
        <f t="shared" si="431"/>
        <v/>
      </c>
      <c r="R864" s="63" t="str">
        <f t="shared" si="431"/>
        <v/>
      </c>
      <c r="S864" s="63" t="str">
        <f t="shared" si="431"/>
        <v/>
      </c>
      <c r="T864" s="63" t="str">
        <f t="shared" si="431"/>
        <v/>
      </c>
      <c r="U864" s="63" t="str">
        <f t="shared" si="431"/>
        <v/>
      </c>
      <c r="V864" s="64" t="str">
        <f t="shared" si="431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2">IFERROR(SQRT(2*(F863-F862)^2/(F863+F862)),"")</f>
        <v/>
      </c>
      <c r="G865" s="65" t="str">
        <f t="shared" si="432"/>
        <v/>
      </c>
      <c r="H865" s="65" t="str">
        <f t="shared" si="432"/>
        <v/>
      </c>
      <c r="I865" s="65" t="str">
        <f t="shared" si="432"/>
        <v/>
      </c>
      <c r="J865" s="65" t="str">
        <f t="shared" si="432"/>
        <v/>
      </c>
      <c r="K865" s="65" t="str">
        <f t="shared" si="432"/>
        <v/>
      </c>
      <c r="L865" s="65" t="str">
        <f t="shared" si="432"/>
        <v/>
      </c>
      <c r="M865" s="65" t="str">
        <f t="shared" si="432"/>
        <v/>
      </c>
      <c r="N865" s="70" t="str">
        <f t="shared" si="432"/>
        <v/>
      </c>
      <c r="O865" s="70" t="str">
        <f t="shared" si="432"/>
        <v/>
      </c>
      <c r="P865" s="70" t="str">
        <f t="shared" si="432"/>
        <v/>
      </c>
      <c r="Q865" s="65" t="str">
        <f t="shared" si="432"/>
        <v/>
      </c>
      <c r="R865" s="65" t="str">
        <f t="shared" si="432"/>
        <v/>
      </c>
      <c r="S865" s="65" t="str">
        <f t="shared" si="432"/>
        <v/>
      </c>
      <c r="T865" s="65" t="str">
        <f t="shared" si="432"/>
        <v/>
      </c>
      <c r="U865" s="65" t="str">
        <f t="shared" si="432"/>
        <v/>
      </c>
      <c r="V865" s="66" t="str">
        <f t="shared" si="432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33">IFERROR((F867-F866)/F866,"")</f>
        <v/>
      </c>
      <c r="G868" s="63" t="str">
        <f t="shared" si="433"/>
        <v/>
      </c>
      <c r="H868" s="63" t="str">
        <f t="shared" si="433"/>
        <v/>
      </c>
      <c r="I868" s="63" t="str">
        <f t="shared" si="433"/>
        <v/>
      </c>
      <c r="J868" s="63" t="str">
        <f t="shared" si="433"/>
        <v/>
      </c>
      <c r="K868" s="63" t="str">
        <f t="shared" si="433"/>
        <v/>
      </c>
      <c r="L868" s="63" t="str">
        <f t="shared" si="433"/>
        <v/>
      </c>
      <c r="M868" s="63" t="str">
        <f t="shared" si="433"/>
        <v/>
      </c>
      <c r="N868" s="35" t="str">
        <f t="shared" si="433"/>
        <v/>
      </c>
      <c r="O868" s="35" t="str">
        <f t="shared" si="433"/>
        <v/>
      </c>
      <c r="P868" s="35" t="str">
        <f t="shared" si="433"/>
        <v/>
      </c>
      <c r="Q868" s="63" t="str">
        <f t="shared" si="433"/>
        <v/>
      </c>
      <c r="R868" s="63" t="str">
        <f t="shared" si="433"/>
        <v/>
      </c>
      <c r="S868" s="63" t="str">
        <f t="shared" si="433"/>
        <v/>
      </c>
      <c r="T868" s="63" t="str">
        <f t="shared" si="433"/>
        <v/>
      </c>
      <c r="U868" s="63" t="str">
        <f t="shared" si="433"/>
        <v/>
      </c>
      <c r="V868" s="64" t="str">
        <f t="shared" si="433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34">IFERROR(SQRT(2*(F867-F866)^2/(F867+F866)),"")</f>
        <v/>
      </c>
      <c r="G869" s="65" t="str">
        <f t="shared" si="434"/>
        <v/>
      </c>
      <c r="H869" s="65" t="str">
        <f t="shared" si="434"/>
        <v/>
      </c>
      <c r="I869" s="65" t="str">
        <f t="shared" si="434"/>
        <v/>
      </c>
      <c r="J869" s="65" t="str">
        <f t="shared" si="434"/>
        <v/>
      </c>
      <c r="K869" s="65" t="str">
        <f t="shared" si="434"/>
        <v/>
      </c>
      <c r="L869" s="65" t="str">
        <f t="shared" si="434"/>
        <v/>
      </c>
      <c r="M869" s="65" t="str">
        <f t="shared" si="434"/>
        <v/>
      </c>
      <c r="N869" s="70" t="str">
        <f t="shared" si="434"/>
        <v/>
      </c>
      <c r="O869" s="70" t="str">
        <f t="shared" si="434"/>
        <v/>
      </c>
      <c r="P869" s="70" t="str">
        <f t="shared" si="434"/>
        <v/>
      </c>
      <c r="Q869" s="65" t="str">
        <f t="shared" si="434"/>
        <v/>
      </c>
      <c r="R869" s="65" t="str">
        <f t="shared" si="434"/>
        <v/>
      </c>
      <c r="S869" s="65" t="str">
        <f t="shared" si="434"/>
        <v/>
      </c>
      <c r="T869" s="65" t="str">
        <f t="shared" si="434"/>
        <v/>
      </c>
      <c r="U869" s="65" t="str">
        <f t="shared" si="434"/>
        <v/>
      </c>
      <c r="V869" s="66" t="str">
        <f t="shared" si="434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35">IFERROR((F871-F870)/F870,"")</f>
        <v/>
      </c>
      <c r="G872" s="63" t="str">
        <f t="shared" si="435"/>
        <v/>
      </c>
      <c r="H872" s="63" t="str">
        <f t="shared" si="435"/>
        <v/>
      </c>
      <c r="I872" s="63" t="str">
        <f t="shared" si="435"/>
        <v/>
      </c>
      <c r="J872" s="63" t="str">
        <f t="shared" si="435"/>
        <v/>
      </c>
      <c r="K872" s="63" t="str">
        <f t="shared" si="435"/>
        <v/>
      </c>
      <c r="L872" s="63" t="str">
        <f t="shared" si="435"/>
        <v/>
      </c>
      <c r="M872" s="63" t="str">
        <f t="shared" si="435"/>
        <v/>
      </c>
      <c r="N872" s="35" t="str">
        <f t="shared" si="435"/>
        <v/>
      </c>
      <c r="O872" s="35" t="str">
        <f t="shared" si="435"/>
        <v/>
      </c>
      <c r="P872" s="35" t="str">
        <f t="shared" si="435"/>
        <v/>
      </c>
      <c r="Q872" s="63" t="str">
        <f t="shared" si="435"/>
        <v/>
      </c>
      <c r="R872" s="63" t="str">
        <f t="shared" si="435"/>
        <v/>
      </c>
      <c r="S872" s="63" t="str">
        <f t="shared" si="435"/>
        <v/>
      </c>
      <c r="T872" s="63" t="str">
        <f t="shared" si="435"/>
        <v/>
      </c>
      <c r="U872" s="63" t="str">
        <f t="shared" si="435"/>
        <v/>
      </c>
      <c r="V872" s="64" t="str">
        <f t="shared" si="435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36">IFERROR(SQRT(2*(F871-F870)^2/(F871+F870)),"")</f>
        <v/>
      </c>
      <c r="G873" s="65" t="str">
        <f t="shared" si="436"/>
        <v/>
      </c>
      <c r="H873" s="65" t="str">
        <f t="shared" si="436"/>
        <v/>
      </c>
      <c r="I873" s="65" t="str">
        <f t="shared" si="436"/>
        <v/>
      </c>
      <c r="J873" s="65" t="str">
        <f t="shared" si="436"/>
        <v/>
      </c>
      <c r="K873" s="65" t="str">
        <f t="shared" si="436"/>
        <v/>
      </c>
      <c r="L873" s="65" t="str">
        <f t="shared" si="436"/>
        <v/>
      </c>
      <c r="M873" s="65" t="str">
        <f t="shared" si="436"/>
        <v/>
      </c>
      <c r="N873" s="70" t="str">
        <f t="shared" si="436"/>
        <v/>
      </c>
      <c r="O873" s="70" t="str">
        <f t="shared" si="436"/>
        <v/>
      </c>
      <c r="P873" s="70" t="str">
        <f t="shared" si="436"/>
        <v/>
      </c>
      <c r="Q873" s="65" t="str">
        <f t="shared" si="436"/>
        <v/>
      </c>
      <c r="R873" s="65" t="str">
        <f t="shared" si="436"/>
        <v/>
      </c>
      <c r="S873" s="65" t="str">
        <f t="shared" si="436"/>
        <v/>
      </c>
      <c r="T873" s="65" t="str">
        <f t="shared" si="436"/>
        <v/>
      </c>
      <c r="U873" s="65" t="str">
        <f t="shared" si="436"/>
        <v/>
      </c>
      <c r="V873" s="66" t="str">
        <f t="shared" si="436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37">IFERROR((F875-F874)/F874,"")</f>
        <v/>
      </c>
      <c r="G876" s="63" t="str">
        <f t="shared" si="437"/>
        <v/>
      </c>
      <c r="H876" s="63" t="str">
        <f t="shared" si="437"/>
        <v/>
      </c>
      <c r="I876" s="63" t="str">
        <f t="shared" si="437"/>
        <v/>
      </c>
      <c r="J876" s="63" t="str">
        <f t="shared" si="437"/>
        <v/>
      </c>
      <c r="K876" s="63" t="str">
        <f t="shared" si="437"/>
        <v/>
      </c>
      <c r="L876" s="63" t="str">
        <f t="shared" si="437"/>
        <v/>
      </c>
      <c r="M876" s="63" t="str">
        <f t="shared" si="437"/>
        <v/>
      </c>
      <c r="N876" s="35" t="str">
        <f t="shared" si="437"/>
        <v/>
      </c>
      <c r="O876" s="35" t="str">
        <f t="shared" si="437"/>
        <v/>
      </c>
      <c r="P876" s="35" t="str">
        <f t="shared" si="437"/>
        <v/>
      </c>
      <c r="Q876" s="63" t="str">
        <f t="shared" si="437"/>
        <v/>
      </c>
      <c r="R876" s="63" t="str">
        <f t="shared" si="437"/>
        <v/>
      </c>
      <c r="S876" s="63" t="str">
        <f t="shared" si="437"/>
        <v/>
      </c>
      <c r="T876" s="63" t="str">
        <f t="shared" si="437"/>
        <v/>
      </c>
      <c r="U876" s="63" t="str">
        <f t="shared" si="437"/>
        <v/>
      </c>
      <c r="V876" s="64" t="str">
        <f t="shared" si="437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38">IFERROR(SQRT(2*(F875-F874)^2/(F875+F874)),"")</f>
        <v/>
      </c>
      <c r="G877" s="65" t="str">
        <f t="shared" si="438"/>
        <v/>
      </c>
      <c r="H877" s="65" t="str">
        <f t="shared" si="438"/>
        <v/>
      </c>
      <c r="I877" s="65" t="str">
        <f t="shared" si="438"/>
        <v/>
      </c>
      <c r="J877" s="65" t="str">
        <f t="shared" si="438"/>
        <v/>
      </c>
      <c r="K877" s="65" t="str">
        <f t="shared" si="438"/>
        <v/>
      </c>
      <c r="L877" s="65" t="str">
        <f t="shared" si="438"/>
        <v/>
      </c>
      <c r="M877" s="65" t="str">
        <f t="shared" si="438"/>
        <v/>
      </c>
      <c r="N877" s="70" t="str">
        <f t="shared" si="438"/>
        <v/>
      </c>
      <c r="O877" s="70" t="str">
        <f t="shared" si="438"/>
        <v/>
      </c>
      <c r="P877" s="70" t="str">
        <f t="shared" si="438"/>
        <v/>
      </c>
      <c r="Q877" s="65" t="str">
        <f t="shared" si="438"/>
        <v/>
      </c>
      <c r="R877" s="65" t="str">
        <f t="shared" si="438"/>
        <v/>
      </c>
      <c r="S877" s="65" t="str">
        <f t="shared" si="438"/>
        <v/>
      </c>
      <c r="T877" s="65" t="str">
        <f t="shared" si="438"/>
        <v/>
      </c>
      <c r="U877" s="65" t="str">
        <f t="shared" si="438"/>
        <v/>
      </c>
      <c r="V877" s="66" t="str">
        <f t="shared" si="438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39">IFERROR((F879-F878)/F878,"")</f>
        <v/>
      </c>
      <c r="G880" s="63" t="str">
        <f t="shared" si="439"/>
        <v/>
      </c>
      <c r="H880" s="63" t="str">
        <f t="shared" si="439"/>
        <v/>
      </c>
      <c r="I880" s="63" t="str">
        <f t="shared" si="439"/>
        <v/>
      </c>
      <c r="J880" s="63" t="str">
        <f t="shared" si="439"/>
        <v/>
      </c>
      <c r="K880" s="63" t="str">
        <f t="shared" si="439"/>
        <v/>
      </c>
      <c r="L880" s="63" t="str">
        <f t="shared" si="439"/>
        <v/>
      </c>
      <c r="M880" s="63" t="str">
        <f t="shared" si="439"/>
        <v/>
      </c>
      <c r="N880" s="35" t="str">
        <f t="shared" si="439"/>
        <v/>
      </c>
      <c r="O880" s="35" t="str">
        <f t="shared" si="439"/>
        <v/>
      </c>
      <c r="P880" s="35" t="str">
        <f t="shared" si="439"/>
        <v/>
      </c>
      <c r="Q880" s="63" t="str">
        <f t="shared" si="439"/>
        <v/>
      </c>
      <c r="R880" s="63" t="str">
        <f t="shared" si="439"/>
        <v/>
      </c>
      <c r="S880" s="63" t="str">
        <f t="shared" si="439"/>
        <v/>
      </c>
      <c r="T880" s="63" t="str">
        <f t="shared" si="439"/>
        <v/>
      </c>
      <c r="U880" s="63" t="str">
        <f t="shared" si="439"/>
        <v/>
      </c>
      <c r="V880" s="64" t="str">
        <f t="shared" si="439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40">IFERROR(SQRT(2*(F879-F878)^2/(F879+F878)),"")</f>
        <v/>
      </c>
      <c r="G881" s="65" t="str">
        <f t="shared" si="440"/>
        <v/>
      </c>
      <c r="H881" s="65" t="str">
        <f t="shared" si="440"/>
        <v/>
      </c>
      <c r="I881" s="65" t="str">
        <f t="shared" si="440"/>
        <v/>
      </c>
      <c r="J881" s="65" t="str">
        <f t="shared" si="440"/>
        <v/>
      </c>
      <c r="K881" s="65" t="str">
        <f t="shared" si="440"/>
        <v/>
      </c>
      <c r="L881" s="65" t="str">
        <f t="shared" si="440"/>
        <v/>
      </c>
      <c r="M881" s="65" t="str">
        <f t="shared" si="440"/>
        <v/>
      </c>
      <c r="N881" s="70" t="str">
        <f t="shared" si="440"/>
        <v/>
      </c>
      <c r="O881" s="70" t="str">
        <f t="shared" si="440"/>
        <v/>
      </c>
      <c r="P881" s="70" t="str">
        <f t="shared" si="440"/>
        <v/>
      </c>
      <c r="Q881" s="65" t="str">
        <f t="shared" si="440"/>
        <v/>
      </c>
      <c r="R881" s="65" t="str">
        <f t="shared" si="440"/>
        <v/>
      </c>
      <c r="S881" s="65" t="str">
        <f t="shared" si="440"/>
        <v/>
      </c>
      <c r="T881" s="65" t="str">
        <f t="shared" si="440"/>
        <v/>
      </c>
      <c r="U881" s="65" t="str">
        <f t="shared" si="440"/>
        <v/>
      </c>
      <c r="V881" s="66" t="str">
        <f t="shared" si="440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1">IFERROR((F883-F882)/F882,"")</f>
        <v/>
      </c>
      <c r="G884" s="63" t="str">
        <f t="shared" si="441"/>
        <v/>
      </c>
      <c r="H884" s="63" t="str">
        <f t="shared" si="441"/>
        <v/>
      </c>
      <c r="I884" s="63" t="str">
        <f t="shared" si="441"/>
        <v/>
      </c>
      <c r="J884" s="63" t="str">
        <f t="shared" si="441"/>
        <v/>
      </c>
      <c r="K884" s="63" t="str">
        <f t="shared" si="441"/>
        <v/>
      </c>
      <c r="L884" s="63" t="str">
        <f t="shared" si="441"/>
        <v/>
      </c>
      <c r="M884" s="63" t="str">
        <f t="shared" si="441"/>
        <v/>
      </c>
      <c r="N884" s="35" t="str">
        <f t="shared" si="441"/>
        <v/>
      </c>
      <c r="O884" s="35" t="str">
        <f t="shared" si="441"/>
        <v/>
      </c>
      <c r="P884" s="35" t="str">
        <f t="shared" si="441"/>
        <v/>
      </c>
      <c r="Q884" s="63" t="str">
        <f t="shared" si="441"/>
        <v/>
      </c>
      <c r="R884" s="63" t="str">
        <f t="shared" si="441"/>
        <v/>
      </c>
      <c r="S884" s="63" t="str">
        <f t="shared" si="441"/>
        <v/>
      </c>
      <c r="T884" s="63" t="str">
        <f t="shared" si="441"/>
        <v/>
      </c>
      <c r="U884" s="63" t="str">
        <f t="shared" si="441"/>
        <v/>
      </c>
      <c r="V884" s="64" t="str">
        <f t="shared" si="441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2">IFERROR(SQRT(2*(F883-F882)^2/(F883+F882)),"")</f>
        <v/>
      </c>
      <c r="G885" s="65" t="str">
        <f t="shared" si="442"/>
        <v/>
      </c>
      <c r="H885" s="65" t="str">
        <f t="shared" si="442"/>
        <v/>
      </c>
      <c r="I885" s="65" t="str">
        <f t="shared" si="442"/>
        <v/>
      </c>
      <c r="J885" s="65" t="str">
        <f t="shared" si="442"/>
        <v/>
      </c>
      <c r="K885" s="65" t="str">
        <f t="shared" si="442"/>
        <v/>
      </c>
      <c r="L885" s="65" t="str">
        <f t="shared" si="442"/>
        <v/>
      </c>
      <c r="M885" s="65" t="str">
        <f t="shared" si="442"/>
        <v/>
      </c>
      <c r="N885" s="70" t="str">
        <f t="shared" si="442"/>
        <v/>
      </c>
      <c r="O885" s="70" t="str">
        <f t="shared" si="442"/>
        <v/>
      </c>
      <c r="P885" s="70" t="str">
        <f t="shared" si="442"/>
        <v/>
      </c>
      <c r="Q885" s="65" t="str">
        <f t="shared" si="442"/>
        <v/>
      </c>
      <c r="R885" s="65" t="str">
        <f t="shared" si="442"/>
        <v/>
      </c>
      <c r="S885" s="65" t="str">
        <f t="shared" si="442"/>
        <v/>
      </c>
      <c r="T885" s="65" t="str">
        <f t="shared" si="442"/>
        <v/>
      </c>
      <c r="U885" s="65" t="str">
        <f t="shared" si="442"/>
        <v/>
      </c>
      <c r="V885" s="66" t="str">
        <f t="shared" si="442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43">IFERROR((F887-F886)/F886,"")</f>
        <v/>
      </c>
      <c r="G888" s="63" t="str">
        <f t="shared" si="443"/>
        <v/>
      </c>
      <c r="H888" s="63" t="str">
        <f t="shared" si="443"/>
        <v/>
      </c>
      <c r="I888" s="63" t="str">
        <f t="shared" si="443"/>
        <v/>
      </c>
      <c r="J888" s="63" t="str">
        <f t="shared" si="443"/>
        <v/>
      </c>
      <c r="K888" s="63" t="str">
        <f t="shared" si="443"/>
        <v/>
      </c>
      <c r="L888" s="63" t="str">
        <f t="shared" si="443"/>
        <v/>
      </c>
      <c r="M888" s="63" t="str">
        <f t="shared" si="443"/>
        <v/>
      </c>
      <c r="N888" s="35" t="str">
        <f t="shared" si="443"/>
        <v/>
      </c>
      <c r="O888" s="35" t="str">
        <f t="shared" si="443"/>
        <v/>
      </c>
      <c r="P888" s="35" t="str">
        <f t="shared" si="443"/>
        <v/>
      </c>
      <c r="Q888" s="63" t="str">
        <f t="shared" si="443"/>
        <v/>
      </c>
      <c r="R888" s="63" t="str">
        <f t="shared" si="443"/>
        <v/>
      </c>
      <c r="S888" s="63" t="str">
        <f t="shared" si="443"/>
        <v/>
      </c>
      <c r="T888" s="63" t="str">
        <f t="shared" si="443"/>
        <v/>
      </c>
      <c r="U888" s="63" t="str">
        <f t="shared" si="443"/>
        <v/>
      </c>
      <c r="V888" s="64" t="str">
        <f t="shared" si="443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44">IFERROR(SQRT(2*(F887-F886)^2/(F887+F886)),"")</f>
        <v/>
      </c>
      <c r="G889" s="65" t="str">
        <f t="shared" si="444"/>
        <v/>
      </c>
      <c r="H889" s="65" t="str">
        <f t="shared" si="444"/>
        <v/>
      </c>
      <c r="I889" s="65" t="str">
        <f t="shared" si="444"/>
        <v/>
      </c>
      <c r="J889" s="65" t="str">
        <f t="shared" si="444"/>
        <v/>
      </c>
      <c r="K889" s="65" t="str">
        <f t="shared" si="444"/>
        <v/>
      </c>
      <c r="L889" s="65" t="str">
        <f t="shared" si="444"/>
        <v/>
      </c>
      <c r="M889" s="65" t="str">
        <f t="shared" si="444"/>
        <v/>
      </c>
      <c r="N889" s="70" t="str">
        <f t="shared" si="444"/>
        <v/>
      </c>
      <c r="O889" s="70" t="str">
        <f t="shared" si="444"/>
        <v/>
      </c>
      <c r="P889" s="70" t="str">
        <f t="shared" si="444"/>
        <v/>
      </c>
      <c r="Q889" s="65" t="str">
        <f t="shared" si="444"/>
        <v/>
      </c>
      <c r="R889" s="65" t="str">
        <f t="shared" si="444"/>
        <v/>
      </c>
      <c r="S889" s="65" t="str">
        <f t="shared" si="444"/>
        <v/>
      </c>
      <c r="T889" s="65" t="str">
        <f t="shared" si="444"/>
        <v/>
      </c>
      <c r="U889" s="65" t="str">
        <f t="shared" si="444"/>
        <v/>
      </c>
      <c r="V889" s="66" t="str">
        <f t="shared" si="444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45">IFERROR((F891-F890)/F890,"")</f>
        <v/>
      </c>
      <c r="G892" s="63" t="str">
        <f t="shared" si="445"/>
        <v/>
      </c>
      <c r="H892" s="63" t="str">
        <f t="shared" si="445"/>
        <v/>
      </c>
      <c r="I892" s="63" t="str">
        <f t="shared" si="445"/>
        <v/>
      </c>
      <c r="J892" s="63" t="str">
        <f t="shared" si="445"/>
        <v/>
      </c>
      <c r="K892" s="63" t="str">
        <f t="shared" si="445"/>
        <v/>
      </c>
      <c r="L892" s="63" t="str">
        <f t="shared" si="445"/>
        <v/>
      </c>
      <c r="M892" s="63" t="str">
        <f t="shared" si="445"/>
        <v/>
      </c>
      <c r="N892" s="35" t="str">
        <f t="shared" si="445"/>
        <v/>
      </c>
      <c r="O892" s="35" t="str">
        <f t="shared" si="445"/>
        <v/>
      </c>
      <c r="P892" s="35" t="str">
        <f t="shared" si="445"/>
        <v/>
      </c>
      <c r="Q892" s="63" t="str">
        <f t="shared" si="445"/>
        <v/>
      </c>
      <c r="R892" s="63" t="str">
        <f t="shared" si="445"/>
        <v/>
      </c>
      <c r="S892" s="63" t="str">
        <f t="shared" si="445"/>
        <v/>
      </c>
      <c r="T892" s="63" t="str">
        <f t="shared" si="445"/>
        <v/>
      </c>
      <c r="U892" s="63" t="str">
        <f t="shared" si="445"/>
        <v/>
      </c>
      <c r="V892" s="64" t="str">
        <f t="shared" si="445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46">IFERROR(SQRT(2*(F891-F890)^2/(F891+F890)),"")</f>
        <v/>
      </c>
      <c r="G893" s="65" t="str">
        <f t="shared" si="446"/>
        <v/>
      </c>
      <c r="H893" s="65" t="str">
        <f t="shared" si="446"/>
        <v/>
      </c>
      <c r="I893" s="65" t="str">
        <f t="shared" si="446"/>
        <v/>
      </c>
      <c r="J893" s="65" t="str">
        <f t="shared" si="446"/>
        <v/>
      </c>
      <c r="K893" s="65" t="str">
        <f t="shared" si="446"/>
        <v/>
      </c>
      <c r="L893" s="65" t="str">
        <f t="shared" si="446"/>
        <v/>
      </c>
      <c r="M893" s="65" t="str">
        <f t="shared" si="446"/>
        <v/>
      </c>
      <c r="N893" s="70" t="str">
        <f t="shared" si="446"/>
        <v/>
      </c>
      <c r="O893" s="70" t="str">
        <f t="shared" si="446"/>
        <v/>
      </c>
      <c r="P893" s="70" t="str">
        <f t="shared" si="446"/>
        <v/>
      </c>
      <c r="Q893" s="65" t="str">
        <f t="shared" si="446"/>
        <v/>
      </c>
      <c r="R893" s="65" t="str">
        <f t="shared" si="446"/>
        <v/>
      </c>
      <c r="S893" s="65" t="str">
        <f t="shared" si="446"/>
        <v/>
      </c>
      <c r="T893" s="65" t="str">
        <f t="shared" si="446"/>
        <v/>
      </c>
      <c r="U893" s="65" t="str">
        <f t="shared" si="446"/>
        <v/>
      </c>
      <c r="V893" s="66" t="str">
        <f t="shared" si="446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47">IFERROR((F895-F894)/F894,"")</f>
        <v/>
      </c>
      <c r="G896" s="63" t="str">
        <f t="shared" si="447"/>
        <v/>
      </c>
      <c r="H896" s="63" t="str">
        <f t="shared" si="447"/>
        <v/>
      </c>
      <c r="I896" s="63" t="str">
        <f t="shared" si="447"/>
        <v/>
      </c>
      <c r="J896" s="63" t="str">
        <f t="shared" si="447"/>
        <v/>
      </c>
      <c r="K896" s="63" t="str">
        <f t="shared" si="447"/>
        <v/>
      </c>
      <c r="L896" s="63" t="str">
        <f t="shared" si="447"/>
        <v/>
      </c>
      <c r="M896" s="63" t="str">
        <f t="shared" si="447"/>
        <v/>
      </c>
      <c r="N896" s="35" t="str">
        <f t="shared" si="447"/>
        <v/>
      </c>
      <c r="O896" s="35" t="str">
        <f t="shared" si="447"/>
        <v/>
      </c>
      <c r="P896" s="35" t="str">
        <f t="shared" si="447"/>
        <v/>
      </c>
      <c r="Q896" s="63" t="str">
        <f t="shared" si="447"/>
        <v/>
      </c>
      <c r="R896" s="63" t="str">
        <f t="shared" si="447"/>
        <v/>
      </c>
      <c r="S896" s="63" t="str">
        <f t="shared" si="447"/>
        <v/>
      </c>
      <c r="T896" s="63" t="str">
        <f t="shared" si="447"/>
        <v/>
      </c>
      <c r="U896" s="63" t="str">
        <f t="shared" si="447"/>
        <v/>
      </c>
      <c r="V896" s="64" t="str">
        <f t="shared" si="447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48">IFERROR(SQRT(2*(F895-F894)^2/(F895+F894)),"")</f>
        <v/>
      </c>
      <c r="G897" s="65" t="str">
        <f t="shared" si="448"/>
        <v/>
      </c>
      <c r="H897" s="65" t="str">
        <f t="shared" si="448"/>
        <v/>
      </c>
      <c r="I897" s="65" t="str">
        <f t="shared" si="448"/>
        <v/>
      </c>
      <c r="J897" s="65" t="str">
        <f t="shared" si="448"/>
        <v/>
      </c>
      <c r="K897" s="65" t="str">
        <f t="shared" si="448"/>
        <v/>
      </c>
      <c r="L897" s="65" t="str">
        <f t="shared" si="448"/>
        <v/>
      </c>
      <c r="M897" s="65" t="str">
        <f t="shared" si="448"/>
        <v/>
      </c>
      <c r="N897" s="70" t="str">
        <f t="shared" si="448"/>
        <v/>
      </c>
      <c r="O897" s="70" t="str">
        <f t="shared" si="448"/>
        <v/>
      </c>
      <c r="P897" s="70" t="str">
        <f t="shared" si="448"/>
        <v/>
      </c>
      <c r="Q897" s="65" t="str">
        <f t="shared" si="448"/>
        <v/>
      </c>
      <c r="R897" s="65" t="str">
        <f t="shared" si="448"/>
        <v/>
      </c>
      <c r="S897" s="65" t="str">
        <f t="shared" si="448"/>
        <v/>
      </c>
      <c r="T897" s="65" t="str">
        <f t="shared" si="448"/>
        <v/>
      </c>
      <c r="U897" s="65" t="str">
        <f t="shared" si="448"/>
        <v/>
      </c>
      <c r="V897" s="66" t="str">
        <f t="shared" si="448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49">IFERROR((F899-F898)/F898,"")</f>
        <v/>
      </c>
      <c r="G900" s="63" t="str">
        <f t="shared" si="449"/>
        <v/>
      </c>
      <c r="H900" s="63" t="str">
        <f t="shared" si="449"/>
        <v/>
      </c>
      <c r="I900" s="63" t="str">
        <f t="shared" si="449"/>
        <v/>
      </c>
      <c r="J900" s="63" t="str">
        <f t="shared" si="449"/>
        <v/>
      </c>
      <c r="K900" s="63" t="str">
        <f t="shared" si="449"/>
        <v/>
      </c>
      <c r="L900" s="63" t="str">
        <f t="shared" si="449"/>
        <v/>
      </c>
      <c r="M900" s="63" t="str">
        <f t="shared" si="449"/>
        <v/>
      </c>
      <c r="N900" s="35" t="str">
        <f t="shared" si="449"/>
        <v/>
      </c>
      <c r="O900" s="35" t="str">
        <f t="shared" si="449"/>
        <v/>
      </c>
      <c r="P900" s="35" t="str">
        <f t="shared" si="449"/>
        <v/>
      </c>
      <c r="Q900" s="63" t="str">
        <f t="shared" si="449"/>
        <v/>
      </c>
      <c r="R900" s="63" t="str">
        <f t="shared" si="449"/>
        <v/>
      </c>
      <c r="S900" s="63" t="str">
        <f t="shared" si="449"/>
        <v/>
      </c>
      <c r="T900" s="63" t="str">
        <f t="shared" si="449"/>
        <v/>
      </c>
      <c r="U900" s="63" t="str">
        <f t="shared" si="449"/>
        <v/>
      </c>
      <c r="V900" s="64" t="str">
        <f t="shared" si="449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50">IFERROR(SQRT(2*(F899-F898)^2/(F899+F898)),"")</f>
        <v/>
      </c>
      <c r="G901" s="65" t="str">
        <f t="shared" si="450"/>
        <v/>
      </c>
      <c r="H901" s="65" t="str">
        <f t="shared" si="450"/>
        <v/>
      </c>
      <c r="I901" s="65" t="str">
        <f t="shared" si="450"/>
        <v/>
      </c>
      <c r="J901" s="65" t="str">
        <f t="shared" si="450"/>
        <v/>
      </c>
      <c r="K901" s="65" t="str">
        <f t="shared" si="450"/>
        <v/>
      </c>
      <c r="L901" s="65" t="str">
        <f t="shared" si="450"/>
        <v/>
      </c>
      <c r="M901" s="65" t="str">
        <f t="shared" si="450"/>
        <v/>
      </c>
      <c r="N901" s="70" t="str">
        <f t="shared" si="450"/>
        <v/>
      </c>
      <c r="O901" s="70" t="str">
        <f t="shared" si="450"/>
        <v/>
      </c>
      <c r="P901" s="70" t="str">
        <f t="shared" si="450"/>
        <v/>
      </c>
      <c r="Q901" s="65" t="str">
        <f t="shared" si="450"/>
        <v/>
      </c>
      <c r="R901" s="65" t="str">
        <f t="shared" si="450"/>
        <v/>
      </c>
      <c r="S901" s="65" t="str">
        <f t="shared" si="450"/>
        <v/>
      </c>
      <c r="T901" s="65" t="str">
        <f t="shared" si="450"/>
        <v/>
      </c>
      <c r="U901" s="65" t="str">
        <f t="shared" si="450"/>
        <v/>
      </c>
      <c r="V901" s="66" t="str">
        <f t="shared" si="450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51">IFERROR((F903-F902)/F902,"")</f>
        <v/>
      </c>
      <c r="G904" s="63" t="str">
        <f t="shared" si="451"/>
        <v/>
      </c>
      <c r="H904" s="63" t="str">
        <f t="shared" si="451"/>
        <v/>
      </c>
      <c r="I904" s="63" t="str">
        <f t="shared" si="451"/>
        <v/>
      </c>
      <c r="J904" s="63" t="str">
        <f t="shared" si="451"/>
        <v/>
      </c>
      <c r="K904" s="63" t="str">
        <f t="shared" si="451"/>
        <v/>
      </c>
      <c r="L904" s="63" t="str">
        <f t="shared" si="451"/>
        <v/>
      </c>
      <c r="M904" s="63" t="str">
        <f t="shared" si="451"/>
        <v/>
      </c>
      <c r="N904" s="35" t="str">
        <f t="shared" si="451"/>
        <v/>
      </c>
      <c r="O904" s="35" t="str">
        <f t="shared" si="451"/>
        <v/>
      </c>
      <c r="P904" s="35" t="str">
        <f t="shared" si="451"/>
        <v/>
      </c>
      <c r="Q904" s="63" t="str">
        <f t="shared" si="451"/>
        <v/>
      </c>
      <c r="R904" s="63" t="str">
        <f t="shared" si="451"/>
        <v/>
      </c>
      <c r="S904" s="63" t="str">
        <f t="shared" si="451"/>
        <v/>
      </c>
      <c r="T904" s="63" t="str">
        <f t="shared" si="451"/>
        <v/>
      </c>
      <c r="U904" s="63" t="str">
        <f t="shared" si="451"/>
        <v/>
      </c>
      <c r="V904" s="64" t="str">
        <f t="shared" si="451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52">IFERROR(SQRT(2*(F903-F902)^2/(F903+F902)),"")</f>
        <v/>
      </c>
      <c r="G905" s="65" t="str">
        <f t="shared" si="452"/>
        <v/>
      </c>
      <c r="H905" s="65" t="str">
        <f t="shared" si="452"/>
        <v/>
      </c>
      <c r="I905" s="65" t="str">
        <f t="shared" si="452"/>
        <v/>
      </c>
      <c r="J905" s="65" t="str">
        <f t="shared" si="452"/>
        <v/>
      </c>
      <c r="K905" s="65" t="str">
        <f t="shared" si="452"/>
        <v/>
      </c>
      <c r="L905" s="65" t="str">
        <f t="shared" si="452"/>
        <v/>
      </c>
      <c r="M905" s="65" t="str">
        <f t="shared" si="452"/>
        <v/>
      </c>
      <c r="N905" s="70" t="str">
        <f t="shared" si="452"/>
        <v/>
      </c>
      <c r="O905" s="70" t="str">
        <f t="shared" si="452"/>
        <v/>
      </c>
      <c r="P905" s="70" t="str">
        <f t="shared" si="452"/>
        <v/>
      </c>
      <c r="Q905" s="65" t="str">
        <f t="shared" si="452"/>
        <v/>
      </c>
      <c r="R905" s="65" t="str">
        <f t="shared" si="452"/>
        <v/>
      </c>
      <c r="S905" s="65" t="str">
        <f t="shared" si="452"/>
        <v/>
      </c>
      <c r="T905" s="65" t="str">
        <f t="shared" si="452"/>
        <v/>
      </c>
      <c r="U905" s="65" t="str">
        <f t="shared" si="452"/>
        <v/>
      </c>
      <c r="V905" s="66" t="str">
        <f t="shared" si="452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71"/>
      <c r="E906" s="91"/>
      <c r="F906" s="58"/>
      <c r="G906" s="58"/>
      <c r="H906" s="58"/>
      <c r="I906" s="58"/>
      <c r="J906" s="58"/>
      <c r="K906" s="58"/>
      <c r="L906" s="58"/>
      <c r="M906" s="58"/>
      <c r="Q906" s="58"/>
      <c r="R906" s="58"/>
      <c r="S906" s="58"/>
      <c r="T906" s="58"/>
      <c r="U906" s="58"/>
      <c r="V906" s="59"/>
    </row>
    <row r="907" spans="1:22" ht="13.95" customHeight="1" x14ac:dyDescent="0.3">
      <c r="A907" s="82"/>
      <c r="B907" s="85"/>
      <c r="C907" s="18" t="s">
        <v>548</v>
      </c>
      <c r="D907" s="72"/>
      <c r="E907" s="88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60"/>
    </row>
    <row r="908" spans="1:22" ht="13.95" customHeight="1" x14ac:dyDescent="0.3">
      <c r="A908" s="82"/>
      <c r="B908" s="85"/>
      <c r="C908" s="18" t="s">
        <v>549</v>
      </c>
      <c r="D908" s="72"/>
      <c r="E908" s="88"/>
      <c r="F908" s="63" t="str">
        <f t="shared" ref="F908:V908" si="453">IFERROR((F907-F906)/F906,"")</f>
        <v/>
      </c>
      <c r="G908" s="63" t="str">
        <f t="shared" si="453"/>
        <v/>
      </c>
      <c r="H908" s="63" t="str">
        <f t="shared" si="453"/>
        <v/>
      </c>
      <c r="I908" s="63" t="str">
        <f t="shared" si="453"/>
        <v/>
      </c>
      <c r="J908" s="63" t="str">
        <f t="shared" si="453"/>
        <v/>
      </c>
      <c r="K908" s="63" t="str">
        <f t="shared" si="453"/>
        <v/>
      </c>
      <c r="L908" s="63" t="str">
        <f t="shared" si="453"/>
        <v/>
      </c>
      <c r="M908" s="63" t="str">
        <f t="shared" si="453"/>
        <v/>
      </c>
      <c r="N908" s="35" t="str">
        <f t="shared" si="453"/>
        <v/>
      </c>
      <c r="O908" s="35" t="str">
        <f t="shared" si="453"/>
        <v/>
      </c>
      <c r="P908" s="35" t="str">
        <f t="shared" si="453"/>
        <v/>
      </c>
      <c r="Q908" s="63" t="str">
        <f t="shared" si="453"/>
        <v/>
      </c>
      <c r="R908" s="63" t="str">
        <f t="shared" si="453"/>
        <v/>
      </c>
      <c r="S908" s="63" t="str">
        <f t="shared" si="453"/>
        <v/>
      </c>
      <c r="T908" s="63" t="str">
        <f t="shared" si="453"/>
        <v/>
      </c>
      <c r="U908" s="63" t="str">
        <f t="shared" si="453"/>
        <v/>
      </c>
      <c r="V908" s="64" t="str">
        <f t="shared" si="453"/>
        <v/>
      </c>
    </row>
    <row r="909" spans="1:22" ht="13.95" customHeight="1" thickBot="1" x14ac:dyDescent="0.35">
      <c r="A909" s="83"/>
      <c r="B909" s="86"/>
      <c r="C909" s="61" t="s">
        <v>550</v>
      </c>
      <c r="D909" s="73"/>
      <c r="E909" s="89"/>
      <c r="F909" s="65" t="str">
        <f t="shared" ref="F909:V909" si="454">IFERROR(SQRT(2*(F907-F906)^2/(F907+F906)),"")</f>
        <v/>
      </c>
      <c r="G909" s="65" t="str">
        <f t="shared" si="454"/>
        <v/>
      </c>
      <c r="H909" s="65" t="str">
        <f t="shared" si="454"/>
        <v/>
      </c>
      <c r="I909" s="65" t="str">
        <f t="shared" si="454"/>
        <v/>
      </c>
      <c r="J909" s="65" t="str">
        <f t="shared" si="454"/>
        <v/>
      </c>
      <c r="K909" s="65" t="str">
        <f t="shared" si="454"/>
        <v/>
      </c>
      <c r="L909" s="65" t="str">
        <f t="shared" si="454"/>
        <v/>
      </c>
      <c r="M909" s="65" t="str">
        <f t="shared" si="454"/>
        <v/>
      </c>
      <c r="N909" s="70" t="str">
        <f t="shared" si="454"/>
        <v/>
      </c>
      <c r="O909" s="70" t="str">
        <f t="shared" si="454"/>
        <v/>
      </c>
      <c r="P909" s="70" t="str">
        <f t="shared" si="454"/>
        <v/>
      </c>
      <c r="Q909" s="65" t="str">
        <f t="shared" si="454"/>
        <v/>
      </c>
      <c r="R909" s="65" t="str">
        <f t="shared" si="454"/>
        <v/>
      </c>
      <c r="S909" s="65" t="str">
        <f t="shared" si="454"/>
        <v/>
      </c>
      <c r="T909" s="65" t="str">
        <f t="shared" si="454"/>
        <v/>
      </c>
      <c r="U909" s="65" t="str">
        <f t="shared" si="454"/>
        <v/>
      </c>
      <c r="V909" s="66" t="str">
        <f t="shared" si="454"/>
        <v/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55">IFERROR((F911-F910)/F910,"")</f>
        <v/>
      </c>
      <c r="G912" s="63" t="str">
        <f t="shared" si="455"/>
        <v/>
      </c>
      <c r="H912" s="63" t="str">
        <f t="shared" si="455"/>
        <v/>
      </c>
      <c r="I912" s="63" t="str">
        <f t="shared" si="455"/>
        <v/>
      </c>
      <c r="J912" s="63" t="str">
        <f t="shared" si="455"/>
        <v/>
      </c>
      <c r="K912" s="63" t="str">
        <f t="shared" si="455"/>
        <v/>
      </c>
      <c r="L912" s="63" t="str">
        <f t="shared" si="455"/>
        <v/>
      </c>
      <c r="M912" s="63" t="str">
        <f t="shared" si="455"/>
        <v/>
      </c>
      <c r="N912" s="35" t="str">
        <f t="shared" si="455"/>
        <v/>
      </c>
      <c r="O912" s="35" t="str">
        <f t="shared" si="455"/>
        <v/>
      </c>
      <c r="P912" s="35" t="str">
        <f t="shared" si="455"/>
        <v/>
      </c>
      <c r="Q912" s="63" t="str">
        <f t="shared" si="455"/>
        <v/>
      </c>
      <c r="R912" s="63" t="str">
        <f t="shared" si="455"/>
        <v/>
      </c>
      <c r="S912" s="63" t="str">
        <f t="shared" si="455"/>
        <v/>
      </c>
      <c r="T912" s="63" t="str">
        <f t="shared" si="455"/>
        <v/>
      </c>
      <c r="U912" s="63" t="str">
        <f t="shared" si="455"/>
        <v/>
      </c>
      <c r="V912" s="64" t="str">
        <f t="shared" si="455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56">IFERROR(SQRT(2*(F911-F910)^2/(F911+F910)),"")</f>
        <v/>
      </c>
      <c r="G913" s="65" t="str">
        <f t="shared" si="456"/>
        <v/>
      </c>
      <c r="H913" s="65" t="str">
        <f t="shared" si="456"/>
        <v/>
      </c>
      <c r="I913" s="65" t="str">
        <f t="shared" si="456"/>
        <v/>
      </c>
      <c r="J913" s="65" t="str">
        <f t="shared" si="456"/>
        <v/>
      </c>
      <c r="K913" s="65" t="str">
        <f t="shared" si="456"/>
        <v/>
      </c>
      <c r="L913" s="65" t="str">
        <f t="shared" si="456"/>
        <v/>
      </c>
      <c r="M913" s="65" t="str">
        <f t="shared" si="456"/>
        <v/>
      </c>
      <c r="N913" s="70" t="str">
        <f t="shared" si="456"/>
        <v/>
      </c>
      <c r="O913" s="70" t="str">
        <f t="shared" si="456"/>
        <v/>
      </c>
      <c r="P913" s="70" t="str">
        <f t="shared" si="456"/>
        <v/>
      </c>
      <c r="Q913" s="65" t="str">
        <f t="shared" si="456"/>
        <v/>
      </c>
      <c r="R913" s="65" t="str">
        <f t="shared" si="456"/>
        <v/>
      </c>
      <c r="S913" s="65" t="str">
        <f t="shared" si="456"/>
        <v/>
      </c>
      <c r="T913" s="65" t="str">
        <f t="shared" si="456"/>
        <v/>
      </c>
      <c r="U913" s="65" t="str">
        <f t="shared" si="456"/>
        <v/>
      </c>
      <c r="V913" s="66" t="str">
        <f t="shared" si="456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57">IFERROR((F915-F914)/F914,"")</f>
        <v/>
      </c>
      <c r="G916" s="63" t="str">
        <f t="shared" si="457"/>
        <v/>
      </c>
      <c r="H916" s="63" t="str">
        <f t="shared" si="457"/>
        <v/>
      </c>
      <c r="I916" s="63" t="str">
        <f t="shared" si="457"/>
        <v/>
      </c>
      <c r="J916" s="63" t="str">
        <f t="shared" si="457"/>
        <v/>
      </c>
      <c r="K916" s="63" t="str">
        <f t="shared" si="457"/>
        <v/>
      </c>
      <c r="L916" s="63" t="str">
        <f t="shared" si="457"/>
        <v/>
      </c>
      <c r="M916" s="63" t="str">
        <f t="shared" si="457"/>
        <v/>
      </c>
      <c r="N916" s="35" t="str">
        <f t="shared" si="457"/>
        <v/>
      </c>
      <c r="O916" s="35" t="str">
        <f t="shared" si="457"/>
        <v/>
      </c>
      <c r="P916" s="35" t="str">
        <f t="shared" si="457"/>
        <v/>
      </c>
      <c r="Q916" s="63" t="str">
        <f t="shared" si="457"/>
        <v/>
      </c>
      <c r="R916" s="63" t="str">
        <f t="shared" si="457"/>
        <v/>
      </c>
      <c r="S916" s="63" t="str">
        <f t="shared" si="457"/>
        <v/>
      </c>
      <c r="T916" s="63" t="str">
        <f t="shared" si="457"/>
        <v/>
      </c>
      <c r="U916" s="63" t="str">
        <f t="shared" si="457"/>
        <v/>
      </c>
      <c r="V916" s="64" t="str">
        <f t="shared" si="457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58">IFERROR(SQRT(2*(F915-F914)^2/(F915+F914)),"")</f>
        <v/>
      </c>
      <c r="G917" s="65" t="str">
        <f t="shared" si="458"/>
        <v/>
      </c>
      <c r="H917" s="65" t="str">
        <f t="shared" si="458"/>
        <v/>
      </c>
      <c r="I917" s="65" t="str">
        <f t="shared" si="458"/>
        <v/>
      </c>
      <c r="J917" s="65" t="str">
        <f t="shared" si="458"/>
        <v/>
      </c>
      <c r="K917" s="65" t="str">
        <f t="shared" si="458"/>
        <v/>
      </c>
      <c r="L917" s="65" t="str">
        <f t="shared" si="458"/>
        <v/>
      </c>
      <c r="M917" s="65" t="str">
        <f t="shared" si="458"/>
        <v/>
      </c>
      <c r="N917" s="70" t="str">
        <f t="shared" si="458"/>
        <v/>
      </c>
      <c r="O917" s="70" t="str">
        <f t="shared" si="458"/>
        <v/>
      </c>
      <c r="P917" s="70" t="str">
        <f t="shared" si="458"/>
        <v/>
      </c>
      <c r="Q917" s="65" t="str">
        <f t="shared" si="458"/>
        <v/>
      </c>
      <c r="R917" s="65" t="str">
        <f t="shared" si="458"/>
        <v/>
      </c>
      <c r="S917" s="65" t="str">
        <f t="shared" si="458"/>
        <v/>
      </c>
      <c r="T917" s="65" t="str">
        <f t="shared" si="458"/>
        <v/>
      </c>
      <c r="U917" s="65" t="str">
        <f t="shared" si="458"/>
        <v/>
      </c>
      <c r="V917" s="66" t="str">
        <f t="shared" si="458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59">IFERROR((F919-F918)/F918,"")</f>
        <v/>
      </c>
      <c r="G920" s="63" t="str">
        <f t="shared" si="459"/>
        <v/>
      </c>
      <c r="H920" s="63" t="str">
        <f t="shared" si="459"/>
        <v/>
      </c>
      <c r="I920" s="63" t="str">
        <f t="shared" si="459"/>
        <v/>
      </c>
      <c r="J920" s="63" t="str">
        <f t="shared" si="459"/>
        <v/>
      </c>
      <c r="K920" s="63" t="str">
        <f t="shared" si="459"/>
        <v/>
      </c>
      <c r="L920" s="63" t="str">
        <f t="shared" si="459"/>
        <v/>
      </c>
      <c r="M920" s="63" t="str">
        <f t="shared" si="459"/>
        <v/>
      </c>
      <c r="N920" s="35" t="str">
        <f t="shared" si="459"/>
        <v/>
      </c>
      <c r="O920" s="35" t="str">
        <f t="shared" si="459"/>
        <v/>
      </c>
      <c r="P920" s="35" t="str">
        <f t="shared" si="459"/>
        <v/>
      </c>
      <c r="Q920" s="63" t="str">
        <f t="shared" si="459"/>
        <v/>
      </c>
      <c r="R920" s="63" t="str">
        <f t="shared" si="459"/>
        <v/>
      </c>
      <c r="S920" s="63" t="str">
        <f t="shared" si="459"/>
        <v/>
      </c>
      <c r="T920" s="63" t="str">
        <f t="shared" si="459"/>
        <v/>
      </c>
      <c r="U920" s="63" t="str">
        <f t="shared" si="459"/>
        <v/>
      </c>
      <c r="V920" s="64" t="str">
        <f t="shared" si="459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60">IFERROR(SQRT(2*(F919-F918)^2/(F919+F918)),"")</f>
        <v/>
      </c>
      <c r="G921" s="65" t="str">
        <f t="shared" si="460"/>
        <v/>
      </c>
      <c r="H921" s="65" t="str">
        <f t="shared" si="460"/>
        <v/>
      </c>
      <c r="I921" s="65" t="str">
        <f t="shared" si="460"/>
        <v/>
      </c>
      <c r="J921" s="65" t="str">
        <f t="shared" si="460"/>
        <v/>
      </c>
      <c r="K921" s="65" t="str">
        <f t="shared" si="460"/>
        <v/>
      </c>
      <c r="L921" s="65" t="str">
        <f t="shared" si="460"/>
        <v/>
      </c>
      <c r="M921" s="65" t="str">
        <f t="shared" si="460"/>
        <v/>
      </c>
      <c r="N921" s="70" t="str">
        <f t="shared" si="460"/>
        <v/>
      </c>
      <c r="O921" s="70" t="str">
        <f t="shared" si="460"/>
        <v/>
      </c>
      <c r="P921" s="70" t="str">
        <f t="shared" si="460"/>
        <v/>
      </c>
      <c r="Q921" s="65" t="str">
        <f t="shared" si="460"/>
        <v/>
      </c>
      <c r="R921" s="65" t="str">
        <f t="shared" si="460"/>
        <v/>
      </c>
      <c r="S921" s="65" t="str">
        <f t="shared" si="460"/>
        <v/>
      </c>
      <c r="T921" s="65" t="str">
        <f t="shared" si="460"/>
        <v/>
      </c>
      <c r="U921" s="65" t="str">
        <f t="shared" si="460"/>
        <v/>
      </c>
      <c r="V921" s="66" t="str">
        <f t="shared" si="460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61">IFERROR((F923-F922)/F922,"")</f>
        <v/>
      </c>
      <c r="G924" s="63" t="str">
        <f t="shared" si="461"/>
        <v/>
      </c>
      <c r="H924" s="63" t="str">
        <f t="shared" si="461"/>
        <v/>
      </c>
      <c r="I924" s="63" t="str">
        <f t="shared" si="461"/>
        <v/>
      </c>
      <c r="J924" s="63" t="str">
        <f t="shared" si="461"/>
        <v/>
      </c>
      <c r="K924" s="63" t="str">
        <f t="shared" si="461"/>
        <v/>
      </c>
      <c r="L924" s="63" t="str">
        <f t="shared" si="461"/>
        <v/>
      </c>
      <c r="M924" s="63" t="str">
        <f t="shared" si="461"/>
        <v/>
      </c>
      <c r="N924" s="35" t="str">
        <f t="shared" si="461"/>
        <v/>
      </c>
      <c r="O924" s="35" t="str">
        <f t="shared" si="461"/>
        <v/>
      </c>
      <c r="P924" s="35" t="str">
        <f t="shared" si="461"/>
        <v/>
      </c>
      <c r="Q924" s="63" t="str">
        <f t="shared" si="461"/>
        <v/>
      </c>
      <c r="R924" s="63" t="str">
        <f t="shared" si="461"/>
        <v/>
      </c>
      <c r="S924" s="63" t="str">
        <f t="shared" si="461"/>
        <v/>
      </c>
      <c r="T924" s="63" t="str">
        <f t="shared" si="461"/>
        <v/>
      </c>
      <c r="U924" s="63" t="str">
        <f t="shared" si="461"/>
        <v/>
      </c>
      <c r="V924" s="64" t="str">
        <f t="shared" si="461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62">IFERROR(SQRT(2*(F923-F922)^2/(F923+F922)),"")</f>
        <v/>
      </c>
      <c r="G925" s="65" t="str">
        <f t="shared" si="462"/>
        <v/>
      </c>
      <c r="H925" s="65" t="str">
        <f t="shared" si="462"/>
        <v/>
      </c>
      <c r="I925" s="65" t="str">
        <f t="shared" si="462"/>
        <v/>
      </c>
      <c r="J925" s="65" t="str">
        <f t="shared" si="462"/>
        <v/>
      </c>
      <c r="K925" s="65" t="str">
        <f t="shared" si="462"/>
        <v/>
      </c>
      <c r="L925" s="65" t="str">
        <f t="shared" si="462"/>
        <v/>
      </c>
      <c r="M925" s="65" t="str">
        <f t="shared" si="462"/>
        <v/>
      </c>
      <c r="N925" s="70" t="str">
        <f t="shared" si="462"/>
        <v/>
      </c>
      <c r="O925" s="70" t="str">
        <f t="shared" si="462"/>
        <v/>
      </c>
      <c r="P925" s="70" t="str">
        <f t="shared" si="462"/>
        <v/>
      </c>
      <c r="Q925" s="65" t="str">
        <f t="shared" si="462"/>
        <v/>
      </c>
      <c r="R925" s="65" t="str">
        <f t="shared" si="462"/>
        <v/>
      </c>
      <c r="S925" s="65" t="str">
        <f t="shared" si="462"/>
        <v/>
      </c>
      <c r="T925" s="65" t="str">
        <f t="shared" si="462"/>
        <v/>
      </c>
      <c r="U925" s="65" t="str">
        <f t="shared" si="462"/>
        <v/>
      </c>
      <c r="V925" s="66" t="str">
        <f t="shared" si="462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63">IFERROR((F927-F926)/F926,"")</f>
        <v/>
      </c>
      <c r="G928" s="63" t="str">
        <f t="shared" si="463"/>
        <v/>
      </c>
      <c r="H928" s="63" t="str">
        <f t="shared" si="463"/>
        <v/>
      </c>
      <c r="I928" s="63" t="str">
        <f t="shared" si="463"/>
        <v/>
      </c>
      <c r="J928" s="63" t="str">
        <f t="shared" si="463"/>
        <v/>
      </c>
      <c r="K928" s="63" t="str">
        <f t="shared" si="463"/>
        <v/>
      </c>
      <c r="L928" s="63" t="str">
        <f t="shared" si="463"/>
        <v/>
      </c>
      <c r="M928" s="63" t="str">
        <f t="shared" si="463"/>
        <v/>
      </c>
      <c r="N928" s="35" t="str">
        <f t="shared" si="463"/>
        <v/>
      </c>
      <c r="O928" s="35" t="str">
        <f t="shared" si="463"/>
        <v/>
      </c>
      <c r="P928" s="35" t="str">
        <f t="shared" si="463"/>
        <v/>
      </c>
      <c r="Q928" s="63" t="str">
        <f t="shared" si="463"/>
        <v/>
      </c>
      <c r="R928" s="63" t="str">
        <f t="shared" si="463"/>
        <v/>
      </c>
      <c r="S928" s="63" t="str">
        <f t="shared" si="463"/>
        <v/>
      </c>
      <c r="T928" s="63" t="str">
        <f t="shared" si="463"/>
        <v/>
      </c>
      <c r="U928" s="63" t="str">
        <f t="shared" si="463"/>
        <v/>
      </c>
      <c r="V928" s="64" t="str">
        <f t="shared" si="463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64">IFERROR(SQRT(2*(F927-F926)^2/(F927+F926)),"")</f>
        <v/>
      </c>
      <c r="G929" s="65" t="str">
        <f t="shared" si="464"/>
        <v/>
      </c>
      <c r="H929" s="65" t="str">
        <f t="shared" si="464"/>
        <v/>
      </c>
      <c r="I929" s="65" t="str">
        <f t="shared" si="464"/>
        <v/>
      </c>
      <c r="J929" s="65" t="str">
        <f t="shared" si="464"/>
        <v/>
      </c>
      <c r="K929" s="65" t="str">
        <f t="shared" si="464"/>
        <v/>
      </c>
      <c r="L929" s="65" t="str">
        <f t="shared" si="464"/>
        <v/>
      </c>
      <c r="M929" s="65" t="str">
        <f t="shared" si="464"/>
        <v/>
      </c>
      <c r="N929" s="70" t="str">
        <f t="shared" si="464"/>
        <v/>
      </c>
      <c r="O929" s="70" t="str">
        <f t="shared" si="464"/>
        <v/>
      </c>
      <c r="P929" s="70" t="str">
        <f t="shared" si="464"/>
        <v/>
      </c>
      <c r="Q929" s="65" t="str">
        <f t="shared" si="464"/>
        <v/>
      </c>
      <c r="R929" s="65" t="str">
        <f t="shared" si="464"/>
        <v/>
      </c>
      <c r="S929" s="65" t="str">
        <f t="shared" si="464"/>
        <v/>
      </c>
      <c r="T929" s="65" t="str">
        <f t="shared" si="464"/>
        <v/>
      </c>
      <c r="U929" s="65" t="str">
        <f t="shared" si="464"/>
        <v/>
      </c>
      <c r="V929" s="66" t="str">
        <f t="shared" si="464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65">IFERROR((F931-F930)/F930,"")</f>
        <v/>
      </c>
      <c r="G932" s="63" t="str">
        <f t="shared" si="465"/>
        <v/>
      </c>
      <c r="H932" s="63" t="str">
        <f t="shared" si="465"/>
        <v/>
      </c>
      <c r="I932" s="63" t="str">
        <f t="shared" si="465"/>
        <v/>
      </c>
      <c r="J932" s="63" t="str">
        <f t="shared" si="465"/>
        <v/>
      </c>
      <c r="K932" s="63" t="str">
        <f t="shared" si="465"/>
        <v/>
      </c>
      <c r="L932" s="63" t="str">
        <f t="shared" si="465"/>
        <v/>
      </c>
      <c r="M932" s="63" t="str">
        <f t="shared" si="465"/>
        <v/>
      </c>
      <c r="N932" s="35" t="str">
        <f t="shared" si="465"/>
        <v/>
      </c>
      <c r="O932" s="35" t="str">
        <f t="shared" si="465"/>
        <v/>
      </c>
      <c r="P932" s="35" t="str">
        <f t="shared" si="465"/>
        <v/>
      </c>
      <c r="Q932" s="63" t="str">
        <f t="shared" si="465"/>
        <v/>
      </c>
      <c r="R932" s="63" t="str">
        <f t="shared" si="465"/>
        <v/>
      </c>
      <c r="S932" s="63" t="str">
        <f t="shared" si="465"/>
        <v/>
      </c>
      <c r="T932" s="63" t="str">
        <f t="shared" si="465"/>
        <v/>
      </c>
      <c r="U932" s="63" t="str">
        <f t="shared" si="465"/>
        <v/>
      </c>
      <c r="V932" s="64" t="str">
        <f t="shared" si="465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66">IFERROR(SQRT(2*(F931-F930)^2/(F931+F930)),"")</f>
        <v/>
      </c>
      <c r="G933" s="65" t="str">
        <f t="shared" si="466"/>
        <v/>
      </c>
      <c r="H933" s="65" t="str">
        <f t="shared" si="466"/>
        <v/>
      </c>
      <c r="I933" s="65" t="str">
        <f t="shared" si="466"/>
        <v/>
      </c>
      <c r="J933" s="65" t="str">
        <f t="shared" si="466"/>
        <v/>
      </c>
      <c r="K933" s="65" t="str">
        <f t="shared" si="466"/>
        <v/>
      </c>
      <c r="L933" s="65" t="str">
        <f t="shared" si="466"/>
        <v/>
      </c>
      <c r="M933" s="65" t="str">
        <f t="shared" si="466"/>
        <v/>
      </c>
      <c r="N933" s="70" t="str">
        <f t="shared" si="466"/>
        <v/>
      </c>
      <c r="O933" s="70" t="str">
        <f t="shared" si="466"/>
        <v/>
      </c>
      <c r="P933" s="70" t="str">
        <f t="shared" si="466"/>
        <v/>
      </c>
      <c r="Q933" s="65" t="str">
        <f t="shared" si="466"/>
        <v/>
      </c>
      <c r="R933" s="65" t="str">
        <f t="shared" si="466"/>
        <v/>
      </c>
      <c r="S933" s="65" t="str">
        <f t="shared" si="466"/>
        <v/>
      </c>
      <c r="T933" s="65" t="str">
        <f t="shared" si="466"/>
        <v/>
      </c>
      <c r="U933" s="65" t="str">
        <f t="shared" si="466"/>
        <v/>
      </c>
      <c r="V933" s="66" t="str">
        <f t="shared" si="466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67">IFERROR((F935-F934)/F934,"")</f>
        <v/>
      </c>
      <c r="G936" s="63" t="str">
        <f t="shared" si="467"/>
        <v/>
      </c>
      <c r="H936" s="63" t="str">
        <f t="shared" si="467"/>
        <v/>
      </c>
      <c r="I936" s="63" t="str">
        <f t="shared" si="467"/>
        <v/>
      </c>
      <c r="J936" s="63" t="str">
        <f t="shared" si="467"/>
        <v/>
      </c>
      <c r="K936" s="63" t="str">
        <f t="shared" si="467"/>
        <v/>
      </c>
      <c r="L936" s="63" t="str">
        <f t="shared" si="467"/>
        <v/>
      </c>
      <c r="M936" s="63" t="str">
        <f t="shared" si="467"/>
        <v/>
      </c>
      <c r="N936" s="35" t="str">
        <f t="shared" si="467"/>
        <v/>
      </c>
      <c r="O936" s="35" t="str">
        <f t="shared" si="467"/>
        <v/>
      </c>
      <c r="P936" s="35" t="str">
        <f t="shared" si="467"/>
        <v/>
      </c>
      <c r="Q936" s="63" t="str">
        <f t="shared" si="467"/>
        <v/>
      </c>
      <c r="R936" s="63" t="str">
        <f t="shared" si="467"/>
        <v/>
      </c>
      <c r="S936" s="63" t="str">
        <f t="shared" si="467"/>
        <v/>
      </c>
      <c r="T936" s="63" t="str">
        <f t="shared" si="467"/>
        <v/>
      </c>
      <c r="U936" s="63" t="str">
        <f t="shared" si="467"/>
        <v/>
      </c>
      <c r="V936" s="64" t="str">
        <f t="shared" si="467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68">IFERROR(SQRT(2*(F935-F934)^2/(F935+F934)),"")</f>
        <v/>
      </c>
      <c r="G937" s="65" t="str">
        <f t="shared" si="468"/>
        <v/>
      </c>
      <c r="H937" s="65" t="str">
        <f t="shared" si="468"/>
        <v/>
      </c>
      <c r="I937" s="65" t="str">
        <f t="shared" si="468"/>
        <v/>
      </c>
      <c r="J937" s="65" t="str">
        <f t="shared" si="468"/>
        <v/>
      </c>
      <c r="K937" s="65" t="str">
        <f t="shared" si="468"/>
        <v/>
      </c>
      <c r="L937" s="65" t="str">
        <f t="shared" si="468"/>
        <v/>
      </c>
      <c r="M937" s="65" t="str">
        <f t="shared" si="468"/>
        <v/>
      </c>
      <c r="N937" s="70" t="str">
        <f t="shared" si="468"/>
        <v/>
      </c>
      <c r="O937" s="70" t="str">
        <f t="shared" si="468"/>
        <v/>
      </c>
      <c r="P937" s="70" t="str">
        <f t="shared" si="468"/>
        <v/>
      </c>
      <c r="Q937" s="65" t="str">
        <f t="shared" si="468"/>
        <v/>
      </c>
      <c r="R937" s="65" t="str">
        <f t="shared" si="468"/>
        <v/>
      </c>
      <c r="S937" s="65" t="str">
        <f t="shared" si="468"/>
        <v/>
      </c>
      <c r="T937" s="65" t="str">
        <f t="shared" si="468"/>
        <v/>
      </c>
      <c r="U937" s="65" t="str">
        <f t="shared" si="468"/>
        <v/>
      </c>
      <c r="V937" s="66" t="str">
        <f t="shared" si="468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69">IFERROR((F939-F938)/F938,"")</f>
        <v/>
      </c>
      <c r="G940" s="63" t="str">
        <f t="shared" si="469"/>
        <v/>
      </c>
      <c r="H940" s="63" t="str">
        <f t="shared" si="469"/>
        <v/>
      </c>
      <c r="I940" s="63" t="str">
        <f t="shared" si="469"/>
        <v/>
      </c>
      <c r="J940" s="63" t="str">
        <f t="shared" si="469"/>
        <v/>
      </c>
      <c r="K940" s="63" t="str">
        <f t="shared" si="469"/>
        <v/>
      </c>
      <c r="L940" s="63" t="str">
        <f t="shared" si="469"/>
        <v/>
      </c>
      <c r="M940" s="63" t="str">
        <f t="shared" si="469"/>
        <v/>
      </c>
      <c r="N940" s="35" t="str">
        <f t="shared" si="469"/>
        <v/>
      </c>
      <c r="O940" s="35" t="str">
        <f t="shared" si="469"/>
        <v/>
      </c>
      <c r="P940" s="35" t="str">
        <f t="shared" si="469"/>
        <v/>
      </c>
      <c r="Q940" s="63" t="str">
        <f t="shared" si="469"/>
        <v/>
      </c>
      <c r="R940" s="63" t="str">
        <f t="shared" si="469"/>
        <v/>
      </c>
      <c r="S940" s="63" t="str">
        <f t="shared" si="469"/>
        <v/>
      </c>
      <c r="T940" s="63" t="str">
        <f t="shared" si="469"/>
        <v/>
      </c>
      <c r="U940" s="63" t="str">
        <f t="shared" si="469"/>
        <v/>
      </c>
      <c r="V940" s="64" t="str">
        <f t="shared" si="469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70">IFERROR(SQRT(2*(F939-F938)^2/(F939+F938)),"")</f>
        <v/>
      </c>
      <c r="G941" s="65" t="str">
        <f t="shared" si="470"/>
        <v/>
      </c>
      <c r="H941" s="65" t="str">
        <f t="shared" si="470"/>
        <v/>
      </c>
      <c r="I941" s="65" t="str">
        <f t="shared" si="470"/>
        <v/>
      </c>
      <c r="J941" s="65" t="str">
        <f t="shared" si="470"/>
        <v/>
      </c>
      <c r="K941" s="65" t="str">
        <f t="shared" si="470"/>
        <v/>
      </c>
      <c r="L941" s="65" t="str">
        <f t="shared" si="470"/>
        <v/>
      </c>
      <c r="M941" s="65" t="str">
        <f t="shared" si="470"/>
        <v/>
      </c>
      <c r="N941" s="70" t="str">
        <f t="shared" si="470"/>
        <v/>
      </c>
      <c r="O941" s="70" t="str">
        <f t="shared" si="470"/>
        <v/>
      </c>
      <c r="P941" s="70" t="str">
        <f t="shared" si="470"/>
        <v/>
      </c>
      <c r="Q941" s="65" t="str">
        <f t="shared" si="470"/>
        <v/>
      </c>
      <c r="R941" s="65" t="str">
        <f t="shared" si="470"/>
        <v/>
      </c>
      <c r="S941" s="65" t="str">
        <f t="shared" si="470"/>
        <v/>
      </c>
      <c r="T941" s="65" t="str">
        <f t="shared" si="470"/>
        <v/>
      </c>
      <c r="U941" s="65" t="str">
        <f t="shared" si="470"/>
        <v/>
      </c>
      <c r="V941" s="66" t="str">
        <f t="shared" si="470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AA568-B3E1-44E3-9D0D-B88BEBB501E9}">
  <sheetPr codeName="Sheet21"/>
  <dimension ref="A1:V945"/>
  <sheetViews>
    <sheetView topLeftCell="A702" zoomScaleNormal="100" workbookViewId="0">
      <selection activeCell="D706" sqref="D706:D709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2" t="s">
        <v>27</v>
      </c>
      <c r="B1" s="62" t="s">
        <v>26</v>
      </c>
      <c r="C1" s="62" t="s">
        <v>506</v>
      </c>
      <c r="D1" s="62" t="s">
        <v>555</v>
      </c>
      <c r="E1" s="62" t="s">
        <v>173</v>
      </c>
      <c r="F1" s="62" t="s">
        <v>172</v>
      </c>
      <c r="G1" s="62" t="s">
        <v>159</v>
      </c>
      <c r="H1" s="62" t="s">
        <v>163</v>
      </c>
      <c r="I1" s="62" t="s">
        <v>167</v>
      </c>
      <c r="J1" s="62" t="s">
        <v>171</v>
      </c>
      <c r="K1" s="62" t="s">
        <v>156</v>
      </c>
      <c r="L1" s="62" t="s">
        <v>157</v>
      </c>
      <c r="M1" s="62" t="s">
        <v>158</v>
      </c>
      <c r="N1" s="62" t="s">
        <v>160</v>
      </c>
      <c r="O1" s="62" t="s">
        <v>554</v>
      </c>
      <c r="P1" s="62" t="s">
        <v>162</v>
      </c>
      <c r="Q1" s="62" t="s">
        <v>164</v>
      </c>
      <c r="R1" s="62" t="s">
        <v>165</v>
      </c>
      <c r="S1" s="62" t="s">
        <v>166</v>
      </c>
      <c r="T1" s="62" t="s">
        <v>168</v>
      </c>
      <c r="U1" s="62" t="s">
        <v>169</v>
      </c>
      <c r="V1" s="62" t="s">
        <v>170</v>
      </c>
    </row>
    <row r="2" spans="1:22" ht="13.95" customHeight="1" x14ac:dyDescent="0.3">
      <c r="A2" s="81">
        <v>8059100</v>
      </c>
      <c r="B2" s="84" t="s">
        <v>495</v>
      </c>
      <c r="C2" s="58" t="s">
        <v>547</v>
      </c>
      <c r="D2" s="87"/>
      <c r="E2" s="90"/>
      <c r="G2" s="18"/>
      <c r="H2" s="18"/>
      <c r="I2" s="18"/>
      <c r="J2" s="18"/>
    </row>
    <row r="3" spans="1:22" ht="13.95" customHeight="1" x14ac:dyDescent="0.3">
      <c r="A3" s="82"/>
      <c r="B3" s="85"/>
      <c r="C3" s="18" t="s">
        <v>548</v>
      </c>
      <c r="D3" s="88"/>
      <c r="E3" s="88"/>
    </row>
    <row r="4" spans="1:22" ht="13.95" customHeight="1" x14ac:dyDescent="0.3">
      <c r="A4" s="82"/>
      <c r="B4" s="85"/>
      <c r="C4" s="18" t="s">
        <v>549</v>
      </c>
      <c r="D4" s="88"/>
      <c r="E4" s="88"/>
      <c r="F4" s="63" t="str">
        <f t="shared" ref="F4:V4" si="0">IFERROR((F3-F2)/F2,"")</f>
        <v/>
      </c>
      <c r="G4" s="63" t="str">
        <f t="shared" si="0"/>
        <v/>
      </c>
      <c r="H4" s="63" t="str">
        <f t="shared" si="0"/>
        <v/>
      </c>
      <c r="I4" s="63" t="str">
        <f t="shared" si="0"/>
        <v/>
      </c>
      <c r="J4" s="63" t="str">
        <f t="shared" si="0"/>
        <v/>
      </c>
      <c r="K4" s="63" t="str">
        <f t="shared" si="0"/>
        <v/>
      </c>
      <c r="L4" s="63" t="str">
        <f t="shared" si="0"/>
        <v/>
      </c>
      <c r="M4" s="63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4" t="str">
        <f t="shared" si="0"/>
        <v/>
      </c>
    </row>
    <row r="5" spans="1:22" ht="13.95" customHeight="1" thickBot="1" x14ac:dyDescent="0.35">
      <c r="A5" s="83"/>
      <c r="B5" s="86"/>
      <c r="C5" s="61" t="s">
        <v>550</v>
      </c>
      <c r="D5" s="89"/>
      <c r="E5" s="89"/>
      <c r="F5" s="65" t="str">
        <f t="shared" ref="F5:V5" si="1">IFERROR(SQRT(2*(F3-F2)^2/(F3+F2)),"")</f>
        <v/>
      </c>
      <c r="G5" s="65" t="str">
        <f t="shared" si="1"/>
        <v/>
      </c>
      <c r="H5" s="65" t="str">
        <f t="shared" si="1"/>
        <v/>
      </c>
      <c r="I5" s="65" t="str">
        <f t="shared" si="1"/>
        <v/>
      </c>
      <c r="J5" s="65" t="str">
        <f t="shared" si="1"/>
        <v/>
      </c>
      <c r="K5" s="65" t="str">
        <f t="shared" si="1"/>
        <v/>
      </c>
      <c r="L5" s="65" t="str">
        <f t="shared" si="1"/>
        <v/>
      </c>
      <c r="M5" s="65" t="str">
        <f t="shared" si="1"/>
        <v/>
      </c>
      <c r="N5" s="74" t="str">
        <f t="shared" si="1"/>
        <v/>
      </c>
      <c r="O5" s="74" t="str">
        <f t="shared" si="1"/>
        <v/>
      </c>
      <c r="P5" s="74" t="str">
        <f t="shared" si="1"/>
        <v/>
      </c>
      <c r="Q5" s="65" t="str">
        <f t="shared" si="1"/>
        <v/>
      </c>
      <c r="R5" s="65" t="str">
        <f t="shared" si="1"/>
        <v/>
      </c>
      <c r="S5" s="65" t="str">
        <f t="shared" si="1"/>
        <v/>
      </c>
      <c r="T5" s="65" t="str">
        <f t="shared" si="1"/>
        <v/>
      </c>
      <c r="U5" s="65" t="str">
        <f t="shared" si="1"/>
        <v/>
      </c>
      <c r="V5" s="66" t="str">
        <f t="shared" si="1"/>
        <v/>
      </c>
    </row>
    <row r="6" spans="1:22" ht="13.95" customHeight="1" x14ac:dyDescent="0.3">
      <c r="A6" s="81">
        <v>8008400</v>
      </c>
      <c r="B6" s="84" t="s">
        <v>40</v>
      </c>
      <c r="C6" s="58" t="s">
        <v>547</v>
      </c>
      <c r="D6" s="87"/>
      <c r="E6" s="90"/>
    </row>
    <row r="7" spans="1:22" ht="13.95" customHeight="1" x14ac:dyDescent="0.3">
      <c r="A7" s="82"/>
      <c r="B7" s="85"/>
      <c r="C7" s="18" t="s">
        <v>548</v>
      </c>
      <c r="D7" s="88"/>
      <c r="E7" s="88"/>
    </row>
    <row r="8" spans="1:22" ht="13.95" customHeight="1" x14ac:dyDescent="0.3">
      <c r="A8" s="82"/>
      <c r="B8" s="85"/>
      <c r="C8" s="18" t="s">
        <v>549</v>
      </c>
      <c r="D8" s="88"/>
      <c r="E8" s="88"/>
      <c r="F8" s="63" t="str">
        <f t="shared" ref="F8:V8" si="2">IFERROR((F7-F6)/F6,"")</f>
        <v/>
      </c>
      <c r="G8" s="63" t="str">
        <f t="shared" si="2"/>
        <v/>
      </c>
      <c r="H8" s="63" t="str">
        <f t="shared" si="2"/>
        <v/>
      </c>
      <c r="I8" s="63" t="str">
        <f t="shared" si="2"/>
        <v/>
      </c>
      <c r="J8" s="63" t="str">
        <f t="shared" si="2"/>
        <v/>
      </c>
      <c r="K8" s="63" t="str">
        <f t="shared" si="2"/>
        <v/>
      </c>
      <c r="L8" s="63" t="str">
        <f t="shared" si="2"/>
        <v/>
      </c>
      <c r="M8" s="63" t="str">
        <f t="shared" si="2"/>
        <v/>
      </c>
      <c r="N8" s="35" t="str">
        <f t="shared" si="2"/>
        <v/>
      </c>
      <c r="O8" s="35" t="str">
        <f t="shared" si="2"/>
        <v/>
      </c>
      <c r="P8" s="35" t="str">
        <f t="shared" si="2"/>
        <v/>
      </c>
      <c r="Q8" s="63" t="str">
        <f t="shared" si="2"/>
        <v/>
      </c>
      <c r="R8" s="63" t="str">
        <f t="shared" si="2"/>
        <v/>
      </c>
      <c r="S8" s="63" t="str">
        <f t="shared" si="2"/>
        <v/>
      </c>
      <c r="T8" s="63" t="str">
        <f t="shared" si="2"/>
        <v/>
      </c>
      <c r="U8" s="63" t="str">
        <f t="shared" si="2"/>
        <v/>
      </c>
      <c r="V8" s="64" t="str">
        <f t="shared" si="2"/>
        <v/>
      </c>
    </row>
    <row r="9" spans="1:22" ht="13.95" customHeight="1" thickBot="1" x14ac:dyDescent="0.35">
      <c r="A9" s="83"/>
      <c r="B9" s="86"/>
      <c r="C9" s="61" t="s">
        <v>550</v>
      </c>
      <c r="D9" s="89"/>
      <c r="E9" s="89"/>
      <c r="F9" s="65" t="str">
        <f t="shared" ref="F9:V9" si="3">IFERROR(SQRT(2*(F7-F6)^2/(F7+F6)),"")</f>
        <v/>
      </c>
      <c r="G9" s="65" t="str">
        <f t="shared" si="3"/>
        <v/>
      </c>
      <c r="H9" s="65" t="str">
        <f t="shared" si="3"/>
        <v/>
      </c>
      <c r="I9" s="65" t="str">
        <f t="shared" si="3"/>
        <v/>
      </c>
      <c r="J9" s="65" t="str">
        <f t="shared" si="3"/>
        <v/>
      </c>
      <c r="K9" s="65" t="str">
        <f t="shared" si="3"/>
        <v/>
      </c>
      <c r="L9" s="65" t="str">
        <f t="shared" si="3"/>
        <v/>
      </c>
      <c r="M9" s="65" t="str">
        <f t="shared" si="3"/>
        <v/>
      </c>
      <c r="N9" s="74" t="str">
        <f t="shared" si="3"/>
        <v/>
      </c>
      <c r="O9" s="74" t="str">
        <f t="shared" si="3"/>
        <v/>
      </c>
      <c r="P9" s="74" t="str">
        <f t="shared" si="3"/>
        <v/>
      </c>
      <c r="Q9" s="65" t="str">
        <f t="shared" si="3"/>
        <v/>
      </c>
      <c r="R9" s="65" t="str">
        <f t="shared" si="3"/>
        <v/>
      </c>
      <c r="S9" s="65" t="str">
        <f t="shared" si="3"/>
        <v/>
      </c>
      <c r="T9" s="65" t="str">
        <f t="shared" si="3"/>
        <v/>
      </c>
      <c r="U9" s="65" t="str">
        <f t="shared" si="3"/>
        <v/>
      </c>
      <c r="V9" s="66" t="str">
        <f t="shared" si="3"/>
        <v/>
      </c>
    </row>
    <row r="10" spans="1:22" ht="13.95" customHeight="1" x14ac:dyDescent="0.3">
      <c r="A10" s="81">
        <v>8018400</v>
      </c>
      <c r="B10" s="84" t="s">
        <v>553</v>
      </c>
      <c r="C10" s="58" t="s">
        <v>547</v>
      </c>
      <c r="D10" s="87"/>
      <c r="E10" s="90"/>
      <c r="F10" s="75"/>
      <c r="G10" s="75"/>
      <c r="H10" s="75"/>
      <c r="I10" s="75"/>
      <c r="J10" s="75"/>
      <c r="K10" s="75"/>
      <c r="L10" s="75"/>
      <c r="M10" s="75"/>
      <c r="Q10" s="75"/>
      <c r="R10" s="75"/>
      <c r="S10" s="75"/>
      <c r="T10" s="75"/>
      <c r="U10" s="75"/>
      <c r="V10" s="76"/>
    </row>
    <row r="11" spans="1:22" ht="13.95" customHeight="1" x14ac:dyDescent="0.3">
      <c r="A11" s="82"/>
      <c r="B11" s="85"/>
      <c r="C11" s="18" t="s">
        <v>548</v>
      </c>
      <c r="D11" s="88"/>
      <c r="E11" s="88"/>
    </row>
    <row r="12" spans="1:22" ht="13.95" customHeight="1" x14ac:dyDescent="0.3">
      <c r="A12" s="82"/>
      <c r="B12" s="85"/>
      <c r="C12" s="18" t="s">
        <v>549</v>
      </c>
      <c r="D12" s="88"/>
      <c r="E12" s="88"/>
      <c r="F12" s="63" t="str">
        <f t="shared" ref="F12:V12" si="4">IFERROR((F11-F10)/F10,"")</f>
        <v/>
      </c>
      <c r="G12" s="63" t="str">
        <f t="shared" si="4"/>
        <v/>
      </c>
      <c r="H12" s="63" t="str">
        <f t="shared" si="4"/>
        <v/>
      </c>
      <c r="I12" s="63" t="str">
        <f t="shared" si="4"/>
        <v/>
      </c>
      <c r="J12" s="63" t="str">
        <f t="shared" si="4"/>
        <v/>
      </c>
      <c r="K12" s="63" t="str">
        <f t="shared" si="4"/>
        <v/>
      </c>
      <c r="L12" s="63" t="str">
        <f t="shared" si="4"/>
        <v/>
      </c>
      <c r="M12" s="63" t="str">
        <f t="shared" si="4"/>
        <v/>
      </c>
      <c r="N12" s="35" t="str">
        <f t="shared" si="4"/>
        <v/>
      </c>
      <c r="O12" s="35" t="str">
        <f t="shared" si="4"/>
        <v/>
      </c>
      <c r="P12" s="35" t="str">
        <f t="shared" si="4"/>
        <v/>
      </c>
      <c r="Q12" s="63" t="str">
        <f t="shared" si="4"/>
        <v/>
      </c>
      <c r="R12" s="63" t="str">
        <f t="shared" si="4"/>
        <v/>
      </c>
      <c r="S12" s="63" t="str">
        <f t="shared" si="4"/>
        <v/>
      </c>
      <c r="T12" s="63" t="str">
        <f t="shared" si="4"/>
        <v/>
      </c>
      <c r="U12" s="63" t="str">
        <f t="shared" si="4"/>
        <v/>
      </c>
      <c r="V12" s="64" t="str">
        <f t="shared" si="4"/>
        <v/>
      </c>
    </row>
    <row r="13" spans="1:22" ht="13.95" customHeight="1" thickBot="1" x14ac:dyDescent="0.35">
      <c r="A13" s="83"/>
      <c r="B13" s="86"/>
      <c r="C13" s="61" t="s">
        <v>550</v>
      </c>
      <c r="D13" s="89"/>
      <c r="E13" s="89"/>
      <c r="F13" s="65" t="str">
        <f t="shared" ref="F13:V13" si="5">IFERROR(SQRT(2*(F11-F10)^2/(F11+F10)),"")</f>
        <v/>
      </c>
      <c r="G13" s="65" t="str">
        <f t="shared" si="5"/>
        <v/>
      </c>
      <c r="H13" s="65" t="str">
        <f t="shared" si="5"/>
        <v/>
      </c>
      <c r="I13" s="65" t="str">
        <f t="shared" si="5"/>
        <v/>
      </c>
      <c r="J13" s="65" t="str">
        <f t="shared" si="5"/>
        <v/>
      </c>
      <c r="K13" s="65" t="str">
        <f t="shared" si="5"/>
        <v/>
      </c>
      <c r="L13" s="65" t="str">
        <f t="shared" si="5"/>
        <v/>
      </c>
      <c r="M13" s="65" t="str">
        <f t="shared" si="5"/>
        <v/>
      </c>
      <c r="N13" s="74" t="str">
        <f t="shared" si="5"/>
        <v/>
      </c>
      <c r="O13" s="74" t="str">
        <f t="shared" si="5"/>
        <v/>
      </c>
      <c r="P13" s="74" t="str">
        <f t="shared" si="5"/>
        <v/>
      </c>
      <c r="Q13" s="65" t="str">
        <f t="shared" si="5"/>
        <v/>
      </c>
      <c r="R13" s="65" t="str">
        <f t="shared" si="5"/>
        <v/>
      </c>
      <c r="S13" s="65" t="str">
        <f t="shared" si="5"/>
        <v/>
      </c>
      <c r="T13" s="65" t="str">
        <f t="shared" si="5"/>
        <v/>
      </c>
      <c r="U13" s="65" t="str">
        <f t="shared" si="5"/>
        <v/>
      </c>
      <c r="V13" s="66" t="str">
        <f t="shared" si="5"/>
        <v/>
      </c>
    </row>
    <row r="14" spans="1:22" ht="13.95" customHeight="1" x14ac:dyDescent="0.3">
      <c r="A14" s="81">
        <v>8044600</v>
      </c>
      <c r="B14" s="84" t="s">
        <v>110</v>
      </c>
      <c r="C14" s="58" t="s">
        <v>547</v>
      </c>
      <c r="D14" s="87"/>
      <c r="E14" s="90"/>
    </row>
    <row r="15" spans="1:22" ht="13.95" customHeight="1" x14ac:dyDescent="0.3">
      <c r="A15" s="82"/>
      <c r="B15" s="85"/>
      <c r="C15" s="18" t="s">
        <v>548</v>
      </c>
      <c r="D15" s="88"/>
      <c r="E15" s="88"/>
    </row>
    <row r="16" spans="1:22" ht="13.95" customHeight="1" x14ac:dyDescent="0.3">
      <c r="A16" s="82"/>
      <c r="B16" s="85"/>
      <c r="C16" s="18" t="s">
        <v>549</v>
      </c>
      <c r="D16" s="88"/>
      <c r="E16" s="88"/>
      <c r="F16" s="63" t="str">
        <f t="shared" ref="F16:V16" si="6">IFERROR((F15-F14)/F14,"")</f>
        <v/>
      </c>
      <c r="G16" s="63" t="str">
        <f t="shared" si="6"/>
        <v/>
      </c>
      <c r="H16" s="63" t="str">
        <f t="shared" si="6"/>
        <v/>
      </c>
      <c r="I16" s="63" t="str">
        <f t="shared" si="6"/>
        <v/>
      </c>
      <c r="J16" s="63" t="str">
        <f t="shared" si="6"/>
        <v/>
      </c>
      <c r="K16" s="63" t="str">
        <f t="shared" si="6"/>
        <v/>
      </c>
      <c r="L16" s="63" t="str">
        <f t="shared" si="6"/>
        <v/>
      </c>
      <c r="M16" s="63" t="str">
        <f t="shared" si="6"/>
        <v/>
      </c>
      <c r="N16" s="35" t="str">
        <f t="shared" si="6"/>
        <v/>
      </c>
      <c r="O16" s="35" t="str">
        <f t="shared" si="6"/>
        <v/>
      </c>
      <c r="P16" s="35" t="str">
        <f t="shared" si="6"/>
        <v/>
      </c>
      <c r="Q16" s="63" t="str">
        <f t="shared" si="6"/>
        <v/>
      </c>
      <c r="R16" s="63" t="str">
        <f t="shared" si="6"/>
        <v/>
      </c>
      <c r="S16" s="63" t="str">
        <f t="shared" si="6"/>
        <v/>
      </c>
      <c r="T16" s="63" t="str">
        <f t="shared" si="6"/>
        <v/>
      </c>
      <c r="U16" s="63" t="str">
        <f t="shared" si="6"/>
        <v/>
      </c>
      <c r="V16" s="64" t="str">
        <f t="shared" si="6"/>
        <v/>
      </c>
    </row>
    <row r="17" spans="1:22" ht="13.95" customHeight="1" thickBot="1" x14ac:dyDescent="0.35">
      <c r="A17" s="83"/>
      <c r="B17" s="86"/>
      <c r="C17" s="61" t="s">
        <v>550</v>
      </c>
      <c r="D17" s="89"/>
      <c r="E17" s="89"/>
      <c r="F17" s="65" t="str">
        <f t="shared" ref="F17:V17" si="7">IFERROR(SQRT(2*(F15-F14)^2/(F15+F14)),"")</f>
        <v/>
      </c>
      <c r="G17" s="65" t="str">
        <f t="shared" si="7"/>
        <v/>
      </c>
      <c r="H17" s="65" t="str">
        <f t="shared" si="7"/>
        <v/>
      </c>
      <c r="I17" s="65" t="str">
        <f t="shared" si="7"/>
        <v/>
      </c>
      <c r="J17" s="65" t="str">
        <f t="shared" si="7"/>
        <v/>
      </c>
      <c r="K17" s="65" t="str">
        <f t="shared" si="7"/>
        <v/>
      </c>
      <c r="L17" s="65" t="str">
        <f t="shared" si="7"/>
        <v/>
      </c>
      <c r="M17" s="65" t="str">
        <f t="shared" si="7"/>
        <v/>
      </c>
      <c r="N17" s="74" t="str">
        <f t="shared" si="7"/>
        <v/>
      </c>
      <c r="O17" s="74" t="str">
        <f t="shared" si="7"/>
        <v/>
      </c>
      <c r="P17" s="74" t="str">
        <f t="shared" si="7"/>
        <v/>
      </c>
      <c r="Q17" s="65" t="str">
        <f t="shared" si="7"/>
        <v/>
      </c>
      <c r="R17" s="65" t="str">
        <f t="shared" si="7"/>
        <v/>
      </c>
      <c r="S17" s="65" t="str">
        <f t="shared" si="7"/>
        <v/>
      </c>
      <c r="T17" s="65" t="str">
        <f t="shared" si="7"/>
        <v/>
      </c>
      <c r="U17" s="65" t="str">
        <f t="shared" si="7"/>
        <v/>
      </c>
      <c r="V17" s="66" t="str">
        <f t="shared" si="7"/>
        <v/>
      </c>
    </row>
    <row r="18" spans="1:22" ht="13.95" customHeight="1" x14ac:dyDescent="0.3">
      <c r="A18" s="81">
        <v>8022400</v>
      </c>
      <c r="B18" s="84" t="s">
        <v>62</v>
      </c>
      <c r="C18" s="58" t="s">
        <v>547</v>
      </c>
      <c r="D18" s="87">
        <v>46063</v>
      </c>
      <c r="E18" s="90">
        <v>0.625</v>
      </c>
      <c r="F18" s="75">
        <v>429</v>
      </c>
      <c r="G18" s="75">
        <v>188</v>
      </c>
      <c r="H18" s="75">
        <v>166</v>
      </c>
      <c r="I18" s="75">
        <v>48</v>
      </c>
      <c r="J18" s="75">
        <v>27</v>
      </c>
      <c r="K18" s="18">
        <v>4</v>
      </c>
      <c r="L18" s="18">
        <v>133</v>
      </c>
      <c r="M18" s="18">
        <v>51</v>
      </c>
      <c r="N18" s="18">
        <v>7</v>
      </c>
      <c r="O18" s="18">
        <v>156</v>
      </c>
      <c r="P18" s="18">
        <v>3</v>
      </c>
      <c r="Q18" s="18">
        <v>30</v>
      </c>
      <c r="R18" s="18">
        <v>11</v>
      </c>
      <c r="S18" s="18">
        <v>7</v>
      </c>
      <c r="T18" s="18">
        <v>8</v>
      </c>
      <c r="U18" s="18">
        <v>17</v>
      </c>
      <c r="V18" s="18">
        <v>2</v>
      </c>
    </row>
    <row r="19" spans="1:22" ht="13.95" customHeight="1" x14ac:dyDescent="0.3">
      <c r="A19" s="82"/>
      <c r="B19" s="85"/>
      <c r="C19" s="18" t="s">
        <v>548</v>
      </c>
      <c r="D19" s="88"/>
      <c r="E19" s="88"/>
      <c r="F19">
        <v>299</v>
      </c>
      <c r="G19">
        <v>157</v>
      </c>
      <c r="H19">
        <v>93</v>
      </c>
      <c r="I19">
        <v>24</v>
      </c>
      <c r="J19">
        <v>25</v>
      </c>
      <c r="K19" s="18">
        <v>5</v>
      </c>
      <c r="L19" s="18">
        <v>121</v>
      </c>
      <c r="M19" s="18">
        <v>31</v>
      </c>
      <c r="N19" s="18">
        <v>9</v>
      </c>
      <c r="O19" s="18">
        <v>82</v>
      </c>
      <c r="P19" s="18">
        <v>2</v>
      </c>
      <c r="Q19" s="18">
        <v>4</v>
      </c>
      <c r="R19" s="18">
        <v>9</v>
      </c>
      <c r="S19" s="18">
        <v>11</v>
      </c>
      <c r="T19" s="18">
        <v>7</v>
      </c>
      <c r="U19" s="18">
        <v>15</v>
      </c>
      <c r="V19" s="18">
        <v>3</v>
      </c>
    </row>
    <row r="20" spans="1:22" ht="13.95" customHeight="1" x14ac:dyDescent="0.3">
      <c r="A20" s="82"/>
      <c r="B20" s="85"/>
      <c r="C20" s="18" t="s">
        <v>549</v>
      </c>
      <c r="D20" s="88"/>
      <c r="E20" s="88"/>
      <c r="F20" s="63">
        <f t="shared" ref="F20:V20" si="8">IFERROR((F19-F18)/F18,"")</f>
        <v>-0.30303030303030304</v>
      </c>
      <c r="G20" s="63">
        <f t="shared" si="8"/>
        <v>-0.16489361702127658</v>
      </c>
      <c r="H20" s="63">
        <f t="shared" si="8"/>
        <v>-0.43975903614457829</v>
      </c>
      <c r="I20" s="63">
        <f t="shared" si="8"/>
        <v>-0.5</v>
      </c>
      <c r="J20" s="63">
        <f t="shared" si="8"/>
        <v>-7.407407407407407E-2</v>
      </c>
      <c r="K20" s="63">
        <f t="shared" si="8"/>
        <v>0.25</v>
      </c>
      <c r="L20" s="63">
        <f t="shared" si="8"/>
        <v>-9.0225563909774431E-2</v>
      </c>
      <c r="M20" s="63">
        <f t="shared" si="8"/>
        <v>-0.39215686274509803</v>
      </c>
      <c r="N20" s="35">
        <f t="shared" si="8"/>
        <v>0.2857142857142857</v>
      </c>
      <c r="O20" s="35">
        <f t="shared" si="8"/>
        <v>-0.47435897435897434</v>
      </c>
      <c r="P20" s="35">
        <f t="shared" si="8"/>
        <v>-0.33333333333333331</v>
      </c>
      <c r="Q20" s="63">
        <f t="shared" si="8"/>
        <v>-0.8666666666666667</v>
      </c>
      <c r="R20" s="63">
        <f t="shared" si="8"/>
        <v>-0.18181818181818182</v>
      </c>
      <c r="S20" s="63">
        <f t="shared" si="8"/>
        <v>0.5714285714285714</v>
      </c>
      <c r="T20" s="63">
        <f t="shared" si="8"/>
        <v>-0.125</v>
      </c>
      <c r="U20" s="63">
        <f t="shared" si="8"/>
        <v>-0.11764705882352941</v>
      </c>
      <c r="V20" s="64">
        <f t="shared" si="8"/>
        <v>0.5</v>
      </c>
    </row>
    <row r="21" spans="1:22" ht="13.95" customHeight="1" thickBot="1" x14ac:dyDescent="0.35">
      <c r="A21" s="83"/>
      <c r="B21" s="86"/>
      <c r="C21" s="61" t="s">
        <v>550</v>
      </c>
      <c r="D21" s="89"/>
      <c r="E21" s="89"/>
      <c r="F21" s="65">
        <f t="shared" ref="F21:V21" si="9">IFERROR(SQRT(2*(F19-F18)^2/(F19+F18)),"")</f>
        <v>6.8138514386924687</v>
      </c>
      <c r="G21" s="65">
        <f t="shared" si="9"/>
        <v>2.3602996616433312</v>
      </c>
      <c r="H21" s="65">
        <f t="shared" si="9"/>
        <v>6.4148717173907031</v>
      </c>
      <c r="I21" s="65">
        <f t="shared" si="9"/>
        <v>4</v>
      </c>
      <c r="J21" s="65">
        <f t="shared" si="9"/>
        <v>0.39223227027636809</v>
      </c>
      <c r="K21" s="65">
        <f t="shared" si="9"/>
        <v>0.47140452079103168</v>
      </c>
      <c r="L21" s="65">
        <f t="shared" si="9"/>
        <v>1.0648278112993366</v>
      </c>
      <c r="M21" s="65">
        <f t="shared" si="9"/>
        <v>3.1234752377721211</v>
      </c>
      <c r="N21" s="74">
        <f t="shared" si="9"/>
        <v>0.70710678118654757</v>
      </c>
      <c r="O21" s="74">
        <f t="shared" si="9"/>
        <v>6.7835688780087633</v>
      </c>
      <c r="P21" s="74">
        <f t="shared" si="9"/>
        <v>0.63245553203367588</v>
      </c>
      <c r="Q21" s="65">
        <f t="shared" si="9"/>
        <v>6.3059262509446574</v>
      </c>
      <c r="R21" s="65">
        <f t="shared" si="9"/>
        <v>0.63245553203367588</v>
      </c>
      <c r="S21" s="65">
        <f t="shared" si="9"/>
        <v>1.3333333333333333</v>
      </c>
      <c r="T21" s="65">
        <f t="shared" si="9"/>
        <v>0.36514837167011072</v>
      </c>
      <c r="U21" s="65">
        <f t="shared" si="9"/>
        <v>0.5</v>
      </c>
      <c r="V21" s="66">
        <f t="shared" si="9"/>
        <v>0.63245553203367588</v>
      </c>
    </row>
    <row r="22" spans="1:22" ht="13.95" customHeight="1" x14ac:dyDescent="0.3">
      <c r="A22" s="81">
        <v>8052100</v>
      </c>
      <c r="B22" s="84" t="s">
        <v>232</v>
      </c>
      <c r="C22" s="58" t="s">
        <v>547</v>
      </c>
      <c r="D22" s="87"/>
      <c r="E22" s="90"/>
      <c r="F22" s="75"/>
      <c r="G22" s="75"/>
      <c r="H22" s="75"/>
      <c r="I22" s="75"/>
      <c r="J22" s="75"/>
      <c r="K22" s="75"/>
      <c r="L22" s="75"/>
      <c r="M22" s="75"/>
      <c r="Q22" s="75"/>
      <c r="R22" s="75"/>
      <c r="S22" s="75"/>
      <c r="T22" s="75"/>
      <c r="U22" s="75"/>
      <c r="V22" s="76"/>
    </row>
    <row r="23" spans="1:22" ht="13.95" customHeight="1" x14ac:dyDescent="0.3">
      <c r="A23" s="82"/>
      <c r="B23" s="85"/>
      <c r="C23" s="18" t="s">
        <v>548</v>
      </c>
      <c r="D23" s="88"/>
      <c r="E23" s="88"/>
    </row>
    <row r="24" spans="1:22" ht="13.95" customHeight="1" x14ac:dyDescent="0.3">
      <c r="A24" s="82"/>
      <c r="B24" s="85"/>
      <c r="C24" s="18" t="s">
        <v>549</v>
      </c>
      <c r="D24" s="88"/>
      <c r="E24" s="88"/>
      <c r="F24" s="63" t="str">
        <f t="shared" ref="F24:V24" si="10">IFERROR((F23-F22)/F22,"")</f>
        <v/>
      </c>
      <c r="G24" s="63" t="str">
        <f t="shared" si="10"/>
        <v/>
      </c>
      <c r="H24" s="63" t="str">
        <f t="shared" si="10"/>
        <v/>
      </c>
      <c r="I24" s="63" t="str">
        <f t="shared" si="10"/>
        <v/>
      </c>
      <c r="J24" s="63" t="str">
        <f t="shared" si="10"/>
        <v/>
      </c>
      <c r="K24" s="63" t="str">
        <f t="shared" si="10"/>
        <v/>
      </c>
      <c r="L24" s="63" t="str">
        <f t="shared" si="10"/>
        <v/>
      </c>
      <c r="M24" s="63" t="str">
        <f t="shared" si="10"/>
        <v/>
      </c>
      <c r="N24" s="35" t="str">
        <f t="shared" si="10"/>
        <v/>
      </c>
      <c r="O24" s="35" t="str">
        <f t="shared" si="10"/>
        <v/>
      </c>
      <c r="P24" s="35" t="str">
        <f t="shared" si="10"/>
        <v/>
      </c>
      <c r="Q24" s="63" t="str">
        <f t="shared" si="10"/>
        <v/>
      </c>
      <c r="R24" s="63" t="str">
        <f t="shared" si="10"/>
        <v/>
      </c>
      <c r="S24" s="63" t="str">
        <f t="shared" si="10"/>
        <v/>
      </c>
      <c r="T24" s="63" t="str">
        <f t="shared" si="10"/>
        <v/>
      </c>
      <c r="U24" s="63" t="str">
        <f t="shared" si="10"/>
        <v/>
      </c>
      <c r="V24" s="64" t="str">
        <f t="shared" si="10"/>
        <v/>
      </c>
    </row>
    <row r="25" spans="1:22" ht="13.95" customHeight="1" thickBot="1" x14ac:dyDescent="0.35">
      <c r="A25" s="83"/>
      <c r="B25" s="86"/>
      <c r="C25" s="61" t="s">
        <v>550</v>
      </c>
      <c r="D25" s="89"/>
      <c r="E25" s="89"/>
      <c r="F25" s="65" t="str">
        <f t="shared" ref="F25:V25" si="11">IFERROR(SQRT(2*(F23-F22)^2/(F23+F22)),"")</f>
        <v/>
      </c>
      <c r="G25" s="65" t="str">
        <f t="shared" si="11"/>
        <v/>
      </c>
      <c r="H25" s="65" t="str">
        <f t="shared" si="11"/>
        <v/>
      </c>
      <c r="I25" s="65" t="str">
        <f t="shared" si="11"/>
        <v/>
      </c>
      <c r="J25" s="65" t="str">
        <f t="shared" si="11"/>
        <v/>
      </c>
      <c r="K25" s="65" t="str">
        <f t="shared" si="11"/>
        <v/>
      </c>
      <c r="L25" s="65" t="str">
        <f t="shared" si="11"/>
        <v/>
      </c>
      <c r="M25" s="65" t="str">
        <f t="shared" si="11"/>
        <v/>
      </c>
      <c r="N25" s="74" t="str">
        <f t="shared" si="11"/>
        <v/>
      </c>
      <c r="O25" s="74" t="str">
        <f t="shared" si="11"/>
        <v/>
      </c>
      <c r="P25" s="74" t="str">
        <f t="shared" si="11"/>
        <v/>
      </c>
      <c r="Q25" s="65" t="str">
        <f t="shared" si="11"/>
        <v/>
      </c>
      <c r="R25" s="65" t="str">
        <f t="shared" si="11"/>
        <v/>
      </c>
      <c r="S25" s="65" t="str">
        <f t="shared" si="11"/>
        <v/>
      </c>
      <c r="T25" s="65" t="str">
        <f t="shared" si="11"/>
        <v/>
      </c>
      <c r="U25" s="65" t="str">
        <f t="shared" si="11"/>
        <v/>
      </c>
      <c r="V25" s="66" t="str">
        <f t="shared" si="11"/>
        <v/>
      </c>
    </row>
    <row r="26" spans="1:22" ht="13.95" customHeight="1" x14ac:dyDescent="0.3">
      <c r="A26" s="81">
        <v>8037200</v>
      </c>
      <c r="B26" s="84" t="s">
        <v>208</v>
      </c>
      <c r="C26" s="58" t="s">
        <v>547</v>
      </c>
      <c r="D26" s="91"/>
      <c r="E26" s="91"/>
      <c r="F26" s="75"/>
      <c r="G26" s="75"/>
      <c r="H26" s="75"/>
      <c r="I26" s="75"/>
      <c r="J26" s="75"/>
      <c r="K26" s="75"/>
      <c r="L26" s="75"/>
      <c r="M26" s="75"/>
      <c r="Q26" s="75"/>
      <c r="R26" s="75"/>
      <c r="S26" s="75"/>
      <c r="T26" s="75"/>
      <c r="U26" s="75"/>
      <c r="V26" s="76"/>
    </row>
    <row r="27" spans="1:22" ht="13.95" customHeight="1" x14ac:dyDescent="0.3">
      <c r="A27" s="82"/>
      <c r="B27" s="85"/>
      <c r="C27" s="18" t="s">
        <v>548</v>
      </c>
      <c r="D27" s="88"/>
      <c r="E27" s="88"/>
    </row>
    <row r="28" spans="1:22" ht="13.95" customHeight="1" x14ac:dyDescent="0.3">
      <c r="A28" s="82"/>
      <c r="B28" s="85"/>
      <c r="C28" s="18" t="s">
        <v>549</v>
      </c>
      <c r="D28" s="88"/>
      <c r="E28" s="88"/>
      <c r="F28" s="63" t="str">
        <f t="shared" ref="F28:V28" si="12">IFERROR((F27-F26)/F26,"")</f>
        <v/>
      </c>
      <c r="G28" s="63" t="str">
        <f t="shared" si="12"/>
        <v/>
      </c>
      <c r="H28" s="63" t="str">
        <f t="shared" si="12"/>
        <v/>
      </c>
      <c r="I28" s="63" t="str">
        <f t="shared" si="12"/>
        <v/>
      </c>
      <c r="J28" s="63" t="str">
        <f t="shared" si="12"/>
        <v/>
      </c>
      <c r="K28" s="63" t="str">
        <f t="shared" si="12"/>
        <v/>
      </c>
      <c r="L28" s="63" t="str">
        <f t="shared" si="12"/>
        <v/>
      </c>
      <c r="M28" s="63" t="str">
        <f t="shared" si="12"/>
        <v/>
      </c>
      <c r="N28" s="35" t="str">
        <f t="shared" si="12"/>
        <v/>
      </c>
      <c r="O28" s="35" t="str">
        <f t="shared" si="12"/>
        <v/>
      </c>
      <c r="P28" s="35" t="str">
        <f t="shared" si="12"/>
        <v/>
      </c>
      <c r="Q28" s="63" t="str">
        <f t="shared" si="12"/>
        <v/>
      </c>
      <c r="R28" s="63" t="str">
        <f t="shared" si="12"/>
        <v/>
      </c>
      <c r="S28" s="63" t="str">
        <f t="shared" si="12"/>
        <v/>
      </c>
      <c r="T28" s="63" t="str">
        <f t="shared" si="12"/>
        <v/>
      </c>
      <c r="U28" s="63" t="str">
        <f t="shared" si="12"/>
        <v/>
      </c>
      <c r="V28" s="64" t="str">
        <f t="shared" si="12"/>
        <v/>
      </c>
    </row>
    <row r="29" spans="1:22" ht="13.95" customHeight="1" thickBot="1" x14ac:dyDescent="0.35">
      <c r="A29" s="83"/>
      <c r="B29" s="86"/>
      <c r="C29" s="61" t="s">
        <v>550</v>
      </c>
      <c r="D29" s="89"/>
      <c r="E29" s="89"/>
      <c r="F29" s="65" t="str">
        <f t="shared" ref="F29:V29" si="13">IFERROR(SQRT(2*(F27-F26)^2/(F27+F26)),"")</f>
        <v/>
      </c>
      <c r="G29" s="65" t="str">
        <f t="shared" si="13"/>
        <v/>
      </c>
      <c r="H29" s="65" t="str">
        <f t="shared" si="13"/>
        <v/>
      </c>
      <c r="I29" s="65" t="str">
        <f t="shared" si="13"/>
        <v/>
      </c>
      <c r="J29" s="65" t="str">
        <f t="shared" si="13"/>
        <v/>
      </c>
      <c r="K29" s="65" t="str">
        <f t="shared" si="13"/>
        <v/>
      </c>
      <c r="L29" s="65" t="str">
        <f t="shared" si="13"/>
        <v/>
      </c>
      <c r="M29" s="65" t="str">
        <f t="shared" si="13"/>
        <v/>
      </c>
      <c r="N29" s="74" t="str">
        <f t="shared" si="13"/>
        <v/>
      </c>
      <c r="O29" s="74" t="str">
        <f t="shared" si="13"/>
        <v/>
      </c>
      <c r="P29" s="74" t="str">
        <f t="shared" si="13"/>
        <v/>
      </c>
      <c r="Q29" s="65" t="str">
        <f t="shared" si="13"/>
        <v/>
      </c>
      <c r="R29" s="65" t="str">
        <f t="shared" si="13"/>
        <v/>
      </c>
      <c r="S29" s="65" t="str">
        <f t="shared" si="13"/>
        <v/>
      </c>
      <c r="T29" s="65" t="str">
        <f t="shared" si="13"/>
        <v/>
      </c>
      <c r="U29" s="65" t="str">
        <f t="shared" si="13"/>
        <v/>
      </c>
      <c r="V29" s="66" t="str">
        <f t="shared" si="13"/>
        <v/>
      </c>
    </row>
    <row r="30" spans="1:22" ht="13.95" customHeight="1" x14ac:dyDescent="0.3">
      <c r="A30" s="81">
        <v>8057300</v>
      </c>
      <c r="B30" s="84" t="s">
        <v>141</v>
      </c>
      <c r="C30" s="58" t="s">
        <v>547</v>
      </c>
      <c r="D30" s="91"/>
      <c r="E30" s="91"/>
      <c r="F30" s="75"/>
      <c r="G30" s="75"/>
      <c r="H30" s="75"/>
      <c r="I30" s="75"/>
      <c r="J30" s="75"/>
      <c r="K30" s="75"/>
      <c r="L30" s="75"/>
      <c r="M30" s="75"/>
      <c r="Q30" s="75"/>
      <c r="R30" s="75"/>
      <c r="S30" s="75"/>
      <c r="T30" s="75"/>
      <c r="U30" s="75"/>
      <c r="V30" s="76"/>
    </row>
    <row r="31" spans="1:22" ht="13.95" customHeight="1" x14ac:dyDescent="0.3">
      <c r="A31" s="82"/>
      <c r="B31" s="85"/>
      <c r="C31" s="18" t="s">
        <v>548</v>
      </c>
      <c r="D31" s="88"/>
      <c r="E31" s="88"/>
    </row>
    <row r="32" spans="1:22" ht="13.95" customHeight="1" x14ac:dyDescent="0.3">
      <c r="A32" s="82"/>
      <c r="B32" s="85"/>
      <c r="C32" s="18" t="s">
        <v>549</v>
      </c>
      <c r="D32" s="88"/>
      <c r="E32" s="88"/>
      <c r="F32" s="63" t="str">
        <f t="shared" ref="F32:V32" si="14">IFERROR((F31-F30)/F30,"")</f>
        <v/>
      </c>
      <c r="G32" s="63" t="str">
        <f t="shared" si="14"/>
        <v/>
      </c>
      <c r="H32" s="63" t="str">
        <f t="shared" si="14"/>
        <v/>
      </c>
      <c r="I32" s="63" t="str">
        <f t="shared" si="14"/>
        <v/>
      </c>
      <c r="J32" s="63" t="str">
        <f t="shared" si="14"/>
        <v/>
      </c>
      <c r="K32" s="63" t="str">
        <f t="shared" si="14"/>
        <v/>
      </c>
      <c r="L32" s="63" t="str">
        <f t="shared" si="14"/>
        <v/>
      </c>
      <c r="M32" s="63" t="str">
        <f t="shared" si="14"/>
        <v/>
      </c>
      <c r="N32" s="35" t="str">
        <f t="shared" si="14"/>
        <v/>
      </c>
      <c r="O32" s="35" t="str">
        <f t="shared" si="14"/>
        <v/>
      </c>
      <c r="P32" s="35" t="str">
        <f t="shared" si="14"/>
        <v/>
      </c>
      <c r="Q32" s="63" t="str">
        <f t="shared" si="14"/>
        <v/>
      </c>
      <c r="R32" s="63" t="str">
        <f t="shared" si="14"/>
        <v/>
      </c>
      <c r="S32" s="63" t="str">
        <f t="shared" si="14"/>
        <v/>
      </c>
      <c r="T32" s="63" t="str">
        <f t="shared" si="14"/>
        <v/>
      </c>
      <c r="U32" s="63" t="str">
        <f t="shared" si="14"/>
        <v/>
      </c>
      <c r="V32" s="64" t="str">
        <f t="shared" si="14"/>
        <v/>
      </c>
    </row>
    <row r="33" spans="1:22" ht="13.95" customHeight="1" thickBot="1" x14ac:dyDescent="0.35">
      <c r="A33" s="83"/>
      <c r="B33" s="86"/>
      <c r="C33" s="61" t="s">
        <v>550</v>
      </c>
      <c r="D33" s="89"/>
      <c r="E33" s="89"/>
      <c r="F33" s="65" t="str">
        <f t="shared" ref="F33:V33" si="15">IFERROR(SQRT(2*(F31-F30)^2/(F31+F30)),"")</f>
        <v/>
      </c>
      <c r="G33" s="65" t="str">
        <f t="shared" si="15"/>
        <v/>
      </c>
      <c r="H33" s="65" t="str">
        <f t="shared" si="15"/>
        <v/>
      </c>
      <c r="I33" s="65" t="str">
        <f t="shared" si="15"/>
        <v/>
      </c>
      <c r="J33" s="65" t="str">
        <f t="shared" si="15"/>
        <v/>
      </c>
      <c r="K33" s="65" t="str">
        <f t="shared" si="15"/>
        <v/>
      </c>
      <c r="L33" s="65" t="str">
        <f t="shared" si="15"/>
        <v/>
      </c>
      <c r="M33" s="65" t="str">
        <f t="shared" si="15"/>
        <v/>
      </c>
      <c r="N33" s="74" t="str">
        <f t="shared" si="15"/>
        <v/>
      </c>
      <c r="O33" s="74" t="str">
        <f t="shared" si="15"/>
        <v/>
      </c>
      <c r="P33" s="74" t="str">
        <f t="shared" si="15"/>
        <v/>
      </c>
      <c r="Q33" s="65" t="str">
        <f t="shared" si="15"/>
        <v/>
      </c>
      <c r="R33" s="65" t="str">
        <f t="shared" si="15"/>
        <v/>
      </c>
      <c r="S33" s="65" t="str">
        <f t="shared" si="15"/>
        <v/>
      </c>
      <c r="T33" s="65" t="str">
        <f t="shared" si="15"/>
        <v/>
      </c>
      <c r="U33" s="65" t="str">
        <f t="shared" si="15"/>
        <v/>
      </c>
      <c r="V33" s="66" t="str">
        <f t="shared" si="15"/>
        <v/>
      </c>
    </row>
    <row r="34" spans="1:22" ht="13.95" customHeight="1" x14ac:dyDescent="0.3">
      <c r="A34" s="81">
        <v>8051400</v>
      </c>
      <c r="B34" s="84" t="s">
        <v>228</v>
      </c>
      <c r="C34" s="58" t="s">
        <v>547</v>
      </c>
      <c r="D34" s="87"/>
      <c r="E34" s="90"/>
      <c r="F34" s="75"/>
      <c r="G34" s="75"/>
      <c r="H34" s="75"/>
      <c r="I34" s="75"/>
      <c r="J34" s="75"/>
      <c r="K34" s="75"/>
      <c r="L34" s="75"/>
      <c r="M34" s="75"/>
      <c r="Q34" s="75"/>
      <c r="R34" s="75"/>
      <c r="S34" s="75"/>
      <c r="T34" s="75"/>
      <c r="U34" s="75"/>
      <c r="V34" s="76"/>
    </row>
    <row r="35" spans="1:22" ht="13.95" customHeight="1" x14ac:dyDescent="0.3">
      <c r="A35" s="82"/>
      <c r="B35" s="85"/>
      <c r="C35" s="18" t="s">
        <v>548</v>
      </c>
      <c r="D35" s="88"/>
      <c r="E35" s="88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60"/>
    </row>
    <row r="36" spans="1:22" ht="13.95" customHeight="1" x14ac:dyDescent="0.3">
      <c r="A36" s="82"/>
      <c r="B36" s="85"/>
      <c r="C36" s="18" t="s">
        <v>549</v>
      </c>
      <c r="D36" s="88"/>
      <c r="E36" s="88"/>
      <c r="F36" s="63" t="str">
        <f t="shared" ref="F36:V36" si="16">IFERROR((F35-F34)/F34,"")</f>
        <v/>
      </c>
      <c r="G36" s="63" t="str">
        <f t="shared" si="16"/>
        <v/>
      </c>
      <c r="H36" s="63" t="str">
        <f t="shared" si="16"/>
        <v/>
      </c>
      <c r="I36" s="63" t="str">
        <f t="shared" si="16"/>
        <v/>
      </c>
      <c r="J36" s="63" t="str">
        <f t="shared" si="16"/>
        <v/>
      </c>
      <c r="K36" s="63" t="str">
        <f t="shared" si="16"/>
        <v/>
      </c>
      <c r="L36" s="63" t="str">
        <f t="shared" si="16"/>
        <v/>
      </c>
      <c r="M36" s="63" t="str">
        <f t="shared" si="16"/>
        <v/>
      </c>
      <c r="N36" s="35" t="str">
        <f t="shared" si="16"/>
        <v/>
      </c>
      <c r="O36" s="35" t="str">
        <f t="shared" si="16"/>
        <v/>
      </c>
      <c r="P36" s="35" t="str">
        <f t="shared" si="16"/>
        <v/>
      </c>
      <c r="Q36" s="63" t="str">
        <f t="shared" si="16"/>
        <v/>
      </c>
      <c r="R36" s="63" t="str">
        <f t="shared" si="16"/>
        <v/>
      </c>
      <c r="S36" s="63" t="str">
        <f t="shared" si="16"/>
        <v/>
      </c>
      <c r="T36" s="63" t="str">
        <f t="shared" si="16"/>
        <v/>
      </c>
      <c r="U36" s="63" t="str">
        <f t="shared" si="16"/>
        <v/>
      </c>
      <c r="V36" s="64" t="str">
        <f t="shared" si="16"/>
        <v/>
      </c>
    </row>
    <row r="37" spans="1:22" ht="13.95" customHeight="1" thickBot="1" x14ac:dyDescent="0.35">
      <c r="A37" s="83"/>
      <c r="B37" s="86"/>
      <c r="C37" s="61" t="s">
        <v>550</v>
      </c>
      <c r="D37" s="89"/>
      <c r="E37" s="89"/>
      <c r="F37" s="65" t="str">
        <f t="shared" ref="F37:V37" si="17">IFERROR(SQRT(2*(F35-F34)^2/(F35+F34)),"")</f>
        <v/>
      </c>
      <c r="G37" s="65" t="str">
        <f t="shared" si="17"/>
        <v/>
      </c>
      <c r="H37" s="65" t="str">
        <f t="shared" si="17"/>
        <v/>
      </c>
      <c r="I37" s="65" t="str">
        <f t="shared" si="17"/>
        <v/>
      </c>
      <c r="J37" s="65" t="str">
        <f t="shared" si="17"/>
        <v/>
      </c>
      <c r="K37" s="65" t="str">
        <f t="shared" si="17"/>
        <v/>
      </c>
      <c r="L37" s="65" t="str">
        <f t="shared" si="17"/>
        <v/>
      </c>
      <c r="M37" s="65" t="str">
        <f t="shared" si="17"/>
        <v/>
      </c>
      <c r="N37" s="74" t="str">
        <f t="shared" si="17"/>
        <v/>
      </c>
      <c r="O37" s="74" t="str">
        <f t="shared" si="17"/>
        <v/>
      </c>
      <c r="P37" s="74" t="str">
        <f t="shared" si="17"/>
        <v/>
      </c>
      <c r="Q37" s="65" t="str">
        <f t="shared" si="17"/>
        <v/>
      </c>
      <c r="R37" s="65" t="str">
        <f t="shared" si="17"/>
        <v/>
      </c>
      <c r="S37" s="65" t="str">
        <f t="shared" si="17"/>
        <v/>
      </c>
      <c r="T37" s="65" t="str">
        <f t="shared" si="17"/>
        <v/>
      </c>
      <c r="U37" s="65" t="str">
        <f t="shared" si="17"/>
        <v/>
      </c>
      <c r="V37" s="66" t="str">
        <f t="shared" si="17"/>
        <v/>
      </c>
    </row>
    <row r="38" spans="1:22" ht="13.95" customHeight="1" x14ac:dyDescent="0.3">
      <c r="A38" s="81">
        <v>8037400</v>
      </c>
      <c r="B38" s="84" t="s">
        <v>210</v>
      </c>
      <c r="C38" s="58" t="s">
        <v>547</v>
      </c>
      <c r="D38" s="87"/>
      <c r="E38" s="90"/>
    </row>
    <row r="39" spans="1:22" ht="13.95" customHeight="1" x14ac:dyDescent="0.3">
      <c r="A39" s="82"/>
      <c r="B39" s="85"/>
      <c r="C39" s="18" t="s">
        <v>548</v>
      </c>
      <c r="D39" s="88"/>
      <c r="E39" s="88"/>
    </row>
    <row r="40" spans="1:22" ht="13.95" customHeight="1" x14ac:dyDescent="0.3">
      <c r="A40" s="82"/>
      <c r="B40" s="85"/>
      <c r="C40" s="18" t="s">
        <v>549</v>
      </c>
      <c r="D40" s="88"/>
      <c r="E40" s="88"/>
      <c r="F40" s="63" t="str">
        <f t="shared" ref="F40:V40" si="18">IFERROR((F39-F38)/F38,"")</f>
        <v/>
      </c>
      <c r="G40" s="63" t="str">
        <f t="shared" si="18"/>
        <v/>
      </c>
      <c r="H40" s="63" t="str">
        <f t="shared" si="18"/>
        <v/>
      </c>
      <c r="I40" s="63" t="str">
        <f t="shared" si="18"/>
        <v/>
      </c>
      <c r="J40" s="63" t="str">
        <f t="shared" si="18"/>
        <v/>
      </c>
      <c r="K40" s="63" t="str">
        <f t="shared" si="18"/>
        <v/>
      </c>
      <c r="L40" s="63" t="str">
        <f t="shared" si="18"/>
        <v/>
      </c>
      <c r="M40" s="63" t="str">
        <f t="shared" si="18"/>
        <v/>
      </c>
      <c r="N40" s="35" t="str">
        <f t="shared" si="18"/>
        <v/>
      </c>
      <c r="O40" s="35" t="str">
        <f t="shared" si="18"/>
        <v/>
      </c>
      <c r="P40" s="35" t="str">
        <f t="shared" si="18"/>
        <v/>
      </c>
      <c r="Q40" s="63" t="str">
        <f t="shared" si="18"/>
        <v/>
      </c>
      <c r="R40" s="63" t="str">
        <f t="shared" si="18"/>
        <v/>
      </c>
      <c r="S40" s="63" t="str">
        <f t="shared" si="18"/>
        <v/>
      </c>
      <c r="T40" s="63" t="str">
        <f t="shared" si="18"/>
        <v/>
      </c>
      <c r="U40" s="63" t="str">
        <f t="shared" si="18"/>
        <v/>
      </c>
      <c r="V40" s="64" t="str">
        <f t="shared" si="18"/>
        <v/>
      </c>
    </row>
    <row r="41" spans="1:22" ht="13.95" customHeight="1" thickBot="1" x14ac:dyDescent="0.35">
      <c r="A41" s="83"/>
      <c r="B41" s="86"/>
      <c r="C41" s="61" t="s">
        <v>550</v>
      </c>
      <c r="D41" s="89"/>
      <c r="E41" s="89"/>
      <c r="F41" s="65" t="str">
        <f t="shared" ref="F41:V41" si="19">IFERROR(SQRT(2*(F39-F38)^2/(F39+F38)),"")</f>
        <v/>
      </c>
      <c r="G41" s="65" t="str">
        <f t="shared" si="19"/>
        <v/>
      </c>
      <c r="H41" s="65" t="str">
        <f t="shared" si="19"/>
        <v/>
      </c>
      <c r="I41" s="65" t="str">
        <f t="shared" si="19"/>
        <v/>
      </c>
      <c r="J41" s="65" t="str">
        <f t="shared" si="19"/>
        <v/>
      </c>
      <c r="K41" s="65" t="str">
        <f t="shared" si="19"/>
        <v/>
      </c>
      <c r="L41" s="65" t="str">
        <f t="shared" si="19"/>
        <v/>
      </c>
      <c r="M41" s="65" t="str">
        <f t="shared" si="19"/>
        <v/>
      </c>
      <c r="N41" s="74" t="str">
        <f t="shared" si="19"/>
        <v/>
      </c>
      <c r="O41" s="74" t="str">
        <f t="shared" si="19"/>
        <v/>
      </c>
      <c r="P41" s="74" t="str">
        <f t="shared" si="19"/>
        <v/>
      </c>
      <c r="Q41" s="65" t="str">
        <f t="shared" si="19"/>
        <v/>
      </c>
      <c r="R41" s="65" t="str">
        <f t="shared" si="19"/>
        <v/>
      </c>
      <c r="S41" s="65" t="str">
        <f t="shared" si="19"/>
        <v/>
      </c>
      <c r="T41" s="65" t="str">
        <f t="shared" si="19"/>
        <v/>
      </c>
      <c r="U41" s="65" t="str">
        <f t="shared" si="19"/>
        <v/>
      </c>
      <c r="V41" s="66" t="str">
        <f t="shared" si="19"/>
        <v/>
      </c>
    </row>
    <row r="42" spans="1:22" ht="13.95" customHeight="1" x14ac:dyDescent="0.3">
      <c r="A42" s="81">
        <v>8037300</v>
      </c>
      <c r="B42" s="84" t="s">
        <v>209</v>
      </c>
      <c r="C42" s="58" t="s">
        <v>547</v>
      </c>
      <c r="D42" s="87"/>
      <c r="E42" s="90"/>
    </row>
    <row r="43" spans="1:22" ht="13.95" customHeight="1" x14ac:dyDescent="0.3">
      <c r="A43" s="82"/>
      <c r="B43" s="85"/>
      <c r="C43" s="18" t="s">
        <v>548</v>
      </c>
      <c r="D43" s="88"/>
      <c r="E43" s="88"/>
    </row>
    <row r="44" spans="1:22" ht="13.95" customHeight="1" x14ac:dyDescent="0.3">
      <c r="A44" s="82"/>
      <c r="B44" s="85"/>
      <c r="C44" s="18" t="s">
        <v>549</v>
      </c>
      <c r="D44" s="88"/>
      <c r="E44" s="88"/>
      <c r="F44" s="63" t="str">
        <f t="shared" ref="F44:V44" si="20">IFERROR((F43-F42)/F42,"")</f>
        <v/>
      </c>
      <c r="G44" s="63" t="str">
        <f t="shared" si="20"/>
        <v/>
      </c>
      <c r="H44" s="63" t="str">
        <f t="shared" si="20"/>
        <v/>
      </c>
      <c r="I44" s="63" t="str">
        <f t="shared" si="20"/>
        <v/>
      </c>
      <c r="J44" s="63" t="str">
        <f t="shared" si="20"/>
        <v/>
      </c>
      <c r="K44" s="63" t="str">
        <f t="shared" si="20"/>
        <v/>
      </c>
      <c r="L44" s="63" t="str">
        <f t="shared" si="20"/>
        <v/>
      </c>
      <c r="M44" s="63" t="str">
        <f t="shared" si="20"/>
        <v/>
      </c>
      <c r="N44" s="35" t="str">
        <f t="shared" si="20"/>
        <v/>
      </c>
      <c r="O44" s="35" t="str">
        <f t="shared" si="20"/>
        <v/>
      </c>
      <c r="P44" s="35" t="str">
        <f t="shared" si="20"/>
        <v/>
      </c>
      <c r="Q44" s="63" t="str">
        <f t="shared" si="20"/>
        <v/>
      </c>
      <c r="R44" s="63" t="str">
        <f t="shared" si="20"/>
        <v/>
      </c>
      <c r="S44" s="63" t="str">
        <f t="shared" si="20"/>
        <v/>
      </c>
      <c r="T44" s="63" t="str">
        <f t="shared" si="20"/>
        <v/>
      </c>
      <c r="U44" s="63" t="str">
        <f t="shared" si="20"/>
        <v/>
      </c>
      <c r="V44" s="64" t="str">
        <f t="shared" si="20"/>
        <v/>
      </c>
    </row>
    <row r="45" spans="1:22" ht="13.95" customHeight="1" thickBot="1" x14ac:dyDescent="0.35">
      <c r="A45" s="83"/>
      <c r="B45" s="86"/>
      <c r="C45" s="61" t="s">
        <v>550</v>
      </c>
      <c r="D45" s="89"/>
      <c r="E45" s="89"/>
      <c r="F45" s="65" t="str">
        <f t="shared" ref="F45:V45" si="21">IFERROR(SQRT(2*(F43-F42)^2/(F43+F42)),"")</f>
        <v/>
      </c>
      <c r="G45" s="65" t="str">
        <f t="shared" si="21"/>
        <v/>
      </c>
      <c r="H45" s="65" t="str">
        <f t="shared" si="21"/>
        <v/>
      </c>
      <c r="I45" s="65" t="str">
        <f t="shared" si="21"/>
        <v/>
      </c>
      <c r="J45" s="65" t="str">
        <f t="shared" si="21"/>
        <v/>
      </c>
      <c r="K45" s="65" t="str">
        <f t="shared" si="21"/>
        <v/>
      </c>
      <c r="L45" s="65" t="str">
        <f t="shared" si="21"/>
        <v/>
      </c>
      <c r="M45" s="65" t="str">
        <f t="shared" si="21"/>
        <v/>
      </c>
      <c r="N45" s="74" t="str">
        <f t="shared" si="21"/>
        <v/>
      </c>
      <c r="O45" s="74" t="str">
        <f t="shared" si="21"/>
        <v/>
      </c>
      <c r="P45" s="74" t="str">
        <f t="shared" si="21"/>
        <v/>
      </c>
      <c r="Q45" s="65" t="str">
        <f t="shared" si="21"/>
        <v/>
      </c>
      <c r="R45" s="65" t="str">
        <f t="shared" si="21"/>
        <v/>
      </c>
      <c r="S45" s="65" t="str">
        <f t="shared" si="21"/>
        <v/>
      </c>
      <c r="T45" s="65" t="str">
        <f t="shared" si="21"/>
        <v/>
      </c>
      <c r="U45" s="65" t="str">
        <f t="shared" si="21"/>
        <v/>
      </c>
      <c r="V45" s="66" t="str">
        <f t="shared" si="21"/>
        <v/>
      </c>
    </row>
    <row r="46" spans="1:22" ht="13.95" customHeight="1" x14ac:dyDescent="0.3">
      <c r="A46" s="81">
        <v>8048500</v>
      </c>
      <c r="B46" s="84" t="s">
        <v>219</v>
      </c>
      <c r="C46" s="58" t="s">
        <v>547</v>
      </c>
      <c r="D46" s="87"/>
      <c r="E46" s="90"/>
    </row>
    <row r="47" spans="1:22" ht="13.95" customHeight="1" x14ac:dyDescent="0.3">
      <c r="A47" s="82"/>
      <c r="B47" s="85"/>
      <c r="C47" s="18" t="s">
        <v>548</v>
      </c>
      <c r="D47" s="88"/>
      <c r="E47" s="88"/>
    </row>
    <row r="48" spans="1:22" ht="13.95" customHeight="1" x14ac:dyDescent="0.3">
      <c r="A48" s="82"/>
      <c r="B48" s="85"/>
      <c r="C48" s="18" t="s">
        <v>549</v>
      </c>
      <c r="D48" s="88"/>
      <c r="E48" s="88"/>
      <c r="F48" s="63" t="str">
        <f t="shared" ref="F48:V48" si="22">IFERROR((F47-F46)/F46,"")</f>
        <v/>
      </c>
      <c r="G48" s="63" t="str">
        <f t="shared" si="22"/>
        <v/>
      </c>
      <c r="H48" s="63" t="str">
        <f t="shared" si="22"/>
        <v/>
      </c>
      <c r="I48" s="63" t="str">
        <f t="shared" si="22"/>
        <v/>
      </c>
      <c r="J48" s="63" t="str">
        <f t="shared" si="22"/>
        <v/>
      </c>
      <c r="K48" s="63" t="str">
        <f t="shared" si="22"/>
        <v/>
      </c>
      <c r="L48" s="63" t="str">
        <f t="shared" si="22"/>
        <v/>
      </c>
      <c r="M48" s="63" t="str">
        <f t="shared" si="22"/>
        <v/>
      </c>
      <c r="N48" s="35" t="str">
        <f t="shared" si="22"/>
        <v/>
      </c>
      <c r="O48" s="35" t="str">
        <f t="shared" si="22"/>
        <v/>
      </c>
      <c r="P48" s="35" t="str">
        <f t="shared" si="22"/>
        <v/>
      </c>
      <c r="Q48" s="63" t="str">
        <f t="shared" si="22"/>
        <v/>
      </c>
      <c r="R48" s="63" t="str">
        <f t="shared" si="22"/>
        <v/>
      </c>
      <c r="S48" s="63" t="str">
        <f t="shared" si="22"/>
        <v/>
      </c>
      <c r="T48" s="63" t="str">
        <f t="shared" si="22"/>
        <v/>
      </c>
      <c r="U48" s="63" t="str">
        <f t="shared" si="22"/>
        <v/>
      </c>
      <c r="V48" s="64" t="str">
        <f t="shared" si="22"/>
        <v/>
      </c>
    </row>
    <row r="49" spans="1:22" ht="13.95" customHeight="1" thickBot="1" x14ac:dyDescent="0.35">
      <c r="A49" s="83"/>
      <c r="B49" s="86"/>
      <c r="C49" s="61" t="s">
        <v>550</v>
      </c>
      <c r="D49" s="89"/>
      <c r="E49" s="89"/>
      <c r="F49" s="65" t="str">
        <f t="shared" ref="F49:V49" si="23">IFERROR(SQRT(2*(F47-F46)^2/(F47+F46)),"")</f>
        <v/>
      </c>
      <c r="G49" s="65" t="str">
        <f t="shared" si="23"/>
        <v/>
      </c>
      <c r="H49" s="65" t="str">
        <f t="shared" si="23"/>
        <v/>
      </c>
      <c r="I49" s="65" t="str">
        <f t="shared" si="23"/>
        <v/>
      </c>
      <c r="J49" s="65" t="str">
        <f t="shared" si="23"/>
        <v/>
      </c>
      <c r="K49" s="65" t="str">
        <f t="shared" si="23"/>
        <v/>
      </c>
      <c r="L49" s="65" t="str">
        <f t="shared" si="23"/>
        <v/>
      </c>
      <c r="M49" s="65" t="str">
        <f t="shared" si="23"/>
        <v/>
      </c>
      <c r="N49" s="74" t="str">
        <f t="shared" si="23"/>
        <v/>
      </c>
      <c r="O49" s="74" t="str">
        <f t="shared" si="23"/>
        <v/>
      </c>
      <c r="P49" s="74" t="str">
        <f t="shared" si="23"/>
        <v/>
      </c>
      <c r="Q49" s="65" t="str">
        <f t="shared" si="23"/>
        <v/>
      </c>
      <c r="R49" s="65" t="str">
        <f t="shared" si="23"/>
        <v/>
      </c>
      <c r="S49" s="65" t="str">
        <f t="shared" si="23"/>
        <v/>
      </c>
      <c r="T49" s="65" t="str">
        <f t="shared" si="23"/>
        <v/>
      </c>
      <c r="U49" s="65" t="str">
        <f t="shared" si="23"/>
        <v/>
      </c>
      <c r="V49" s="66" t="str">
        <f t="shared" si="23"/>
        <v/>
      </c>
    </row>
    <row r="50" spans="1:22" ht="13.95" customHeight="1" x14ac:dyDescent="0.3">
      <c r="A50" s="81">
        <v>8052000</v>
      </c>
      <c r="B50" s="84" t="s">
        <v>231</v>
      </c>
      <c r="C50" s="58" t="s">
        <v>547</v>
      </c>
      <c r="D50" s="87"/>
      <c r="E50" s="90"/>
    </row>
    <row r="51" spans="1:22" ht="13.95" customHeight="1" x14ac:dyDescent="0.3">
      <c r="A51" s="82"/>
      <c r="B51" s="85"/>
      <c r="C51" s="18" t="s">
        <v>548</v>
      </c>
      <c r="D51" s="88"/>
      <c r="E51" s="88"/>
    </row>
    <row r="52" spans="1:22" ht="13.95" customHeight="1" x14ac:dyDescent="0.3">
      <c r="A52" s="82"/>
      <c r="B52" s="85"/>
      <c r="C52" s="18" t="s">
        <v>549</v>
      </c>
      <c r="D52" s="88"/>
      <c r="E52" s="88"/>
      <c r="F52" s="63" t="str">
        <f t="shared" ref="F52:V52" si="24">IFERROR((F51-F50)/F50,"")</f>
        <v/>
      </c>
      <c r="G52" s="63" t="str">
        <f t="shared" si="24"/>
        <v/>
      </c>
      <c r="H52" s="63" t="str">
        <f t="shared" si="24"/>
        <v/>
      </c>
      <c r="I52" s="63" t="str">
        <f t="shared" si="24"/>
        <v/>
      </c>
      <c r="J52" s="63" t="str">
        <f t="shared" si="24"/>
        <v/>
      </c>
      <c r="K52" s="63" t="str">
        <f t="shared" si="24"/>
        <v/>
      </c>
      <c r="L52" s="63" t="str">
        <f t="shared" si="24"/>
        <v/>
      </c>
      <c r="M52" s="63" t="str">
        <f t="shared" si="24"/>
        <v/>
      </c>
      <c r="N52" s="35" t="str">
        <f t="shared" si="24"/>
        <v/>
      </c>
      <c r="O52" s="35" t="str">
        <f t="shared" si="24"/>
        <v/>
      </c>
      <c r="P52" s="35" t="str">
        <f t="shared" si="24"/>
        <v/>
      </c>
      <c r="Q52" s="63" t="str">
        <f t="shared" si="24"/>
        <v/>
      </c>
      <c r="R52" s="63" t="str">
        <f t="shared" si="24"/>
        <v/>
      </c>
      <c r="S52" s="63" t="str">
        <f t="shared" si="24"/>
        <v/>
      </c>
      <c r="T52" s="63" t="str">
        <f t="shared" si="24"/>
        <v/>
      </c>
      <c r="U52" s="63" t="str">
        <f t="shared" si="24"/>
        <v/>
      </c>
      <c r="V52" s="64" t="str">
        <f t="shared" si="24"/>
        <v/>
      </c>
    </row>
    <row r="53" spans="1:22" ht="13.95" customHeight="1" thickBot="1" x14ac:dyDescent="0.35">
      <c r="A53" s="83"/>
      <c r="B53" s="86"/>
      <c r="C53" s="61" t="s">
        <v>550</v>
      </c>
      <c r="D53" s="89"/>
      <c r="E53" s="89"/>
      <c r="F53" s="65" t="str">
        <f t="shared" ref="F53:V53" si="25">IFERROR(SQRT(2*(F51-F50)^2/(F51+F50)),"")</f>
        <v/>
      </c>
      <c r="G53" s="65" t="str">
        <f t="shared" si="25"/>
        <v/>
      </c>
      <c r="H53" s="65" t="str">
        <f t="shared" si="25"/>
        <v/>
      </c>
      <c r="I53" s="65" t="str">
        <f t="shared" si="25"/>
        <v/>
      </c>
      <c r="J53" s="65" t="str">
        <f t="shared" si="25"/>
        <v/>
      </c>
      <c r="K53" s="65" t="str">
        <f t="shared" si="25"/>
        <v/>
      </c>
      <c r="L53" s="65" t="str">
        <f t="shared" si="25"/>
        <v/>
      </c>
      <c r="M53" s="65" t="str">
        <f t="shared" si="25"/>
        <v/>
      </c>
      <c r="N53" s="74" t="str">
        <f t="shared" si="25"/>
        <v/>
      </c>
      <c r="O53" s="74" t="str">
        <f t="shared" si="25"/>
        <v/>
      </c>
      <c r="P53" s="74" t="str">
        <f t="shared" si="25"/>
        <v/>
      </c>
      <c r="Q53" s="65" t="str">
        <f t="shared" si="25"/>
        <v/>
      </c>
      <c r="R53" s="65" t="str">
        <f t="shared" si="25"/>
        <v/>
      </c>
      <c r="S53" s="65" t="str">
        <f t="shared" si="25"/>
        <v/>
      </c>
      <c r="T53" s="65" t="str">
        <f t="shared" si="25"/>
        <v/>
      </c>
      <c r="U53" s="65" t="str">
        <f t="shared" si="25"/>
        <v/>
      </c>
      <c r="V53" s="66" t="str">
        <f t="shared" si="25"/>
        <v/>
      </c>
    </row>
    <row r="54" spans="1:22" ht="13.95" customHeight="1" x14ac:dyDescent="0.3">
      <c r="A54" s="81">
        <v>8015500</v>
      </c>
      <c r="B54" s="84" t="s">
        <v>4</v>
      </c>
      <c r="C54" s="58" t="s">
        <v>547</v>
      </c>
      <c r="D54" s="91"/>
      <c r="E54" s="91"/>
      <c r="F54" s="75"/>
      <c r="G54" s="75"/>
      <c r="H54" s="75"/>
      <c r="I54" s="75"/>
      <c r="J54" s="75"/>
      <c r="K54" s="75"/>
      <c r="L54" s="75"/>
      <c r="M54" s="75"/>
      <c r="Q54" s="75"/>
      <c r="R54" s="75"/>
      <c r="S54" s="75"/>
      <c r="T54" s="75"/>
      <c r="U54" s="75"/>
      <c r="V54" s="76"/>
    </row>
    <row r="55" spans="1:22" ht="13.95" customHeight="1" x14ac:dyDescent="0.3">
      <c r="A55" s="82"/>
      <c r="B55" s="85"/>
      <c r="C55" s="18" t="s">
        <v>548</v>
      </c>
      <c r="D55" s="88"/>
      <c r="E55" s="88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60"/>
    </row>
    <row r="56" spans="1:22" ht="13.95" customHeight="1" x14ac:dyDescent="0.3">
      <c r="A56" s="82"/>
      <c r="B56" s="85"/>
      <c r="C56" s="18" t="s">
        <v>549</v>
      </c>
      <c r="D56" s="88"/>
      <c r="E56" s="88"/>
      <c r="F56" s="63" t="str">
        <f t="shared" ref="F56:V56" si="26">IFERROR((F55-F54)/F54,"")</f>
        <v/>
      </c>
      <c r="G56" s="63" t="str">
        <f t="shared" si="26"/>
        <v/>
      </c>
      <c r="H56" s="63" t="str">
        <f t="shared" si="26"/>
        <v/>
      </c>
      <c r="I56" s="63" t="str">
        <f t="shared" si="26"/>
        <v/>
      </c>
      <c r="J56" s="63" t="str">
        <f t="shared" si="26"/>
        <v/>
      </c>
      <c r="K56" s="63" t="str">
        <f t="shared" si="26"/>
        <v/>
      </c>
      <c r="L56" s="63" t="str">
        <f t="shared" si="26"/>
        <v/>
      </c>
      <c r="M56" s="63" t="str">
        <f t="shared" si="26"/>
        <v/>
      </c>
      <c r="N56" s="35" t="str">
        <f t="shared" si="26"/>
        <v/>
      </c>
      <c r="O56" s="35" t="str">
        <f t="shared" si="26"/>
        <v/>
      </c>
      <c r="P56" s="35" t="str">
        <f t="shared" si="26"/>
        <v/>
      </c>
      <c r="Q56" s="63" t="str">
        <f t="shared" si="26"/>
        <v/>
      </c>
      <c r="R56" s="63" t="str">
        <f t="shared" si="26"/>
        <v/>
      </c>
      <c r="S56" s="63" t="str">
        <f t="shared" si="26"/>
        <v/>
      </c>
      <c r="T56" s="63" t="str">
        <f t="shared" si="26"/>
        <v/>
      </c>
      <c r="U56" s="63" t="str">
        <f t="shared" si="26"/>
        <v/>
      </c>
      <c r="V56" s="64" t="str">
        <f t="shared" si="26"/>
        <v/>
      </c>
    </row>
    <row r="57" spans="1:22" ht="13.95" customHeight="1" thickBot="1" x14ac:dyDescent="0.35">
      <c r="A57" s="83"/>
      <c r="B57" s="86"/>
      <c r="C57" s="61" t="s">
        <v>550</v>
      </c>
      <c r="D57" s="89"/>
      <c r="E57" s="89"/>
      <c r="F57" s="65" t="str">
        <f t="shared" ref="F57:V57" si="27">IFERROR(SQRT(2*(F55-F54)^2/(F55+F54)),"")</f>
        <v/>
      </c>
      <c r="G57" s="65" t="str">
        <f t="shared" si="27"/>
        <v/>
      </c>
      <c r="H57" s="65" t="str">
        <f t="shared" si="27"/>
        <v/>
      </c>
      <c r="I57" s="65" t="str">
        <f t="shared" si="27"/>
        <v/>
      </c>
      <c r="J57" s="65" t="str">
        <f t="shared" si="27"/>
        <v/>
      </c>
      <c r="K57" s="65" t="str">
        <f t="shared" si="27"/>
        <v/>
      </c>
      <c r="L57" s="65" t="str">
        <f t="shared" si="27"/>
        <v/>
      </c>
      <c r="M57" s="65" t="str">
        <f t="shared" si="27"/>
        <v/>
      </c>
      <c r="N57" s="70" t="str">
        <f t="shared" si="27"/>
        <v/>
      </c>
      <c r="O57" s="70" t="str">
        <f t="shared" si="27"/>
        <v/>
      </c>
      <c r="P57" s="70" t="str">
        <f t="shared" si="27"/>
        <v/>
      </c>
      <c r="Q57" s="65" t="str">
        <f t="shared" si="27"/>
        <v/>
      </c>
      <c r="R57" s="65" t="str">
        <f t="shared" si="27"/>
        <v/>
      </c>
      <c r="S57" s="65" t="str">
        <f t="shared" si="27"/>
        <v/>
      </c>
      <c r="T57" s="65" t="str">
        <f t="shared" si="27"/>
        <v/>
      </c>
      <c r="U57" s="65" t="str">
        <f t="shared" si="27"/>
        <v/>
      </c>
      <c r="V57" s="66" t="str">
        <f t="shared" si="27"/>
        <v/>
      </c>
    </row>
    <row r="58" spans="1:22" ht="13.95" customHeight="1" x14ac:dyDescent="0.3">
      <c r="A58" s="81">
        <v>8025600</v>
      </c>
      <c r="B58" s="84" t="s">
        <v>69</v>
      </c>
      <c r="C58" s="58" t="s">
        <v>547</v>
      </c>
      <c r="D58" s="91"/>
      <c r="E58" s="91"/>
      <c r="F58" s="58"/>
      <c r="G58" s="58"/>
      <c r="H58" s="58"/>
      <c r="I58" s="58"/>
      <c r="J58" s="58"/>
      <c r="K58" s="58"/>
      <c r="L58" s="58"/>
      <c r="M58" s="58"/>
      <c r="Q58" s="58"/>
      <c r="R58" s="58"/>
      <c r="S58" s="58"/>
      <c r="T58" s="58"/>
      <c r="U58" s="58"/>
      <c r="V58" s="59"/>
    </row>
    <row r="59" spans="1:22" ht="13.95" customHeight="1" x14ac:dyDescent="0.3">
      <c r="A59" s="82"/>
      <c r="B59" s="85"/>
      <c r="C59" s="18" t="s">
        <v>548</v>
      </c>
      <c r="D59" s="88"/>
      <c r="E59" s="88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60"/>
    </row>
    <row r="60" spans="1:22" ht="13.95" customHeight="1" x14ac:dyDescent="0.3">
      <c r="A60" s="82"/>
      <c r="B60" s="85"/>
      <c r="C60" s="18" t="s">
        <v>549</v>
      </c>
      <c r="D60" s="88"/>
      <c r="E60" s="88"/>
      <c r="F60" s="63" t="str">
        <f t="shared" ref="F60:V60" si="28">IFERROR((F59-F58)/F58,"")</f>
        <v/>
      </c>
      <c r="G60" s="63" t="str">
        <f t="shared" si="28"/>
        <v/>
      </c>
      <c r="H60" s="63" t="str">
        <f t="shared" si="28"/>
        <v/>
      </c>
      <c r="I60" s="63" t="str">
        <f t="shared" si="28"/>
        <v/>
      </c>
      <c r="J60" s="63" t="str">
        <f t="shared" si="28"/>
        <v/>
      </c>
      <c r="K60" s="63" t="str">
        <f t="shared" si="28"/>
        <v/>
      </c>
      <c r="L60" s="63" t="str">
        <f t="shared" si="28"/>
        <v/>
      </c>
      <c r="M60" s="63" t="str">
        <f t="shared" si="28"/>
        <v/>
      </c>
      <c r="N60" s="35" t="str">
        <f t="shared" si="28"/>
        <v/>
      </c>
      <c r="O60" s="35" t="str">
        <f t="shared" si="28"/>
        <v/>
      </c>
      <c r="P60" s="35" t="str">
        <f t="shared" si="28"/>
        <v/>
      </c>
      <c r="Q60" s="63" t="str">
        <f t="shared" si="28"/>
        <v/>
      </c>
      <c r="R60" s="63" t="str">
        <f t="shared" si="28"/>
        <v/>
      </c>
      <c r="S60" s="63" t="str">
        <f t="shared" si="28"/>
        <v/>
      </c>
      <c r="T60" s="63" t="str">
        <f t="shared" si="28"/>
        <v/>
      </c>
      <c r="U60" s="63" t="str">
        <f t="shared" si="28"/>
        <v/>
      </c>
      <c r="V60" s="64" t="str">
        <f t="shared" si="28"/>
        <v/>
      </c>
    </row>
    <row r="61" spans="1:22" ht="13.95" customHeight="1" thickBot="1" x14ac:dyDescent="0.35">
      <c r="A61" s="83"/>
      <c r="B61" s="86"/>
      <c r="C61" s="61" t="s">
        <v>550</v>
      </c>
      <c r="D61" s="89"/>
      <c r="E61" s="89"/>
      <c r="F61" s="65" t="str">
        <f t="shared" ref="F61:V61" si="29">IFERROR(SQRT(2*(F59-F58)^2/(F59+F58)),"")</f>
        <v/>
      </c>
      <c r="G61" s="65" t="str">
        <f t="shared" si="29"/>
        <v/>
      </c>
      <c r="H61" s="65" t="str">
        <f t="shared" si="29"/>
        <v/>
      </c>
      <c r="I61" s="65" t="str">
        <f t="shared" si="29"/>
        <v/>
      </c>
      <c r="J61" s="65" t="str">
        <f t="shared" si="29"/>
        <v/>
      </c>
      <c r="K61" s="65" t="str">
        <f t="shared" si="29"/>
        <v/>
      </c>
      <c r="L61" s="65" t="str">
        <f t="shared" si="29"/>
        <v/>
      </c>
      <c r="M61" s="65" t="str">
        <f t="shared" si="29"/>
        <v/>
      </c>
      <c r="N61" s="70" t="str">
        <f t="shared" si="29"/>
        <v/>
      </c>
      <c r="O61" s="70" t="str">
        <f t="shared" si="29"/>
        <v/>
      </c>
      <c r="P61" s="70" t="str">
        <f t="shared" si="29"/>
        <v/>
      </c>
      <c r="Q61" s="65" t="str">
        <f t="shared" si="29"/>
        <v/>
      </c>
      <c r="R61" s="65" t="str">
        <f t="shared" si="29"/>
        <v/>
      </c>
      <c r="S61" s="65" t="str">
        <f t="shared" si="29"/>
        <v/>
      </c>
      <c r="T61" s="65" t="str">
        <f t="shared" si="29"/>
        <v/>
      </c>
      <c r="U61" s="65" t="str">
        <f t="shared" si="29"/>
        <v/>
      </c>
      <c r="V61" s="66" t="str">
        <f t="shared" si="29"/>
        <v/>
      </c>
    </row>
    <row r="62" spans="1:22" ht="13.95" customHeight="1" x14ac:dyDescent="0.3">
      <c r="A62" s="81">
        <v>8043800</v>
      </c>
      <c r="B62" s="84" t="s">
        <v>12</v>
      </c>
      <c r="C62" s="58" t="s">
        <v>547</v>
      </c>
      <c r="D62" s="91"/>
      <c r="E62" s="91"/>
      <c r="F62" s="58"/>
      <c r="G62" s="58"/>
      <c r="H62" s="58"/>
      <c r="I62" s="58"/>
      <c r="J62" s="58"/>
      <c r="K62" s="58"/>
      <c r="L62" s="58"/>
      <c r="M62" s="58"/>
      <c r="Q62" s="58"/>
      <c r="R62" s="58"/>
      <c r="S62" s="58"/>
      <c r="T62" s="58"/>
      <c r="U62" s="58"/>
      <c r="V62" s="59"/>
    </row>
    <row r="63" spans="1:22" ht="13.95" customHeight="1" x14ac:dyDescent="0.3">
      <c r="A63" s="82"/>
      <c r="B63" s="85"/>
      <c r="C63" s="18" t="s">
        <v>548</v>
      </c>
      <c r="D63" s="88"/>
      <c r="E63" s="88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60"/>
    </row>
    <row r="64" spans="1:22" ht="13.95" customHeight="1" x14ac:dyDescent="0.3">
      <c r="A64" s="82"/>
      <c r="B64" s="85"/>
      <c r="C64" s="18" t="s">
        <v>549</v>
      </c>
      <c r="D64" s="88"/>
      <c r="E64" s="88"/>
      <c r="F64" s="63" t="str">
        <f t="shared" ref="F64:V64" si="30">IFERROR((F63-F62)/F62,"")</f>
        <v/>
      </c>
      <c r="G64" s="63" t="str">
        <f t="shared" si="30"/>
        <v/>
      </c>
      <c r="H64" s="63" t="str">
        <f t="shared" si="30"/>
        <v/>
      </c>
      <c r="I64" s="63" t="str">
        <f t="shared" si="30"/>
        <v/>
      </c>
      <c r="J64" s="63" t="str">
        <f t="shared" si="30"/>
        <v/>
      </c>
      <c r="K64" s="63" t="str">
        <f t="shared" si="30"/>
        <v/>
      </c>
      <c r="L64" s="63" t="str">
        <f t="shared" si="30"/>
        <v/>
      </c>
      <c r="M64" s="63" t="str">
        <f t="shared" si="30"/>
        <v/>
      </c>
      <c r="N64" s="35" t="str">
        <f t="shared" si="30"/>
        <v/>
      </c>
      <c r="O64" s="35" t="str">
        <f t="shared" si="30"/>
        <v/>
      </c>
      <c r="P64" s="35" t="str">
        <f t="shared" si="30"/>
        <v/>
      </c>
      <c r="Q64" s="63" t="str">
        <f t="shared" si="30"/>
        <v/>
      </c>
      <c r="R64" s="63" t="str">
        <f t="shared" si="30"/>
        <v/>
      </c>
      <c r="S64" s="63" t="str">
        <f t="shared" si="30"/>
        <v/>
      </c>
      <c r="T64" s="63" t="str">
        <f t="shared" si="30"/>
        <v/>
      </c>
      <c r="U64" s="63" t="str">
        <f t="shared" si="30"/>
        <v/>
      </c>
      <c r="V64" s="64" t="str">
        <f t="shared" si="30"/>
        <v/>
      </c>
    </row>
    <row r="65" spans="1:22" ht="13.95" customHeight="1" thickBot="1" x14ac:dyDescent="0.35">
      <c r="A65" s="83"/>
      <c r="B65" s="86"/>
      <c r="C65" s="61" t="s">
        <v>550</v>
      </c>
      <c r="D65" s="89"/>
      <c r="E65" s="89"/>
      <c r="F65" s="65" t="str">
        <f t="shared" ref="F65:V65" si="31">IFERROR(SQRT(2*(F63-F62)^2/(F63+F62)),"")</f>
        <v/>
      </c>
      <c r="G65" s="65" t="str">
        <f t="shared" si="31"/>
        <v/>
      </c>
      <c r="H65" s="65" t="str">
        <f t="shared" si="31"/>
        <v/>
      </c>
      <c r="I65" s="65" t="str">
        <f t="shared" si="31"/>
        <v/>
      </c>
      <c r="J65" s="65" t="str">
        <f t="shared" si="31"/>
        <v/>
      </c>
      <c r="K65" s="65" t="str">
        <f t="shared" si="31"/>
        <v/>
      </c>
      <c r="L65" s="65" t="str">
        <f t="shared" si="31"/>
        <v/>
      </c>
      <c r="M65" s="65" t="str">
        <f t="shared" si="31"/>
        <v/>
      </c>
      <c r="N65" s="70" t="str">
        <f t="shared" si="31"/>
        <v/>
      </c>
      <c r="O65" s="70" t="str">
        <f t="shared" si="31"/>
        <v/>
      </c>
      <c r="P65" s="70" t="str">
        <f t="shared" si="31"/>
        <v/>
      </c>
      <c r="Q65" s="65" t="str">
        <f t="shared" si="31"/>
        <v/>
      </c>
      <c r="R65" s="65" t="str">
        <f t="shared" si="31"/>
        <v/>
      </c>
      <c r="S65" s="65" t="str">
        <f t="shared" si="31"/>
        <v/>
      </c>
      <c r="T65" s="65" t="str">
        <f t="shared" si="31"/>
        <v/>
      </c>
      <c r="U65" s="65" t="str">
        <f t="shared" si="31"/>
        <v/>
      </c>
      <c r="V65" s="66" t="str">
        <f t="shared" si="31"/>
        <v/>
      </c>
    </row>
    <row r="66" spans="1:22" ht="13.95" customHeight="1" x14ac:dyDescent="0.3">
      <c r="A66" s="81">
        <v>8013100</v>
      </c>
      <c r="B66" s="84" t="s">
        <v>14</v>
      </c>
      <c r="C66" s="58" t="s">
        <v>547</v>
      </c>
      <c r="D66" s="91"/>
      <c r="E66" s="91"/>
      <c r="F66" s="58"/>
      <c r="G66" s="58"/>
      <c r="H66" s="58"/>
      <c r="I66" s="58"/>
      <c r="J66" s="58"/>
      <c r="K66" s="58"/>
      <c r="L66" s="58"/>
      <c r="M66" s="58"/>
      <c r="Q66" s="58"/>
      <c r="R66" s="58"/>
      <c r="S66" s="58"/>
      <c r="T66" s="58"/>
      <c r="U66" s="58"/>
      <c r="V66" s="59"/>
    </row>
    <row r="67" spans="1:22" ht="13.95" customHeight="1" x14ac:dyDescent="0.3">
      <c r="A67" s="82"/>
      <c r="B67" s="85"/>
      <c r="C67" s="18" t="s">
        <v>548</v>
      </c>
      <c r="D67" s="88"/>
      <c r="E67" s="88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60"/>
    </row>
    <row r="68" spans="1:22" ht="13.95" customHeight="1" x14ac:dyDescent="0.3">
      <c r="A68" s="82"/>
      <c r="B68" s="85"/>
      <c r="C68" s="18" t="s">
        <v>549</v>
      </c>
      <c r="D68" s="88"/>
      <c r="E68" s="88"/>
      <c r="F68" s="63" t="str">
        <f t="shared" ref="F68:V68" si="32">IFERROR((F67-F66)/F66,"")</f>
        <v/>
      </c>
      <c r="G68" s="63" t="str">
        <f t="shared" si="32"/>
        <v/>
      </c>
      <c r="H68" s="63" t="str">
        <f t="shared" si="32"/>
        <v/>
      </c>
      <c r="I68" s="63" t="str">
        <f t="shared" si="32"/>
        <v/>
      </c>
      <c r="J68" s="63" t="str">
        <f t="shared" si="32"/>
        <v/>
      </c>
      <c r="K68" s="63" t="str">
        <f t="shared" si="32"/>
        <v/>
      </c>
      <c r="L68" s="63" t="str">
        <f t="shared" si="32"/>
        <v/>
      </c>
      <c r="M68" s="63" t="str">
        <f t="shared" si="32"/>
        <v/>
      </c>
      <c r="N68" s="35" t="str">
        <f t="shared" si="32"/>
        <v/>
      </c>
      <c r="O68" s="35" t="str">
        <f t="shared" si="32"/>
        <v/>
      </c>
      <c r="P68" s="35" t="str">
        <f t="shared" si="32"/>
        <v/>
      </c>
      <c r="Q68" s="63" t="str">
        <f t="shared" si="32"/>
        <v/>
      </c>
      <c r="R68" s="63" t="str">
        <f t="shared" si="32"/>
        <v/>
      </c>
      <c r="S68" s="63" t="str">
        <f t="shared" si="32"/>
        <v/>
      </c>
      <c r="T68" s="63" t="str">
        <f t="shared" si="32"/>
        <v/>
      </c>
      <c r="U68" s="63" t="str">
        <f t="shared" si="32"/>
        <v/>
      </c>
      <c r="V68" s="64" t="str">
        <f t="shared" si="32"/>
        <v/>
      </c>
    </row>
    <row r="69" spans="1:22" ht="13.95" customHeight="1" thickBot="1" x14ac:dyDescent="0.35">
      <c r="A69" s="83"/>
      <c r="B69" s="86"/>
      <c r="C69" s="61" t="s">
        <v>550</v>
      </c>
      <c r="D69" s="89"/>
      <c r="E69" s="89"/>
      <c r="F69" s="65" t="str">
        <f t="shared" ref="F69:V69" si="33">IFERROR(SQRT(2*(F67-F66)^2/(F67+F66)),"")</f>
        <v/>
      </c>
      <c r="G69" s="65" t="str">
        <f t="shared" si="33"/>
        <v/>
      </c>
      <c r="H69" s="65" t="str">
        <f t="shared" si="33"/>
        <v/>
      </c>
      <c r="I69" s="65" t="str">
        <f t="shared" si="33"/>
        <v/>
      </c>
      <c r="J69" s="65" t="str">
        <f t="shared" si="33"/>
        <v/>
      </c>
      <c r="K69" s="65" t="str">
        <f t="shared" si="33"/>
        <v/>
      </c>
      <c r="L69" s="65" t="str">
        <f t="shared" si="33"/>
        <v/>
      </c>
      <c r="M69" s="65" t="str">
        <f t="shared" si="33"/>
        <v/>
      </c>
      <c r="N69" s="70" t="str">
        <f t="shared" si="33"/>
        <v/>
      </c>
      <c r="O69" s="70" t="str">
        <f t="shared" si="33"/>
        <v/>
      </c>
      <c r="P69" s="70" t="str">
        <f t="shared" si="33"/>
        <v/>
      </c>
      <c r="Q69" s="65" t="str">
        <f t="shared" si="33"/>
        <v/>
      </c>
      <c r="R69" s="65" t="str">
        <f t="shared" si="33"/>
        <v/>
      </c>
      <c r="S69" s="65" t="str">
        <f t="shared" si="33"/>
        <v/>
      </c>
      <c r="T69" s="65" t="str">
        <f t="shared" si="33"/>
        <v/>
      </c>
      <c r="U69" s="65" t="str">
        <f t="shared" si="33"/>
        <v/>
      </c>
      <c r="V69" s="66" t="str">
        <f t="shared" si="33"/>
        <v/>
      </c>
    </row>
    <row r="70" spans="1:22" ht="13.95" customHeight="1" x14ac:dyDescent="0.3">
      <c r="A70" s="81">
        <v>8038800</v>
      </c>
      <c r="B70" s="84" t="s">
        <v>100</v>
      </c>
      <c r="C70" s="58" t="s">
        <v>547</v>
      </c>
      <c r="D70" s="87"/>
      <c r="E70" s="90"/>
    </row>
    <row r="71" spans="1:22" ht="13.95" customHeight="1" x14ac:dyDescent="0.3">
      <c r="A71" s="82"/>
      <c r="B71" s="85"/>
      <c r="C71" s="18" t="s">
        <v>548</v>
      </c>
      <c r="D71" s="88"/>
      <c r="E71" s="88"/>
    </row>
    <row r="72" spans="1:22" ht="13.95" customHeight="1" x14ac:dyDescent="0.3">
      <c r="A72" s="82"/>
      <c r="B72" s="85"/>
      <c r="C72" s="18" t="s">
        <v>549</v>
      </c>
      <c r="D72" s="88"/>
      <c r="E72" s="88"/>
      <c r="F72" s="63" t="str">
        <f t="shared" ref="F72:V72" si="34">IFERROR((F71-F70)/F70,"")</f>
        <v/>
      </c>
      <c r="G72" s="63" t="str">
        <f t="shared" si="34"/>
        <v/>
      </c>
      <c r="H72" s="63" t="str">
        <f t="shared" si="34"/>
        <v/>
      </c>
      <c r="I72" s="63" t="str">
        <f t="shared" si="34"/>
        <v/>
      </c>
      <c r="J72" s="63" t="str">
        <f t="shared" si="34"/>
        <v/>
      </c>
      <c r="K72" s="63" t="str">
        <f t="shared" si="34"/>
        <v/>
      </c>
      <c r="L72" s="63" t="str">
        <f t="shared" si="34"/>
        <v/>
      </c>
      <c r="M72" s="63" t="str">
        <f t="shared" si="34"/>
        <v/>
      </c>
      <c r="N72" s="35" t="str">
        <f t="shared" si="34"/>
        <v/>
      </c>
      <c r="O72" s="35" t="str">
        <f t="shared" si="34"/>
        <v/>
      </c>
      <c r="P72" s="35" t="str">
        <f t="shared" si="34"/>
        <v/>
      </c>
      <c r="Q72" s="63" t="str">
        <f t="shared" si="34"/>
        <v/>
      </c>
      <c r="R72" s="63" t="str">
        <f t="shared" si="34"/>
        <v/>
      </c>
      <c r="S72" s="63" t="str">
        <f t="shared" si="34"/>
        <v/>
      </c>
      <c r="T72" s="63" t="str">
        <f t="shared" si="34"/>
        <v/>
      </c>
      <c r="U72" s="63" t="str">
        <f t="shared" si="34"/>
        <v/>
      </c>
      <c r="V72" s="64" t="str">
        <f t="shared" si="34"/>
        <v/>
      </c>
    </row>
    <row r="73" spans="1:22" ht="13.95" customHeight="1" thickBot="1" x14ac:dyDescent="0.35">
      <c r="A73" s="83"/>
      <c r="B73" s="86"/>
      <c r="C73" s="61" t="s">
        <v>550</v>
      </c>
      <c r="D73" s="89"/>
      <c r="E73" s="89"/>
      <c r="F73" s="65" t="str">
        <f t="shared" ref="F73:V73" si="35">IFERROR(SQRT(2*(F71-F70)^2/(F71+F70)),"")</f>
        <v/>
      </c>
      <c r="G73" s="65" t="str">
        <f t="shared" si="35"/>
        <v/>
      </c>
      <c r="H73" s="65" t="str">
        <f t="shared" si="35"/>
        <v/>
      </c>
      <c r="I73" s="65" t="str">
        <f t="shared" si="35"/>
        <v/>
      </c>
      <c r="J73" s="65" t="str">
        <f t="shared" si="35"/>
        <v/>
      </c>
      <c r="K73" s="65" t="str">
        <f t="shared" si="35"/>
        <v/>
      </c>
      <c r="L73" s="65" t="str">
        <f t="shared" si="35"/>
        <v/>
      </c>
      <c r="M73" s="65" t="str">
        <f t="shared" si="35"/>
        <v/>
      </c>
      <c r="N73" s="74" t="str">
        <f t="shared" si="35"/>
        <v/>
      </c>
      <c r="O73" s="74" t="str">
        <f t="shared" si="35"/>
        <v/>
      </c>
      <c r="P73" s="74" t="str">
        <f t="shared" si="35"/>
        <v/>
      </c>
      <c r="Q73" s="65" t="str">
        <f t="shared" si="35"/>
        <v/>
      </c>
      <c r="R73" s="65" t="str">
        <f t="shared" si="35"/>
        <v/>
      </c>
      <c r="S73" s="65" t="str">
        <f t="shared" si="35"/>
        <v/>
      </c>
      <c r="T73" s="65" t="str">
        <f t="shared" si="35"/>
        <v/>
      </c>
      <c r="U73" s="65" t="str">
        <f t="shared" si="35"/>
        <v/>
      </c>
      <c r="V73" s="66" t="str">
        <f t="shared" si="35"/>
        <v/>
      </c>
    </row>
    <row r="74" spans="1:22" ht="13.95" customHeight="1" x14ac:dyDescent="0.3">
      <c r="A74" s="81">
        <v>8021000</v>
      </c>
      <c r="B74" s="84" t="s">
        <v>58</v>
      </c>
      <c r="C74" s="58" t="s">
        <v>547</v>
      </c>
      <c r="D74" s="91"/>
      <c r="E74" s="91"/>
      <c r="F74" s="75"/>
      <c r="G74" s="75"/>
      <c r="H74" s="75"/>
      <c r="I74" s="75"/>
      <c r="J74" s="75"/>
      <c r="K74" s="75"/>
      <c r="L74" s="75"/>
      <c r="M74" s="75"/>
      <c r="Q74" s="75"/>
      <c r="R74" s="75"/>
      <c r="S74" s="75"/>
      <c r="T74" s="75"/>
      <c r="U74" s="75"/>
      <c r="V74" s="76"/>
    </row>
    <row r="75" spans="1:22" ht="13.95" customHeight="1" x14ac:dyDescent="0.3">
      <c r="A75" s="82"/>
      <c r="B75" s="85"/>
      <c r="C75" s="18" t="s">
        <v>548</v>
      </c>
      <c r="D75" s="88"/>
      <c r="E75" s="88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60"/>
    </row>
    <row r="76" spans="1:22" ht="13.95" customHeight="1" x14ac:dyDescent="0.3">
      <c r="A76" s="82"/>
      <c r="B76" s="85"/>
      <c r="C76" s="18" t="s">
        <v>549</v>
      </c>
      <c r="D76" s="88"/>
      <c r="E76" s="88"/>
      <c r="F76" s="63" t="str">
        <f t="shared" ref="F76:V76" si="36">IFERROR((F75-F74)/F74,"")</f>
        <v/>
      </c>
      <c r="G76" s="63" t="str">
        <f t="shared" si="36"/>
        <v/>
      </c>
      <c r="H76" s="63" t="str">
        <f t="shared" si="36"/>
        <v/>
      </c>
      <c r="I76" s="63" t="str">
        <f t="shared" si="36"/>
        <v/>
      </c>
      <c r="J76" s="63" t="str">
        <f t="shared" si="36"/>
        <v/>
      </c>
      <c r="K76" s="63" t="str">
        <f t="shared" si="36"/>
        <v/>
      </c>
      <c r="L76" s="63" t="str">
        <f t="shared" si="36"/>
        <v/>
      </c>
      <c r="M76" s="63" t="str">
        <f t="shared" si="36"/>
        <v/>
      </c>
      <c r="N76" s="35" t="str">
        <f t="shared" si="36"/>
        <v/>
      </c>
      <c r="O76" s="35" t="str">
        <f t="shared" si="36"/>
        <v/>
      </c>
      <c r="P76" s="35" t="str">
        <f t="shared" si="36"/>
        <v/>
      </c>
      <c r="Q76" s="63" t="str">
        <f t="shared" si="36"/>
        <v/>
      </c>
      <c r="R76" s="63" t="str">
        <f t="shared" si="36"/>
        <v/>
      </c>
      <c r="S76" s="63" t="str">
        <f t="shared" si="36"/>
        <v/>
      </c>
      <c r="T76" s="63" t="str">
        <f t="shared" si="36"/>
        <v/>
      </c>
      <c r="U76" s="63" t="str">
        <f t="shared" si="36"/>
        <v/>
      </c>
      <c r="V76" s="64" t="str">
        <f t="shared" si="36"/>
        <v/>
      </c>
    </row>
    <row r="77" spans="1:22" ht="13.95" customHeight="1" thickBot="1" x14ac:dyDescent="0.35">
      <c r="A77" s="83"/>
      <c r="B77" s="86"/>
      <c r="C77" s="61" t="s">
        <v>550</v>
      </c>
      <c r="D77" s="89"/>
      <c r="E77" s="89"/>
      <c r="F77" s="65" t="str">
        <f t="shared" ref="F77:V77" si="37">IFERROR(SQRT(2*(F75-F74)^2/(F75+F74)),"")</f>
        <v/>
      </c>
      <c r="G77" s="65" t="str">
        <f t="shared" si="37"/>
        <v/>
      </c>
      <c r="H77" s="65" t="str">
        <f t="shared" si="37"/>
        <v/>
      </c>
      <c r="I77" s="65" t="str">
        <f t="shared" si="37"/>
        <v/>
      </c>
      <c r="J77" s="65" t="str">
        <f t="shared" si="37"/>
        <v/>
      </c>
      <c r="K77" s="65" t="str">
        <f t="shared" si="37"/>
        <v/>
      </c>
      <c r="L77" s="65" t="str">
        <f t="shared" si="37"/>
        <v/>
      </c>
      <c r="M77" s="65" t="str">
        <f t="shared" si="37"/>
        <v/>
      </c>
      <c r="N77" s="70" t="str">
        <f t="shared" si="37"/>
        <v/>
      </c>
      <c r="O77" s="70" t="str">
        <f t="shared" si="37"/>
        <v/>
      </c>
      <c r="P77" s="70" t="str">
        <f t="shared" si="37"/>
        <v/>
      </c>
      <c r="Q77" s="65" t="str">
        <f t="shared" si="37"/>
        <v/>
      </c>
      <c r="R77" s="65" t="str">
        <f t="shared" si="37"/>
        <v/>
      </c>
      <c r="S77" s="65" t="str">
        <f t="shared" si="37"/>
        <v/>
      </c>
      <c r="T77" s="65" t="str">
        <f t="shared" si="37"/>
        <v/>
      </c>
      <c r="U77" s="65" t="str">
        <f t="shared" si="37"/>
        <v/>
      </c>
      <c r="V77" s="66" t="str">
        <f t="shared" si="37"/>
        <v/>
      </c>
    </row>
    <row r="78" spans="1:22" ht="13.95" customHeight="1" x14ac:dyDescent="0.3">
      <c r="A78" s="81">
        <v>8029100</v>
      </c>
      <c r="B78" s="84" t="s">
        <v>83</v>
      </c>
      <c r="C78" s="58" t="s">
        <v>547</v>
      </c>
      <c r="D78" s="91"/>
      <c r="E78" s="91"/>
      <c r="F78" s="58"/>
      <c r="G78" s="58"/>
      <c r="H78" s="58"/>
      <c r="I78" s="58"/>
      <c r="J78" s="58"/>
      <c r="K78" s="58"/>
      <c r="L78" s="58"/>
      <c r="M78" s="58"/>
      <c r="Q78" s="58"/>
      <c r="R78" s="58"/>
      <c r="S78" s="58"/>
      <c r="T78" s="58"/>
      <c r="U78" s="58"/>
      <c r="V78" s="59"/>
    </row>
    <row r="79" spans="1:22" ht="13.95" customHeight="1" x14ac:dyDescent="0.3">
      <c r="A79" s="82"/>
      <c r="B79" s="85"/>
      <c r="C79" s="18" t="s">
        <v>548</v>
      </c>
      <c r="D79" s="88"/>
      <c r="E79" s="88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60"/>
    </row>
    <row r="80" spans="1:22" ht="13.95" customHeight="1" x14ac:dyDescent="0.3">
      <c r="A80" s="82"/>
      <c r="B80" s="85"/>
      <c r="C80" s="18" t="s">
        <v>549</v>
      </c>
      <c r="D80" s="88"/>
      <c r="E80" s="88"/>
      <c r="F80" s="63" t="str">
        <f t="shared" ref="F80:V80" si="38">IFERROR((F79-F78)/F78,"")</f>
        <v/>
      </c>
      <c r="G80" s="63" t="str">
        <f t="shared" si="38"/>
        <v/>
      </c>
      <c r="H80" s="63" t="str">
        <f t="shared" si="38"/>
        <v/>
      </c>
      <c r="I80" s="63" t="str">
        <f t="shared" si="38"/>
        <v/>
      </c>
      <c r="J80" s="63" t="str">
        <f t="shared" si="38"/>
        <v/>
      </c>
      <c r="K80" s="63" t="str">
        <f t="shared" si="38"/>
        <v/>
      </c>
      <c r="L80" s="63" t="str">
        <f t="shared" si="38"/>
        <v/>
      </c>
      <c r="M80" s="63" t="str">
        <f t="shared" si="38"/>
        <v/>
      </c>
      <c r="N80" s="35" t="str">
        <f t="shared" si="38"/>
        <v/>
      </c>
      <c r="O80" s="35" t="str">
        <f t="shared" si="38"/>
        <v/>
      </c>
      <c r="P80" s="35" t="str">
        <f t="shared" si="38"/>
        <v/>
      </c>
      <c r="Q80" s="63" t="str">
        <f t="shared" si="38"/>
        <v/>
      </c>
      <c r="R80" s="63" t="str">
        <f t="shared" si="38"/>
        <v/>
      </c>
      <c r="S80" s="63" t="str">
        <f t="shared" si="38"/>
        <v/>
      </c>
      <c r="T80" s="63" t="str">
        <f t="shared" si="38"/>
        <v/>
      </c>
      <c r="U80" s="63" t="str">
        <f t="shared" si="38"/>
        <v/>
      </c>
      <c r="V80" s="64" t="str">
        <f t="shared" si="38"/>
        <v/>
      </c>
    </row>
    <row r="81" spans="1:22" ht="13.95" customHeight="1" thickBot="1" x14ac:dyDescent="0.35">
      <c r="A81" s="83"/>
      <c r="B81" s="86"/>
      <c r="C81" s="61" t="s">
        <v>550</v>
      </c>
      <c r="D81" s="89"/>
      <c r="E81" s="89"/>
      <c r="F81" s="65" t="str">
        <f t="shared" ref="F81:V81" si="39">IFERROR(SQRT(2*(F79-F78)^2/(F79+F78)),"")</f>
        <v/>
      </c>
      <c r="G81" s="65" t="str">
        <f t="shared" si="39"/>
        <v/>
      </c>
      <c r="H81" s="65" t="str">
        <f t="shared" si="39"/>
        <v/>
      </c>
      <c r="I81" s="65" t="str">
        <f t="shared" si="39"/>
        <v/>
      </c>
      <c r="J81" s="65" t="str">
        <f t="shared" si="39"/>
        <v/>
      </c>
      <c r="K81" s="65" t="str">
        <f t="shared" si="39"/>
        <v/>
      </c>
      <c r="L81" s="65" t="str">
        <f t="shared" si="39"/>
        <v/>
      </c>
      <c r="M81" s="65" t="str">
        <f t="shared" si="39"/>
        <v/>
      </c>
      <c r="N81" s="70" t="str">
        <f t="shared" si="39"/>
        <v/>
      </c>
      <c r="O81" s="70" t="str">
        <f t="shared" si="39"/>
        <v/>
      </c>
      <c r="P81" s="70" t="str">
        <f t="shared" si="39"/>
        <v/>
      </c>
      <c r="Q81" s="65" t="str">
        <f t="shared" si="39"/>
        <v/>
      </c>
      <c r="R81" s="65" t="str">
        <f t="shared" si="39"/>
        <v/>
      </c>
      <c r="S81" s="65" t="str">
        <f t="shared" si="39"/>
        <v/>
      </c>
      <c r="T81" s="65" t="str">
        <f t="shared" si="39"/>
        <v/>
      </c>
      <c r="U81" s="65" t="str">
        <f t="shared" si="39"/>
        <v/>
      </c>
      <c r="V81" s="66" t="str">
        <f t="shared" si="39"/>
        <v/>
      </c>
    </row>
    <row r="82" spans="1:22" ht="13.95" customHeight="1" x14ac:dyDescent="0.3">
      <c r="A82" s="81">
        <v>8013500</v>
      </c>
      <c r="B82" s="84" t="s">
        <v>15</v>
      </c>
      <c r="C82" s="58" t="s">
        <v>547</v>
      </c>
      <c r="D82" s="91"/>
      <c r="E82" s="91"/>
      <c r="F82" s="58"/>
      <c r="G82" s="58"/>
      <c r="H82" s="58"/>
      <c r="I82" s="58"/>
      <c r="J82" s="58"/>
      <c r="K82" s="58"/>
      <c r="L82" s="58"/>
      <c r="M82" s="58"/>
      <c r="Q82" s="58"/>
      <c r="R82" s="58"/>
      <c r="S82" s="58"/>
      <c r="T82" s="58"/>
      <c r="U82" s="58"/>
      <c r="V82" s="59"/>
    </row>
    <row r="83" spans="1:22" ht="13.95" customHeight="1" x14ac:dyDescent="0.3">
      <c r="A83" s="82"/>
      <c r="B83" s="85"/>
      <c r="C83" s="18" t="s">
        <v>548</v>
      </c>
      <c r="D83" s="88"/>
      <c r="E83" s="88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60"/>
    </row>
    <row r="84" spans="1:22" ht="13.95" customHeight="1" x14ac:dyDescent="0.3">
      <c r="A84" s="82"/>
      <c r="B84" s="85"/>
      <c r="C84" s="18" t="s">
        <v>549</v>
      </c>
      <c r="D84" s="88"/>
      <c r="E84" s="88"/>
      <c r="F84" s="63" t="str">
        <f t="shared" ref="F84:V84" si="40">IFERROR((F83-F82)/F82,"")</f>
        <v/>
      </c>
      <c r="G84" s="63" t="str">
        <f t="shared" si="40"/>
        <v/>
      </c>
      <c r="H84" s="63" t="str">
        <f t="shared" si="40"/>
        <v/>
      </c>
      <c r="I84" s="63" t="str">
        <f t="shared" si="40"/>
        <v/>
      </c>
      <c r="J84" s="63" t="str">
        <f t="shared" si="40"/>
        <v/>
      </c>
      <c r="K84" s="63" t="str">
        <f t="shared" si="40"/>
        <v/>
      </c>
      <c r="L84" s="63" t="str">
        <f t="shared" si="40"/>
        <v/>
      </c>
      <c r="M84" s="63" t="str">
        <f t="shared" si="40"/>
        <v/>
      </c>
      <c r="N84" s="35" t="str">
        <f t="shared" si="40"/>
        <v/>
      </c>
      <c r="O84" s="35" t="str">
        <f t="shared" si="40"/>
        <v/>
      </c>
      <c r="P84" s="35" t="str">
        <f t="shared" si="40"/>
        <v/>
      </c>
      <c r="Q84" s="63" t="str">
        <f t="shared" si="40"/>
        <v/>
      </c>
      <c r="R84" s="63" t="str">
        <f t="shared" si="40"/>
        <v/>
      </c>
      <c r="S84" s="63" t="str">
        <f t="shared" si="40"/>
        <v/>
      </c>
      <c r="T84" s="63" t="str">
        <f t="shared" si="40"/>
        <v/>
      </c>
      <c r="U84" s="63" t="str">
        <f t="shared" si="40"/>
        <v/>
      </c>
      <c r="V84" s="64" t="str">
        <f t="shared" si="40"/>
        <v/>
      </c>
    </row>
    <row r="85" spans="1:22" ht="13.95" customHeight="1" thickBot="1" x14ac:dyDescent="0.35">
      <c r="A85" s="83"/>
      <c r="B85" s="86"/>
      <c r="C85" s="61" t="s">
        <v>550</v>
      </c>
      <c r="D85" s="89"/>
      <c r="E85" s="89"/>
      <c r="F85" s="65" t="str">
        <f t="shared" ref="F85:V85" si="41">IFERROR(SQRT(2*(F83-F82)^2/(F83+F82)),"")</f>
        <v/>
      </c>
      <c r="G85" s="65" t="str">
        <f t="shared" si="41"/>
        <v/>
      </c>
      <c r="H85" s="65" t="str">
        <f t="shared" si="41"/>
        <v/>
      </c>
      <c r="I85" s="65" t="str">
        <f t="shared" si="41"/>
        <v/>
      </c>
      <c r="J85" s="65" t="str">
        <f t="shared" si="41"/>
        <v/>
      </c>
      <c r="K85" s="65" t="str">
        <f t="shared" si="41"/>
        <v/>
      </c>
      <c r="L85" s="65" t="str">
        <f t="shared" si="41"/>
        <v/>
      </c>
      <c r="M85" s="65" t="str">
        <f t="shared" si="41"/>
        <v/>
      </c>
      <c r="N85" s="70" t="str">
        <f t="shared" si="41"/>
        <v/>
      </c>
      <c r="O85" s="70" t="str">
        <f t="shared" si="41"/>
        <v/>
      </c>
      <c r="P85" s="70" t="str">
        <f t="shared" si="41"/>
        <v/>
      </c>
      <c r="Q85" s="65" t="str">
        <f t="shared" si="41"/>
        <v/>
      </c>
      <c r="R85" s="65" t="str">
        <f t="shared" si="41"/>
        <v/>
      </c>
      <c r="S85" s="65" t="str">
        <f t="shared" si="41"/>
        <v/>
      </c>
      <c r="T85" s="65" t="str">
        <f t="shared" si="41"/>
        <v/>
      </c>
      <c r="U85" s="65" t="str">
        <f t="shared" si="41"/>
        <v/>
      </c>
      <c r="V85" s="66" t="str">
        <f t="shared" si="41"/>
        <v/>
      </c>
    </row>
    <row r="86" spans="1:22" ht="13.95" customHeight="1" x14ac:dyDescent="0.3">
      <c r="A86" s="81">
        <v>8031600</v>
      </c>
      <c r="B86" s="84" t="s">
        <v>86</v>
      </c>
      <c r="C86" s="58" t="s">
        <v>547</v>
      </c>
      <c r="D86" s="91"/>
      <c r="E86" s="91"/>
      <c r="F86" s="58"/>
      <c r="G86" s="58"/>
      <c r="H86" s="58"/>
      <c r="I86" s="58"/>
      <c r="J86" s="58"/>
      <c r="K86" s="58"/>
      <c r="L86" s="58"/>
      <c r="M86" s="58"/>
      <c r="Q86" s="58"/>
      <c r="R86" s="58"/>
      <c r="S86" s="58"/>
      <c r="T86" s="58"/>
      <c r="U86" s="58"/>
      <c r="V86" s="59"/>
    </row>
    <row r="87" spans="1:22" ht="13.95" customHeight="1" x14ac:dyDescent="0.3">
      <c r="A87" s="82"/>
      <c r="B87" s="85"/>
      <c r="C87" s="18" t="s">
        <v>548</v>
      </c>
      <c r="D87" s="88"/>
      <c r="E87" s="88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60"/>
    </row>
    <row r="88" spans="1:22" ht="13.95" customHeight="1" x14ac:dyDescent="0.3">
      <c r="A88" s="82"/>
      <c r="B88" s="85"/>
      <c r="C88" s="18" t="s">
        <v>549</v>
      </c>
      <c r="D88" s="88"/>
      <c r="E88" s="88"/>
      <c r="F88" s="63" t="str">
        <f t="shared" ref="F88:V88" si="42">IFERROR((F87-F86)/F86,"")</f>
        <v/>
      </c>
      <c r="G88" s="63" t="str">
        <f t="shared" si="42"/>
        <v/>
      </c>
      <c r="H88" s="63" t="str">
        <f t="shared" si="42"/>
        <v/>
      </c>
      <c r="I88" s="63" t="str">
        <f t="shared" si="42"/>
        <v/>
      </c>
      <c r="J88" s="63" t="str">
        <f t="shared" si="42"/>
        <v/>
      </c>
      <c r="K88" s="63" t="str">
        <f t="shared" si="42"/>
        <v/>
      </c>
      <c r="L88" s="63" t="str">
        <f t="shared" si="42"/>
        <v/>
      </c>
      <c r="M88" s="63" t="str">
        <f t="shared" si="42"/>
        <v/>
      </c>
      <c r="N88" s="35" t="str">
        <f t="shared" si="42"/>
        <v/>
      </c>
      <c r="O88" s="35" t="str">
        <f t="shared" si="42"/>
        <v/>
      </c>
      <c r="P88" s="35" t="str">
        <f t="shared" si="42"/>
        <v/>
      </c>
      <c r="Q88" s="63" t="str">
        <f t="shared" si="42"/>
        <v/>
      </c>
      <c r="R88" s="63" t="str">
        <f t="shared" si="42"/>
        <v/>
      </c>
      <c r="S88" s="63" t="str">
        <f t="shared" si="42"/>
        <v/>
      </c>
      <c r="T88" s="63" t="str">
        <f t="shared" si="42"/>
        <v/>
      </c>
      <c r="U88" s="63" t="str">
        <f t="shared" si="42"/>
        <v/>
      </c>
      <c r="V88" s="64" t="str">
        <f t="shared" si="42"/>
        <v/>
      </c>
    </row>
    <row r="89" spans="1:22" ht="13.95" customHeight="1" thickBot="1" x14ac:dyDescent="0.35">
      <c r="A89" s="83"/>
      <c r="B89" s="86"/>
      <c r="C89" s="61" t="s">
        <v>550</v>
      </c>
      <c r="D89" s="89"/>
      <c r="E89" s="89"/>
      <c r="F89" s="65" t="str">
        <f t="shared" ref="F89:V89" si="43">IFERROR(SQRT(2*(F87-F86)^2/(F87+F86)),"")</f>
        <v/>
      </c>
      <c r="G89" s="65" t="str">
        <f t="shared" si="43"/>
        <v/>
      </c>
      <c r="H89" s="65" t="str">
        <f t="shared" si="43"/>
        <v/>
      </c>
      <c r="I89" s="65" t="str">
        <f t="shared" si="43"/>
        <v/>
      </c>
      <c r="J89" s="65" t="str">
        <f t="shared" si="43"/>
        <v/>
      </c>
      <c r="K89" s="65" t="str">
        <f t="shared" si="43"/>
        <v/>
      </c>
      <c r="L89" s="65" t="str">
        <f t="shared" si="43"/>
        <v/>
      </c>
      <c r="M89" s="65" t="str">
        <f t="shared" si="43"/>
        <v/>
      </c>
      <c r="N89" s="70" t="str">
        <f t="shared" si="43"/>
        <v/>
      </c>
      <c r="O89" s="70" t="str">
        <f t="shared" si="43"/>
        <v/>
      </c>
      <c r="P89" s="70" t="str">
        <f t="shared" si="43"/>
        <v/>
      </c>
      <c r="Q89" s="65" t="str">
        <f t="shared" si="43"/>
        <v/>
      </c>
      <c r="R89" s="65" t="str">
        <f t="shared" si="43"/>
        <v/>
      </c>
      <c r="S89" s="65" t="str">
        <f t="shared" si="43"/>
        <v/>
      </c>
      <c r="T89" s="65" t="str">
        <f t="shared" si="43"/>
        <v/>
      </c>
      <c r="U89" s="65" t="str">
        <f t="shared" si="43"/>
        <v/>
      </c>
      <c r="V89" s="66" t="str">
        <f t="shared" si="43"/>
        <v/>
      </c>
    </row>
    <row r="90" spans="1:22" ht="13.95" customHeight="1" x14ac:dyDescent="0.3">
      <c r="A90" s="81">
        <v>8052700</v>
      </c>
      <c r="B90" s="84" t="s">
        <v>120</v>
      </c>
      <c r="C90" s="58" t="s">
        <v>547</v>
      </c>
      <c r="D90" s="91"/>
      <c r="E90" s="91"/>
      <c r="F90" s="58"/>
      <c r="G90" s="58"/>
      <c r="H90" s="58"/>
      <c r="I90" s="58"/>
      <c r="J90" s="58"/>
      <c r="K90" s="58"/>
      <c r="L90" s="58"/>
      <c r="M90" s="58"/>
      <c r="Q90" s="58"/>
      <c r="R90" s="58"/>
      <c r="S90" s="58"/>
      <c r="T90" s="58"/>
      <c r="U90" s="58"/>
      <c r="V90" s="59"/>
    </row>
    <row r="91" spans="1:22" ht="13.95" customHeight="1" x14ac:dyDescent="0.3">
      <c r="A91" s="82"/>
      <c r="B91" s="85"/>
      <c r="C91" s="18" t="s">
        <v>548</v>
      </c>
      <c r="D91" s="88"/>
      <c r="E91" s="88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60"/>
    </row>
    <row r="92" spans="1:22" ht="13.95" customHeight="1" x14ac:dyDescent="0.3">
      <c r="A92" s="82"/>
      <c r="B92" s="85"/>
      <c r="C92" s="18" t="s">
        <v>549</v>
      </c>
      <c r="D92" s="88"/>
      <c r="E92" s="88"/>
      <c r="F92" s="63" t="str">
        <f t="shared" ref="F92:V92" si="44">IFERROR((F91-F90)/F90,"")</f>
        <v/>
      </c>
      <c r="G92" s="63" t="str">
        <f t="shared" si="44"/>
        <v/>
      </c>
      <c r="H92" s="63" t="str">
        <f t="shared" si="44"/>
        <v/>
      </c>
      <c r="I92" s="63" t="str">
        <f t="shared" si="44"/>
        <v/>
      </c>
      <c r="J92" s="63" t="str">
        <f t="shared" si="44"/>
        <v/>
      </c>
      <c r="K92" s="63" t="str">
        <f t="shared" si="44"/>
        <v/>
      </c>
      <c r="L92" s="63" t="str">
        <f t="shared" si="44"/>
        <v/>
      </c>
      <c r="M92" s="63" t="str">
        <f t="shared" si="44"/>
        <v/>
      </c>
      <c r="N92" s="35" t="str">
        <f t="shared" si="44"/>
        <v/>
      </c>
      <c r="O92" s="35" t="str">
        <f t="shared" si="44"/>
        <v/>
      </c>
      <c r="P92" s="35" t="str">
        <f t="shared" si="44"/>
        <v/>
      </c>
      <c r="Q92" s="63" t="str">
        <f t="shared" si="44"/>
        <v/>
      </c>
      <c r="R92" s="63" t="str">
        <f t="shared" si="44"/>
        <v/>
      </c>
      <c r="S92" s="63" t="str">
        <f t="shared" si="44"/>
        <v/>
      </c>
      <c r="T92" s="63" t="str">
        <f t="shared" si="44"/>
        <v/>
      </c>
      <c r="U92" s="63" t="str">
        <f t="shared" si="44"/>
        <v/>
      </c>
      <c r="V92" s="64" t="str">
        <f t="shared" si="44"/>
        <v/>
      </c>
    </row>
    <row r="93" spans="1:22" ht="13.95" customHeight="1" thickBot="1" x14ac:dyDescent="0.35">
      <c r="A93" s="83"/>
      <c r="B93" s="86"/>
      <c r="C93" s="61" t="s">
        <v>550</v>
      </c>
      <c r="D93" s="89"/>
      <c r="E93" s="89"/>
      <c r="F93" s="65" t="str">
        <f t="shared" ref="F93:V93" si="45">IFERROR(SQRT(2*(F91-F90)^2/(F91+F90)),"")</f>
        <v/>
      </c>
      <c r="G93" s="65" t="str">
        <f t="shared" si="45"/>
        <v/>
      </c>
      <c r="H93" s="65" t="str">
        <f t="shared" si="45"/>
        <v/>
      </c>
      <c r="I93" s="65" t="str">
        <f t="shared" si="45"/>
        <v/>
      </c>
      <c r="J93" s="65" t="str">
        <f t="shared" si="45"/>
        <v/>
      </c>
      <c r="K93" s="65" t="str">
        <f t="shared" si="45"/>
        <v/>
      </c>
      <c r="L93" s="65" t="str">
        <f t="shared" si="45"/>
        <v/>
      </c>
      <c r="M93" s="65" t="str">
        <f t="shared" si="45"/>
        <v/>
      </c>
      <c r="N93" s="70" t="str">
        <f t="shared" si="45"/>
        <v/>
      </c>
      <c r="O93" s="70" t="str">
        <f t="shared" si="45"/>
        <v/>
      </c>
      <c r="P93" s="70" t="str">
        <f t="shared" si="45"/>
        <v/>
      </c>
      <c r="Q93" s="65" t="str">
        <f t="shared" si="45"/>
        <v/>
      </c>
      <c r="R93" s="65" t="str">
        <f t="shared" si="45"/>
        <v/>
      </c>
      <c r="S93" s="65" t="str">
        <f t="shared" si="45"/>
        <v/>
      </c>
      <c r="T93" s="65" t="str">
        <f t="shared" si="45"/>
        <v/>
      </c>
      <c r="U93" s="65" t="str">
        <f t="shared" si="45"/>
        <v/>
      </c>
      <c r="V93" s="66" t="str">
        <f t="shared" si="45"/>
        <v/>
      </c>
    </row>
    <row r="94" spans="1:22" ht="13.95" customHeight="1" x14ac:dyDescent="0.3">
      <c r="A94" s="81">
        <v>8005200</v>
      </c>
      <c r="B94" s="84" t="s">
        <v>34</v>
      </c>
      <c r="C94" s="58" t="s">
        <v>547</v>
      </c>
      <c r="D94" s="91"/>
      <c r="E94" s="91"/>
      <c r="F94" s="58"/>
      <c r="G94" s="58"/>
      <c r="H94" s="58"/>
      <c r="I94" s="58"/>
      <c r="J94" s="58"/>
      <c r="K94" s="58"/>
      <c r="L94" s="58"/>
      <c r="M94" s="58"/>
      <c r="Q94" s="58"/>
      <c r="R94" s="58"/>
      <c r="S94" s="58"/>
      <c r="T94" s="58"/>
      <c r="U94" s="58"/>
      <c r="V94" s="59"/>
    </row>
    <row r="95" spans="1:22" ht="13.95" customHeight="1" x14ac:dyDescent="0.3">
      <c r="A95" s="82"/>
      <c r="B95" s="85"/>
      <c r="C95" s="18" t="s">
        <v>548</v>
      </c>
      <c r="D95" s="88"/>
      <c r="E95" s="88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60"/>
    </row>
    <row r="96" spans="1:22" ht="13.95" customHeight="1" x14ac:dyDescent="0.3">
      <c r="A96" s="82"/>
      <c r="B96" s="85"/>
      <c r="C96" s="18" t="s">
        <v>549</v>
      </c>
      <c r="D96" s="88"/>
      <c r="E96" s="88"/>
      <c r="F96" s="63" t="str">
        <f t="shared" ref="F96:V96" si="46">IFERROR((F95-F94)/F94,"")</f>
        <v/>
      </c>
      <c r="G96" s="63" t="str">
        <f t="shared" si="46"/>
        <v/>
      </c>
      <c r="H96" s="63" t="str">
        <f t="shared" si="46"/>
        <v/>
      </c>
      <c r="I96" s="63" t="str">
        <f t="shared" si="46"/>
        <v/>
      </c>
      <c r="J96" s="63" t="str">
        <f t="shared" si="46"/>
        <v/>
      </c>
      <c r="K96" s="63" t="str">
        <f t="shared" si="46"/>
        <v/>
      </c>
      <c r="L96" s="63" t="str">
        <f t="shared" si="46"/>
        <v/>
      </c>
      <c r="M96" s="63" t="str">
        <f t="shared" si="46"/>
        <v/>
      </c>
      <c r="N96" s="35" t="str">
        <f t="shared" si="46"/>
        <v/>
      </c>
      <c r="O96" s="35" t="str">
        <f t="shared" si="46"/>
        <v/>
      </c>
      <c r="P96" s="35" t="str">
        <f t="shared" si="46"/>
        <v/>
      </c>
      <c r="Q96" s="63" t="str">
        <f t="shared" si="46"/>
        <v/>
      </c>
      <c r="R96" s="63" t="str">
        <f t="shared" si="46"/>
        <v/>
      </c>
      <c r="S96" s="63" t="str">
        <f t="shared" si="46"/>
        <v/>
      </c>
      <c r="T96" s="63" t="str">
        <f t="shared" si="46"/>
        <v/>
      </c>
      <c r="U96" s="63" t="str">
        <f t="shared" si="46"/>
        <v/>
      </c>
      <c r="V96" s="64" t="str">
        <f t="shared" si="46"/>
        <v/>
      </c>
    </row>
    <row r="97" spans="1:22" ht="13.95" customHeight="1" thickBot="1" x14ac:dyDescent="0.35">
      <c r="A97" s="83"/>
      <c r="B97" s="86"/>
      <c r="C97" s="61" t="s">
        <v>550</v>
      </c>
      <c r="D97" s="89"/>
      <c r="E97" s="89"/>
      <c r="F97" s="65" t="str">
        <f t="shared" ref="F97:V97" si="47">IFERROR(SQRT(2*(F95-F94)^2/(F95+F94)),"")</f>
        <v/>
      </c>
      <c r="G97" s="65" t="str">
        <f t="shared" si="47"/>
        <v/>
      </c>
      <c r="H97" s="65" t="str">
        <f t="shared" si="47"/>
        <v/>
      </c>
      <c r="I97" s="65" t="str">
        <f t="shared" si="47"/>
        <v/>
      </c>
      <c r="J97" s="65" t="str">
        <f t="shared" si="47"/>
        <v/>
      </c>
      <c r="K97" s="65" t="str">
        <f t="shared" si="47"/>
        <v/>
      </c>
      <c r="L97" s="65" t="str">
        <f t="shared" si="47"/>
        <v/>
      </c>
      <c r="M97" s="65" t="str">
        <f t="shared" si="47"/>
        <v/>
      </c>
      <c r="N97" s="70" t="str">
        <f t="shared" si="47"/>
        <v/>
      </c>
      <c r="O97" s="70" t="str">
        <f t="shared" si="47"/>
        <v/>
      </c>
      <c r="P97" s="70" t="str">
        <f t="shared" si="47"/>
        <v/>
      </c>
      <c r="Q97" s="65" t="str">
        <f t="shared" si="47"/>
        <v/>
      </c>
      <c r="R97" s="65" t="str">
        <f t="shared" si="47"/>
        <v/>
      </c>
      <c r="S97" s="65" t="str">
        <f t="shared" si="47"/>
        <v/>
      </c>
      <c r="T97" s="65" t="str">
        <f t="shared" si="47"/>
        <v/>
      </c>
      <c r="U97" s="65" t="str">
        <f t="shared" si="47"/>
        <v/>
      </c>
      <c r="V97" s="66" t="str">
        <f t="shared" si="47"/>
        <v/>
      </c>
    </row>
    <row r="98" spans="1:22" ht="13.95" customHeight="1" x14ac:dyDescent="0.3">
      <c r="A98" s="81">
        <v>8024100</v>
      </c>
      <c r="B98" s="84" t="s">
        <v>65</v>
      </c>
      <c r="C98" s="58" t="s">
        <v>547</v>
      </c>
      <c r="D98" s="91"/>
      <c r="E98" s="91"/>
      <c r="F98" s="58"/>
      <c r="G98" s="58"/>
      <c r="H98" s="58"/>
      <c r="I98" s="58"/>
      <c r="J98" s="58"/>
      <c r="K98" s="58"/>
      <c r="L98" s="58"/>
      <c r="M98" s="58"/>
      <c r="Q98" s="58"/>
      <c r="R98" s="58"/>
      <c r="S98" s="58"/>
      <c r="T98" s="58"/>
      <c r="U98" s="58"/>
      <c r="V98" s="59"/>
    </row>
    <row r="99" spans="1:22" ht="13.95" customHeight="1" x14ac:dyDescent="0.3">
      <c r="A99" s="82"/>
      <c r="B99" s="85"/>
      <c r="C99" s="18" t="s">
        <v>548</v>
      </c>
      <c r="D99" s="88"/>
      <c r="E99" s="88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60"/>
    </row>
    <row r="100" spans="1:22" ht="13.95" customHeight="1" x14ac:dyDescent="0.3">
      <c r="A100" s="82"/>
      <c r="B100" s="85"/>
      <c r="C100" s="18" t="s">
        <v>549</v>
      </c>
      <c r="D100" s="88"/>
      <c r="E100" s="88"/>
      <c r="F100" s="63" t="str">
        <f t="shared" ref="F100:V100" si="48">IFERROR((F99-F98)/F98,"")</f>
        <v/>
      </c>
      <c r="G100" s="63" t="str">
        <f t="shared" si="48"/>
        <v/>
      </c>
      <c r="H100" s="63" t="str">
        <f t="shared" si="48"/>
        <v/>
      </c>
      <c r="I100" s="63" t="str">
        <f t="shared" si="48"/>
        <v/>
      </c>
      <c r="J100" s="63" t="str">
        <f t="shared" si="48"/>
        <v/>
      </c>
      <c r="K100" s="63" t="str">
        <f t="shared" si="48"/>
        <v/>
      </c>
      <c r="L100" s="63" t="str">
        <f t="shared" si="48"/>
        <v/>
      </c>
      <c r="M100" s="63" t="str">
        <f t="shared" si="48"/>
        <v/>
      </c>
      <c r="N100" s="35" t="str">
        <f t="shared" si="48"/>
        <v/>
      </c>
      <c r="O100" s="35" t="str">
        <f t="shared" si="48"/>
        <v/>
      </c>
      <c r="P100" s="35" t="str">
        <f t="shared" si="48"/>
        <v/>
      </c>
      <c r="Q100" s="63" t="str">
        <f t="shared" si="48"/>
        <v/>
      </c>
      <c r="R100" s="63" t="str">
        <f t="shared" si="48"/>
        <v/>
      </c>
      <c r="S100" s="63" t="str">
        <f t="shared" si="48"/>
        <v/>
      </c>
      <c r="T100" s="63" t="str">
        <f t="shared" si="48"/>
        <v/>
      </c>
      <c r="U100" s="63" t="str">
        <f t="shared" si="48"/>
        <v/>
      </c>
      <c r="V100" s="64" t="str">
        <f t="shared" si="48"/>
        <v/>
      </c>
    </row>
    <row r="101" spans="1:22" ht="13.95" customHeight="1" thickBot="1" x14ac:dyDescent="0.35">
      <c r="A101" s="83"/>
      <c r="B101" s="86"/>
      <c r="C101" s="61" t="s">
        <v>550</v>
      </c>
      <c r="D101" s="89"/>
      <c r="E101" s="89"/>
      <c r="F101" s="65" t="str">
        <f t="shared" ref="F101:V101" si="49">IFERROR(SQRT(2*(F99-F98)^2/(F99+F98)),"")</f>
        <v/>
      </c>
      <c r="G101" s="65" t="str">
        <f t="shared" si="49"/>
        <v/>
      </c>
      <c r="H101" s="65" t="str">
        <f t="shared" si="49"/>
        <v/>
      </c>
      <c r="I101" s="65" t="str">
        <f t="shared" si="49"/>
        <v/>
      </c>
      <c r="J101" s="65" t="str">
        <f t="shared" si="49"/>
        <v/>
      </c>
      <c r="K101" s="65" t="str">
        <f t="shared" si="49"/>
        <v/>
      </c>
      <c r="L101" s="65" t="str">
        <f t="shared" si="49"/>
        <v/>
      </c>
      <c r="M101" s="65" t="str">
        <f t="shared" si="49"/>
        <v/>
      </c>
      <c r="N101" s="70" t="str">
        <f t="shared" si="49"/>
        <v/>
      </c>
      <c r="O101" s="70" t="str">
        <f t="shared" si="49"/>
        <v/>
      </c>
      <c r="P101" s="70" t="str">
        <f t="shared" si="49"/>
        <v/>
      </c>
      <c r="Q101" s="65" t="str">
        <f t="shared" si="49"/>
        <v/>
      </c>
      <c r="R101" s="65" t="str">
        <f t="shared" si="49"/>
        <v/>
      </c>
      <c r="S101" s="65" t="str">
        <f t="shared" si="49"/>
        <v/>
      </c>
      <c r="T101" s="65" t="str">
        <f t="shared" si="49"/>
        <v/>
      </c>
      <c r="U101" s="65" t="str">
        <f t="shared" si="49"/>
        <v/>
      </c>
      <c r="V101" s="66" t="str">
        <f t="shared" si="49"/>
        <v/>
      </c>
    </row>
    <row r="102" spans="1:22" ht="13.95" customHeight="1" x14ac:dyDescent="0.3">
      <c r="A102" s="81">
        <v>8056000</v>
      </c>
      <c r="B102" s="84" t="s">
        <v>135</v>
      </c>
      <c r="C102" s="58" t="s">
        <v>547</v>
      </c>
      <c r="D102" s="91"/>
      <c r="E102" s="91"/>
      <c r="F102" s="58"/>
      <c r="G102" s="58"/>
      <c r="H102" s="58"/>
      <c r="I102" s="58"/>
      <c r="J102" s="58"/>
      <c r="K102" s="58"/>
      <c r="L102" s="58"/>
      <c r="M102" s="58"/>
      <c r="Q102" s="58"/>
      <c r="R102" s="58"/>
      <c r="S102" s="58"/>
      <c r="T102" s="58"/>
      <c r="U102" s="58"/>
      <c r="V102" s="59"/>
    </row>
    <row r="103" spans="1:22" ht="13.95" customHeight="1" x14ac:dyDescent="0.3">
      <c r="A103" s="82"/>
      <c r="B103" s="85"/>
      <c r="C103" s="18" t="s">
        <v>548</v>
      </c>
      <c r="D103" s="88"/>
      <c r="E103" s="88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60"/>
    </row>
    <row r="104" spans="1:22" ht="13.95" customHeight="1" x14ac:dyDescent="0.3">
      <c r="A104" s="82"/>
      <c r="B104" s="85"/>
      <c r="C104" s="18" t="s">
        <v>549</v>
      </c>
      <c r="D104" s="88"/>
      <c r="E104" s="88"/>
      <c r="F104" s="63" t="str">
        <f t="shared" ref="F104:V104" si="50">IFERROR((F103-F102)/F102,"")</f>
        <v/>
      </c>
      <c r="G104" s="63" t="str">
        <f t="shared" si="50"/>
        <v/>
      </c>
      <c r="H104" s="63" t="str">
        <f t="shared" si="50"/>
        <v/>
      </c>
      <c r="I104" s="63" t="str">
        <f t="shared" si="50"/>
        <v/>
      </c>
      <c r="J104" s="63" t="str">
        <f t="shared" si="50"/>
        <v/>
      </c>
      <c r="K104" s="63" t="str">
        <f t="shared" si="50"/>
        <v/>
      </c>
      <c r="L104" s="63" t="str">
        <f t="shared" si="50"/>
        <v/>
      </c>
      <c r="M104" s="63" t="str">
        <f t="shared" si="50"/>
        <v/>
      </c>
      <c r="N104" s="35" t="str">
        <f t="shared" si="50"/>
        <v/>
      </c>
      <c r="O104" s="35" t="str">
        <f t="shared" si="50"/>
        <v/>
      </c>
      <c r="P104" s="35" t="str">
        <f t="shared" si="50"/>
        <v/>
      </c>
      <c r="Q104" s="63" t="str">
        <f t="shared" si="50"/>
        <v/>
      </c>
      <c r="R104" s="63" t="str">
        <f t="shared" si="50"/>
        <v/>
      </c>
      <c r="S104" s="63" t="str">
        <f t="shared" si="50"/>
        <v/>
      </c>
      <c r="T104" s="63" t="str">
        <f t="shared" si="50"/>
        <v/>
      </c>
      <c r="U104" s="63" t="str">
        <f t="shared" si="50"/>
        <v/>
      </c>
      <c r="V104" s="64" t="str">
        <f t="shared" si="50"/>
        <v/>
      </c>
    </row>
    <row r="105" spans="1:22" ht="13.95" customHeight="1" thickBot="1" x14ac:dyDescent="0.35">
      <c r="A105" s="83"/>
      <c r="B105" s="86"/>
      <c r="C105" s="61" t="s">
        <v>550</v>
      </c>
      <c r="D105" s="89"/>
      <c r="E105" s="89"/>
      <c r="F105" s="65" t="str">
        <f t="shared" ref="F105:V105" si="51">IFERROR(SQRT(2*(F103-F102)^2/(F103+F102)),"")</f>
        <v/>
      </c>
      <c r="G105" s="65" t="str">
        <f t="shared" si="51"/>
        <v/>
      </c>
      <c r="H105" s="65" t="str">
        <f t="shared" si="51"/>
        <v/>
      </c>
      <c r="I105" s="65" t="str">
        <f t="shared" si="51"/>
        <v/>
      </c>
      <c r="J105" s="65" t="str">
        <f t="shared" si="51"/>
        <v/>
      </c>
      <c r="K105" s="65" t="str">
        <f t="shared" si="51"/>
        <v/>
      </c>
      <c r="L105" s="65" t="str">
        <f t="shared" si="51"/>
        <v/>
      </c>
      <c r="M105" s="65" t="str">
        <f t="shared" si="51"/>
        <v/>
      </c>
      <c r="N105" s="70" t="str">
        <f t="shared" si="51"/>
        <v/>
      </c>
      <c r="O105" s="70" t="str">
        <f t="shared" si="51"/>
        <v/>
      </c>
      <c r="P105" s="70" t="str">
        <f t="shared" si="51"/>
        <v/>
      </c>
      <c r="Q105" s="65" t="str">
        <f t="shared" si="51"/>
        <v/>
      </c>
      <c r="R105" s="65" t="str">
        <f t="shared" si="51"/>
        <v/>
      </c>
      <c r="S105" s="65" t="str">
        <f t="shared" si="51"/>
        <v/>
      </c>
      <c r="T105" s="65" t="str">
        <f t="shared" si="51"/>
        <v/>
      </c>
      <c r="U105" s="65" t="str">
        <f t="shared" si="51"/>
        <v/>
      </c>
      <c r="V105" s="66" t="str">
        <f t="shared" si="51"/>
        <v/>
      </c>
    </row>
    <row r="106" spans="1:22" ht="13.95" customHeight="1" x14ac:dyDescent="0.3">
      <c r="A106" s="81">
        <v>8040000</v>
      </c>
      <c r="B106" s="84" t="s">
        <v>104</v>
      </c>
      <c r="C106" s="58" t="s">
        <v>547</v>
      </c>
      <c r="D106" s="91"/>
      <c r="E106" s="91"/>
      <c r="F106" s="58"/>
      <c r="G106" s="58"/>
      <c r="H106" s="58"/>
      <c r="I106" s="58"/>
      <c r="J106" s="58"/>
      <c r="K106" s="58"/>
      <c r="L106" s="58"/>
      <c r="M106" s="58"/>
      <c r="Q106" s="58"/>
      <c r="R106" s="58"/>
      <c r="S106" s="58"/>
      <c r="T106" s="58"/>
      <c r="U106" s="58"/>
      <c r="V106" s="59"/>
    </row>
    <row r="107" spans="1:22" ht="13.95" customHeight="1" x14ac:dyDescent="0.3">
      <c r="A107" s="82"/>
      <c r="B107" s="85"/>
      <c r="C107" s="18" t="s">
        <v>548</v>
      </c>
      <c r="D107" s="88"/>
      <c r="E107" s="88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60"/>
    </row>
    <row r="108" spans="1:22" ht="13.95" customHeight="1" x14ac:dyDescent="0.3">
      <c r="A108" s="82"/>
      <c r="B108" s="85"/>
      <c r="C108" s="18" t="s">
        <v>549</v>
      </c>
      <c r="D108" s="88"/>
      <c r="E108" s="88"/>
      <c r="F108" s="63" t="str">
        <f t="shared" ref="F108:V108" si="52">IFERROR((F107-F106)/F106,"")</f>
        <v/>
      </c>
      <c r="G108" s="63" t="str">
        <f t="shared" si="52"/>
        <v/>
      </c>
      <c r="H108" s="63" t="str">
        <f t="shared" si="52"/>
        <v/>
      </c>
      <c r="I108" s="63" t="str">
        <f t="shared" si="52"/>
        <v/>
      </c>
      <c r="J108" s="63" t="str">
        <f t="shared" si="52"/>
        <v/>
      </c>
      <c r="K108" s="63" t="str">
        <f t="shared" si="52"/>
        <v/>
      </c>
      <c r="L108" s="63" t="str">
        <f t="shared" si="52"/>
        <v/>
      </c>
      <c r="M108" s="63" t="str">
        <f t="shared" si="52"/>
        <v/>
      </c>
      <c r="N108" s="35" t="str">
        <f t="shared" si="52"/>
        <v/>
      </c>
      <c r="O108" s="35" t="str">
        <f t="shared" si="52"/>
        <v/>
      </c>
      <c r="P108" s="35" t="str">
        <f t="shared" si="52"/>
        <v/>
      </c>
      <c r="Q108" s="63" t="str">
        <f t="shared" si="52"/>
        <v/>
      </c>
      <c r="R108" s="63" t="str">
        <f t="shared" si="52"/>
        <v/>
      </c>
      <c r="S108" s="63" t="str">
        <f t="shared" si="52"/>
        <v/>
      </c>
      <c r="T108" s="63" t="str">
        <f t="shared" si="52"/>
        <v/>
      </c>
      <c r="U108" s="63" t="str">
        <f t="shared" si="52"/>
        <v/>
      </c>
      <c r="V108" s="64" t="str">
        <f t="shared" si="52"/>
        <v/>
      </c>
    </row>
    <row r="109" spans="1:22" ht="13.95" customHeight="1" thickBot="1" x14ac:dyDescent="0.35">
      <c r="A109" s="83"/>
      <c r="B109" s="86"/>
      <c r="C109" s="61" t="s">
        <v>550</v>
      </c>
      <c r="D109" s="89"/>
      <c r="E109" s="89"/>
      <c r="F109" s="65" t="str">
        <f t="shared" ref="F109:V109" si="53">IFERROR(SQRT(2*(F107-F106)^2/(F107+F106)),"")</f>
        <v/>
      </c>
      <c r="G109" s="65" t="str">
        <f t="shared" si="53"/>
        <v/>
      </c>
      <c r="H109" s="65" t="str">
        <f t="shared" si="53"/>
        <v/>
      </c>
      <c r="I109" s="65" t="str">
        <f t="shared" si="53"/>
        <v/>
      </c>
      <c r="J109" s="65" t="str">
        <f t="shared" si="53"/>
        <v/>
      </c>
      <c r="K109" s="65" t="str">
        <f t="shared" si="53"/>
        <v/>
      </c>
      <c r="L109" s="65" t="str">
        <f t="shared" si="53"/>
        <v/>
      </c>
      <c r="M109" s="65" t="str">
        <f t="shared" si="53"/>
        <v/>
      </c>
      <c r="N109" s="74" t="str">
        <f t="shared" si="53"/>
        <v/>
      </c>
      <c r="O109" s="74" t="str">
        <f t="shared" si="53"/>
        <v/>
      </c>
      <c r="P109" s="74" t="str">
        <f t="shared" si="53"/>
        <v/>
      </c>
      <c r="Q109" s="65" t="str">
        <f t="shared" si="53"/>
        <v/>
      </c>
      <c r="R109" s="65" t="str">
        <f t="shared" si="53"/>
        <v/>
      </c>
      <c r="S109" s="65" t="str">
        <f t="shared" si="53"/>
        <v/>
      </c>
      <c r="T109" s="65" t="str">
        <f t="shared" si="53"/>
        <v/>
      </c>
      <c r="U109" s="65" t="str">
        <f t="shared" si="53"/>
        <v/>
      </c>
      <c r="V109" s="66" t="str">
        <f t="shared" si="53"/>
        <v/>
      </c>
    </row>
    <row r="110" spans="1:22" ht="13.95" customHeight="1" x14ac:dyDescent="0.3">
      <c r="A110" s="81">
        <v>8035100</v>
      </c>
      <c r="B110" s="84" t="s">
        <v>205</v>
      </c>
      <c r="C110" s="58" t="s">
        <v>547</v>
      </c>
      <c r="D110" s="87"/>
      <c r="E110" s="90"/>
    </row>
    <row r="111" spans="1:22" ht="13.95" customHeight="1" x14ac:dyDescent="0.3">
      <c r="A111" s="82"/>
      <c r="B111" s="85"/>
      <c r="C111" s="18" t="s">
        <v>548</v>
      </c>
      <c r="D111" s="88"/>
      <c r="E111" s="88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60"/>
    </row>
    <row r="112" spans="1:22" ht="13.95" customHeight="1" x14ac:dyDescent="0.3">
      <c r="A112" s="82"/>
      <c r="B112" s="85"/>
      <c r="C112" s="18" t="s">
        <v>549</v>
      </c>
      <c r="D112" s="88"/>
      <c r="E112" s="88"/>
      <c r="F112" s="63" t="str">
        <f t="shared" ref="F112:V112" si="54">IFERROR((F111-F110)/F110,"")</f>
        <v/>
      </c>
      <c r="G112" s="63" t="str">
        <f t="shared" si="54"/>
        <v/>
      </c>
      <c r="H112" s="63" t="str">
        <f t="shared" si="54"/>
        <v/>
      </c>
      <c r="I112" s="63" t="str">
        <f t="shared" si="54"/>
        <v/>
      </c>
      <c r="J112" s="63" t="str">
        <f t="shared" si="54"/>
        <v/>
      </c>
      <c r="K112" s="63" t="str">
        <f t="shared" si="54"/>
        <v/>
      </c>
      <c r="L112" s="63" t="str">
        <f t="shared" si="54"/>
        <v/>
      </c>
      <c r="M112" s="63" t="str">
        <f t="shared" si="54"/>
        <v/>
      </c>
      <c r="N112" s="35" t="str">
        <f t="shared" si="54"/>
        <v/>
      </c>
      <c r="O112" s="35" t="str">
        <f t="shared" si="54"/>
        <v/>
      </c>
      <c r="P112" s="35" t="str">
        <f t="shared" si="54"/>
        <v/>
      </c>
      <c r="Q112" s="63" t="str">
        <f t="shared" si="54"/>
        <v/>
      </c>
      <c r="R112" s="63" t="str">
        <f t="shared" si="54"/>
        <v/>
      </c>
      <c r="S112" s="63" t="str">
        <f t="shared" si="54"/>
        <v/>
      </c>
      <c r="T112" s="63" t="str">
        <f t="shared" si="54"/>
        <v/>
      </c>
      <c r="U112" s="63" t="str">
        <f t="shared" si="54"/>
        <v/>
      </c>
      <c r="V112" s="64" t="str">
        <f t="shared" si="54"/>
        <v/>
      </c>
    </row>
    <row r="113" spans="1:22" ht="13.95" customHeight="1" thickBot="1" x14ac:dyDescent="0.35">
      <c r="A113" s="83"/>
      <c r="B113" s="86"/>
      <c r="C113" s="61" t="s">
        <v>550</v>
      </c>
      <c r="D113" s="89"/>
      <c r="E113" s="89"/>
      <c r="F113" s="65" t="str">
        <f t="shared" ref="F113:V113" si="55">IFERROR(SQRT(2*(F111-F110)^2/(F111+F110)),"")</f>
        <v/>
      </c>
      <c r="G113" s="65" t="str">
        <f t="shared" si="55"/>
        <v/>
      </c>
      <c r="H113" s="65" t="str">
        <f t="shared" si="55"/>
        <v/>
      </c>
      <c r="I113" s="65" t="str">
        <f t="shared" si="55"/>
        <v/>
      </c>
      <c r="J113" s="65" t="str">
        <f t="shared" si="55"/>
        <v/>
      </c>
      <c r="K113" s="65" t="str">
        <f t="shared" si="55"/>
        <v/>
      </c>
      <c r="L113" s="65" t="str">
        <f t="shared" si="55"/>
        <v/>
      </c>
      <c r="M113" s="65" t="str">
        <f t="shared" si="55"/>
        <v/>
      </c>
      <c r="N113" s="74" t="str">
        <f t="shared" si="55"/>
        <v/>
      </c>
      <c r="O113" s="74" t="str">
        <f t="shared" si="55"/>
        <v/>
      </c>
      <c r="P113" s="74" t="str">
        <f t="shared" si="55"/>
        <v/>
      </c>
      <c r="Q113" s="65" t="str">
        <f t="shared" si="55"/>
        <v/>
      </c>
      <c r="R113" s="65" t="str">
        <f t="shared" si="55"/>
        <v/>
      </c>
      <c r="S113" s="65" t="str">
        <f t="shared" si="55"/>
        <v/>
      </c>
      <c r="T113" s="65" t="str">
        <f t="shared" si="55"/>
        <v/>
      </c>
      <c r="U113" s="65" t="str">
        <f t="shared" si="55"/>
        <v/>
      </c>
      <c r="V113" s="66" t="str">
        <f t="shared" si="55"/>
        <v/>
      </c>
    </row>
    <row r="114" spans="1:22" ht="13.95" customHeight="1" x14ac:dyDescent="0.3">
      <c r="A114" s="81">
        <v>8049100</v>
      </c>
      <c r="B114" s="84" t="s">
        <v>222</v>
      </c>
      <c r="C114" s="58" t="s">
        <v>547</v>
      </c>
      <c r="D114" s="87"/>
      <c r="E114" s="90"/>
    </row>
    <row r="115" spans="1:22" ht="13.95" customHeight="1" x14ac:dyDescent="0.3">
      <c r="A115" s="82"/>
      <c r="B115" s="85"/>
      <c r="C115" s="18" t="s">
        <v>548</v>
      </c>
      <c r="D115" s="88"/>
      <c r="E115" s="88"/>
    </row>
    <row r="116" spans="1:22" ht="13.95" customHeight="1" x14ac:dyDescent="0.3">
      <c r="A116" s="82"/>
      <c r="B116" s="85"/>
      <c r="C116" s="18" t="s">
        <v>549</v>
      </c>
      <c r="D116" s="88"/>
      <c r="E116" s="88"/>
      <c r="F116" s="63" t="str">
        <f t="shared" ref="F116:V116" si="56">IFERROR((F115-F114)/F114,"")</f>
        <v/>
      </c>
      <c r="G116" s="63" t="str">
        <f t="shared" si="56"/>
        <v/>
      </c>
      <c r="H116" s="63" t="str">
        <f t="shared" si="56"/>
        <v/>
      </c>
      <c r="I116" s="63" t="str">
        <f t="shared" si="56"/>
        <v/>
      </c>
      <c r="J116" s="63" t="str">
        <f t="shared" si="56"/>
        <v/>
      </c>
      <c r="K116" s="63" t="str">
        <f t="shared" si="56"/>
        <v/>
      </c>
      <c r="L116" s="63" t="str">
        <f t="shared" si="56"/>
        <v/>
      </c>
      <c r="M116" s="63" t="str">
        <f t="shared" si="56"/>
        <v/>
      </c>
      <c r="N116" s="35" t="str">
        <f t="shared" si="56"/>
        <v/>
      </c>
      <c r="O116" s="35" t="str">
        <f t="shared" si="56"/>
        <v/>
      </c>
      <c r="P116" s="35" t="str">
        <f t="shared" si="56"/>
        <v/>
      </c>
      <c r="Q116" s="63" t="str">
        <f t="shared" si="56"/>
        <v/>
      </c>
      <c r="R116" s="63" t="str">
        <f t="shared" si="56"/>
        <v/>
      </c>
      <c r="S116" s="63" t="str">
        <f t="shared" si="56"/>
        <v/>
      </c>
      <c r="T116" s="63" t="str">
        <f t="shared" si="56"/>
        <v/>
      </c>
      <c r="U116" s="63" t="str">
        <f t="shared" si="56"/>
        <v/>
      </c>
      <c r="V116" s="64" t="str">
        <f t="shared" si="56"/>
        <v/>
      </c>
    </row>
    <row r="117" spans="1:22" ht="13.95" customHeight="1" thickBot="1" x14ac:dyDescent="0.35">
      <c r="A117" s="83"/>
      <c r="B117" s="86"/>
      <c r="C117" s="61" t="s">
        <v>550</v>
      </c>
      <c r="D117" s="89"/>
      <c r="E117" s="89"/>
      <c r="F117" s="65" t="str">
        <f t="shared" ref="F117:V117" si="57">IFERROR(SQRT(2*(F115-F114)^2/(F115+F114)),"")</f>
        <v/>
      </c>
      <c r="G117" s="65" t="str">
        <f t="shared" si="57"/>
        <v/>
      </c>
      <c r="H117" s="65" t="str">
        <f t="shared" si="57"/>
        <v/>
      </c>
      <c r="I117" s="65" t="str">
        <f t="shared" si="57"/>
        <v/>
      </c>
      <c r="J117" s="65" t="str">
        <f t="shared" si="57"/>
        <v/>
      </c>
      <c r="K117" s="65" t="str">
        <f t="shared" si="57"/>
        <v/>
      </c>
      <c r="L117" s="65" t="str">
        <f t="shared" si="57"/>
        <v/>
      </c>
      <c r="M117" s="65" t="str">
        <f t="shared" si="57"/>
        <v/>
      </c>
      <c r="N117" s="74" t="str">
        <f t="shared" si="57"/>
        <v/>
      </c>
      <c r="O117" s="74" t="str">
        <f t="shared" si="57"/>
        <v/>
      </c>
      <c r="P117" s="74" t="str">
        <f t="shared" si="57"/>
        <v/>
      </c>
      <c r="Q117" s="65" t="str">
        <f t="shared" si="57"/>
        <v/>
      </c>
      <c r="R117" s="65" t="str">
        <f t="shared" si="57"/>
        <v/>
      </c>
      <c r="S117" s="65" t="str">
        <f t="shared" si="57"/>
        <v/>
      </c>
      <c r="T117" s="65" t="str">
        <f t="shared" si="57"/>
        <v/>
      </c>
      <c r="U117" s="65" t="str">
        <f t="shared" si="57"/>
        <v/>
      </c>
      <c r="V117" s="66" t="str">
        <f t="shared" si="57"/>
        <v/>
      </c>
    </row>
    <row r="118" spans="1:22" ht="13.95" customHeight="1" x14ac:dyDescent="0.3">
      <c r="A118" s="81">
        <v>8049200</v>
      </c>
      <c r="B118" s="84" t="s">
        <v>116</v>
      </c>
      <c r="C118" s="58" t="s">
        <v>547</v>
      </c>
      <c r="D118" s="91"/>
      <c r="E118" s="91"/>
      <c r="F118" s="75"/>
      <c r="G118" s="75"/>
      <c r="H118" s="75"/>
      <c r="I118" s="75"/>
      <c r="J118" s="75"/>
      <c r="K118" s="75"/>
      <c r="L118" s="75"/>
      <c r="M118" s="75"/>
      <c r="Q118" s="75"/>
      <c r="R118" s="75"/>
      <c r="S118" s="75"/>
      <c r="T118" s="58"/>
      <c r="U118" s="58"/>
      <c r="V118" s="59"/>
    </row>
    <row r="119" spans="1:22" ht="13.95" customHeight="1" x14ac:dyDescent="0.3">
      <c r="A119" s="82"/>
      <c r="B119" s="85"/>
      <c r="C119" s="18" t="s">
        <v>548</v>
      </c>
      <c r="D119" s="88"/>
      <c r="E119" s="88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60"/>
    </row>
    <row r="120" spans="1:22" ht="13.95" customHeight="1" x14ac:dyDescent="0.3">
      <c r="A120" s="82"/>
      <c r="B120" s="85"/>
      <c r="C120" s="18" t="s">
        <v>549</v>
      </c>
      <c r="D120" s="88"/>
      <c r="E120" s="88"/>
      <c r="F120" s="63" t="str">
        <f t="shared" ref="F120:V120" si="58">IFERROR((F119-F118)/F118,"")</f>
        <v/>
      </c>
      <c r="G120" s="63" t="str">
        <f t="shared" si="58"/>
        <v/>
      </c>
      <c r="H120" s="63" t="str">
        <f t="shared" si="58"/>
        <v/>
      </c>
      <c r="I120" s="63" t="str">
        <f t="shared" si="58"/>
        <v/>
      </c>
      <c r="J120" s="63" t="str">
        <f t="shared" si="58"/>
        <v/>
      </c>
      <c r="K120" s="63" t="str">
        <f t="shared" si="58"/>
        <v/>
      </c>
      <c r="L120" s="63" t="str">
        <f t="shared" si="58"/>
        <v/>
      </c>
      <c r="M120" s="63" t="str">
        <f t="shared" si="58"/>
        <v/>
      </c>
      <c r="N120" s="35" t="str">
        <f t="shared" si="58"/>
        <v/>
      </c>
      <c r="O120" s="35" t="str">
        <f t="shared" si="58"/>
        <v/>
      </c>
      <c r="P120" s="35" t="str">
        <f t="shared" si="58"/>
        <v/>
      </c>
      <c r="Q120" s="63" t="str">
        <f t="shared" si="58"/>
        <v/>
      </c>
      <c r="R120" s="63" t="str">
        <f t="shared" si="58"/>
        <v/>
      </c>
      <c r="S120" s="63" t="str">
        <f t="shared" si="58"/>
        <v/>
      </c>
      <c r="T120" s="63" t="str">
        <f t="shared" si="58"/>
        <v/>
      </c>
      <c r="U120" s="63" t="str">
        <f t="shared" si="58"/>
        <v/>
      </c>
      <c r="V120" s="64" t="str">
        <f t="shared" si="58"/>
        <v/>
      </c>
    </row>
    <row r="121" spans="1:22" ht="13.95" customHeight="1" thickBot="1" x14ac:dyDescent="0.35">
      <c r="A121" s="83"/>
      <c r="B121" s="86"/>
      <c r="C121" s="61" t="s">
        <v>550</v>
      </c>
      <c r="D121" s="89"/>
      <c r="E121" s="89"/>
      <c r="F121" s="65" t="str">
        <f t="shared" ref="F121:V121" si="59">IFERROR(SQRT(2*(F119-F118)^2/(F119+F118)),"")</f>
        <v/>
      </c>
      <c r="G121" s="65" t="str">
        <f t="shared" si="59"/>
        <v/>
      </c>
      <c r="H121" s="65" t="str">
        <f t="shared" si="59"/>
        <v/>
      </c>
      <c r="I121" s="65" t="str">
        <f t="shared" si="59"/>
        <v/>
      </c>
      <c r="J121" s="65" t="str">
        <f t="shared" si="59"/>
        <v/>
      </c>
      <c r="K121" s="65" t="str">
        <f t="shared" si="59"/>
        <v/>
      </c>
      <c r="L121" s="65" t="str">
        <f t="shared" si="59"/>
        <v/>
      </c>
      <c r="M121" s="65" t="str">
        <f t="shared" si="59"/>
        <v/>
      </c>
      <c r="N121" s="70" t="str">
        <f t="shared" si="59"/>
        <v/>
      </c>
      <c r="O121" s="70" t="str">
        <f t="shared" si="59"/>
        <v/>
      </c>
      <c r="P121" s="70" t="str">
        <f t="shared" si="59"/>
        <v/>
      </c>
      <c r="Q121" s="65" t="str">
        <f t="shared" si="59"/>
        <v/>
      </c>
      <c r="R121" s="65" t="str">
        <f t="shared" si="59"/>
        <v/>
      </c>
      <c r="S121" s="65" t="str">
        <f t="shared" si="59"/>
        <v/>
      </c>
      <c r="T121" s="65" t="str">
        <f t="shared" si="59"/>
        <v/>
      </c>
      <c r="U121" s="65" t="str">
        <f t="shared" si="59"/>
        <v/>
      </c>
      <c r="V121" s="66" t="str">
        <f t="shared" si="59"/>
        <v/>
      </c>
    </row>
    <row r="122" spans="1:22" ht="13.95" customHeight="1" x14ac:dyDescent="0.3">
      <c r="A122" s="81">
        <v>8054500</v>
      </c>
      <c r="B122" s="84" t="s">
        <v>126</v>
      </c>
      <c r="C122" s="58" t="s">
        <v>547</v>
      </c>
      <c r="D122" s="91"/>
      <c r="E122" s="91"/>
      <c r="F122" s="58"/>
      <c r="G122" s="58"/>
      <c r="H122" s="58"/>
      <c r="I122" s="58"/>
      <c r="J122" s="58"/>
      <c r="K122" s="58"/>
      <c r="L122" s="58"/>
      <c r="M122" s="58"/>
      <c r="Q122" s="58"/>
      <c r="R122" s="58"/>
      <c r="S122" s="58"/>
      <c r="T122" s="58"/>
      <c r="U122" s="58"/>
      <c r="V122" s="59"/>
    </row>
    <row r="123" spans="1:22" ht="13.95" customHeight="1" x14ac:dyDescent="0.3">
      <c r="A123" s="82"/>
      <c r="B123" s="85"/>
      <c r="C123" s="18" t="s">
        <v>548</v>
      </c>
      <c r="D123" s="88"/>
      <c r="E123" s="88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60"/>
    </row>
    <row r="124" spans="1:22" ht="13.95" customHeight="1" x14ac:dyDescent="0.3">
      <c r="A124" s="82"/>
      <c r="B124" s="85"/>
      <c r="C124" s="18" t="s">
        <v>549</v>
      </c>
      <c r="D124" s="88"/>
      <c r="E124" s="88"/>
      <c r="F124" s="63" t="str">
        <f t="shared" ref="F124:V124" si="60">IFERROR((F123-F122)/F122,"")</f>
        <v/>
      </c>
      <c r="G124" s="63" t="str">
        <f t="shared" si="60"/>
        <v/>
      </c>
      <c r="H124" s="63" t="str">
        <f t="shared" si="60"/>
        <v/>
      </c>
      <c r="I124" s="63" t="str">
        <f t="shared" si="60"/>
        <v/>
      </c>
      <c r="J124" s="63" t="str">
        <f t="shared" si="60"/>
        <v/>
      </c>
      <c r="K124" s="63" t="str">
        <f t="shared" si="60"/>
        <v/>
      </c>
      <c r="L124" s="63" t="str">
        <f t="shared" si="60"/>
        <v/>
      </c>
      <c r="M124" s="63" t="str">
        <f t="shared" si="60"/>
        <v/>
      </c>
      <c r="N124" s="35" t="str">
        <f t="shared" si="60"/>
        <v/>
      </c>
      <c r="O124" s="35" t="str">
        <f t="shared" si="60"/>
        <v/>
      </c>
      <c r="P124" s="35" t="str">
        <f t="shared" si="60"/>
        <v/>
      </c>
      <c r="Q124" s="63" t="str">
        <f t="shared" si="60"/>
        <v/>
      </c>
      <c r="R124" s="63" t="str">
        <f t="shared" si="60"/>
        <v/>
      </c>
      <c r="S124" s="63" t="str">
        <f t="shared" si="60"/>
        <v/>
      </c>
      <c r="T124" s="63" t="str">
        <f t="shared" si="60"/>
        <v/>
      </c>
      <c r="U124" s="63" t="str">
        <f t="shared" si="60"/>
        <v/>
      </c>
      <c r="V124" s="64" t="str">
        <f t="shared" si="60"/>
        <v/>
      </c>
    </row>
    <row r="125" spans="1:22" ht="13.95" customHeight="1" thickBot="1" x14ac:dyDescent="0.35">
      <c r="A125" s="83"/>
      <c r="B125" s="86"/>
      <c r="C125" s="61" t="s">
        <v>550</v>
      </c>
      <c r="D125" s="89"/>
      <c r="E125" s="89"/>
      <c r="F125" s="65" t="str">
        <f t="shared" ref="F125:V125" si="61">IFERROR(SQRT(2*(F123-F122)^2/(F123+F122)),"")</f>
        <v/>
      </c>
      <c r="G125" s="65" t="str">
        <f t="shared" si="61"/>
        <v/>
      </c>
      <c r="H125" s="65" t="str">
        <f t="shared" si="61"/>
        <v/>
      </c>
      <c r="I125" s="65" t="str">
        <f t="shared" si="61"/>
        <v/>
      </c>
      <c r="J125" s="65" t="str">
        <f t="shared" si="61"/>
        <v/>
      </c>
      <c r="K125" s="65" t="str">
        <f t="shared" si="61"/>
        <v/>
      </c>
      <c r="L125" s="65" t="str">
        <f t="shared" si="61"/>
        <v/>
      </c>
      <c r="M125" s="65" t="str">
        <f t="shared" si="61"/>
        <v/>
      </c>
      <c r="N125" s="70" t="str">
        <f t="shared" si="61"/>
        <v/>
      </c>
      <c r="O125" s="70" t="str">
        <f t="shared" si="61"/>
        <v/>
      </c>
      <c r="P125" s="70" t="str">
        <f t="shared" si="61"/>
        <v/>
      </c>
      <c r="Q125" s="65" t="str">
        <f t="shared" si="61"/>
        <v/>
      </c>
      <c r="R125" s="65" t="str">
        <f t="shared" si="61"/>
        <v/>
      </c>
      <c r="S125" s="65" t="str">
        <f t="shared" si="61"/>
        <v/>
      </c>
      <c r="T125" s="65" t="str">
        <f t="shared" si="61"/>
        <v/>
      </c>
      <c r="U125" s="65" t="str">
        <f t="shared" si="61"/>
        <v/>
      </c>
      <c r="V125" s="66" t="str">
        <f t="shared" si="61"/>
        <v/>
      </c>
    </row>
    <row r="126" spans="1:22" ht="13.95" customHeight="1" x14ac:dyDescent="0.3">
      <c r="A126" s="81">
        <v>8056300</v>
      </c>
      <c r="B126" s="84" t="s">
        <v>137</v>
      </c>
      <c r="C126" s="58" t="s">
        <v>547</v>
      </c>
      <c r="D126" s="91"/>
      <c r="E126" s="91"/>
      <c r="F126" s="58"/>
      <c r="G126" s="58"/>
      <c r="H126" s="58"/>
      <c r="I126" s="58"/>
      <c r="J126" s="58"/>
      <c r="K126" s="58"/>
      <c r="L126" s="58"/>
      <c r="M126" s="58"/>
      <c r="Q126" s="58"/>
      <c r="R126" s="58"/>
      <c r="S126" s="58"/>
      <c r="T126" s="58"/>
      <c r="U126" s="58"/>
      <c r="V126" s="59"/>
    </row>
    <row r="127" spans="1:22" ht="13.95" customHeight="1" x14ac:dyDescent="0.3">
      <c r="A127" s="82"/>
      <c r="B127" s="85"/>
      <c r="C127" s="18" t="s">
        <v>548</v>
      </c>
      <c r="D127" s="88"/>
      <c r="E127" s="88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60"/>
    </row>
    <row r="128" spans="1:22" ht="13.95" customHeight="1" x14ac:dyDescent="0.3">
      <c r="A128" s="82"/>
      <c r="B128" s="85"/>
      <c r="C128" s="18" t="s">
        <v>549</v>
      </c>
      <c r="D128" s="88"/>
      <c r="E128" s="88"/>
      <c r="F128" s="63" t="str">
        <f t="shared" ref="F128:V128" si="62">IFERROR((F127-F126)/F126,"")</f>
        <v/>
      </c>
      <c r="G128" s="63" t="str">
        <f t="shared" si="62"/>
        <v/>
      </c>
      <c r="H128" s="63" t="str">
        <f t="shared" si="62"/>
        <v/>
      </c>
      <c r="I128" s="63" t="str">
        <f t="shared" si="62"/>
        <v/>
      </c>
      <c r="J128" s="63" t="str">
        <f t="shared" si="62"/>
        <v/>
      </c>
      <c r="K128" s="63" t="str">
        <f t="shared" si="62"/>
        <v/>
      </c>
      <c r="L128" s="63" t="str">
        <f t="shared" si="62"/>
        <v/>
      </c>
      <c r="M128" s="63" t="str">
        <f t="shared" si="62"/>
        <v/>
      </c>
      <c r="N128" s="35" t="str">
        <f t="shared" si="62"/>
        <v/>
      </c>
      <c r="O128" s="35" t="str">
        <f t="shared" si="62"/>
        <v/>
      </c>
      <c r="P128" s="35" t="str">
        <f t="shared" si="62"/>
        <v/>
      </c>
      <c r="Q128" s="63" t="str">
        <f t="shared" si="62"/>
        <v/>
      </c>
      <c r="R128" s="63" t="str">
        <f t="shared" si="62"/>
        <v/>
      </c>
      <c r="S128" s="63" t="str">
        <f t="shared" si="62"/>
        <v/>
      </c>
      <c r="T128" s="63" t="str">
        <f t="shared" si="62"/>
        <v/>
      </c>
      <c r="U128" s="63" t="str">
        <f t="shared" si="62"/>
        <v/>
      </c>
      <c r="V128" s="64" t="str">
        <f t="shared" si="62"/>
        <v/>
      </c>
    </row>
    <row r="129" spans="1:22" ht="13.95" customHeight="1" thickBot="1" x14ac:dyDescent="0.35">
      <c r="A129" s="83"/>
      <c r="B129" s="86"/>
      <c r="C129" s="61" t="s">
        <v>550</v>
      </c>
      <c r="D129" s="89"/>
      <c r="E129" s="89"/>
      <c r="F129" s="65" t="str">
        <f t="shared" ref="F129:V129" si="63">IFERROR(SQRT(2*(F127-F126)^2/(F127+F126)),"")</f>
        <v/>
      </c>
      <c r="G129" s="65" t="str">
        <f t="shared" si="63"/>
        <v/>
      </c>
      <c r="H129" s="65" t="str">
        <f t="shared" si="63"/>
        <v/>
      </c>
      <c r="I129" s="65" t="str">
        <f t="shared" si="63"/>
        <v/>
      </c>
      <c r="J129" s="65" t="str">
        <f t="shared" si="63"/>
        <v/>
      </c>
      <c r="K129" s="65" t="str">
        <f t="shared" si="63"/>
        <v/>
      </c>
      <c r="L129" s="65" t="str">
        <f t="shared" si="63"/>
        <v/>
      </c>
      <c r="M129" s="65" t="str">
        <f t="shared" si="63"/>
        <v/>
      </c>
      <c r="N129" s="70" t="str">
        <f t="shared" si="63"/>
        <v/>
      </c>
      <c r="O129" s="70" t="str">
        <f t="shared" si="63"/>
        <v/>
      </c>
      <c r="P129" s="70" t="str">
        <f t="shared" si="63"/>
        <v/>
      </c>
      <c r="Q129" s="65" t="str">
        <f t="shared" si="63"/>
        <v/>
      </c>
      <c r="R129" s="65" t="str">
        <f t="shared" si="63"/>
        <v/>
      </c>
      <c r="S129" s="65" t="str">
        <f t="shared" si="63"/>
        <v/>
      </c>
      <c r="T129" s="65" t="str">
        <f t="shared" si="63"/>
        <v/>
      </c>
      <c r="U129" s="65" t="str">
        <f t="shared" si="63"/>
        <v/>
      </c>
      <c r="V129" s="66" t="str">
        <f t="shared" si="63"/>
        <v/>
      </c>
    </row>
    <row r="130" spans="1:22" ht="13.95" customHeight="1" x14ac:dyDescent="0.3">
      <c r="A130" s="81">
        <v>8046600</v>
      </c>
      <c r="B130" s="84" t="s">
        <v>113</v>
      </c>
      <c r="C130" s="58" t="s">
        <v>547</v>
      </c>
      <c r="D130" s="91"/>
      <c r="E130" s="91"/>
      <c r="F130" s="58"/>
      <c r="G130" s="58"/>
      <c r="H130" s="58"/>
      <c r="I130" s="58"/>
      <c r="J130" s="58"/>
      <c r="K130" s="58"/>
      <c r="L130" s="58"/>
      <c r="M130" s="58"/>
      <c r="Q130" s="58"/>
      <c r="R130" s="58"/>
      <c r="S130" s="58"/>
      <c r="T130" s="58"/>
      <c r="U130" s="58"/>
      <c r="V130" s="59"/>
    </row>
    <row r="131" spans="1:22" ht="13.95" customHeight="1" x14ac:dyDescent="0.3">
      <c r="A131" s="82"/>
      <c r="B131" s="85"/>
      <c r="C131" s="18" t="s">
        <v>548</v>
      </c>
      <c r="D131" s="88"/>
      <c r="E131" s="88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60"/>
    </row>
    <row r="132" spans="1:22" ht="13.95" customHeight="1" x14ac:dyDescent="0.3">
      <c r="A132" s="82"/>
      <c r="B132" s="85"/>
      <c r="C132" s="18" t="s">
        <v>549</v>
      </c>
      <c r="D132" s="88"/>
      <c r="E132" s="88"/>
      <c r="F132" s="63" t="str">
        <f t="shared" ref="F132:V132" si="64">IFERROR((F131-F130)/F130,"")</f>
        <v/>
      </c>
      <c r="G132" s="63" t="str">
        <f t="shared" si="64"/>
        <v/>
      </c>
      <c r="H132" s="63" t="str">
        <f t="shared" si="64"/>
        <v/>
      </c>
      <c r="I132" s="63" t="str">
        <f t="shared" si="64"/>
        <v/>
      </c>
      <c r="J132" s="63" t="str">
        <f t="shared" si="64"/>
        <v/>
      </c>
      <c r="K132" s="63" t="str">
        <f t="shared" si="64"/>
        <v/>
      </c>
      <c r="L132" s="63" t="str">
        <f t="shared" si="64"/>
        <v/>
      </c>
      <c r="M132" s="63" t="str">
        <f t="shared" si="64"/>
        <v/>
      </c>
      <c r="N132" s="35" t="str">
        <f t="shared" si="64"/>
        <v/>
      </c>
      <c r="O132" s="35" t="str">
        <f t="shared" si="64"/>
        <v/>
      </c>
      <c r="P132" s="35" t="str">
        <f t="shared" si="64"/>
        <v/>
      </c>
      <c r="Q132" s="63" t="str">
        <f t="shared" si="64"/>
        <v/>
      </c>
      <c r="R132" s="63" t="str">
        <f t="shared" si="64"/>
        <v/>
      </c>
      <c r="S132" s="63" t="str">
        <f t="shared" si="64"/>
        <v/>
      </c>
      <c r="T132" s="63" t="str">
        <f t="shared" si="64"/>
        <v/>
      </c>
      <c r="U132" s="63" t="str">
        <f t="shared" si="64"/>
        <v/>
      </c>
      <c r="V132" s="64" t="str">
        <f t="shared" si="64"/>
        <v/>
      </c>
    </row>
    <row r="133" spans="1:22" ht="13.95" customHeight="1" thickBot="1" x14ac:dyDescent="0.35">
      <c r="A133" s="83"/>
      <c r="B133" s="86"/>
      <c r="C133" s="61" t="s">
        <v>550</v>
      </c>
      <c r="D133" s="89"/>
      <c r="E133" s="89"/>
      <c r="F133" s="65" t="str">
        <f t="shared" ref="F133:V133" si="65">IFERROR(SQRT(2*(F131-F130)^2/(F131+F130)),"")</f>
        <v/>
      </c>
      <c r="G133" s="65" t="str">
        <f t="shared" si="65"/>
        <v/>
      </c>
      <c r="H133" s="65" t="str">
        <f t="shared" si="65"/>
        <v/>
      </c>
      <c r="I133" s="65" t="str">
        <f t="shared" si="65"/>
        <v/>
      </c>
      <c r="J133" s="65" t="str">
        <f t="shared" si="65"/>
        <v/>
      </c>
      <c r="K133" s="65" t="str">
        <f t="shared" si="65"/>
        <v/>
      </c>
      <c r="L133" s="65" t="str">
        <f t="shared" si="65"/>
        <v/>
      </c>
      <c r="M133" s="65" t="str">
        <f t="shared" si="65"/>
        <v/>
      </c>
      <c r="N133" s="70" t="str">
        <f t="shared" si="65"/>
        <v/>
      </c>
      <c r="O133" s="70" t="str">
        <f t="shared" si="65"/>
        <v/>
      </c>
      <c r="P133" s="70" t="str">
        <f t="shared" si="65"/>
        <v/>
      </c>
      <c r="Q133" s="65" t="str">
        <f t="shared" si="65"/>
        <v/>
      </c>
      <c r="R133" s="65" t="str">
        <f t="shared" si="65"/>
        <v/>
      </c>
      <c r="S133" s="65" t="str">
        <f t="shared" si="65"/>
        <v/>
      </c>
      <c r="T133" s="65" t="str">
        <f t="shared" si="65"/>
        <v/>
      </c>
      <c r="U133" s="65" t="str">
        <f t="shared" si="65"/>
        <v/>
      </c>
      <c r="V133" s="66" t="str">
        <f t="shared" si="65"/>
        <v/>
      </c>
    </row>
    <row r="134" spans="1:22" ht="13.95" customHeight="1" x14ac:dyDescent="0.3">
      <c r="A134" s="81">
        <v>8008600</v>
      </c>
      <c r="B134" s="84" t="s">
        <v>41</v>
      </c>
      <c r="C134" s="58" t="s">
        <v>547</v>
      </c>
      <c r="D134" s="91"/>
      <c r="E134" s="91"/>
      <c r="F134" s="58"/>
      <c r="G134" s="58"/>
      <c r="H134" s="58"/>
      <c r="I134" s="58"/>
      <c r="J134" s="58"/>
      <c r="K134" s="58"/>
      <c r="L134" s="58"/>
      <c r="M134" s="58"/>
      <c r="Q134" s="58"/>
      <c r="R134" s="58"/>
      <c r="S134" s="58"/>
      <c r="T134" s="58"/>
      <c r="U134" s="58"/>
      <c r="V134" s="59"/>
    </row>
    <row r="135" spans="1:22" ht="13.95" customHeight="1" x14ac:dyDescent="0.3">
      <c r="A135" s="82"/>
      <c r="B135" s="85"/>
      <c r="C135" s="18" t="s">
        <v>548</v>
      </c>
      <c r="D135" s="88"/>
      <c r="E135" s="88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60"/>
    </row>
    <row r="136" spans="1:22" ht="13.95" customHeight="1" x14ac:dyDescent="0.3">
      <c r="A136" s="82"/>
      <c r="B136" s="85"/>
      <c r="C136" s="18" t="s">
        <v>549</v>
      </c>
      <c r="D136" s="88"/>
      <c r="E136" s="88"/>
      <c r="F136" s="63" t="str">
        <f t="shared" ref="F136:V136" si="66">IFERROR((F135-F134)/F134,"")</f>
        <v/>
      </c>
      <c r="G136" s="63" t="str">
        <f t="shared" si="66"/>
        <v/>
      </c>
      <c r="H136" s="63" t="str">
        <f t="shared" si="66"/>
        <v/>
      </c>
      <c r="I136" s="63" t="str">
        <f t="shared" si="66"/>
        <v/>
      </c>
      <c r="J136" s="63" t="str">
        <f t="shared" si="66"/>
        <v/>
      </c>
      <c r="K136" s="63" t="str">
        <f t="shared" si="66"/>
        <v/>
      </c>
      <c r="L136" s="63" t="str">
        <f t="shared" si="66"/>
        <v/>
      </c>
      <c r="M136" s="63" t="str">
        <f t="shared" si="66"/>
        <v/>
      </c>
      <c r="N136" s="35" t="str">
        <f t="shared" si="66"/>
        <v/>
      </c>
      <c r="O136" s="35" t="str">
        <f t="shared" si="66"/>
        <v/>
      </c>
      <c r="P136" s="35" t="str">
        <f t="shared" si="66"/>
        <v/>
      </c>
      <c r="Q136" s="63" t="str">
        <f t="shared" si="66"/>
        <v/>
      </c>
      <c r="R136" s="63" t="str">
        <f t="shared" si="66"/>
        <v/>
      </c>
      <c r="S136" s="63" t="str">
        <f t="shared" si="66"/>
        <v/>
      </c>
      <c r="T136" s="63" t="str">
        <f t="shared" si="66"/>
        <v/>
      </c>
      <c r="U136" s="63" t="str">
        <f t="shared" si="66"/>
        <v/>
      </c>
      <c r="V136" s="64" t="str">
        <f t="shared" si="66"/>
        <v/>
      </c>
    </row>
    <row r="137" spans="1:22" ht="13.95" customHeight="1" thickBot="1" x14ac:dyDescent="0.35">
      <c r="A137" s="83"/>
      <c r="B137" s="86"/>
      <c r="C137" s="61" t="s">
        <v>550</v>
      </c>
      <c r="D137" s="89"/>
      <c r="E137" s="89"/>
      <c r="F137" s="65" t="str">
        <f t="shared" ref="F137:V137" si="67">IFERROR(SQRT(2*(F135-F134)^2/(F135+F134)),"")</f>
        <v/>
      </c>
      <c r="G137" s="65" t="str">
        <f t="shared" si="67"/>
        <v/>
      </c>
      <c r="H137" s="65" t="str">
        <f t="shared" si="67"/>
        <v/>
      </c>
      <c r="I137" s="65" t="str">
        <f t="shared" si="67"/>
        <v/>
      </c>
      <c r="J137" s="65" t="str">
        <f t="shared" si="67"/>
        <v/>
      </c>
      <c r="K137" s="65" t="str">
        <f t="shared" si="67"/>
        <v/>
      </c>
      <c r="L137" s="65" t="str">
        <f t="shared" si="67"/>
        <v/>
      </c>
      <c r="M137" s="65" t="str">
        <f t="shared" si="67"/>
        <v/>
      </c>
      <c r="N137" s="70" t="str">
        <f t="shared" si="67"/>
        <v/>
      </c>
      <c r="O137" s="70" t="str">
        <f t="shared" si="67"/>
        <v/>
      </c>
      <c r="P137" s="70" t="str">
        <f t="shared" si="67"/>
        <v/>
      </c>
      <c r="Q137" s="65" t="str">
        <f t="shared" si="67"/>
        <v/>
      </c>
      <c r="R137" s="65" t="str">
        <f t="shared" si="67"/>
        <v/>
      </c>
      <c r="S137" s="65" t="str">
        <f t="shared" si="67"/>
        <v/>
      </c>
      <c r="T137" s="65" t="str">
        <f t="shared" si="67"/>
        <v/>
      </c>
      <c r="U137" s="65" t="str">
        <f t="shared" si="67"/>
        <v/>
      </c>
      <c r="V137" s="66" t="str">
        <f t="shared" si="67"/>
        <v/>
      </c>
    </row>
    <row r="138" spans="1:22" ht="13.95" customHeight="1" x14ac:dyDescent="0.3">
      <c r="A138" s="81">
        <v>8017900</v>
      </c>
      <c r="B138" s="84" t="s">
        <v>52</v>
      </c>
      <c r="C138" s="58" t="s">
        <v>547</v>
      </c>
      <c r="D138" s="71"/>
      <c r="E138" s="91"/>
      <c r="F138" s="58"/>
      <c r="G138" s="58"/>
      <c r="H138" s="58"/>
      <c r="I138" s="58"/>
      <c r="J138" s="58"/>
      <c r="K138" s="58"/>
      <c r="L138" s="58"/>
      <c r="M138" s="58"/>
      <c r="Q138" s="58"/>
      <c r="R138" s="58"/>
      <c r="S138" s="58"/>
      <c r="T138" s="58"/>
      <c r="U138" s="58"/>
      <c r="V138" s="59"/>
    </row>
    <row r="139" spans="1:22" ht="13.95" customHeight="1" x14ac:dyDescent="0.3">
      <c r="A139" s="82"/>
      <c r="B139" s="85"/>
      <c r="C139" s="18" t="s">
        <v>548</v>
      </c>
      <c r="D139" s="72"/>
      <c r="E139" s="88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60"/>
    </row>
    <row r="140" spans="1:22" ht="13.95" customHeight="1" x14ac:dyDescent="0.3">
      <c r="A140" s="82"/>
      <c r="B140" s="85"/>
      <c r="C140" s="18" t="s">
        <v>549</v>
      </c>
      <c r="D140" s="72"/>
      <c r="E140" s="88"/>
      <c r="F140" s="63" t="str">
        <f t="shared" ref="F140:V140" si="68">IFERROR((F139-F138)/F138,"")</f>
        <v/>
      </c>
      <c r="G140" s="63" t="str">
        <f t="shared" si="68"/>
        <v/>
      </c>
      <c r="H140" s="63" t="str">
        <f t="shared" si="68"/>
        <v/>
      </c>
      <c r="I140" s="63" t="str">
        <f t="shared" si="68"/>
        <v/>
      </c>
      <c r="J140" s="63" t="str">
        <f t="shared" si="68"/>
        <v/>
      </c>
      <c r="K140" s="63" t="str">
        <f t="shared" si="68"/>
        <v/>
      </c>
      <c r="L140" s="63" t="str">
        <f t="shared" si="68"/>
        <v/>
      </c>
      <c r="M140" s="63" t="str">
        <f t="shared" si="68"/>
        <v/>
      </c>
      <c r="N140" s="35" t="str">
        <f t="shared" si="68"/>
        <v/>
      </c>
      <c r="O140" s="35" t="str">
        <f t="shared" si="68"/>
        <v/>
      </c>
      <c r="P140" s="35" t="str">
        <f t="shared" si="68"/>
        <v/>
      </c>
      <c r="Q140" s="63" t="str">
        <f t="shared" si="68"/>
        <v/>
      </c>
      <c r="R140" s="63" t="str">
        <f t="shared" si="68"/>
        <v/>
      </c>
      <c r="S140" s="63" t="str">
        <f t="shared" si="68"/>
        <v/>
      </c>
      <c r="T140" s="63" t="str">
        <f t="shared" si="68"/>
        <v/>
      </c>
      <c r="U140" s="63" t="str">
        <f t="shared" si="68"/>
        <v/>
      </c>
      <c r="V140" s="64" t="str">
        <f t="shared" si="68"/>
        <v/>
      </c>
    </row>
    <row r="141" spans="1:22" ht="13.95" customHeight="1" thickBot="1" x14ac:dyDescent="0.35">
      <c r="A141" s="83"/>
      <c r="B141" s="86"/>
      <c r="C141" s="61" t="s">
        <v>550</v>
      </c>
      <c r="D141" s="73"/>
      <c r="E141" s="89"/>
      <c r="F141" s="65" t="str">
        <f t="shared" ref="F141:V141" si="69">IFERROR(SQRT(2*(F139-F138)^2/(F139+F138)),"")</f>
        <v/>
      </c>
      <c r="G141" s="65" t="str">
        <f t="shared" si="69"/>
        <v/>
      </c>
      <c r="H141" s="65" t="str">
        <f t="shared" si="69"/>
        <v/>
      </c>
      <c r="I141" s="65" t="str">
        <f t="shared" si="69"/>
        <v/>
      </c>
      <c r="J141" s="65" t="str">
        <f t="shared" si="69"/>
        <v/>
      </c>
      <c r="K141" s="65" t="str">
        <f t="shared" si="69"/>
        <v/>
      </c>
      <c r="L141" s="65" t="str">
        <f t="shared" si="69"/>
        <v/>
      </c>
      <c r="M141" s="65" t="str">
        <f t="shared" si="69"/>
        <v/>
      </c>
      <c r="N141" s="70" t="str">
        <f t="shared" si="69"/>
        <v/>
      </c>
      <c r="O141" s="70" t="str">
        <f t="shared" si="69"/>
        <v/>
      </c>
      <c r="P141" s="70" t="str">
        <f t="shared" si="69"/>
        <v/>
      </c>
      <c r="Q141" s="65" t="str">
        <f t="shared" si="69"/>
        <v/>
      </c>
      <c r="R141" s="65" t="str">
        <f t="shared" si="69"/>
        <v/>
      </c>
      <c r="S141" s="65" t="str">
        <f t="shared" si="69"/>
        <v/>
      </c>
      <c r="T141" s="65" t="str">
        <f t="shared" si="69"/>
        <v/>
      </c>
      <c r="U141" s="65" t="str">
        <f t="shared" si="69"/>
        <v/>
      </c>
      <c r="V141" s="66" t="str">
        <f t="shared" si="69"/>
        <v/>
      </c>
    </row>
    <row r="142" spans="1:22" ht="13.95" customHeight="1" x14ac:dyDescent="0.3">
      <c r="A142" s="81">
        <v>8010300</v>
      </c>
      <c r="B142" s="84" t="s">
        <v>187</v>
      </c>
      <c r="C142" s="58" t="s">
        <v>547</v>
      </c>
      <c r="D142" s="71"/>
      <c r="E142" s="91"/>
      <c r="F142" s="58"/>
      <c r="G142" s="58"/>
      <c r="H142" s="58"/>
      <c r="I142" s="58"/>
      <c r="J142" s="58"/>
      <c r="K142" s="58"/>
      <c r="L142" s="58"/>
      <c r="M142" s="58"/>
      <c r="Q142" s="58"/>
      <c r="R142" s="58"/>
      <c r="S142" s="58"/>
      <c r="T142" s="58"/>
      <c r="U142" s="58"/>
      <c r="V142" s="59"/>
    </row>
    <row r="143" spans="1:22" ht="13.95" customHeight="1" x14ac:dyDescent="0.3">
      <c r="A143" s="82"/>
      <c r="B143" s="85"/>
      <c r="C143" s="18" t="s">
        <v>548</v>
      </c>
      <c r="D143" s="72"/>
      <c r="E143" s="88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60"/>
    </row>
    <row r="144" spans="1:22" ht="13.95" customHeight="1" x14ac:dyDescent="0.3">
      <c r="A144" s="82"/>
      <c r="B144" s="85"/>
      <c r="C144" s="18" t="s">
        <v>549</v>
      </c>
      <c r="D144" s="72"/>
      <c r="E144" s="88"/>
      <c r="F144" s="63" t="str">
        <f t="shared" ref="F144:V144" si="70">IFERROR((F143-F142)/F142,"")</f>
        <v/>
      </c>
      <c r="G144" s="63" t="str">
        <f t="shared" si="70"/>
        <v/>
      </c>
      <c r="H144" s="63" t="str">
        <f t="shared" si="70"/>
        <v/>
      </c>
      <c r="I144" s="63" t="str">
        <f t="shared" si="70"/>
        <v/>
      </c>
      <c r="J144" s="63" t="str">
        <f t="shared" si="70"/>
        <v/>
      </c>
      <c r="K144" s="63" t="str">
        <f t="shared" si="70"/>
        <v/>
      </c>
      <c r="L144" s="63" t="str">
        <f t="shared" si="70"/>
        <v/>
      </c>
      <c r="M144" s="63" t="str">
        <f t="shared" si="70"/>
        <v/>
      </c>
      <c r="N144" s="35" t="str">
        <f t="shared" si="70"/>
        <v/>
      </c>
      <c r="O144" s="35" t="str">
        <f t="shared" si="70"/>
        <v/>
      </c>
      <c r="P144" s="35" t="str">
        <f t="shared" si="70"/>
        <v/>
      </c>
      <c r="Q144" s="63" t="str">
        <f t="shared" si="70"/>
        <v/>
      </c>
      <c r="R144" s="63" t="str">
        <f t="shared" si="70"/>
        <v/>
      </c>
      <c r="S144" s="63" t="str">
        <f t="shared" si="70"/>
        <v/>
      </c>
      <c r="T144" s="63" t="str">
        <f t="shared" si="70"/>
        <v/>
      </c>
      <c r="U144" s="63" t="str">
        <f t="shared" si="70"/>
        <v/>
      </c>
      <c r="V144" s="64" t="str">
        <f t="shared" si="70"/>
        <v/>
      </c>
    </row>
    <row r="145" spans="1:22" ht="13.95" customHeight="1" thickBot="1" x14ac:dyDescent="0.35">
      <c r="A145" s="83"/>
      <c r="B145" s="86"/>
      <c r="C145" s="61" t="s">
        <v>550</v>
      </c>
      <c r="D145" s="73"/>
      <c r="E145" s="89"/>
      <c r="F145" s="65" t="str">
        <f t="shared" ref="F145:V145" si="71">IFERROR(SQRT(2*(F143-F142)^2/(F143+F142)),"")</f>
        <v/>
      </c>
      <c r="G145" s="65" t="str">
        <f t="shared" si="71"/>
        <v/>
      </c>
      <c r="H145" s="65" t="str">
        <f t="shared" si="71"/>
        <v/>
      </c>
      <c r="I145" s="65" t="str">
        <f t="shared" si="71"/>
        <v/>
      </c>
      <c r="J145" s="65" t="str">
        <f t="shared" si="71"/>
        <v/>
      </c>
      <c r="K145" s="65" t="str">
        <f t="shared" si="71"/>
        <v/>
      </c>
      <c r="L145" s="65" t="str">
        <f t="shared" si="71"/>
        <v/>
      </c>
      <c r="M145" s="65" t="str">
        <f t="shared" si="71"/>
        <v/>
      </c>
      <c r="N145" s="70" t="str">
        <f t="shared" si="71"/>
        <v/>
      </c>
      <c r="O145" s="70" t="str">
        <f t="shared" si="71"/>
        <v/>
      </c>
      <c r="P145" s="70" t="str">
        <f t="shared" si="71"/>
        <v/>
      </c>
      <c r="Q145" s="65" t="str">
        <f t="shared" si="71"/>
        <v/>
      </c>
      <c r="R145" s="65" t="str">
        <f t="shared" si="71"/>
        <v/>
      </c>
      <c r="S145" s="65" t="str">
        <f t="shared" si="71"/>
        <v/>
      </c>
      <c r="T145" s="65" t="str">
        <f t="shared" si="71"/>
        <v/>
      </c>
      <c r="U145" s="65" t="str">
        <f t="shared" si="71"/>
        <v/>
      </c>
      <c r="V145" s="66" t="str">
        <f t="shared" si="71"/>
        <v/>
      </c>
    </row>
    <row r="146" spans="1:22" ht="13.95" customHeight="1" x14ac:dyDescent="0.3">
      <c r="A146" s="81">
        <v>8024500</v>
      </c>
      <c r="B146" s="84" t="s">
        <v>16</v>
      </c>
      <c r="C146" s="58" t="s">
        <v>547</v>
      </c>
      <c r="D146" s="71"/>
      <c r="E146" s="91"/>
      <c r="F146" s="58"/>
      <c r="G146" s="58"/>
      <c r="H146" s="58"/>
      <c r="I146" s="58"/>
      <c r="J146" s="58"/>
      <c r="K146" s="58"/>
      <c r="L146" s="58"/>
      <c r="M146" s="58"/>
      <c r="Q146" s="58"/>
      <c r="R146" s="58"/>
      <c r="S146" s="58"/>
      <c r="T146" s="58"/>
      <c r="U146" s="58"/>
      <c r="V146" s="59"/>
    </row>
    <row r="147" spans="1:22" ht="13.95" customHeight="1" x14ac:dyDescent="0.3">
      <c r="A147" s="82"/>
      <c r="B147" s="85"/>
      <c r="C147" s="18" t="s">
        <v>548</v>
      </c>
      <c r="D147" s="72"/>
      <c r="E147" s="88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60"/>
    </row>
    <row r="148" spans="1:22" ht="13.95" customHeight="1" x14ac:dyDescent="0.3">
      <c r="A148" s="82"/>
      <c r="B148" s="85"/>
      <c r="C148" s="18" t="s">
        <v>549</v>
      </c>
      <c r="D148" s="72"/>
      <c r="E148" s="88"/>
      <c r="F148" s="63" t="str">
        <f t="shared" ref="F148:V148" si="72">IFERROR((F147-F146)/F146,"")</f>
        <v/>
      </c>
      <c r="G148" s="63" t="str">
        <f t="shared" si="72"/>
        <v/>
      </c>
      <c r="H148" s="63" t="str">
        <f t="shared" si="72"/>
        <v/>
      </c>
      <c r="I148" s="63" t="str">
        <f t="shared" si="72"/>
        <v/>
      </c>
      <c r="J148" s="63" t="str">
        <f t="shared" si="72"/>
        <v/>
      </c>
      <c r="K148" s="63" t="str">
        <f t="shared" si="72"/>
        <v/>
      </c>
      <c r="L148" s="63" t="str">
        <f t="shared" si="72"/>
        <v/>
      </c>
      <c r="M148" s="63" t="str">
        <f t="shared" si="72"/>
        <v/>
      </c>
      <c r="N148" s="35" t="str">
        <f t="shared" si="72"/>
        <v/>
      </c>
      <c r="O148" s="35" t="str">
        <f t="shared" si="72"/>
        <v/>
      </c>
      <c r="P148" s="35" t="str">
        <f t="shared" si="72"/>
        <v/>
      </c>
      <c r="Q148" s="63" t="str">
        <f t="shared" si="72"/>
        <v/>
      </c>
      <c r="R148" s="63" t="str">
        <f t="shared" si="72"/>
        <v/>
      </c>
      <c r="S148" s="63" t="str">
        <f t="shared" si="72"/>
        <v/>
      </c>
      <c r="T148" s="63" t="str">
        <f t="shared" si="72"/>
        <v/>
      </c>
      <c r="U148" s="63" t="str">
        <f t="shared" si="72"/>
        <v/>
      </c>
      <c r="V148" s="64" t="str">
        <f t="shared" si="72"/>
        <v/>
      </c>
    </row>
    <row r="149" spans="1:22" ht="13.95" customHeight="1" thickBot="1" x14ac:dyDescent="0.35">
      <c r="A149" s="83"/>
      <c r="B149" s="86"/>
      <c r="C149" s="61" t="s">
        <v>550</v>
      </c>
      <c r="D149" s="73"/>
      <c r="E149" s="89"/>
      <c r="F149" s="65" t="str">
        <f t="shared" ref="F149:V149" si="73">IFERROR(SQRT(2*(F147-F146)^2/(F147+F146)),"")</f>
        <v/>
      </c>
      <c r="G149" s="65" t="str">
        <f t="shared" si="73"/>
        <v/>
      </c>
      <c r="H149" s="65" t="str">
        <f t="shared" si="73"/>
        <v/>
      </c>
      <c r="I149" s="65" t="str">
        <f t="shared" si="73"/>
        <v/>
      </c>
      <c r="J149" s="65" t="str">
        <f t="shared" si="73"/>
        <v/>
      </c>
      <c r="K149" s="65" t="str">
        <f t="shared" si="73"/>
        <v/>
      </c>
      <c r="L149" s="65" t="str">
        <f t="shared" si="73"/>
        <v/>
      </c>
      <c r="M149" s="65" t="str">
        <f t="shared" si="73"/>
        <v/>
      </c>
      <c r="N149" s="70" t="str">
        <f t="shared" si="73"/>
        <v/>
      </c>
      <c r="O149" s="70" t="str">
        <f t="shared" si="73"/>
        <v/>
      </c>
      <c r="P149" s="70" t="str">
        <f t="shared" si="73"/>
        <v/>
      </c>
      <c r="Q149" s="65" t="str">
        <f t="shared" si="73"/>
        <v/>
      </c>
      <c r="R149" s="65" t="str">
        <f t="shared" si="73"/>
        <v/>
      </c>
      <c r="S149" s="65" t="str">
        <f t="shared" si="73"/>
        <v/>
      </c>
      <c r="T149" s="65" t="str">
        <f t="shared" si="73"/>
        <v/>
      </c>
      <c r="U149" s="65" t="str">
        <f t="shared" si="73"/>
        <v/>
      </c>
      <c r="V149" s="66" t="str">
        <f t="shared" si="73"/>
        <v/>
      </c>
    </row>
    <row r="150" spans="1:22" ht="13.95" customHeight="1" x14ac:dyDescent="0.3">
      <c r="A150" s="81">
        <v>8037100</v>
      </c>
      <c r="B150" s="84" t="s">
        <v>207</v>
      </c>
      <c r="C150" s="58" t="s">
        <v>547</v>
      </c>
      <c r="D150" s="87"/>
      <c r="E150" s="90"/>
    </row>
    <row r="151" spans="1:22" ht="13.95" customHeight="1" x14ac:dyDescent="0.3">
      <c r="A151" s="82"/>
      <c r="B151" s="85"/>
      <c r="C151" s="18" t="s">
        <v>548</v>
      </c>
      <c r="D151" s="88"/>
      <c r="E151" s="88"/>
    </row>
    <row r="152" spans="1:22" ht="13.95" customHeight="1" x14ac:dyDescent="0.3">
      <c r="A152" s="82"/>
      <c r="B152" s="85"/>
      <c r="C152" s="18" t="s">
        <v>549</v>
      </c>
      <c r="D152" s="88"/>
      <c r="E152" s="88"/>
      <c r="F152" s="63" t="str">
        <f t="shared" ref="F152:V152" si="74">IFERROR((F151-F150)/F150,"")</f>
        <v/>
      </c>
      <c r="G152" s="63" t="str">
        <f t="shared" si="74"/>
        <v/>
      </c>
      <c r="H152" s="63" t="str">
        <f t="shared" si="74"/>
        <v/>
      </c>
      <c r="I152" s="63" t="str">
        <f t="shared" si="74"/>
        <v/>
      </c>
      <c r="J152" s="63" t="str">
        <f t="shared" si="74"/>
        <v/>
      </c>
      <c r="K152" s="63" t="str">
        <f t="shared" si="74"/>
        <v/>
      </c>
      <c r="L152" s="63" t="str">
        <f t="shared" si="74"/>
        <v/>
      </c>
      <c r="M152" s="63" t="str">
        <f t="shared" si="74"/>
        <v/>
      </c>
      <c r="N152" s="35" t="str">
        <f t="shared" si="74"/>
        <v/>
      </c>
      <c r="O152" s="35" t="str">
        <f t="shared" si="74"/>
        <v/>
      </c>
      <c r="P152" s="35" t="str">
        <f t="shared" si="74"/>
        <v/>
      </c>
      <c r="Q152" s="63" t="str">
        <f t="shared" si="74"/>
        <v/>
      </c>
      <c r="R152" s="63" t="str">
        <f t="shared" si="74"/>
        <v/>
      </c>
      <c r="S152" s="63" t="str">
        <f t="shared" si="74"/>
        <v/>
      </c>
      <c r="T152" s="63" t="str">
        <f t="shared" si="74"/>
        <v/>
      </c>
      <c r="U152" s="63" t="str">
        <f t="shared" si="74"/>
        <v/>
      </c>
      <c r="V152" s="64" t="str">
        <f t="shared" si="74"/>
        <v/>
      </c>
    </row>
    <row r="153" spans="1:22" ht="13.95" customHeight="1" thickBot="1" x14ac:dyDescent="0.35">
      <c r="A153" s="83"/>
      <c r="B153" s="86"/>
      <c r="C153" s="61" t="s">
        <v>550</v>
      </c>
      <c r="D153" s="89"/>
      <c r="E153" s="89"/>
      <c r="F153" s="65" t="str">
        <f t="shared" ref="F153:V153" si="75">IFERROR(SQRT(2*(F151-F150)^2/(F151+F150)),"")</f>
        <v/>
      </c>
      <c r="G153" s="65" t="str">
        <f t="shared" si="75"/>
        <v/>
      </c>
      <c r="H153" s="65" t="str">
        <f t="shared" si="75"/>
        <v/>
      </c>
      <c r="I153" s="65" t="str">
        <f t="shared" si="75"/>
        <v/>
      </c>
      <c r="J153" s="65" t="str">
        <f t="shared" si="75"/>
        <v/>
      </c>
      <c r="K153" s="65" t="str">
        <f t="shared" si="75"/>
        <v/>
      </c>
      <c r="L153" s="65" t="str">
        <f t="shared" si="75"/>
        <v/>
      </c>
      <c r="M153" s="65" t="str">
        <f t="shared" si="75"/>
        <v/>
      </c>
      <c r="N153" s="74" t="str">
        <f t="shared" si="75"/>
        <v/>
      </c>
      <c r="O153" s="74" t="str">
        <f t="shared" si="75"/>
        <v/>
      </c>
      <c r="P153" s="74" t="str">
        <f t="shared" si="75"/>
        <v/>
      </c>
      <c r="Q153" s="65" t="str">
        <f t="shared" si="75"/>
        <v/>
      </c>
      <c r="R153" s="65" t="str">
        <f t="shared" si="75"/>
        <v/>
      </c>
      <c r="S153" s="65" t="str">
        <f t="shared" si="75"/>
        <v/>
      </c>
      <c r="T153" s="65" t="str">
        <f t="shared" si="75"/>
        <v/>
      </c>
      <c r="U153" s="65" t="str">
        <f t="shared" si="75"/>
        <v/>
      </c>
      <c r="V153" s="66" t="str">
        <f t="shared" si="75"/>
        <v/>
      </c>
    </row>
    <row r="154" spans="1:22" ht="13.95" customHeight="1" x14ac:dyDescent="0.3">
      <c r="A154" s="81">
        <v>9010810</v>
      </c>
      <c r="B154" s="84" t="s">
        <v>258</v>
      </c>
      <c r="C154" s="58" t="s">
        <v>547</v>
      </c>
      <c r="D154" s="87"/>
      <c r="E154" s="90"/>
    </row>
    <row r="155" spans="1:22" ht="13.95" customHeight="1" x14ac:dyDescent="0.3">
      <c r="A155" s="82"/>
      <c r="B155" s="85"/>
      <c r="C155" s="18" t="s">
        <v>548</v>
      </c>
      <c r="D155" s="88"/>
      <c r="E155" s="88"/>
    </row>
    <row r="156" spans="1:22" ht="13.95" customHeight="1" x14ac:dyDescent="0.3">
      <c r="A156" s="82"/>
      <c r="B156" s="85"/>
      <c r="C156" s="18" t="s">
        <v>549</v>
      </c>
      <c r="D156" s="88"/>
      <c r="E156" s="88"/>
      <c r="F156" s="63" t="str">
        <f t="shared" ref="F156:V156" si="76">IFERROR((F155-F154)/F154,"")</f>
        <v/>
      </c>
      <c r="G156" s="63" t="str">
        <f t="shared" si="76"/>
        <v/>
      </c>
      <c r="H156" s="63" t="str">
        <f t="shared" si="76"/>
        <v/>
      </c>
      <c r="I156" s="63" t="str">
        <f t="shared" si="76"/>
        <v/>
      </c>
      <c r="J156" s="63" t="str">
        <f t="shared" si="76"/>
        <v/>
      </c>
      <c r="K156" s="63" t="str">
        <f t="shared" si="76"/>
        <v/>
      </c>
      <c r="L156" s="63" t="str">
        <f t="shared" si="76"/>
        <v/>
      </c>
      <c r="M156" s="63" t="str">
        <f t="shared" si="76"/>
        <v/>
      </c>
      <c r="N156" s="35" t="str">
        <f t="shared" si="76"/>
        <v/>
      </c>
      <c r="O156" s="35" t="str">
        <f t="shared" si="76"/>
        <v/>
      </c>
      <c r="P156" s="35" t="str">
        <f t="shared" si="76"/>
        <v/>
      </c>
      <c r="Q156" s="63" t="str">
        <f t="shared" si="76"/>
        <v/>
      </c>
      <c r="R156" s="63" t="str">
        <f t="shared" si="76"/>
        <v/>
      </c>
      <c r="S156" s="63" t="str">
        <f t="shared" si="76"/>
        <v/>
      </c>
      <c r="T156" s="63" t="str">
        <f t="shared" si="76"/>
        <v/>
      </c>
      <c r="U156" s="63" t="str">
        <f t="shared" si="76"/>
        <v/>
      </c>
      <c r="V156" s="64" t="str">
        <f t="shared" si="76"/>
        <v/>
      </c>
    </row>
    <row r="157" spans="1:22" ht="13.95" customHeight="1" thickBot="1" x14ac:dyDescent="0.35">
      <c r="A157" s="83"/>
      <c r="B157" s="86"/>
      <c r="C157" s="61" t="s">
        <v>550</v>
      </c>
      <c r="D157" s="89"/>
      <c r="E157" s="89"/>
      <c r="F157" s="65" t="str">
        <f t="shared" ref="F157:V157" si="77">IFERROR(SQRT(2*(F155-F154)^2/(F155+F154)),"")</f>
        <v/>
      </c>
      <c r="G157" s="65" t="str">
        <f t="shared" si="77"/>
        <v/>
      </c>
      <c r="H157" s="65" t="str">
        <f t="shared" si="77"/>
        <v/>
      </c>
      <c r="I157" s="65" t="str">
        <f t="shared" si="77"/>
        <v/>
      </c>
      <c r="J157" s="65" t="str">
        <f t="shared" si="77"/>
        <v/>
      </c>
      <c r="K157" s="65" t="str">
        <f t="shared" si="77"/>
        <v/>
      </c>
      <c r="L157" s="65" t="str">
        <f t="shared" si="77"/>
        <v/>
      </c>
      <c r="M157" s="65" t="str">
        <f t="shared" si="77"/>
        <v/>
      </c>
      <c r="N157" s="74" t="str">
        <f t="shared" si="77"/>
        <v/>
      </c>
      <c r="O157" s="74" t="str">
        <f t="shared" si="77"/>
        <v/>
      </c>
      <c r="P157" s="74" t="str">
        <f t="shared" si="77"/>
        <v/>
      </c>
      <c r="Q157" s="65" t="str">
        <f t="shared" si="77"/>
        <v/>
      </c>
      <c r="R157" s="65" t="str">
        <f t="shared" si="77"/>
        <v/>
      </c>
      <c r="S157" s="65" t="str">
        <f t="shared" si="77"/>
        <v/>
      </c>
      <c r="T157" s="65" t="str">
        <f t="shared" si="77"/>
        <v/>
      </c>
      <c r="U157" s="65" t="str">
        <f t="shared" si="77"/>
        <v/>
      </c>
      <c r="V157" s="66" t="str">
        <f t="shared" si="77"/>
        <v/>
      </c>
    </row>
    <row r="158" spans="1:22" ht="13.95" customHeight="1" x14ac:dyDescent="0.3">
      <c r="A158" s="81">
        <v>8057750</v>
      </c>
      <c r="B158" s="84" t="s">
        <v>149</v>
      </c>
      <c r="C158" s="58" t="s">
        <v>547</v>
      </c>
      <c r="D158" s="91"/>
      <c r="E158" s="91"/>
      <c r="F158" s="75"/>
      <c r="G158" s="75"/>
      <c r="H158" s="75"/>
      <c r="I158" s="75"/>
      <c r="J158" s="75"/>
      <c r="K158" s="75"/>
      <c r="L158" s="75"/>
      <c r="M158" s="75"/>
      <c r="Q158" s="75"/>
      <c r="R158" s="75"/>
      <c r="S158" s="75"/>
      <c r="T158" s="75"/>
      <c r="U158" s="75"/>
      <c r="V158" s="76"/>
    </row>
    <row r="159" spans="1:22" ht="13.95" customHeight="1" x14ac:dyDescent="0.3">
      <c r="A159" s="82"/>
      <c r="B159" s="85"/>
      <c r="C159" s="18" t="s">
        <v>548</v>
      </c>
      <c r="D159" s="88"/>
      <c r="E159" s="88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60"/>
    </row>
    <row r="160" spans="1:22" ht="13.95" customHeight="1" x14ac:dyDescent="0.3">
      <c r="A160" s="82"/>
      <c r="B160" s="85"/>
      <c r="C160" s="18" t="s">
        <v>549</v>
      </c>
      <c r="D160" s="88"/>
      <c r="E160" s="88"/>
      <c r="F160" s="63" t="str">
        <f t="shared" ref="F160:V160" si="78">IFERROR((F159-F158)/F158,"")</f>
        <v/>
      </c>
      <c r="G160" s="63" t="str">
        <f t="shared" si="78"/>
        <v/>
      </c>
      <c r="H160" s="63" t="str">
        <f t="shared" si="78"/>
        <v/>
      </c>
      <c r="I160" s="63" t="str">
        <f t="shared" si="78"/>
        <v/>
      </c>
      <c r="J160" s="63" t="str">
        <f t="shared" si="78"/>
        <v/>
      </c>
      <c r="K160" s="63" t="str">
        <f t="shared" si="78"/>
        <v/>
      </c>
      <c r="L160" s="63" t="str">
        <f t="shared" si="78"/>
        <v/>
      </c>
      <c r="M160" s="63" t="str">
        <f t="shared" si="78"/>
        <v/>
      </c>
      <c r="N160" s="35" t="str">
        <f t="shared" si="78"/>
        <v/>
      </c>
      <c r="O160" s="35" t="str">
        <f t="shared" si="78"/>
        <v/>
      </c>
      <c r="P160" s="35" t="str">
        <f t="shared" si="78"/>
        <v/>
      </c>
      <c r="Q160" s="63" t="str">
        <f t="shared" si="78"/>
        <v/>
      </c>
      <c r="R160" s="63" t="str">
        <f t="shared" si="78"/>
        <v/>
      </c>
      <c r="S160" s="63" t="str">
        <f t="shared" si="78"/>
        <v/>
      </c>
      <c r="T160" s="63" t="str">
        <f t="shared" si="78"/>
        <v/>
      </c>
      <c r="U160" s="63" t="str">
        <f t="shared" si="78"/>
        <v/>
      </c>
      <c r="V160" s="64" t="str">
        <f t="shared" si="78"/>
        <v/>
      </c>
    </row>
    <row r="161" spans="1:22" ht="13.95" customHeight="1" thickBot="1" x14ac:dyDescent="0.35">
      <c r="A161" s="83"/>
      <c r="B161" s="86"/>
      <c r="C161" s="61" t="s">
        <v>550</v>
      </c>
      <c r="D161" s="89"/>
      <c r="E161" s="89"/>
      <c r="F161" s="65" t="str">
        <f t="shared" ref="F161:V161" si="79">IFERROR(SQRT(2*(F159-F158)^2/(F159+F158)),"")</f>
        <v/>
      </c>
      <c r="G161" s="65" t="str">
        <f t="shared" si="79"/>
        <v/>
      </c>
      <c r="H161" s="65" t="str">
        <f t="shared" si="79"/>
        <v/>
      </c>
      <c r="I161" s="65" t="str">
        <f t="shared" si="79"/>
        <v/>
      </c>
      <c r="J161" s="65" t="str">
        <f t="shared" si="79"/>
        <v/>
      </c>
      <c r="K161" s="65" t="str">
        <f t="shared" si="79"/>
        <v/>
      </c>
      <c r="L161" s="65" t="str">
        <f t="shared" si="79"/>
        <v/>
      </c>
      <c r="M161" s="65" t="str">
        <f t="shared" si="79"/>
        <v/>
      </c>
      <c r="N161" s="74" t="str">
        <f t="shared" si="79"/>
        <v/>
      </c>
      <c r="O161" s="74" t="str">
        <f t="shared" si="79"/>
        <v/>
      </c>
      <c r="P161" s="74" t="str">
        <f t="shared" si="79"/>
        <v/>
      </c>
      <c r="Q161" s="65" t="str">
        <f t="shared" si="79"/>
        <v/>
      </c>
      <c r="R161" s="65" t="str">
        <f t="shared" si="79"/>
        <v/>
      </c>
      <c r="S161" s="65" t="str">
        <f t="shared" si="79"/>
        <v/>
      </c>
      <c r="T161" s="65" t="str">
        <f t="shared" si="79"/>
        <v/>
      </c>
      <c r="U161" s="65" t="str">
        <f t="shared" si="79"/>
        <v/>
      </c>
      <c r="V161" s="66" t="str">
        <f t="shared" si="79"/>
        <v/>
      </c>
    </row>
    <row r="162" spans="1:22" ht="13.95" customHeight="1" x14ac:dyDescent="0.3">
      <c r="A162" s="81">
        <v>8051900</v>
      </c>
      <c r="B162" s="84" t="s">
        <v>230</v>
      </c>
      <c r="C162" s="58" t="s">
        <v>547</v>
      </c>
      <c r="D162" s="87"/>
      <c r="E162" s="90"/>
    </row>
    <row r="163" spans="1:22" ht="13.95" customHeight="1" x14ac:dyDescent="0.3">
      <c r="A163" s="82"/>
      <c r="B163" s="85"/>
      <c r="C163" s="18" t="s">
        <v>548</v>
      </c>
      <c r="D163" s="88"/>
      <c r="E163" s="88"/>
    </row>
    <row r="164" spans="1:22" ht="13.95" customHeight="1" x14ac:dyDescent="0.3">
      <c r="A164" s="82"/>
      <c r="B164" s="85"/>
      <c r="C164" s="18" t="s">
        <v>549</v>
      </c>
      <c r="D164" s="88"/>
      <c r="E164" s="88"/>
      <c r="F164" s="63" t="str">
        <f t="shared" ref="F164:V164" si="80">IFERROR((F163-F162)/F162,"")</f>
        <v/>
      </c>
      <c r="G164" s="63" t="str">
        <f t="shared" si="80"/>
        <v/>
      </c>
      <c r="H164" s="63" t="str">
        <f t="shared" si="80"/>
        <v/>
      </c>
      <c r="I164" s="63" t="str">
        <f t="shared" si="80"/>
        <v/>
      </c>
      <c r="J164" s="63" t="str">
        <f t="shared" si="80"/>
        <v/>
      </c>
      <c r="K164" s="63" t="str">
        <f t="shared" si="80"/>
        <v/>
      </c>
      <c r="L164" s="63" t="str">
        <f t="shared" si="80"/>
        <v/>
      </c>
      <c r="M164" s="63" t="str">
        <f t="shared" si="80"/>
        <v/>
      </c>
      <c r="N164" s="35" t="str">
        <f t="shared" si="80"/>
        <v/>
      </c>
      <c r="O164" s="35" t="str">
        <f t="shared" si="80"/>
        <v/>
      </c>
      <c r="P164" s="35" t="str">
        <f t="shared" si="80"/>
        <v/>
      </c>
      <c r="Q164" s="63" t="str">
        <f t="shared" si="80"/>
        <v/>
      </c>
      <c r="R164" s="63" t="str">
        <f t="shared" si="80"/>
        <v/>
      </c>
      <c r="S164" s="63" t="str">
        <f t="shared" si="80"/>
        <v/>
      </c>
      <c r="T164" s="63" t="str">
        <f t="shared" si="80"/>
        <v/>
      </c>
      <c r="U164" s="63" t="str">
        <f t="shared" si="80"/>
        <v/>
      </c>
      <c r="V164" s="64" t="str">
        <f t="shared" si="80"/>
        <v/>
      </c>
    </row>
    <row r="165" spans="1:22" ht="13.95" customHeight="1" thickBot="1" x14ac:dyDescent="0.35">
      <c r="A165" s="83"/>
      <c r="B165" s="86"/>
      <c r="C165" s="61" t="s">
        <v>550</v>
      </c>
      <c r="D165" s="89"/>
      <c r="E165" s="89"/>
      <c r="F165" s="65" t="str">
        <f t="shared" ref="F165:V165" si="81">IFERROR(SQRT(2*(F163-F162)^2/(F163+F162)),"")</f>
        <v/>
      </c>
      <c r="G165" s="65" t="str">
        <f t="shared" si="81"/>
        <v/>
      </c>
      <c r="H165" s="65" t="str">
        <f t="shared" si="81"/>
        <v/>
      </c>
      <c r="I165" s="65" t="str">
        <f t="shared" si="81"/>
        <v/>
      </c>
      <c r="J165" s="65" t="str">
        <f t="shared" si="81"/>
        <v/>
      </c>
      <c r="K165" s="65" t="str">
        <f t="shared" si="81"/>
        <v/>
      </c>
      <c r="L165" s="65" t="str">
        <f t="shared" si="81"/>
        <v/>
      </c>
      <c r="M165" s="65" t="str">
        <f t="shared" si="81"/>
        <v/>
      </c>
      <c r="N165" s="74" t="str">
        <f t="shared" si="81"/>
        <v/>
      </c>
      <c r="O165" s="74" t="str">
        <f t="shared" si="81"/>
        <v/>
      </c>
      <c r="P165" s="74" t="str">
        <f t="shared" si="81"/>
        <v/>
      </c>
      <c r="Q165" s="65" t="str">
        <f t="shared" si="81"/>
        <v/>
      </c>
      <c r="R165" s="65" t="str">
        <f t="shared" si="81"/>
        <v/>
      </c>
      <c r="S165" s="65" t="str">
        <f t="shared" si="81"/>
        <v/>
      </c>
      <c r="T165" s="65" t="str">
        <f t="shared" si="81"/>
        <v/>
      </c>
      <c r="U165" s="65" t="str">
        <f t="shared" si="81"/>
        <v/>
      </c>
      <c r="V165" s="66" t="str">
        <f t="shared" si="81"/>
        <v/>
      </c>
    </row>
    <row r="166" spans="1:22" ht="13.95" customHeight="1" x14ac:dyDescent="0.3">
      <c r="A166" s="81">
        <v>8048700</v>
      </c>
      <c r="B166" s="84" t="s">
        <v>220</v>
      </c>
      <c r="C166" s="58" t="s">
        <v>547</v>
      </c>
      <c r="D166" s="71"/>
      <c r="E166" s="91"/>
      <c r="F166" s="75"/>
      <c r="G166" s="75"/>
      <c r="H166" s="75"/>
      <c r="I166" s="75"/>
      <c r="J166" s="75"/>
      <c r="K166" s="75"/>
      <c r="L166" s="75"/>
      <c r="M166" s="75"/>
      <c r="Q166" s="75"/>
      <c r="R166" s="75"/>
      <c r="S166" s="75"/>
      <c r="T166" s="75"/>
      <c r="U166" s="75"/>
      <c r="V166" s="76"/>
    </row>
    <row r="167" spans="1:22" ht="13.95" customHeight="1" x14ac:dyDescent="0.3">
      <c r="A167" s="82"/>
      <c r="B167" s="85"/>
      <c r="C167" s="18" t="s">
        <v>548</v>
      </c>
      <c r="D167" s="72"/>
      <c r="E167" s="88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60"/>
    </row>
    <row r="168" spans="1:22" ht="13.95" customHeight="1" x14ac:dyDescent="0.3">
      <c r="A168" s="82"/>
      <c r="B168" s="85"/>
      <c r="C168" s="18" t="s">
        <v>549</v>
      </c>
      <c r="D168" s="72"/>
      <c r="E168" s="88"/>
      <c r="F168" s="63" t="str">
        <f t="shared" ref="F168:V168" si="82">IFERROR((F167-F166)/F166,"")</f>
        <v/>
      </c>
      <c r="G168" s="63" t="str">
        <f t="shared" si="82"/>
        <v/>
      </c>
      <c r="H168" s="63" t="str">
        <f t="shared" si="82"/>
        <v/>
      </c>
      <c r="I168" s="63" t="str">
        <f t="shared" si="82"/>
        <v/>
      </c>
      <c r="J168" s="63" t="str">
        <f t="shared" si="82"/>
        <v/>
      </c>
      <c r="K168" s="63" t="str">
        <f t="shared" si="82"/>
        <v/>
      </c>
      <c r="L168" s="63" t="str">
        <f t="shared" si="82"/>
        <v/>
      </c>
      <c r="M168" s="63" t="str">
        <f t="shared" si="82"/>
        <v/>
      </c>
      <c r="N168" s="35" t="str">
        <f t="shared" si="82"/>
        <v/>
      </c>
      <c r="O168" s="35" t="str">
        <f t="shared" si="82"/>
        <v/>
      </c>
      <c r="P168" s="35" t="str">
        <f t="shared" si="82"/>
        <v/>
      </c>
      <c r="Q168" s="63" t="str">
        <f t="shared" si="82"/>
        <v/>
      </c>
      <c r="R168" s="63" t="str">
        <f t="shared" si="82"/>
        <v/>
      </c>
      <c r="S168" s="63" t="str">
        <f t="shared" si="82"/>
        <v/>
      </c>
      <c r="T168" s="63" t="str">
        <f t="shared" si="82"/>
        <v/>
      </c>
      <c r="U168" s="63" t="str">
        <f t="shared" si="82"/>
        <v/>
      </c>
      <c r="V168" s="64" t="str">
        <f t="shared" si="82"/>
        <v/>
      </c>
    </row>
    <row r="169" spans="1:22" ht="13.95" customHeight="1" thickBot="1" x14ac:dyDescent="0.35">
      <c r="A169" s="83"/>
      <c r="B169" s="86"/>
      <c r="C169" s="61" t="s">
        <v>550</v>
      </c>
      <c r="D169" s="73"/>
      <c r="E169" s="89"/>
      <c r="F169" s="65" t="str">
        <f t="shared" ref="F169:V169" si="83">IFERROR(SQRT(2*(F167-F166)^2/(F167+F166)),"")</f>
        <v/>
      </c>
      <c r="G169" s="65" t="str">
        <f t="shared" si="83"/>
        <v/>
      </c>
      <c r="H169" s="65" t="str">
        <f t="shared" si="83"/>
        <v/>
      </c>
      <c r="I169" s="65" t="str">
        <f t="shared" si="83"/>
        <v/>
      </c>
      <c r="J169" s="65" t="str">
        <f t="shared" si="83"/>
        <v/>
      </c>
      <c r="K169" s="65" t="str">
        <f t="shared" si="83"/>
        <v/>
      </c>
      <c r="L169" s="65" t="str">
        <f t="shared" si="83"/>
        <v/>
      </c>
      <c r="M169" s="65" t="str">
        <f t="shared" si="83"/>
        <v/>
      </c>
      <c r="N169" s="70" t="str">
        <f t="shared" si="83"/>
        <v/>
      </c>
      <c r="O169" s="70" t="str">
        <f t="shared" si="83"/>
        <v/>
      </c>
      <c r="P169" s="70" t="str">
        <f t="shared" si="83"/>
        <v/>
      </c>
      <c r="Q169" s="65" t="str">
        <f t="shared" si="83"/>
        <v/>
      </c>
      <c r="R169" s="65" t="str">
        <f t="shared" si="83"/>
        <v/>
      </c>
      <c r="S169" s="65" t="str">
        <f t="shared" si="83"/>
        <v/>
      </c>
      <c r="T169" s="65" t="str">
        <f t="shared" si="83"/>
        <v/>
      </c>
      <c r="U169" s="65" t="str">
        <f t="shared" si="83"/>
        <v/>
      </c>
      <c r="V169" s="66" t="str">
        <f t="shared" si="83"/>
        <v/>
      </c>
    </row>
    <row r="170" spans="1:22" ht="13.95" customHeight="1" x14ac:dyDescent="0.3">
      <c r="A170" s="81">
        <v>8040200</v>
      </c>
      <c r="B170" s="84" t="s">
        <v>105</v>
      </c>
      <c r="C170" s="58" t="s">
        <v>547</v>
      </c>
      <c r="D170" s="71"/>
      <c r="E170" s="91"/>
      <c r="F170" s="58"/>
      <c r="G170" s="58"/>
      <c r="H170" s="58"/>
      <c r="I170" s="58"/>
      <c r="J170" s="58"/>
      <c r="K170" s="58"/>
      <c r="L170" s="58"/>
      <c r="M170" s="58"/>
      <c r="Q170" s="58"/>
      <c r="R170" s="58"/>
      <c r="S170" s="58"/>
      <c r="T170" s="58"/>
      <c r="U170" s="58"/>
      <c r="V170" s="59"/>
    </row>
    <row r="171" spans="1:22" ht="13.95" customHeight="1" x14ac:dyDescent="0.3">
      <c r="A171" s="82"/>
      <c r="B171" s="85"/>
      <c r="C171" s="18" t="s">
        <v>548</v>
      </c>
      <c r="D171" s="72"/>
      <c r="E171" s="88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60"/>
    </row>
    <row r="172" spans="1:22" ht="13.95" customHeight="1" x14ac:dyDescent="0.3">
      <c r="A172" s="82"/>
      <c r="B172" s="85"/>
      <c r="C172" s="18" t="s">
        <v>549</v>
      </c>
      <c r="D172" s="72"/>
      <c r="E172" s="88"/>
      <c r="F172" s="63" t="str">
        <f t="shared" ref="F172:V172" si="84">IFERROR((F171-F170)/F170,"")</f>
        <v/>
      </c>
      <c r="G172" s="63" t="str">
        <f t="shared" si="84"/>
        <v/>
      </c>
      <c r="H172" s="63" t="str">
        <f t="shared" si="84"/>
        <v/>
      </c>
      <c r="I172" s="63" t="str">
        <f t="shared" si="84"/>
        <v/>
      </c>
      <c r="J172" s="63" t="str">
        <f t="shared" si="84"/>
        <v/>
      </c>
      <c r="K172" s="63" t="str">
        <f t="shared" si="84"/>
        <v/>
      </c>
      <c r="L172" s="63" t="str">
        <f t="shared" si="84"/>
        <v/>
      </c>
      <c r="M172" s="63" t="str">
        <f t="shared" si="84"/>
        <v/>
      </c>
      <c r="N172" s="35" t="str">
        <f t="shared" si="84"/>
        <v/>
      </c>
      <c r="O172" s="35" t="str">
        <f t="shared" si="84"/>
        <v/>
      </c>
      <c r="P172" s="35" t="str">
        <f t="shared" si="84"/>
        <v/>
      </c>
      <c r="Q172" s="63" t="str">
        <f t="shared" si="84"/>
        <v/>
      </c>
      <c r="R172" s="63" t="str">
        <f t="shared" si="84"/>
        <v/>
      </c>
      <c r="S172" s="63" t="str">
        <f t="shared" si="84"/>
        <v/>
      </c>
      <c r="T172" s="63" t="str">
        <f t="shared" si="84"/>
        <v/>
      </c>
      <c r="U172" s="63" t="str">
        <f t="shared" si="84"/>
        <v/>
      </c>
      <c r="V172" s="64" t="str">
        <f t="shared" si="84"/>
        <v/>
      </c>
    </row>
    <row r="173" spans="1:22" ht="13.95" customHeight="1" thickBot="1" x14ac:dyDescent="0.35">
      <c r="A173" s="83"/>
      <c r="B173" s="86"/>
      <c r="C173" s="61" t="s">
        <v>550</v>
      </c>
      <c r="D173" s="73"/>
      <c r="E173" s="89"/>
      <c r="F173" s="65" t="str">
        <f t="shared" ref="F173:V173" si="85">IFERROR(SQRT(2*(F171-F170)^2/(F171+F170)),"")</f>
        <v/>
      </c>
      <c r="G173" s="65" t="str">
        <f t="shared" si="85"/>
        <v/>
      </c>
      <c r="H173" s="65" t="str">
        <f t="shared" si="85"/>
        <v/>
      </c>
      <c r="I173" s="65" t="str">
        <f t="shared" si="85"/>
        <v/>
      </c>
      <c r="J173" s="65" t="str">
        <f t="shared" si="85"/>
        <v/>
      </c>
      <c r="K173" s="65" t="str">
        <f t="shared" si="85"/>
        <v/>
      </c>
      <c r="L173" s="65" t="str">
        <f t="shared" si="85"/>
        <v/>
      </c>
      <c r="M173" s="65" t="str">
        <f t="shared" si="85"/>
        <v/>
      </c>
      <c r="N173" s="70" t="str">
        <f t="shared" si="85"/>
        <v/>
      </c>
      <c r="O173" s="70" t="str">
        <f t="shared" si="85"/>
        <v/>
      </c>
      <c r="P173" s="70" t="str">
        <f t="shared" si="85"/>
        <v/>
      </c>
      <c r="Q173" s="65" t="str">
        <f t="shared" si="85"/>
        <v/>
      </c>
      <c r="R173" s="65" t="str">
        <f t="shared" si="85"/>
        <v/>
      </c>
      <c r="S173" s="65" t="str">
        <f t="shared" si="85"/>
        <v/>
      </c>
      <c r="T173" s="65" t="str">
        <f t="shared" si="85"/>
        <v/>
      </c>
      <c r="U173" s="65" t="str">
        <f t="shared" si="85"/>
        <v/>
      </c>
      <c r="V173" s="66" t="str">
        <f t="shared" si="85"/>
        <v/>
      </c>
    </row>
    <row r="174" spans="1:22" ht="13.95" customHeight="1" x14ac:dyDescent="0.3">
      <c r="A174" s="81">
        <v>8042200</v>
      </c>
      <c r="B174" s="84" t="s">
        <v>106</v>
      </c>
      <c r="C174" s="58" t="s">
        <v>547</v>
      </c>
      <c r="D174" s="71"/>
      <c r="E174" s="91"/>
      <c r="F174" s="58"/>
      <c r="G174" s="58"/>
      <c r="H174" s="58"/>
      <c r="I174" s="58"/>
      <c r="J174" s="58"/>
      <c r="K174" s="58"/>
      <c r="L174" s="58"/>
      <c r="M174" s="58"/>
      <c r="Q174" s="58"/>
      <c r="R174" s="58"/>
      <c r="S174" s="58"/>
      <c r="T174" s="58"/>
      <c r="U174" s="58"/>
      <c r="V174" s="59"/>
    </row>
    <row r="175" spans="1:22" ht="13.95" customHeight="1" x14ac:dyDescent="0.3">
      <c r="A175" s="82"/>
      <c r="B175" s="85"/>
      <c r="C175" s="18" t="s">
        <v>548</v>
      </c>
      <c r="D175" s="72"/>
      <c r="E175" s="88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60"/>
    </row>
    <row r="176" spans="1:22" ht="13.95" customHeight="1" x14ac:dyDescent="0.3">
      <c r="A176" s="82"/>
      <c r="B176" s="85"/>
      <c r="C176" s="18" t="s">
        <v>549</v>
      </c>
      <c r="D176" s="72"/>
      <c r="E176" s="88"/>
      <c r="F176" s="63" t="str">
        <f t="shared" ref="F176:V176" si="86">IFERROR((F175-F174)/F174,"")</f>
        <v/>
      </c>
      <c r="G176" s="63" t="str">
        <f t="shared" si="86"/>
        <v/>
      </c>
      <c r="H176" s="63" t="str">
        <f t="shared" si="86"/>
        <v/>
      </c>
      <c r="I176" s="63" t="str">
        <f t="shared" si="86"/>
        <v/>
      </c>
      <c r="J176" s="63" t="str">
        <f t="shared" si="86"/>
        <v/>
      </c>
      <c r="K176" s="63" t="str">
        <f t="shared" si="86"/>
        <v/>
      </c>
      <c r="L176" s="63" t="str">
        <f t="shared" si="86"/>
        <v/>
      </c>
      <c r="M176" s="63" t="str">
        <f t="shared" si="86"/>
        <v/>
      </c>
      <c r="N176" s="35" t="str">
        <f t="shared" si="86"/>
        <v/>
      </c>
      <c r="O176" s="35" t="str">
        <f t="shared" si="86"/>
        <v/>
      </c>
      <c r="P176" s="35" t="str">
        <f t="shared" si="86"/>
        <v/>
      </c>
      <c r="Q176" s="63" t="str">
        <f t="shared" si="86"/>
        <v/>
      </c>
      <c r="R176" s="63" t="str">
        <f t="shared" si="86"/>
        <v/>
      </c>
      <c r="S176" s="63" t="str">
        <f t="shared" si="86"/>
        <v/>
      </c>
      <c r="T176" s="63" t="str">
        <f t="shared" si="86"/>
        <v/>
      </c>
      <c r="U176" s="63" t="str">
        <f t="shared" si="86"/>
        <v/>
      </c>
      <c r="V176" s="64" t="str">
        <f t="shared" si="86"/>
        <v/>
      </c>
    </row>
    <row r="177" spans="1:22" ht="13.95" customHeight="1" thickBot="1" x14ac:dyDescent="0.35">
      <c r="A177" s="83"/>
      <c r="B177" s="86"/>
      <c r="C177" s="61" t="s">
        <v>550</v>
      </c>
      <c r="D177" s="73"/>
      <c r="E177" s="89"/>
      <c r="F177" s="65" t="str">
        <f t="shared" ref="F177:V177" si="87">IFERROR(SQRT(2*(F175-F174)^2/(F175+F174)),"")</f>
        <v/>
      </c>
      <c r="G177" s="65" t="str">
        <f t="shared" si="87"/>
        <v/>
      </c>
      <c r="H177" s="65" t="str">
        <f t="shared" si="87"/>
        <v/>
      </c>
      <c r="I177" s="65" t="str">
        <f t="shared" si="87"/>
        <v/>
      </c>
      <c r="J177" s="65" t="str">
        <f t="shared" si="87"/>
        <v/>
      </c>
      <c r="K177" s="65" t="str">
        <f t="shared" si="87"/>
        <v/>
      </c>
      <c r="L177" s="65" t="str">
        <f t="shared" si="87"/>
        <v/>
      </c>
      <c r="M177" s="65" t="str">
        <f t="shared" si="87"/>
        <v/>
      </c>
      <c r="N177" s="70" t="str">
        <f t="shared" si="87"/>
        <v/>
      </c>
      <c r="O177" s="70" t="str">
        <f t="shared" si="87"/>
        <v/>
      </c>
      <c r="P177" s="70" t="str">
        <f t="shared" si="87"/>
        <v/>
      </c>
      <c r="Q177" s="65" t="str">
        <f t="shared" si="87"/>
        <v/>
      </c>
      <c r="R177" s="65" t="str">
        <f t="shared" si="87"/>
        <v/>
      </c>
      <c r="S177" s="65" t="str">
        <f t="shared" si="87"/>
        <v/>
      </c>
      <c r="T177" s="65" t="str">
        <f t="shared" si="87"/>
        <v/>
      </c>
      <c r="U177" s="65" t="str">
        <f t="shared" si="87"/>
        <v/>
      </c>
      <c r="V177" s="66" t="str">
        <f t="shared" si="87"/>
        <v/>
      </c>
    </row>
    <row r="178" spans="1:22" ht="13.95" customHeight="1" x14ac:dyDescent="0.3">
      <c r="A178" s="81">
        <v>8042300</v>
      </c>
      <c r="B178" s="84" t="s">
        <v>213</v>
      </c>
      <c r="C178" s="58" t="s">
        <v>547</v>
      </c>
      <c r="D178" s="71"/>
      <c r="E178" s="91"/>
      <c r="F178" s="58"/>
      <c r="G178" s="58"/>
      <c r="H178" s="58"/>
      <c r="I178" s="58"/>
      <c r="J178" s="58"/>
      <c r="K178" s="58"/>
      <c r="L178" s="58"/>
      <c r="M178" s="58"/>
      <c r="Q178" s="58"/>
      <c r="R178" s="58"/>
      <c r="S178" s="58"/>
      <c r="T178" s="58"/>
      <c r="U178" s="58"/>
      <c r="V178" s="59"/>
    </row>
    <row r="179" spans="1:22" ht="13.95" customHeight="1" x14ac:dyDescent="0.3">
      <c r="A179" s="82"/>
      <c r="B179" s="85"/>
      <c r="C179" s="18" t="s">
        <v>548</v>
      </c>
      <c r="D179" s="72"/>
      <c r="E179" s="88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60"/>
    </row>
    <row r="180" spans="1:22" ht="13.95" customHeight="1" x14ac:dyDescent="0.3">
      <c r="A180" s="82"/>
      <c r="B180" s="85"/>
      <c r="C180" s="18" t="s">
        <v>549</v>
      </c>
      <c r="D180" s="72"/>
      <c r="E180" s="88"/>
      <c r="F180" s="63" t="str">
        <f t="shared" ref="F180:V180" si="88">IFERROR((F179-F178)/F178,"")</f>
        <v/>
      </c>
      <c r="G180" s="63" t="str">
        <f t="shared" si="88"/>
        <v/>
      </c>
      <c r="H180" s="63" t="str">
        <f t="shared" si="88"/>
        <v/>
      </c>
      <c r="I180" s="63" t="str">
        <f t="shared" si="88"/>
        <v/>
      </c>
      <c r="J180" s="63" t="str">
        <f t="shared" si="88"/>
        <v/>
      </c>
      <c r="K180" s="63" t="str">
        <f t="shared" si="88"/>
        <v/>
      </c>
      <c r="L180" s="63" t="str">
        <f t="shared" si="88"/>
        <v/>
      </c>
      <c r="M180" s="63" t="str">
        <f t="shared" si="88"/>
        <v/>
      </c>
      <c r="N180" s="35" t="str">
        <f t="shared" si="88"/>
        <v/>
      </c>
      <c r="O180" s="35" t="str">
        <f t="shared" si="88"/>
        <v/>
      </c>
      <c r="P180" s="35" t="str">
        <f t="shared" si="88"/>
        <v/>
      </c>
      <c r="Q180" s="63" t="str">
        <f t="shared" si="88"/>
        <v/>
      </c>
      <c r="R180" s="63" t="str">
        <f t="shared" si="88"/>
        <v/>
      </c>
      <c r="S180" s="63" t="str">
        <f t="shared" si="88"/>
        <v/>
      </c>
      <c r="T180" s="63" t="str">
        <f t="shared" si="88"/>
        <v/>
      </c>
      <c r="U180" s="63" t="str">
        <f t="shared" si="88"/>
        <v/>
      </c>
      <c r="V180" s="64" t="str">
        <f t="shared" si="88"/>
        <v/>
      </c>
    </row>
    <row r="181" spans="1:22" ht="13.95" customHeight="1" thickBot="1" x14ac:dyDescent="0.35">
      <c r="A181" s="83"/>
      <c r="B181" s="86"/>
      <c r="C181" s="61" t="s">
        <v>550</v>
      </c>
      <c r="D181" s="73"/>
      <c r="E181" s="89"/>
      <c r="F181" s="65" t="str">
        <f t="shared" ref="F181:V181" si="89">IFERROR(SQRT(2*(F179-F178)^2/(F179+F178)),"")</f>
        <v/>
      </c>
      <c r="G181" s="65" t="str">
        <f t="shared" si="89"/>
        <v/>
      </c>
      <c r="H181" s="65" t="str">
        <f t="shared" si="89"/>
        <v/>
      </c>
      <c r="I181" s="65" t="str">
        <f t="shared" si="89"/>
        <v/>
      </c>
      <c r="J181" s="65" t="str">
        <f t="shared" si="89"/>
        <v/>
      </c>
      <c r="K181" s="65" t="str">
        <f t="shared" si="89"/>
        <v/>
      </c>
      <c r="L181" s="65" t="str">
        <f t="shared" si="89"/>
        <v/>
      </c>
      <c r="M181" s="65" t="str">
        <f t="shared" si="89"/>
        <v/>
      </c>
      <c r="N181" s="70" t="str">
        <f t="shared" si="89"/>
        <v/>
      </c>
      <c r="O181" s="70" t="str">
        <f t="shared" si="89"/>
        <v/>
      </c>
      <c r="P181" s="70" t="str">
        <f t="shared" si="89"/>
        <v/>
      </c>
      <c r="Q181" s="65" t="str">
        <f t="shared" si="89"/>
        <v/>
      </c>
      <c r="R181" s="65" t="str">
        <f t="shared" si="89"/>
        <v/>
      </c>
      <c r="S181" s="65" t="str">
        <f t="shared" si="89"/>
        <v/>
      </c>
      <c r="T181" s="65" t="str">
        <f t="shared" si="89"/>
        <v/>
      </c>
      <c r="U181" s="65" t="str">
        <f t="shared" si="89"/>
        <v/>
      </c>
      <c r="V181" s="66" t="str">
        <f t="shared" si="89"/>
        <v/>
      </c>
    </row>
    <row r="182" spans="1:22" ht="13.95" customHeight="1" x14ac:dyDescent="0.3">
      <c r="A182" s="81">
        <v>8030200</v>
      </c>
      <c r="B182" s="84" t="s">
        <v>9</v>
      </c>
      <c r="C182" s="58" t="s">
        <v>547</v>
      </c>
      <c r="D182" s="71"/>
      <c r="E182" s="91"/>
      <c r="F182" s="58"/>
      <c r="G182" s="58"/>
      <c r="H182" s="58"/>
      <c r="I182" s="58"/>
      <c r="J182" s="58"/>
      <c r="K182" s="58"/>
      <c r="L182" s="58"/>
      <c r="M182" s="58"/>
      <c r="Q182" s="58"/>
      <c r="R182" s="58"/>
      <c r="S182" s="58"/>
      <c r="T182" s="58"/>
      <c r="U182" s="58"/>
      <c r="V182" s="59"/>
    </row>
    <row r="183" spans="1:22" ht="13.95" customHeight="1" x14ac:dyDescent="0.3">
      <c r="A183" s="82"/>
      <c r="B183" s="85"/>
      <c r="C183" s="18" t="s">
        <v>548</v>
      </c>
      <c r="D183" s="72"/>
      <c r="E183" s="88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60"/>
    </row>
    <row r="184" spans="1:22" ht="13.95" customHeight="1" x14ac:dyDescent="0.3">
      <c r="A184" s="82"/>
      <c r="B184" s="85"/>
      <c r="C184" s="18" t="s">
        <v>549</v>
      </c>
      <c r="D184" s="72"/>
      <c r="E184" s="88"/>
      <c r="F184" s="63" t="str">
        <f t="shared" ref="F184:V184" si="90">IFERROR((F183-F182)/F182,"")</f>
        <v/>
      </c>
      <c r="G184" s="63" t="str">
        <f t="shared" si="90"/>
        <v/>
      </c>
      <c r="H184" s="63" t="str">
        <f t="shared" si="90"/>
        <v/>
      </c>
      <c r="I184" s="63" t="str">
        <f t="shared" si="90"/>
        <v/>
      </c>
      <c r="J184" s="63" t="str">
        <f t="shared" si="90"/>
        <v/>
      </c>
      <c r="K184" s="63" t="str">
        <f t="shared" si="90"/>
        <v/>
      </c>
      <c r="L184" s="63" t="str">
        <f t="shared" si="90"/>
        <v/>
      </c>
      <c r="M184" s="63" t="str">
        <f t="shared" si="90"/>
        <v/>
      </c>
      <c r="N184" s="35" t="str">
        <f t="shared" si="90"/>
        <v/>
      </c>
      <c r="O184" s="35" t="str">
        <f t="shared" si="90"/>
        <v/>
      </c>
      <c r="P184" s="35" t="str">
        <f t="shared" si="90"/>
        <v/>
      </c>
      <c r="Q184" s="63" t="str">
        <f t="shared" si="90"/>
        <v/>
      </c>
      <c r="R184" s="63" t="str">
        <f t="shared" si="90"/>
        <v/>
      </c>
      <c r="S184" s="63" t="str">
        <f t="shared" si="90"/>
        <v/>
      </c>
      <c r="T184" s="63" t="str">
        <f t="shared" si="90"/>
        <v/>
      </c>
      <c r="U184" s="63" t="str">
        <f t="shared" si="90"/>
        <v/>
      </c>
      <c r="V184" s="64" t="str">
        <f t="shared" si="90"/>
        <v/>
      </c>
    </row>
    <row r="185" spans="1:22" ht="13.95" customHeight="1" thickBot="1" x14ac:dyDescent="0.35">
      <c r="A185" s="83"/>
      <c r="B185" s="86"/>
      <c r="C185" s="61" t="s">
        <v>550</v>
      </c>
      <c r="D185" s="73"/>
      <c r="E185" s="89"/>
      <c r="F185" s="65" t="str">
        <f t="shared" ref="F185:V185" si="91">IFERROR(SQRT(2*(F183-F182)^2/(F183+F182)),"")</f>
        <v/>
      </c>
      <c r="G185" s="65" t="str">
        <f t="shared" si="91"/>
        <v/>
      </c>
      <c r="H185" s="65" t="str">
        <f t="shared" si="91"/>
        <v/>
      </c>
      <c r="I185" s="65" t="str">
        <f t="shared" si="91"/>
        <v/>
      </c>
      <c r="J185" s="65" t="str">
        <f t="shared" si="91"/>
        <v/>
      </c>
      <c r="K185" s="65" t="str">
        <f t="shared" si="91"/>
        <v/>
      </c>
      <c r="L185" s="65" t="str">
        <f t="shared" si="91"/>
        <v/>
      </c>
      <c r="M185" s="65" t="str">
        <f t="shared" si="91"/>
        <v/>
      </c>
      <c r="N185" s="70" t="str">
        <f t="shared" si="91"/>
        <v/>
      </c>
      <c r="O185" s="70" t="str">
        <f t="shared" si="91"/>
        <v/>
      </c>
      <c r="P185" s="70" t="str">
        <f t="shared" si="91"/>
        <v/>
      </c>
      <c r="Q185" s="65" t="str">
        <f t="shared" si="91"/>
        <v/>
      </c>
      <c r="R185" s="65" t="str">
        <f t="shared" si="91"/>
        <v/>
      </c>
      <c r="S185" s="65" t="str">
        <f t="shared" si="91"/>
        <v/>
      </c>
      <c r="T185" s="65" t="str">
        <f t="shared" si="91"/>
        <v/>
      </c>
      <c r="U185" s="65" t="str">
        <f t="shared" si="91"/>
        <v/>
      </c>
      <c r="V185" s="66" t="str">
        <f t="shared" si="91"/>
        <v/>
      </c>
    </row>
    <row r="186" spans="1:22" ht="13.95" customHeight="1" x14ac:dyDescent="0.3">
      <c r="A186" s="81">
        <v>8032400</v>
      </c>
      <c r="B186" s="84" t="s">
        <v>5</v>
      </c>
      <c r="C186" s="58" t="s">
        <v>547</v>
      </c>
      <c r="D186" s="71"/>
      <c r="E186" s="91"/>
      <c r="F186" s="58"/>
      <c r="G186" s="58"/>
      <c r="H186" s="58"/>
      <c r="I186" s="58"/>
      <c r="J186" s="58"/>
      <c r="K186" s="58"/>
      <c r="L186" s="58"/>
      <c r="M186" s="58"/>
      <c r="Q186" s="58"/>
      <c r="R186" s="58"/>
      <c r="S186" s="58"/>
      <c r="T186" s="58"/>
      <c r="U186" s="58"/>
      <c r="V186" s="59"/>
    </row>
    <row r="187" spans="1:22" ht="13.95" customHeight="1" x14ac:dyDescent="0.3">
      <c r="A187" s="82"/>
      <c r="B187" s="85"/>
      <c r="C187" s="18" t="s">
        <v>548</v>
      </c>
      <c r="D187" s="72"/>
      <c r="E187" s="88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60"/>
    </row>
    <row r="188" spans="1:22" ht="13.95" customHeight="1" x14ac:dyDescent="0.3">
      <c r="A188" s="82"/>
      <c r="B188" s="85"/>
      <c r="C188" s="18" t="s">
        <v>549</v>
      </c>
      <c r="D188" s="72"/>
      <c r="E188" s="88"/>
      <c r="F188" s="63" t="str">
        <f t="shared" ref="F188:V188" si="92">IFERROR((F187-F186)/F186,"")</f>
        <v/>
      </c>
      <c r="G188" s="63" t="str">
        <f t="shared" si="92"/>
        <v/>
      </c>
      <c r="H188" s="63" t="str">
        <f t="shared" si="92"/>
        <v/>
      </c>
      <c r="I188" s="63" t="str">
        <f t="shared" si="92"/>
        <v/>
      </c>
      <c r="J188" s="63" t="str">
        <f t="shared" si="92"/>
        <v/>
      </c>
      <c r="K188" s="63" t="str">
        <f t="shared" si="92"/>
        <v/>
      </c>
      <c r="L188" s="63" t="str">
        <f t="shared" si="92"/>
        <v/>
      </c>
      <c r="M188" s="63" t="str">
        <f t="shared" si="92"/>
        <v/>
      </c>
      <c r="N188" s="35" t="str">
        <f t="shared" si="92"/>
        <v/>
      </c>
      <c r="O188" s="35" t="str">
        <f t="shared" si="92"/>
        <v/>
      </c>
      <c r="P188" s="35" t="str">
        <f t="shared" si="92"/>
        <v/>
      </c>
      <c r="Q188" s="63" t="str">
        <f t="shared" si="92"/>
        <v/>
      </c>
      <c r="R188" s="63" t="str">
        <f t="shared" si="92"/>
        <v/>
      </c>
      <c r="S188" s="63" t="str">
        <f t="shared" si="92"/>
        <v/>
      </c>
      <c r="T188" s="63" t="str">
        <f t="shared" si="92"/>
        <v/>
      </c>
      <c r="U188" s="63" t="str">
        <f t="shared" si="92"/>
        <v/>
      </c>
      <c r="V188" s="64" t="str">
        <f t="shared" si="92"/>
        <v/>
      </c>
    </row>
    <row r="189" spans="1:22" ht="13.95" customHeight="1" thickBot="1" x14ac:dyDescent="0.35">
      <c r="A189" s="83"/>
      <c r="B189" s="86"/>
      <c r="C189" s="61" t="s">
        <v>550</v>
      </c>
      <c r="D189" s="73"/>
      <c r="E189" s="89"/>
      <c r="F189" s="65" t="str">
        <f t="shared" ref="F189:V189" si="93">IFERROR(SQRT(2*(F187-F186)^2/(F187+F186)),"")</f>
        <v/>
      </c>
      <c r="G189" s="65" t="str">
        <f t="shared" si="93"/>
        <v/>
      </c>
      <c r="H189" s="65" t="str">
        <f t="shared" si="93"/>
        <v/>
      </c>
      <c r="I189" s="65" t="str">
        <f t="shared" si="93"/>
        <v/>
      </c>
      <c r="J189" s="65" t="str">
        <f t="shared" si="93"/>
        <v/>
      </c>
      <c r="K189" s="65" t="str">
        <f t="shared" si="93"/>
        <v/>
      </c>
      <c r="L189" s="65" t="str">
        <f t="shared" si="93"/>
        <v/>
      </c>
      <c r="M189" s="65" t="str">
        <f t="shared" si="93"/>
        <v/>
      </c>
      <c r="N189" s="74" t="str">
        <f t="shared" si="93"/>
        <v/>
      </c>
      <c r="O189" s="74" t="str">
        <f t="shared" si="93"/>
        <v/>
      </c>
      <c r="P189" s="74" t="str">
        <f t="shared" si="93"/>
        <v/>
      </c>
      <c r="Q189" s="65" t="str">
        <f t="shared" si="93"/>
        <v/>
      </c>
      <c r="R189" s="65" t="str">
        <f t="shared" si="93"/>
        <v/>
      </c>
      <c r="S189" s="65" t="str">
        <f t="shared" si="93"/>
        <v/>
      </c>
      <c r="T189" s="65" t="str">
        <f t="shared" si="93"/>
        <v/>
      </c>
      <c r="U189" s="65" t="str">
        <f t="shared" si="93"/>
        <v/>
      </c>
      <c r="V189" s="66" t="str">
        <f t="shared" si="93"/>
        <v/>
      </c>
    </row>
    <row r="190" spans="1:22" ht="13.95" customHeight="1" x14ac:dyDescent="0.3">
      <c r="A190" s="81">
        <v>8052300</v>
      </c>
      <c r="B190" s="84" t="s">
        <v>233</v>
      </c>
      <c r="C190" s="58" t="s">
        <v>547</v>
      </c>
      <c r="D190" s="87"/>
      <c r="E190" s="90"/>
    </row>
    <row r="191" spans="1:22" ht="13.95" customHeight="1" x14ac:dyDescent="0.3">
      <c r="A191" s="82"/>
      <c r="B191" s="85"/>
      <c r="C191" s="18" t="s">
        <v>548</v>
      </c>
      <c r="D191" s="88"/>
      <c r="E191" s="88"/>
    </row>
    <row r="192" spans="1:22" ht="13.95" customHeight="1" x14ac:dyDescent="0.3">
      <c r="A192" s="82"/>
      <c r="B192" s="85"/>
      <c r="C192" s="18" t="s">
        <v>549</v>
      </c>
      <c r="D192" s="88"/>
      <c r="E192" s="88"/>
      <c r="F192" s="63" t="str">
        <f t="shared" ref="F192:V192" si="94">IFERROR((F191-F190)/F190,"")</f>
        <v/>
      </c>
      <c r="G192" s="63" t="str">
        <f t="shared" si="94"/>
        <v/>
      </c>
      <c r="H192" s="63" t="str">
        <f t="shared" si="94"/>
        <v/>
      </c>
      <c r="I192" s="63" t="str">
        <f t="shared" si="94"/>
        <v/>
      </c>
      <c r="J192" s="63" t="str">
        <f t="shared" si="94"/>
        <v/>
      </c>
      <c r="K192" s="63" t="str">
        <f t="shared" si="94"/>
        <v/>
      </c>
      <c r="L192" s="63" t="str">
        <f t="shared" si="94"/>
        <v/>
      </c>
      <c r="M192" s="63" t="str">
        <f t="shared" si="94"/>
        <v/>
      </c>
      <c r="N192" s="35" t="str">
        <f t="shared" si="94"/>
        <v/>
      </c>
      <c r="O192" s="35" t="str">
        <f t="shared" si="94"/>
        <v/>
      </c>
      <c r="P192" s="35" t="str">
        <f t="shared" si="94"/>
        <v/>
      </c>
      <c r="Q192" s="63" t="str">
        <f t="shared" si="94"/>
        <v/>
      </c>
      <c r="R192" s="63" t="str">
        <f t="shared" si="94"/>
        <v/>
      </c>
      <c r="S192" s="63" t="str">
        <f t="shared" si="94"/>
        <v/>
      </c>
      <c r="T192" s="63" t="str">
        <f t="shared" si="94"/>
        <v/>
      </c>
      <c r="U192" s="63" t="str">
        <f t="shared" si="94"/>
        <v/>
      </c>
      <c r="V192" s="64" t="str">
        <f t="shared" si="94"/>
        <v/>
      </c>
    </row>
    <row r="193" spans="1:22" ht="13.95" customHeight="1" thickBot="1" x14ac:dyDescent="0.35">
      <c r="A193" s="83"/>
      <c r="B193" s="86"/>
      <c r="C193" s="61" t="s">
        <v>550</v>
      </c>
      <c r="D193" s="89"/>
      <c r="E193" s="89"/>
      <c r="F193" s="65" t="str">
        <f t="shared" ref="F193:V193" si="95">IFERROR(SQRT(2*(F191-F190)^2/(F191+F190)),"")</f>
        <v/>
      </c>
      <c r="G193" s="65" t="str">
        <f t="shared" si="95"/>
        <v/>
      </c>
      <c r="H193" s="65" t="str">
        <f t="shared" si="95"/>
        <v/>
      </c>
      <c r="I193" s="65" t="str">
        <f t="shared" si="95"/>
        <v/>
      </c>
      <c r="J193" s="65" t="str">
        <f t="shared" si="95"/>
        <v/>
      </c>
      <c r="K193" s="65" t="str">
        <f t="shared" si="95"/>
        <v/>
      </c>
      <c r="L193" s="65" t="str">
        <f t="shared" si="95"/>
        <v/>
      </c>
      <c r="M193" s="65" t="str">
        <f t="shared" si="95"/>
        <v/>
      </c>
      <c r="N193" s="74" t="str">
        <f t="shared" si="95"/>
        <v/>
      </c>
      <c r="O193" s="74" t="str">
        <f t="shared" si="95"/>
        <v/>
      </c>
      <c r="P193" s="74" t="str">
        <f t="shared" si="95"/>
        <v/>
      </c>
      <c r="Q193" s="65" t="str">
        <f t="shared" si="95"/>
        <v/>
      </c>
      <c r="R193" s="65" t="str">
        <f t="shared" si="95"/>
        <v/>
      </c>
      <c r="S193" s="65" t="str">
        <f t="shared" si="95"/>
        <v/>
      </c>
      <c r="T193" s="65" t="str">
        <f t="shared" si="95"/>
        <v/>
      </c>
      <c r="U193" s="65" t="str">
        <f t="shared" si="95"/>
        <v/>
      </c>
      <c r="V193" s="66" t="str">
        <f t="shared" si="95"/>
        <v/>
      </c>
    </row>
    <row r="194" spans="1:22" ht="13.95" customHeight="1" x14ac:dyDescent="0.3">
      <c r="A194" s="81">
        <v>8047000</v>
      </c>
      <c r="B194" s="84" t="s">
        <v>216</v>
      </c>
      <c r="C194" s="58" t="s">
        <v>547</v>
      </c>
      <c r="D194" s="71"/>
      <c r="E194" s="91"/>
      <c r="F194" s="75"/>
      <c r="G194" s="75"/>
      <c r="H194" s="75"/>
      <c r="I194" s="75"/>
      <c r="J194" s="75"/>
      <c r="K194" s="75"/>
      <c r="L194" s="75"/>
      <c r="M194" s="75"/>
      <c r="Q194" s="75"/>
      <c r="R194" s="75"/>
      <c r="S194" s="75"/>
      <c r="T194" s="75"/>
      <c r="U194" s="75"/>
      <c r="V194" s="76"/>
    </row>
    <row r="195" spans="1:22" ht="13.95" customHeight="1" x14ac:dyDescent="0.3">
      <c r="A195" s="82"/>
      <c r="B195" s="85"/>
      <c r="C195" s="18" t="s">
        <v>548</v>
      </c>
      <c r="D195" s="72"/>
      <c r="E195" s="88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60"/>
    </row>
    <row r="196" spans="1:22" ht="13.95" customHeight="1" x14ac:dyDescent="0.3">
      <c r="A196" s="82"/>
      <c r="B196" s="85"/>
      <c r="C196" s="18" t="s">
        <v>549</v>
      </c>
      <c r="D196" s="72"/>
      <c r="E196" s="88"/>
      <c r="F196" s="63" t="str">
        <f t="shared" ref="F196:V196" si="96">IFERROR((F195-F194)/F194,"")</f>
        <v/>
      </c>
      <c r="G196" s="63" t="str">
        <f t="shared" si="96"/>
        <v/>
      </c>
      <c r="H196" s="63" t="str">
        <f t="shared" si="96"/>
        <v/>
      </c>
      <c r="I196" s="63" t="str">
        <f t="shared" si="96"/>
        <v/>
      </c>
      <c r="J196" s="63" t="str">
        <f t="shared" si="96"/>
        <v/>
      </c>
      <c r="K196" s="63" t="str">
        <f t="shared" si="96"/>
        <v/>
      </c>
      <c r="L196" s="63" t="str">
        <f t="shared" si="96"/>
        <v/>
      </c>
      <c r="M196" s="63" t="str">
        <f t="shared" si="96"/>
        <v/>
      </c>
      <c r="N196" s="35" t="str">
        <f t="shared" si="96"/>
        <v/>
      </c>
      <c r="O196" s="35" t="str">
        <f t="shared" si="96"/>
        <v/>
      </c>
      <c r="P196" s="35" t="str">
        <f t="shared" si="96"/>
        <v/>
      </c>
      <c r="Q196" s="63" t="str">
        <f t="shared" si="96"/>
        <v/>
      </c>
      <c r="R196" s="63" t="str">
        <f t="shared" si="96"/>
        <v/>
      </c>
      <c r="S196" s="63" t="str">
        <f t="shared" si="96"/>
        <v/>
      </c>
      <c r="T196" s="63" t="str">
        <f t="shared" si="96"/>
        <v/>
      </c>
      <c r="U196" s="63" t="str">
        <f t="shared" si="96"/>
        <v/>
      </c>
      <c r="V196" s="64" t="str">
        <f t="shared" si="96"/>
        <v/>
      </c>
    </row>
    <row r="197" spans="1:22" ht="13.95" customHeight="1" thickBot="1" x14ac:dyDescent="0.35">
      <c r="A197" s="83"/>
      <c r="B197" s="86"/>
      <c r="C197" s="61" t="s">
        <v>550</v>
      </c>
      <c r="D197" s="73"/>
      <c r="E197" s="89"/>
      <c r="F197" s="65" t="str">
        <f t="shared" ref="F197:V197" si="97">IFERROR(SQRT(2*(F195-F194)^2/(F195+F194)),"")</f>
        <v/>
      </c>
      <c r="G197" s="65" t="str">
        <f t="shared" si="97"/>
        <v/>
      </c>
      <c r="H197" s="65" t="str">
        <f t="shared" si="97"/>
        <v/>
      </c>
      <c r="I197" s="65" t="str">
        <f t="shared" si="97"/>
        <v/>
      </c>
      <c r="J197" s="65" t="str">
        <f t="shared" si="97"/>
        <v/>
      </c>
      <c r="K197" s="65" t="str">
        <f t="shared" si="97"/>
        <v/>
      </c>
      <c r="L197" s="65" t="str">
        <f t="shared" si="97"/>
        <v/>
      </c>
      <c r="M197" s="65" t="str">
        <f t="shared" si="97"/>
        <v/>
      </c>
      <c r="N197" s="70" t="str">
        <f t="shared" si="97"/>
        <v/>
      </c>
      <c r="O197" s="70" t="str">
        <f t="shared" si="97"/>
        <v/>
      </c>
      <c r="P197" s="70" t="str">
        <f t="shared" si="97"/>
        <v/>
      </c>
      <c r="Q197" s="65" t="str">
        <f t="shared" si="97"/>
        <v/>
      </c>
      <c r="R197" s="65" t="str">
        <f t="shared" si="97"/>
        <v/>
      </c>
      <c r="S197" s="65" t="str">
        <f t="shared" si="97"/>
        <v/>
      </c>
      <c r="T197" s="65" t="str">
        <f t="shared" si="97"/>
        <v/>
      </c>
      <c r="U197" s="65" t="str">
        <f t="shared" si="97"/>
        <v/>
      </c>
      <c r="V197" s="66" t="str">
        <f t="shared" si="97"/>
        <v/>
      </c>
    </row>
    <row r="198" spans="1:22" ht="13.95" customHeight="1" x14ac:dyDescent="0.3">
      <c r="A198" s="81">
        <v>8012600</v>
      </c>
      <c r="B198" s="84" t="s">
        <v>188</v>
      </c>
      <c r="C198" s="58" t="s">
        <v>547</v>
      </c>
      <c r="D198" s="71"/>
      <c r="E198" s="91"/>
      <c r="F198" s="58"/>
      <c r="G198" s="58"/>
      <c r="H198" s="58"/>
      <c r="I198" s="58"/>
      <c r="J198" s="58"/>
      <c r="K198" s="58"/>
      <c r="L198" s="58"/>
      <c r="M198" s="58"/>
      <c r="Q198" s="58"/>
      <c r="R198" s="58"/>
      <c r="S198" s="58"/>
      <c r="T198" s="58"/>
      <c r="U198" s="58"/>
      <c r="V198" s="59"/>
    </row>
    <row r="199" spans="1:22" ht="13.95" customHeight="1" x14ac:dyDescent="0.3">
      <c r="A199" s="82"/>
      <c r="B199" s="85"/>
      <c r="C199" s="18" t="s">
        <v>548</v>
      </c>
      <c r="D199" s="72"/>
      <c r="E199" s="88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60"/>
    </row>
    <row r="200" spans="1:22" ht="13.95" customHeight="1" x14ac:dyDescent="0.3">
      <c r="A200" s="82"/>
      <c r="B200" s="85"/>
      <c r="C200" s="18" t="s">
        <v>549</v>
      </c>
      <c r="D200" s="72"/>
      <c r="E200" s="88"/>
      <c r="F200" s="63" t="str">
        <f t="shared" ref="F200:V200" si="98">IFERROR((F199-F198)/F198,"")</f>
        <v/>
      </c>
      <c r="G200" s="63" t="str">
        <f t="shared" si="98"/>
        <v/>
      </c>
      <c r="H200" s="63" t="str">
        <f t="shared" si="98"/>
        <v/>
      </c>
      <c r="I200" s="63" t="str">
        <f t="shared" si="98"/>
        <v/>
      </c>
      <c r="J200" s="63" t="str">
        <f t="shared" si="98"/>
        <v/>
      </c>
      <c r="K200" s="63" t="str">
        <f t="shared" si="98"/>
        <v/>
      </c>
      <c r="L200" s="63" t="str">
        <f t="shared" si="98"/>
        <v/>
      </c>
      <c r="M200" s="63" t="str">
        <f t="shared" si="98"/>
        <v/>
      </c>
      <c r="N200" s="35" t="str">
        <f t="shared" si="98"/>
        <v/>
      </c>
      <c r="O200" s="35" t="str">
        <f t="shared" si="98"/>
        <v/>
      </c>
      <c r="P200" s="35" t="str">
        <f t="shared" si="98"/>
        <v/>
      </c>
      <c r="Q200" s="63" t="str">
        <f t="shared" si="98"/>
        <v/>
      </c>
      <c r="R200" s="63" t="str">
        <f t="shared" si="98"/>
        <v/>
      </c>
      <c r="S200" s="63" t="str">
        <f t="shared" si="98"/>
        <v/>
      </c>
      <c r="T200" s="63" t="str">
        <f t="shared" si="98"/>
        <v/>
      </c>
      <c r="U200" s="63" t="str">
        <f t="shared" si="98"/>
        <v/>
      </c>
      <c r="V200" s="64" t="str">
        <f t="shared" si="98"/>
        <v/>
      </c>
    </row>
    <row r="201" spans="1:22" ht="13.95" customHeight="1" thickBot="1" x14ac:dyDescent="0.35">
      <c r="A201" s="83"/>
      <c r="B201" s="86"/>
      <c r="C201" s="61" t="s">
        <v>550</v>
      </c>
      <c r="D201" s="73"/>
      <c r="E201" s="89"/>
      <c r="F201" s="65" t="str">
        <f t="shared" ref="F201:V201" si="99">IFERROR(SQRT(2*(F199-F198)^2/(F199+F198)),"")</f>
        <v/>
      </c>
      <c r="G201" s="65" t="str">
        <f t="shared" si="99"/>
        <v/>
      </c>
      <c r="H201" s="65" t="str">
        <f t="shared" si="99"/>
        <v/>
      </c>
      <c r="I201" s="65" t="str">
        <f t="shared" si="99"/>
        <v/>
      </c>
      <c r="J201" s="65" t="str">
        <f t="shared" si="99"/>
        <v/>
      </c>
      <c r="K201" s="65" t="str">
        <f t="shared" si="99"/>
        <v/>
      </c>
      <c r="L201" s="65" t="str">
        <f t="shared" si="99"/>
        <v/>
      </c>
      <c r="M201" s="65" t="str">
        <f t="shared" si="99"/>
        <v/>
      </c>
      <c r="N201" s="70" t="str">
        <f t="shared" si="99"/>
        <v/>
      </c>
      <c r="O201" s="70" t="str">
        <f t="shared" si="99"/>
        <v/>
      </c>
      <c r="P201" s="70" t="str">
        <f t="shared" si="99"/>
        <v/>
      </c>
      <c r="Q201" s="65" t="str">
        <f t="shared" si="99"/>
        <v/>
      </c>
      <c r="R201" s="65" t="str">
        <f t="shared" si="99"/>
        <v/>
      </c>
      <c r="S201" s="65" t="str">
        <f t="shared" si="99"/>
        <v/>
      </c>
      <c r="T201" s="65" t="str">
        <f t="shared" si="99"/>
        <v/>
      </c>
      <c r="U201" s="65" t="str">
        <f t="shared" si="99"/>
        <v/>
      </c>
      <c r="V201" s="66" t="str">
        <f t="shared" si="99"/>
        <v/>
      </c>
    </row>
    <row r="202" spans="1:22" ht="13.95" customHeight="1" x14ac:dyDescent="0.3">
      <c r="A202" s="81">
        <v>8057925</v>
      </c>
      <c r="B202" s="84" t="s">
        <v>151</v>
      </c>
      <c r="C202" s="58" t="s">
        <v>547</v>
      </c>
      <c r="D202" s="71"/>
      <c r="E202" s="91"/>
      <c r="F202" s="58"/>
      <c r="G202" s="58"/>
      <c r="H202" s="58"/>
      <c r="I202" s="58"/>
      <c r="J202" s="58"/>
      <c r="K202" s="58"/>
      <c r="L202" s="58"/>
      <c r="M202" s="58"/>
      <c r="Q202" s="58"/>
      <c r="R202" s="58"/>
      <c r="S202" s="58"/>
      <c r="T202" s="58"/>
      <c r="U202" s="58"/>
      <c r="V202" s="59"/>
    </row>
    <row r="203" spans="1:22" ht="13.95" customHeight="1" x14ac:dyDescent="0.3">
      <c r="A203" s="82"/>
      <c r="B203" s="85"/>
      <c r="C203" s="18" t="s">
        <v>548</v>
      </c>
      <c r="D203" s="72"/>
      <c r="E203" s="88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60"/>
    </row>
    <row r="204" spans="1:22" ht="13.95" customHeight="1" x14ac:dyDescent="0.3">
      <c r="A204" s="82"/>
      <c r="B204" s="85"/>
      <c r="C204" s="18" t="s">
        <v>549</v>
      </c>
      <c r="D204" s="72"/>
      <c r="E204" s="88"/>
      <c r="F204" s="63" t="str">
        <f t="shared" ref="F204:V204" si="100">IFERROR((F203-F202)/F202,"")</f>
        <v/>
      </c>
      <c r="G204" s="63" t="str">
        <f t="shared" si="100"/>
        <v/>
      </c>
      <c r="H204" s="63" t="str">
        <f t="shared" si="100"/>
        <v/>
      </c>
      <c r="I204" s="63" t="str">
        <f t="shared" si="100"/>
        <v/>
      </c>
      <c r="J204" s="63" t="str">
        <f t="shared" si="100"/>
        <v/>
      </c>
      <c r="K204" s="63" t="str">
        <f t="shared" si="100"/>
        <v/>
      </c>
      <c r="L204" s="63" t="str">
        <f t="shared" si="100"/>
        <v/>
      </c>
      <c r="M204" s="63" t="str">
        <f t="shared" si="100"/>
        <v/>
      </c>
      <c r="N204" s="35" t="str">
        <f t="shared" si="100"/>
        <v/>
      </c>
      <c r="O204" s="35" t="str">
        <f t="shared" si="100"/>
        <v/>
      </c>
      <c r="P204" s="35" t="str">
        <f t="shared" si="100"/>
        <v/>
      </c>
      <c r="Q204" s="63" t="str">
        <f t="shared" si="100"/>
        <v/>
      </c>
      <c r="R204" s="63" t="str">
        <f t="shared" si="100"/>
        <v/>
      </c>
      <c r="S204" s="63" t="str">
        <f t="shared" si="100"/>
        <v/>
      </c>
      <c r="T204" s="63" t="str">
        <f t="shared" si="100"/>
        <v/>
      </c>
      <c r="U204" s="63" t="str">
        <f t="shared" si="100"/>
        <v/>
      </c>
      <c r="V204" s="64" t="str">
        <f t="shared" si="100"/>
        <v/>
      </c>
    </row>
    <row r="205" spans="1:22" ht="13.95" customHeight="1" thickBot="1" x14ac:dyDescent="0.35">
      <c r="A205" s="83"/>
      <c r="B205" s="86"/>
      <c r="C205" s="61" t="s">
        <v>550</v>
      </c>
      <c r="D205" s="73"/>
      <c r="E205" s="89"/>
      <c r="F205" s="65" t="str">
        <f t="shared" ref="F205:V205" si="101">IFERROR(SQRT(2*(F203-F202)^2/(F203+F202)),"")</f>
        <v/>
      </c>
      <c r="G205" s="65" t="str">
        <f t="shared" si="101"/>
        <v/>
      </c>
      <c r="H205" s="65" t="str">
        <f t="shared" si="101"/>
        <v/>
      </c>
      <c r="I205" s="65" t="str">
        <f t="shared" si="101"/>
        <v/>
      </c>
      <c r="J205" s="65" t="str">
        <f t="shared" si="101"/>
        <v/>
      </c>
      <c r="K205" s="65" t="str">
        <f t="shared" si="101"/>
        <v/>
      </c>
      <c r="L205" s="65" t="str">
        <f t="shared" si="101"/>
        <v/>
      </c>
      <c r="M205" s="65" t="str">
        <f t="shared" si="101"/>
        <v/>
      </c>
      <c r="N205" s="70" t="str">
        <f t="shared" si="101"/>
        <v/>
      </c>
      <c r="O205" s="70" t="str">
        <f t="shared" si="101"/>
        <v/>
      </c>
      <c r="P205" s="70" t="str">
        <f t="shared" si="101"/>
        <v/>
      </c>
      <c r="Q205" s="65" t="str">
        <f t="shared" si="101"/>
        <v/>
      </c>
      <c r="R205" s="65" t="str">
        <f t="shared" si="101"/>
        <v/>
      </c>
      <c r="S205" s="65" t="str">
        <f t="shared" si="101"/>
        <v/>
      </c>
      <c r="T205" s="65" t="str">
        <f t="shared" si="101"/>
        <v/>
      </c>
      <c r="U205" s="65" t="str">
        <f t="shared" si="101"/>
        <v/>
      </c>
      <c r="V205" s="66" t="str">
        <f t="shared" si="101"/>
        <v/>
      </c>
    </row>
    <row r="206" spans="1:22" ht="13.95" customHeight="1" x14ac:dyDescent="0.3">
      <c r="A206" s="81">
        <v>9010710</v>
      </c>
      <c r="B206" s="84" t="s">
        <v>154</v>
      </c>
      <c r="C206" s="58" t="s">
        <v>547</v>
      </c>
      <c r="D206" s="71"/>
      <c r="E206" s="91"/>
      <c r="F206" s="58"/>
      <c r="G206" s="58"/>
      <c r="H206" s="58"/>
      <c r="I206" s="58"/>
      <c r="J206" s="58"/>
      <c r="K206" s="58"/>
      <c r="L206" s="58"/>
      <c r="M206" s="58"/>
      <c r="Q206" s="58"/>
      <c r="R206" s="58"/>
      <c r="S206" s="58"/>
      <c r="T206" s="58"/>
      <c r="U206" s="58"/>
      <c r="V206" s="59"/>
    </row>
    <row r="207" spans="1:22" ht="13.95" customHeight="1" x14ac:dyDescent="0.3">
      <c r="A207" s="82"/>
      <c r="B207" s="85"/>
      <c r="C207" s="18" t="s">
        <v>548</v>
      </c>
      <c r="D207" s="72"/>
      <c r="E207" s="88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60"/>
    </row>
    <row r="208" spans="1:22" ht="13.95" customHeight="1" x14ac:dyDescent="0.3">
      <c r="A208" s="82"/>
      <c r="B208" s="85"/>
      <c r="C208" s="18" t="s">
        <v>549</v>
      </c>
      <c r="D208" s="72"/>
      <c r="E208" s="88"/>
      <c r="F208" s="63" t="str">
        <f t="shared" ref="F208:V208" si="102">IFERROR((F207-F206)/F206,"")</f>
        <v/>
      </c>
      <c r="G208" s="63" t="str">
        <f t="shared" si="102"/>
        <v/>
      </c>
      <c r="H208" s="63" t="str">
        <f t="shared" si="102"/>
        <v/>
      </c>
      <c r="I208" s="63" t="str">
        <f t="shared" si="102"/>
        <v/>
      </c>
      <c r="J208" s="63" t="str">
        <f t="shared" si="102"/>
        <v/>
      </c>
      <c r="K208" s="63" t="str">
        <f t="shared" si="102"/>
        <v/>
      </c>
      <c r="L208" s="63" t="str">
        <f t="shared" si="102"/>
        <v/>
      </c>
      <c r="M208" s="63" t="str">
        <f t="shared" si="102"/>
        <v/>
      </c>
      <c r="N208" s="35" t="str">
        <f t="shared" si="102"/>
        <v/>
      </c>
      <c r="O208" s="35" t="str">
        <f t="shared" si="102"/>
        <v/>
      </c>
      <c r="P208" s="35" t="str">
        <f t="shared" si="102"/>
        <v/>
      </c>
      <c r="Q208" s="63" t="str">
        <f t="shared" si="102"/>
        <v/>
      </c>
      <c r="R208" s="63" t="str">
        <f t="shared" si="102"/>
        <v/>
      </c>
      <c r="S208" s="63" t="str">
        <f t="shared" si="102"/>
        <v/>
      </c>
      <c r="T208" s="63" t="str">
        <f t="shared" si="102"/>
        <v/>
      </c>
      <c r="U208" s="63" t="str">
        <f t="shared" si="102"/>
        <v/>
      </c>
      <c r="V208" s="64" t="str">
        <f t="shared" si="102"/>
        <v/>
      </c>
    </row>
    <row r="209" spans="1:22" ht="13.95" customHeight="1" thickBot="1" x14ac:dyDescent="0.35">
      <c r="A209" s="83"/>
      <c r="B209" s="86"/>
      <c r="C209" s="61" t="s">
        <v>550</v>
      </c>
      <c r="D209" s="73"/>
      <c r="E209" s="89"/>
      <c r="F209" s="65" t="str">
        <f t="shared" ref="F209:V209" si="103">IFERROR(SQRT(2*(F207-F206)^2/(F207+F206)),"")</f>
        <v/>
      </c>
      <c r="G209" s="65" t="str">
        <f t="shared" si="103"/>
        <v/>
      </c>
      <c r="H209" s="65" t="str">
        <f t="shared" si="103"/>
        <v/>
      </c>
      <c r="I209" s="65" t="str">
        <f t="shared" si="103"/>
        <v/>
      </c>
      <c r="J209" s="65" t="str">
        <f t="shared" si="103"/>
        <v/>
      </c>
      <c r="K209" s="65" t="str">
        <f t="shared" si="103"/>
        <v/>
      </c>
      <c r="L209" s="65" t="str">
        <f t="shared" si="103"/>
        <v/>
      </c>
      <c r="M209" s="65" t="str">
        <f t="shared" si="103"/>
        <v/>
      </c>
      <c r="N209" s="74" t="str">
        <f t="shared" si="103"/>
        <v/>
      </c>
      <c r="O209" s="74" t="str">
        <f t="shared" si="103"/>
        <v/>
      </c>
      <c r="P209" s="74" t="str">
        <f t="shared" si="103"/>
        <v/>
      </c>
      <c r="Q209" s="65" t="str">
        <f t="shared" si="103"/>
        <v/>
      </c>
      <c r="R209" s="65" t="str">
        <f t="shared" si="103"/>
        <v/>
      </c>
      <c r="S209" s="65" t="str">
        <f t="shared" si="103"/>
        <v/>
      </c>
      <c r="T209" s="65" t="str">
        <f t="shared" si="103"/>
        <v/>
      </c>
      <c r="U209" s="65" t="str">
        <f t="shared" si="103"/>
        <v/>
      </c>
      <c r="V209" s="66" t="str">
        <f t="shared" si="103"/>
        <v/>
      </c>
    </row>
    <row r="210" spans="1:22" ht="13.95" customHeight="1" x14ac:dyDescent="0.3">
      <c r="A210" s="81">
        <v>9010695</v>
      </c>
      <c r="B210" s="84" t="s">
        <v>256</v>
      </c>
      <c r="C210" s="58" t="s">
        <v>547</v>
      </c>
      <c r="D210" s="87"/>
      <c r="E210" s="90"/>
    </row>
    <row r="211" spans="1:22" ht="13.95" customHeight="1" x14ac:dyDescent="0.3">
      <c r="A211" s="82"/>
      <c r="B211" s="85"/>
      <c r="C211" s="18" t="s">
        <v>548</v>
      </c>
      <c r="D211" s="88"/>
      <c r="E211" s="88"/>
    </row>
    <row r="212" spans="1:22" ht="13.95" customHeight="1" x14ac:dyDescent="0.3">
      <c r="A212" s="82"/>
      <c r="B212" s="85"/>
      <c r="C212" s="18" t="s">
        <v>549</v>
      </c>
      <c r="D212" s="88"/>
      <c r="E212" s="88"/>
      <c r="F212" s="63" t="str">
        <f t="shared" ref="F212:V212" si="104">IFERROR((F211-F210)/F210,"")</f>
        <v/>
      </c>
      <c r="G212" s="63" t="str">
        <f t="shared" si="104"/>
        <v/>
      </c>
      <c r="H212" s="63" t="str">
        <f t="shared" si="104"/>
        <v/>
      </c>
      <c r="I212" s="63" t="str">
        <f t="shared" si="104"/>
        <v/>
      </c>
      <c r="J212" s="63" t="str">
        <f t="shared" si="104"/>
        <v/>
      </c>
      <c r="K212" s="63" t="str">
        <f t="shared" si="104"/>
        <v/>
      </c>
      <c r="L212" s="63" t="str">
        <f t="shared" si="104"/>
        <v/>
      </c>
      <c r="M212" s="63" t="str">
        <f t="shared" si="104"/>
        <v/>
      </c>
      <c r="N212" s="35" t="str">
        <f t="shared" si="104"/>
        <v/>
      </c>
      <c r="O212" s="35" t="str">
        <f t="shared" si="104"/>
        <v/>
      </c>
      <c r="P212" s="35" t="str">
        <f t="shared" si="104"/>
        <v/>
      </c>
      <c r="Q212" s="63" t="str">
        <f t="shared" si="104"/>
        <v/>
      </c>
      <c r="R212" s="63" t="str">
        <f t="shared" si="104"/>
        <v/>
      </c>
      <c r="S212" s="63" t="str">
        <f t="shared" si="104"/>
        <v/>
      </c>
      <c r="T212" s="63" t="str">
        <f t="shared" si="104"/>
        <v/>
      </c>
      <c r="U212" s="63" t="str">
        <f t="shared" si="104"/>
        <v/>
      </c>
      <c r="V212" s="64" t="str">
        <f t="shared" si="104"/>
        <v/>
      </c>
    </row>
    <row r="213" spans="1:22" ht="13.95" customHeight="1" thickBot="1" x14ac:dyDescent="0.35">
      <c r="A213" s="83"/>
      <c r="B213" s="86"/>
      <c r="C213" s="61" t="s">
        <v>550</v>
      </c>
      <c r="D213" s="89"/>
      <c r="E213" s="89"/>
      <c r="F213" s="65" t="str">
        <f t="shared" ref="F213:V213" si="105">IFERROR(SQRT(2*(F211-F210)^2/(F211+F210)),"")</f>
        <v/>
      </c>
      <c r="G213" s="65" t="str">
        <f t="shared" si="105"/>
        <v/>
      </c>
      <c r="H213" s="65" t="str">
        <f t="shared" si="105"/>
        <v/>
      </c>
      <c r="I213" s="65" t="str">
        <f t="shared" si="105"/>
        <v/>
      </c>
      <c r="J213" s="65" t="str">
        <f t="shared" si="105"/>
        <v/>
      </c>
      <c r="K213" s="65" t="str">
        <f t="shared" si="105"/>
        <v/>
      </c>
      <c r="L213" s="65" t="str">
        <f t="shared" si="105"/>
        <v/>
      </c>
      <c r="M213" s="65" t="str">
        <f t="shared" si="105"/>
        <v/>
      </c>
      <c r="N213" s="74" t="str">
        <f t="shared" si="105"/>
        <v/>
      </c>
      <c r="O213" s="74" t="str">
        <f t="shared" si="105"/>
        <v/>
      </c>
      <c r="P213" s="74" t="str">
        <f t="shared" si="105"/>
        <v/>
      </c>
      <c r="Q213" s="65" t="str">
        <f t="shared" si="105"/>
        <v/>
      </c>
      <c r="R213" s="65" t="str">
        <f t="shared" si="105"/>
        <v/>
      </c>
      <c r="S213" s="65" t="str">
        <f t="shared" si="105"/>
        <v/>
      </c>
      <c r="T213" s="65" t="str">
        <f t="shared" si="105"/>
        <v/>
      </c>
      <c r="U213" s="65" t="str">
        <f t="shared" si="105"/>
        <v/>
      </c>
      <c r="V213" s="66" t="str">
        <f t="shared" si="105"/>
        <v/>
      </c>
    </row>
    <row r="214" spans="1:22" ht="13.95" customHeight="1" x14ac:dyDescent="0.3">
      <c r="A214" s="81">
        <v>9010690</v>
      </c>
      <c r="B214" s="84" t="s">
        <v>255</v>
      </c>
      <c r="C214" s="58" t="s">
        <v>547</v>
      </c>
      <c r="D214" s="87"/>
      <c r="E214" s="90"/>
    </row>
    <row r="215" spans="1:22" ht="13.95" customHeight="1" x14ac:dyDescent="0.3">
      <c r="A215" s="82"/>
      <c r="B215" s="85"/>
      <c r="C215" s="18" t="s">
        <v>548</v>
      </c>
      <c r="D215" s="88"/>
      <c r="E215" s="88"/>
    </row>
    <row r="216" spans="1:22" ht="13.95" customHeight="1" x14ac:dyDescent="0.3">
      <c r="A216" s="82"/>
      <c r="B216" s="85"/>
      <c r="C216" s="18" t="s">
        <v>549</v>
      </c>
      <c r="D216" s="88"/>
      <c r="E216" s="88"/>
      <c r="F216" s="63" t="str">
        <f t="shared" ref="F216:V216" si="106">IFERROR((F215-F214)/F214,"")</f>
        <v/>
      </c>
      <c r="G216" s="63" t="str">
        <f t="shared" si="106"/>
        <v/>
      </c>
      <c r="H216" s="63" t="str">
        <f t="shared" si="106"/>
        <v/>
      </c>
      <c r="I216" s="63" t="str">
        <f t="shared" si="106"/>
        <v/>
      </c>
      <c r="J216" s="63" t="str">
        <f t="shared" si="106"/>
        <v/>
      </c>
      <c r="K216" s="63" t="str">
        <f t="shared" si="106"/>
        <v/>
      </c>
      <c r="L216" s="63" t="str">
        <f t="shared" si="106"/>
        <v/>
      </c>
      <c r="M216" s="63" t="str">
        <f t="shared" si="106"/>
        <v/>
      </c>
      <c r="N216" s="35" t="str">
        <f t="shared" si="106"/>
        <v/>
      </c>
      <c r="O216" s="35" t="str">
        <f t="shared" si="106"/>
        <v/>
      </c>
      <c r="P216" s="35" t="str">
        <f t="shared" si="106"/>
        <v/>
      </c>
      <c r="Q216" s="63" t="str">
        <f t="shared" si="106"/>
        <v/>
      </c>
      <c r="R216" s="63" t="str">
        <f t="shared" si="106"/>
        <v/>
      </c>
      <c r="S216" s="63" t="str">
        <f t="shared" si="106"/>
        <v/>
      </c>
      <c r="T216" s="63" t="str">
        <f t="shared" si="106"/>
        <v/>
      </c>
      <c r="U216" s="63" t="str">
        <f t="shared" si="106"/>
        <v/>
      </c>
      <c r="V216" s="64" t="str">
        <f t="shared" si="106"/>
        <v/>
      </c>
    </row>
    <row r="217" spans="1:22" ht="13.95" customHeight="1" thickBot="1" x14ac:dyDescent="0.35">
      <c r="A217" s="83"/>
      <c r="B217" s="86"/>
      <c r="C217" s="61" t="s">
        <v>550</v>
      </c>
      <c r="D217" s="89"/>
      <c r="E217" s="89"/>
      <c r="F217" s="65" t="str">
        <f t="shared" ref="F217:V217" si="107">IFERROR(SQRT(2*(F215-F214)^2/(F215+F214)),"")</f>
        <v/>
      </c>
      <c r="G217" s="65" t="str">
        <f t="shared" si="107"/>
        <v/>
      </c>
      <c r="H217" s="65" t="str">
        <f t="shared" si="107"/>
        <v/>
      </c>
      <c r="I217" s="65" t="str">
        <f t="shared" si="107"/>
        <v/>
      </c>
      <c r="J217" s="65" t="str">
        <f t="shared" si="107"/>
        <v/>
      </c>
      <c r="K217" s="65" t="str">
        <f t="shared" si="107"/>
        <v/>
      </c>
      <c r="L217" s="65" t="str">
        <f t="shared" si="107"/>
        <v/>
      </c>
      <c r="M217" s="65" t="str">
        <f t="shared" si="107"/>
        <v/>
      </c>
      <c r="N217" s="74" t="str">
        <f t="shared" si="107"/>
        <v/>
      </c>
      <c r="O217" s="74" t="str">
        <f t="shared" si="107"/>
        <v/>
      </c>
      <c r="P217" s="74" t="str">
        <f t="shared" si="107"/>
        <v/>
      </c>
      <c r="Q217" s="65" t="str">
        <f t="shared" si="107"/>
        <v/>
      </c>
      <c r="R217" s="65" t="str">
        <f t="shared" si="107"/>
        <v/>
      </c>
      <c r="S217" s="65" t="str">
        <f t="shared" si="107"/>
        <v/>
      </c>
      <c r="T217" s="65" t="str">
        <f t="shared" si="107"/>
        <v/>
      </c>
      <c r="U217" s="65" t="str">
        <f t="shared" si="107"/>
        <v/>
      </c>
      <c r="V217" s="66" t="str">
        <f t="shared" si="107"/>
        <v/>
      </c>
    </row>
    <row r="218" spans="1:22" ht="13.95" customHeight="1" x14ac:dyDescent="0.3">
      <c r="A218" s="81">
        <v>9010685</v>
      </c>
      <c r="B218" s="84" t="s">
        <v>254</v>
      </c>
      <c r="C218" s="58" t="s">
        <v>547</v>
      </c>
      <c r="D218" s="71"/>
      <c r="E218" s="91"/>
      <c r="F218" s="75"/>
      <c r="G218" s="75"/>
      <c r="H218" s="75"/>
      <c r="I218" s="75"/>
      <c r="J218" s="75"/>
      <c r="K218" s="75"/>
      <c r="L218" s="75"/>
      <c r="M218" s="75"/>
      <c r="Q218" s="75"/>
      <c r="R218" s="75"/>
      <c r="S218" s="75"/>
      <c r="T218" s="75"/>
      <c r="U218" s="75"/>
      <c r="V218" s="76"/>
    </row>
    <row r="219" spans="1:22" ht="13.95" customHeight="1" x14ac:dyDescent="0.3">
      <c r="A219" s="82"/>
      <c r="B219" s="85"/>
      <c r="C219" s="18" t="s">
        <v>548</v>
      </c>
      <c r="D219" s="72"/>
      <c r="E219" s="88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60"/>
    </row>
    <row r="220" spans="1:22" ht="13.95" customHeight="1" x14ac:dyDescent="0.3">
      <c r="A220" s="82"/>
      <c r="B220" s="85"/>
      <c r="C220" s="18" t="s">
        <v>549</v>
      </c>
      <c r="D220" s="72"/>
      <c r="E220" s="88"/>
      <c r="F220" s="63" t="str">
        <f t="shared" ref="F220:V220" si="108">IFERROR((F219-F218)/F218,"")</f>
        <v/>
      </c>
      <c r="G220" s="63" t="str">
        <f t="shared" si="108"/>
        <v/>
      </c>
      <c r="H220" s="63" t="str">
        <f t="shared" si="108"/>
        <v/>
      </c>
      <c r="I220" s="63" t="str">
        <f t="shared" si="108"/>
        <v/>
      </c>
      <c r="J220" s="63" t="str">
        <f t="shared" si="108"/>
        <v/>
      </c>
      <c r="K220" s="63" t="str">
        <f t="shared" si="108"/>
        <v/>
      </c>
      <c r="L220" s="63" t="str">
        <f t="shared" si="108"/>
        <v/>
      </c>
      <c r="M220" s="63" t="str">
        <f t="shared" si="108"/>
        <v/>
      </c>
      <c r="N220" s="35" t="str">
        <f t="shared" si="108"/>
        <v/>
      </c>
      <c r="O220" s="35" t="str">
        <f t="shared" si="108"/>
        <v/>
      </c>
      <c r="P220" s="35" t="str">
        <f t="shared" si="108"/>
        <v/>
      </c>
      <c r="Q220" s="63" t="str">
        <f t="shared" si="108"/>
        <v/>
      </c>
      <c r="R220" s="63" t="str">
        <f t="shared" si="108"/>
        <v/>
      </c>
      <c r="S220" s="63" t="str">
        <f t="shared" si="108"/>
        <v/>
      </c>
      <c r="T220" s="63" t="str">
        <f t="shared" si="108"/>
        <v/>
      </c>
      <c r="U220" s="63" t="str">
        <f t="shared" si="108"/>
        <v/>
      </c>
      <c r="V220" s="64" t="str">
        <f t="shared" si="108"/>
        <v/>
      </c>
    </row>
    <row r="221" spans="1:22" ht="13.95" customHeight="1" thickBot="1" x14ac:dyDescent="0.35">
      <c r="A221" s="83"/>
      <c r="B221" s="86"/>
      <c r="C221" s="61" t="s">
        <v>550</v>
      </c>
      <c r="D221" s="73"/>
      <c r="E221" s="89"/>
      <c r="F221" s="65" t="str">
        <f t="shared" ref="F221:V221" si="109">IFERROR(SQRT(2*(F219-F218)^2/(F219+F218)),"")</f>
        <v/>
      </c>
      <c r="G221" s="65" t="str">
        <f t="shared" si="109"/>
        <v/>
      </c>
      <c r="H221" s="65" t="str">
        <f t="shared" si="109"/>
        <v/>
      </c>
      <c r="I221" s="65" t="str">
        <f t="shared" si="109"/>
        <v/>
      </c>
      <c r="J221" s="65" t="str">
        <f t="shared" si="109"/>
        <v/>
      </c>
      <c r="K221" s="65" t="str">
        <f t="shared" si="109"/>
        <v/>
      </c>
      <c r="L221" s="65" t="str">
        <f t="shared" si="109"/>
        <v/>
      </c>
      <c r="M221" s="65" t="str">
        <f t="shared" si="109"/>
        <v/>
      </c>
      <c r="N221" s="70" t="str">
        <f t="shared" si="109"/>
        <v/>
      </c>
      <c r="O221" s="70" t="str">
        <f t="shared" si="109"/>
        <v/>
      </c>
      <c r="P221" s="70" t="str">
        <f t="shared" si="109"/>
        <v/>
      </c>
      <c r="Q221" s="65" t="str">
        <f t="shared" si="109"/>
        <v/>
      </c>
      <c r="R221" s="65" t="str">
        <f t="shared" si="109"/>
        <v/>
      </c>
      <c r="S221" s="65" t="str">
        <f t="shared" si="109"/>
        <v/>
      </c>
      <c r="T221" s="65" t="str">
        <f t="shared" si="109"/>
        <v/>
      </c>
      <c r="U221" s="65" t="str">
        <f t="shared" si="109"/>
        <v/>
      </c>
      <c r="V221" s="66" t="str">
        <f t="shared" si="109"/>
        <v/>
      </c>
    </row>
    <row r="222" spans="1:22" ht="13.95" customHeight="1" x14ac:dyDescent="0.3">
      <c r="A222" s="81">
        <v>8035000</v>
      </c>
      <c r="B222" s="84" t="s">
        <v>94</v>
      </c>
      <c r="C222" s="58" t="s">
        <v>547</v>
      </c>
      <c r="D222" s="71"/>
      <c r="E222" s="91"/>
      <c r="F222" s="58"/>
      <c r="G222" s="58"/>
      <c r="H222" s="58"/>
      <c r="I222" s="58"/>
      <c r="J222" s="58"/>
      <c r="K222" s="58"/>
      <c r="L222" s="58"/>
      <c r="M222" s="58"/>
      <c r="Q222" s="58"/>
      <c r="R222" s="58"/>
      <c r="S222" s="58"/>
      <c r="T222" s="58"/>
      <c r="U222" s="58"/>
      <c r="V222" s="59"/>
    </row>
    <row r="223" spans="1:22" ht="13.95" customHeight="1" x14ac:dyDescent="0.3">
      <c r="A223" s="82"/>
      <c r="B223" s="85"/>
      <c r="C223" s="18" t="s">
        <v>548</v>
      </c>
      <c r="D223" s="72"/>
      <c r="E223" s="88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60"/>
    </row>
    <row r="224" spans="1:22" ht="13.95" customHeight="1" x14ac:dyDescent="0.3">
      <c r="A224" s="82"/>
      <c r="B224" s="85"/>
      <c r="C224" s="18" t="s">
        <v>549</v>
      </c>
      <c r="D224" s="72"/>
      <c r="E224" s="88"/>
      <c r="F224" s="63" t="str">
        <f t="shared" ref="F224:V224" si="110">IFERROR((F223-F222)/F222,"")</f>
        <v/>
      </c>
      <c r="G224" s="63" t="str">
        <f t="shared" si="110"/>
        <v/>
      </c>
      <c r="H224" s="63" t="str">
        <f t="shared" si="110"/>
        <v/>
      </c>
      <c r="I224" s="63" t="str">
        <f t="shared" si="110"/>
        <v/>
      </c>
      <c r="J224" s="63" t="str">
        <f t="shared" si="110"/>
        <v/>
      </c>
      <c r="K224" s="63" t="str">
        <f t="shared" si="110"/>
        <v/>
      </c>
      <c r="L224" s="63" t="str">
        <f t="shared" si="110"/>
        <v/>
      </c>
      <c r="M224" s="63" t="str">
        <f t="shared" si="110"/>
        <v/>
      </c>
      <c r="N224" s="35" t="str">
        <f t="shared" si="110"/>
        <v/>
      </c>
      <c r="O224" s="35" t="str">
        <f t="shared" si="110"/>
        <v/>
      </c>
      <c r="P224" s="35" t="str">
        <f t="shared" si="110"/>
        <v/>
      </c>
      <c r="Q224" s="63" t="str">
        <f t="shared" si="110"/>
        <v/>
      </c>
      <c r="R224" s="63" t="str">
        <f t="shared" si="110"/>
        <v/>
      </c>
      <c r="S224" s="63" t="str">
        <f t="shared" si="110"/>
        <v/>
      </c>
      <c r="T224" s="63" t="str">
        <f t="shared" si="110"/>
        <v/>
      </c>
      <c r="U224" s="63" t="str">
        <f t="shared" si="110"/>
        <v/>
      </c>
      <c r="V224" s="64" t="str">
        <f t="shared" si="110"/>
        <v/>
      </c>
    </row>
    <row r="225" spans="1:22" ht="13.95" customHeight="1" thickBot="1" x14ac:dyDescent="0.35">
      <c r="A225" s="83"/>
      <c r="B225" s="86"/>
      <c r="C225" s="61" t="s">
        <v>550</v>
      </c>
      <c r="D225" s="73"/>
      <c r="E225" s="89"/>
      <c r="F225" s="65" t="str">
        <f t="shared" ref="F225:V225" si="111">IFERROR(SQRT(2*(F223-F222)^2/(F223+F222)),"")</f>
        <v/>
      </c>
      <c r="G225" s="65" t="str">
        <f t="shared" si="111"/>
        <v/>
      </c>
      <c r="H225" s="65" t="str">
        <f t="shared" si="111"/>
        <v/>
      </c>
      <c r="I225" s="65" t="str">
        <f t="shared" si="111"/>
        <v/>
      </c>
      <c r="J225" s="65" t="str">
        <f t="shared" si="111"/>
        <v/>
      </c>
      <c r="K225" s="65" t="str">
        <f t="shared" si="111"/>
        <v/>
      </c>
      <c r="L225" s="65" t="str">
        <f t="shared" si="111"/>
        <v/>
      </c>
      <c r="M225" s="65" t="str">
        <f t="shared" si="111"/>
        <v/>
      </c>
      <c r="N225" s="70" t="str">
        <f t="shared" si="111"/>
        <v/>
      </c>
      <c r="O225" s="70" t="str">
        <f t="shared" si="111"/>
        <v/>
      </c>
      <c r="P225" s="70" t="str">
        <f t="shared" si="111"/>
        <v/>
      </c>
      <c r="Q225" s="65" t="str">
        <f t="shared" si="111"/>
        <v/>
      </c>
      <c r="R225" s="65" t="str">
        <f t="shared" si="111"/>
        <v/>
      </c>
      <c r="S225" s="65" t="str">
        <f t="shared" si="111"/>
        <v/>
      </c>
      <c r="T225" s="65" t="str">
        <f t="shared" si="111"/>
        <v/>
      </c>
      <c r="U225" s="65" t="str">
        <f t="shared" si="111"/>
        <v/>
      </c>
      <c r="V225" s="66" t="str">
        <f t="shared" si="111"/>
        <v/>
      </c>
    </row>
    <row r="226" spans="1:22" ht="13.95" customHeight="1" x14ac:dyDescent="0.3">
      <c r="A226" s="81">
        <v>8026400</v>
      </c>
      <c r="B226" s="84" t="s">
        <v>74</v>
      </c>
      <c r="C226" s="58" t="s">
        <v>547</v>
      </c>
      <c r="D226" s="71"/>
      <c r="E226" s="91"/>
      <c r="F226" s="58"/>
      <c r="G226" s="58"/>
      <c r="H226" s="58"/>
      <c r="I226" s="58"/>
      <c r="J226" s="58"/>
      <c r="K226" s="58"/>
      <c r="L226" s="58"/>
      <c r="M226" s="58"/>
      <c r="Q226" s="58"/>
      <c r="R226" s="58"/>
      <c r="S226" s="58"/>
      <c r="T226" s="58"/>
      <c r="U226" s="58"/>
      <c r="V226" s="59"/>
    </row>
    <row r="227" spans="1:22" ht="13.95" customHeight="1" x14ac:dyDescent="0.3">
      <c r="A227" s="82"/>
      <c r="B227" s="85"/>
      <c r="C227" s="18" t="s">
        <v>548</v>
      </c>
      <c r="D227" s="72"/>
      <c r="E227" s="88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60"/>
    </row>
    <row r="228" spans="1:22" ht="13.95" customHeight="1" x14ac:dyDescent="0.3">
      <c r="A228" s="82"/>
      <c r="B228" s="85"/>
      <c r="C228" s="18" t="s">
        <v>549</v>
      </c>
      <c r="D228" s="72"/>
      <c r="E228" s="88"/>
      <c r="F228" s="63" t="str">
        <f t="shared" ref="F228:V228" si="112">IFERROR((F227-F226)/F226,"")</f>
        <v/>
      </c>
      <c r="G228" s="63" t="str">
        <f t="shared" si="112"/>
        <v/>
      </c>
      <c r="H228" s="63" t="str">
        <f t="shared" si="112"/>
        <v/>
      </c>
      <c r="I228" s="63" t="str">
        <f t="shared" si="112"/>
        <v/>
      </c>
      <c r="J228" s="63" t="str">
        <f t="shared" si="112"/>
        <v/>
      </c>
      <c r="K228" s="63" t="str">
        <f t="shared" si="112"/>
        <v/>
      </c>
      <c r="L228" s="63" t="str">
        <f t="shared" si="112"/>
        <v/>
      </c>
      <c r="M228" s="63" t="str">
        <f t="shared" si="112"/>
        <v/>
      </c>
      <c r="N228" s="35" t="str">
        <f t="shared" si="112"/>
        <v/>
      </c>
      <c r="O228" s="35" t="str">
        <f t="shared" si="112"/>
        <v/>
      </c>
      <c r="P228" s="35" t="str">
        <f t="shared" si="112"/>
        <v/>
      </c>
      <c r="Q228" s="63" t="str">
        <f t="shared" si="112"/>
        <v/>
      </c>
      <c r="R228" s="63" t="str">
        <f t="shared" si="112"/>
        <v/>
      </c>
      <c r="S228" s="63" t="str">
        <f t="shared" si="112"/>
        <v/>
      </c>
      <c r="T228" s="63" t="str">
        <f t="shared" si="112"/>
        <v/>
      </c>
      <c r="U228" s="63" t="str">
        <f t="shared" si="112"/>
        <v/>
      </c>
      <c r="V228" s="64" t="str">
        <f t="shared" si="112"/>
        <v/>
      </c>
    </row>
    <row r="229" spans="1:22" ht="13.95" customHeight="1" thickBot="1" x14ac:dyDescent="0.35">
      <c r="A229" s="83"/>
      <c r="B229" s="86"/>
      <c r="C229" s="61" t="s">
        <v>550</v>
      </c>
      <c r="D229" s="73"/>
      <c r="E229" s="89"/>
      <c r="F229" s="65" t="str">
        <f t="shared" ref="F229:V229" si="113">IFERROR(SQRT(2*(F227-F226)^2/(F227+F226)),"")</f>
        <v/>
      </c>
      <c r="G229" s="65" t="str">
        <f t="shared" si="113"/>
        <v/>
      </c>
      <c r="H229" s="65" t="str">
        <f t="shared" si="113"/>
        <v/>
      </c>
      <c r="I229" s="65" t="str">
        <f t="shared" si="113"/>
        <v/>
      </c>
      <c r="J229" s="65" t="str">
        <f t="shared" si="113"/>
        <v/>
      </c>
      <c r="K229" s="65" t="str">
        <f t="shared" si="113"/>
        <v/>
      </c>
      <c r="L229" s="65" t="str">
        <f t="shared" si="113"/>
        <v/>
      </c>
      <c r="M229" s="65" t="str">
        <f t="shared" si="113"/>
        <v/>
      </c>
      <c r="N229" s="70" t="str">
        <f t="shared" si="113"/>
        <v/>
      </c>
      <c r="O229" s="70" t="str">
        <f t="shared" si="113"/>
        <v/>
      </c>
      <c r="P229" s="70" t="str">
        <f t="shared" si="113"/>
        <v/>
      </c>
      <c r="Q229" s="65" t="str">
        <f t="shared" si="113"/>
        <v/>
      </c>
      <c r="R229" s="65" t="str">
        <f t="shared" si="113"/>
        <v/>
      </c>
      <c r="S229" s="65" t="str">
        <f t="shared" si="113"/>
        <v/>
      </c>
      <c r="T229" s="65" t="str">
        <f t="shared" si="113"/>
        <v/>
      </c>
      <c r="U229" s="65" t="str">
        <f t="shared" si="113"/>
        <v/>
      </c>
      <c r="V229" s="66" t="str">
        <f t="shared" si="113"/>
        <v/>
      </c>
    </row>
    <row r="230" spans="1:22" ht="13.95" customHeight="1" x14ac:dyDescent="0.3">
      <c r="A230" s="81">
        <v>8045500</v>
      </c>
      <c r="B230" s="84" t="s">
        <v>112</v>
      </c>
      <c r="C230" s="58" t="s">
        <v>547</v>
      </c>
      <c r="D230" s="71"/>
      <c r="E230" s="91"/>
      <c r="F230" s="58"/>
      <c r="G230" s="58"/>
      <c r="H230" s="58"/>
      <c r="I230" s="58"/>
      <c r="J230" s="58"/>
      <c r="K230" s="58"/>
      <c r="L230" s="58"/>
      <c r="M230" s="58"/>
      <c r="Q230" s="58"/>
      <c r="R230" s="58"/>
      <c r="S230" s="58"/>
      <c r="T230" s="58"/>
      <c r="U230" s="58"/>
      <c r="V230" s="59"/>
    </row>
    <row r="231" spans="1:22" ht="13.95" customHeight="1" x14ac:dyDescent="0.3">
      <c r="A231" s="82"/>
      <c r="B231" s="85"/>
      <c r="C231" s="18" t="s">
        <v>548</v>
      </c>
      <c r="D231" s="72"/>
      <c r="E231" s="88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60"/>
    </row>
    <row r="232" spans="1:22" ht="13.95" customHeight="1" x14ac:dyDescent="0.3">
      <c r="A232" s="82"/>
      <c r="B232" s="85"/>
      <c r="C232" s="18" t="s">
        <v>549</v>
      </c>
      <c r="D232" s="72"/>
      <c r="E232" s="88"/>
      <c r="F232" s="63" t="str">
        <f t="shared" ref="F232:V232" si="114">IFERROR((F231-F230)/F230,"")</f>
        <v/>
      </c>
      <c r="G232" s="63" t="str">
        <f t="shared" si="114"/>
        <v/>
      </c>
      <c r="H232" s="63" t="str">
        <f t="shared" si="114"/>
        <v/>
      </c>
      <c r="I232" s="63" t="str">
        <f t="shared" si="114"/>
        <v/>
      </c>
      <c r="J232" s="63" t="str">
        <f t="shared" si="114"/>
        <v/>
      </c>
      <c r="K232" s="63" t="str">
        <f t="shared" si="114"/>
        <v/>
      </c>
      <c r="L232" s="63" t="str">
        <f t="shared" si="114"/>
        <v/>
      </c>
      <c r="M232" s="63" t="str">
        <f t="shared" si="114"/>
        <v/>
      </c>
      <c r="N232" s="35" t="str">
        <f t="shared" si="114"/>
        <v/>
      </c>
      <c r="O232" s="35" t="str">
        <f t="shared" si="114"/>
        <v/>
      </c>
      <c r="P232" s="35" t="str">
        <f t="shared" si="114"/>
        <v/>
      </c>
      <c r="Q232" s="63" t="str">
        <f t="shared" si="114"/>
        <v/>
      </c>
      <c r="R232" s="63" t="str">
        <f t="shared" si="114"/>
        <v/>
      </c>
      <c r="S232" s="63" t="str">
        <f t="shared" si="114"/>
        <v/>
      </c>
      <c r="T232" s="63" t="str">
        <f t="shared" si="114"/>
        <v/>
      </c>
      <c r="U232" s="63" t="str">
        <f t="shared" si="114"/>
        <v/>
      </c>
      <c r="V232" s="64" t="str">
        <f t="shared" si="114"/>
        <v/>
      </c>
    </row>
    <row r="233" spans="1:22" ht="13.95" customHeight="1" thickBot="1" x14ac:dyDescent="0.35">
      <c r="A233" s="83"/>
      <c r="B233" s="86"/>
      <c r="C233" s="61" t="s">
        <v>550</v>
      </c>
      <c r="D233" s="73"/>
      <c r="E233" s="89"/>
      <c r="F233" s="65" t="str">
        <f t="shared" ref="F233:V233" si="115">IFERROR(SQRT(2*(F231-F230)^2/(F231+F230)),"")</f>
        <v/>
      </c>
      <c r="G233" s="65" t="str">
        <f t="shared" si="115"/>
        <v/>
      </c>
      <c r="H233" s="65" t="str">
        <f t="shared" si="115"/>
        <v/>
      </c>
      <c r="I233" s="65" t="str">
        <f t="shared" si="115"/>
        <v/>
      </c>
      <c r="J233" s="65" t="str">
        <f t="shared" si="115"/>
        <v/>
      </c>
      <c r="K233" s="65" t="str">
        <f t="shared" si="115"/>
        <v/>
      </c>
      <c r="L233" s="65" t="str">
        <f t="shared" si="115"/>
        <v/>
      </c>
      <c r="M233" s="65" t="str">
        <f t="shared" si="115"/>
        <v/>
      </c>
      <c r="N233" s="74" t="str">
        <f t="shared" si="115"/>
        <v/>
      </c>
      <c r="O233" s="74" t="str">
        <f t="shared" si="115"/>
        <v/>
      </c>
      <c r="P233" s="74" t="str">
        <f t="shared" si="115"/>
        <v/>
      </c>
      <c r="Q233" s="65" t="str">
        <f t="shared" si="115"/>
        <v/>
      </c>
      <c r="R233" s="65" t="str">
        <f t="shared" si="115"/>
        <v/>
      </c>
      <c r="S233" s="65" t="str">
        <f t="shared" si="115"/>
        <v/>
      </c>
      <c r="T233" s="65" t="str">
        <f t="shared" si="115"/>
        <v/>
      </c>
      <c r="U233" s="65" t="str">
        <f t="shared" si="115"/>
        <v/>
      </c>
      <c r="V233" s="66" t="str">
        <f t="shared" si="115"/>
        <v/>
      </c>
    </row>
    <row r="234" spans="1:22" ht="13.95" customHeight="1" x14ac:dyDescent="0.3">
      <c r="A234" s="81">
        <v>8052900</v>
      </c>
      <c r="B234" s="84" t="s">
        <v>235</v>
      </c>
      <c r="C234" s="58" t="s">
        <v>547</v>
      </c>
      <c r="D234" s="87"/>
      <c r="E234" s="90"/>
    </row>
    <row r="235" spans="1:22" ht="13.95" customHeight="1" x14ac:dyDescent="0.3">
      <c r="A235" s="82"/>
      <c r="B235" s="85"/>
      <c r="C235" s="18" t="s">
        <v>548</v>
      </c>
      <c r="D235" s="88"/>
      <c r="E235" s="88"/>
    </row>
    <row r="236" spans="1:22" ht="13.95" customHeight="1" x14ac:dyDescent="0.3">
      <c r="A236" s="82"/>
      <c r="B236" s="85"/>
      <c r="C236" s="18" t="s">
        <v>549</v>
      </c>
      <c r="D236" s="88"/>
      <c r="E236" s="88"/>
      <c r="F236" s="63" t="str">
        <f t="shared" ref="F236:V236" si="116">IFERROR((F235-F234)/F234,"")</f>
        <v/>
      </c>
      <c r="G236" s="63" t="str">
        <f t="shared" si="116"/>
        <v/>
      </c>
      <c r="H236" s="63" t="str">
        <f t="shared" si="116"/>
        <v/>
      </c>
      <c r="I236" s="63" t="str">
        <f t="shared" si="116"/>
        <v/>
      </c>
      <c r="J236" s="63" t="str">
        <f t="shared" si="116"/>
        <v/>
      </c>
      <c r="K236" s="63" t="str">
        <f t="shared" si="116"/>
        <v/>
      </c>
      <c r="L236" s="63" t="str">
        <f t="shared" si="116"/>
        <v/>
      </c>
      <c r="M236" s="63" t="str">
        <f t="shared" si="116"/>
        <v/>
      </c>
      <c r="N236" s="35" t="str">
        <f t="shared" si="116"/>
        <v/>
      </c>
      <c r="O236" s="35" t="str">
        <f t="shared" si="116"/>
        <v/>
      </c>
      <c r="P236" s="35" t="str">
        <f t="shared" si="116"/>
        <v/>
      </c>
      <c r="Q236" s="63" t="str">
        <f t="shared" si="116"/>
        <v/>
      </c>
      <c r="R236" s="63" t="str">
        <f t="shared" si="116"/>
        <v/>
      </c>
      <c r="S236" s="63" t="str">
        <f t="shared" si="116"/>
        <v/>
      </c>
      <c r="T236" s="63" t="str">
        <f t="shared" si="116"/>
        <v/>
      </c>
      <c r="U236" s="63" t="str">
        <f t="shared" si="116"/>
        <v/>
      </c>
      <c r="V236" s="64" t="str">
        <f t="shared" si="116"/>
        <v/>
      </c>
    </row>
    <row r="237" spans="1:22" ht="13.95" customHeight="1" thickBot="1" x14ac:dyDescent="0.35">
      <c r="A237" s="83"/>
      <c r="B237" s="86"/>
      <c r="C237" s="61" t="s">
        <v>550</v>
      </c>
      <c r="D237" s="89"/>
      <c r="E237" s="89"/>
      <c r="F237" s="65" t="str">
        <f t="shared" ref="F237:V237" si="117">IFERROR(SQRT(2*(F235-F234)^2/(F235+F234)),"")</f>
        <v/>
      </c>
      <c r="G237" s="65" t="str">
        <f t="shared" si="117"/>
        <v/>
      </c>
      <c r="H237" s="65" t="str">
        <f t="shared" si="117"/>
        <v/>
      </c>
      <c r="I237" s="65" t="str">
        <f t="shared" si="117"/>
        <v/>
      </c>
      <c r="J237" s="65" t="str">
        <f t="shared" si="117"/>
        <v/>
      </c>
      <c r="K237" s="65" t="str">
        <f t="shared" si="117"/>
        <v/>
      </c>
      <c r="L237" s="65" t="str">
        <f t="shared" si="117"/>
        <v/>
      </c>
      <c r="M237" s="65" t="str">
        <f t="shared" si="117"/>
        <v/>
      </c>
      <c r="N237" s="74" t="str">
        <f t="shared" si="117"/>
        <v/>
      </c>
      <c r="O237" s="74" t="str">
        <f t="shared" si="117"/>
        <v/>
      </c>
      <c r="P237" s="74" t="str">
        <f t="shared" si="117"/>
        <v/>
      </c>
      <c r="Q237" s="65" t="str">
        <f t="shared" si="117"/>
        <v/>
      </c>
      <c r="R237" s="65" t="str">
        <f t="shared" si="117"/>
        <v/>
      </c>
      <c r="S237" s="65" t="str">
        <f t="shared" si="117"/>
        <v/>
      </c>
      <c r="T237" s="65" t="str">
        <f t="shared" si="117"/>
        <v/>
      </c>
      <c r="U237" s="65" t="str">
        <f t="shared" si="117"/>
        <v/>
      </c>
      <c r="V237" s="66" t="str">
        <f t="shared" si="117"/>
        <v/>
      </c>
    </row>
    <row r="238" spans="1:22" ht="13.95" customHeight="1" x14ac:dyDescent="0.3">
      <c r="A238" s="81">
        <v>8054000</v>
      </c>
      <c r="B238" s="84" t="s">
        <v>124</v>
      </c>
      <c r="C238" s="58" t="s">
        <v>547</v>
      </c>
      <c r="D238" s="71"/>
      <c r="E238" s="91"/>
      <c r="F238" s="75"/>
      <c r="G238" s="75"/>
      <c r="H238" s="75"/>
      <c r="I238" s="75"/>
      <c r="J238" s="75"/>
      <c r="K238" s="75"/>
      <c r="L238" s="75"/>
      <c r="M238" s="75"/>
      <c r="Q238" s="75"/>
      <c r="R238" s="75"/>
      <c r="S238" s="75"/>
      <c r="T238" s="75"/>
      <c r="U238" s="75"/>
      <c r="V238" s="76"/>
    </row>
    <row r="239" spans="1:22" ht="13.95" customHeight="1" x14ac:dyDescent="0.3">
      <c r="A239" s="82"/>
      <c r="B239" s="85"/>
      <c r="C239" s="18" t="s">
        <v>548</v>
      </c>
      <c r="D239" s="72"/>
      <c r="E239" s="88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60"/>
    </row>
    <row r="240" spans="1:22" ht="13.95" customHeight="1" x14ac:dyDescent="0.3">
      <c r="A240" s="82"/>
      <c r="B240" s="85"/>
      <c r="C240" s="18" t="s">
        <v>549</v>
      </c>
      <c r="D240" s="72"/>
      <c r="E240" s="88"/>
      <c r="F240" s="63" t="str">
        <f t="shared" ref="F240:V240" si="118">IFERROR((F239-F238)/F238,"")</f>
        <v/>
      </c>
      <c r="G240" s="63" t="str">
        <f t="shared" si="118"/>
        <v/>
      </c>
      <c r="H240" s="63" t="str">
        <f t="shared" si="118"/>
        <v/>
      </c>
      <c r="I240" s="63" t="str">
        <f t="shared" si="118"/>
        <v/>
      </c>
      <c r="J240" s="63" t="str">
        <f t="shared" si="118"/>
        <v/>
      </c>
      <c r="K240" s="63" t="str">
        <f t="shared" si="118"/>
        <v/>
      </c>
      <c r="L240" s="63" t="str">
        <f t="shared" si="118"/>
        <v/>
      </c>
      <c r="M240" s="63" t="str">
        <f t="shared" si="118"/>
        <v/>
      </c>
      <c r="N240" s="35" t="str">
        <f t="shared" si="118"/>
        <v/>
      </c>
      <c r="O240" s="35" t="str">
        <f t="shared" si="118"/>
        <v/>
      </c>
      <c r="P240" s="35" t="str">
        <f t="shared" si="118"/>
        <v/>
      </c>
      <c r="Q240" s="63" t="str">
        <f t="shared" si="118"/>
        <v/>
      </c>
      <c r="R240" s="63" t="str">
        <f t="shared" si="118"/>
        <v/>
      </c>
      <c r="S240" s="63" t="str">
        <f t="shared" si="118"/>
        <v/>
      </c>
      <c r="T240" s="63" t="str">
        <f t="shared" si="118"/>
        <v/>
      </c>
      <c r="U240" s="63" t="str">
        <f t="shared" si="118"/>
        <v/>
      </c>
      <c r="V240" s="64" t="str">
        <f t="shared" si="118"/>
        <v/>
      </c>
    </row>
    <row r="241" spans="1:22" ht="13.95" customHeight="1" thickBot="1" x14ac:dyDescent="0.35">
      <c r="A241" s="83"/>
      <c r="B241" s="86"/>
      <c r="C241" s="61" t="s">
        <v>550</v>
      </c>
      <c r="D241" s="73"/>
      <c r="E241" s="89"/>
      <c r="F241" s="65" t="str">
        <f t="shared" ref="F241:V241" si="119">IFERROR(SQRT(2*(F239-F238)^2/(F239+F238)),"")</f>
        <v/>
      </c>
      <c r="G241" s="65" t="str">
        <f t="shared" si="119"/>
        <v/>
      </c>
      <c r="H241" s="65" t="str">
        <f t="shared" si="119"/>
        <v/>
      </c>
      <c r="I241" s="65" t="str">
        <f t="shared" si="119"/>
        <v/>
      </c>
      <c r="J241" s="65" t="str">
        <f t="shared" si="119"/>
        <v/>
      </c>
      <c r="K241" s="65" t="str">
        <f t="shared" si="119"/>
        <v/>
      </c>
      <c r="L241" s="65" t="str">
        <f t="shared" si="119"/>
        <v/>
      </c>
      <c r="M241" s="65" t="str">
        <f t="shared" si="119"/>
        <v/>
      </c>
      <c r="N241" s="70" t="str">
        <f t="shared" si="119"/>
        <v/>
      </c>
      <c r="O241" s="70" t="str">
        <f t="shared" si="119"/>
        <v/>
      </c>
      <c r="P241" s="70" t="str">
        <f t="shared" si="119"/>
        <v/>
      </c>
      <c r="Q241" s="65" t="str">
        <f t="shared" si="119"/>
        <v/>
      </c>
      <c r="R241" s="65" t="str">
        <f t="shared" si="119"/>
        <v/>
      </c>
      <c r="S241" s="65" t="str">
        <f t="shared" si="119"/>
        <v/>
      </c>
      <c r="T241" s="65" t="str">
        <f t="shared" si="119"/>
        <v/>
      </c>
      <c r="U241" s="65" t="str">
        <f t="shared" si="119"/>
        <v/>
      </c>
      <c r="V241" s="66" t="str">
        <f t="shared" si="119"/>
        <v/>
      </c>
    </row>
    <row r="242" spans="1:22" ht="13.95" customHeight="1" x14ac:dyDescent="0.3">
      <c r="A242" s="81">
        <v>8053900</v>
      </c>
      <c r="B242" s="84" t="s">
        <v>123</v>
      </c>
      <c r="C242" s="58" t="s">
        <v>547</v>
      </c>
      <c r="D242" s="71"/>
      <c r="E242" s="91"/>
      <c r="F242" s="58"/>
      <c r="G242" s="58"/>
      <c r="H242" s="58"/>
      <c r="I242" s="58"/>
      <c r="J242" s="58"/>
      <c r="K242" s="58"/>
      <c r="L242" s="58"/>
      <c r="M242" s="58"/>
      <c r="Q242" s="58"/>
      <c r="R242" s="58"/>
      <c r="S242" s="58"/>
      <c r="T242" s="58"/>
      <c r="U242" s="58"/>
      <c r="V242" s="59"/>
    </row>
    <row r="243" spans="1:22" ht="13.95" customHeight="1" x14ac:dyDescent="0.3">
      <c r="A243" s="82"/>
      <c r="B243" s="85"/>
      <c r="C243" s="18" t="s">
        <v>548</v>
      </c>
      <c r="D243" s="72"/>
      <c r="E243" s="88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60"/>
    </row>
    <row r="244" spans="1:22" ht="13.95" customHeight="1" x14ac:dyDescent="0.3">
      <c r="A244" s="82"/>
      <c r="B244" s="85"/>
      <c r="C244" s="18" t="s">
        <v>549</v>
      </c>
      <c r="D244" s="72"/>
      <c r="E244" s="88"/>
      <c r="F244" s="63" t="str">
        <f t="shared" ref="F244:V244" si="120">IFERROR((F243-F242)/F242,"")</f>
        <v/>
      </c>
      <c r="G244" s="63" t="str">
        <f t="shared" si="120"/>
        <v/>
      </c>
      <c r="H244" s="63" t="str">
        <f t="shared" si="120"/>
        <v/>
      </c>
      <c r="I244" s="63" t="str">
        <f t="shared" si="120"/>
        <v/>
      </c>
      <c r="J244" s="63" t="str">
        <f t="shared" si="120"/>
        <v/>
      </c>
      <c r="K244" s="63" t="str">
        <f t="shared" si="120"/>
        <v/>
      </c>
      <c r="L244" s="63" t="str">
        <f t="shared" si="120"/>
        <v/>
      </c>
      <c r="M244" s="63" t="str">
        <f t="shared" si="120"/>
        <v/>
      </c>
      <c r="N244" s="35" t="str">
        <f t="shared" si="120"/>
        <v/>
      </c>
      <c r="O244" s="35" t="str">
        <f t="shared" si="120"/>
        <v/>
      </c>
      <c r="P244" s="35" t="str">
        <f t="shared" si="120"/>
        <v/>
      </c>
      <c r="Q244" s="63" t="str">
        <f t="shared" si="120"/>
        <v/>
      </c>
      <c r="R244" s="63" t="str">
        <f t="shared" si="120"/>
        <v/>
      </c>
      <c r="S244" s="63" t="str">
        <f t="shared" si="120"/>
        <v/>
      </c>
      <c r="T244" s="63" t="str">
        <f t="shared" si="120"/>
        <v/>
      </c>
      <c r="U244" s="63" t="str">
        <f t="shared" si="120"/>
        <v/>
      </c>
      <c r="V244" s="64" t="str">
        <f t="shared" si="120"/>
        <v/>
      </c>
    </row>
    <row r="245" spans="1:22" ht="13.95" customHeight="1" thickBot="1" x14ac:dyDescent="0.35">
      <c r="A245" s="83"/>
      <c r="B245" s="86"/>
      <c r="C245" s="61" t="s">
        <v>550</v>
      </c>
      <c r="D245" s="73"/>
      <c r="E245" s="89"/>
      <c r="F245" s="65" t="str">
        <f t="shared" ref="F245:V245" si="121">IFERROR(SQRT(2*(F243-F242)^2/(F243+F242)),"")</f>
        <v/>
      </c>
      <c r="G245" s="65" t="str">
        <f t="shared" si="121"/>
        <v/>
      </c>
      <c r="H245" s="65" t="str">
        <f t="shared" si="121"/>
        <v/>
      </c>
      <c r="I245" s="65" t="str">
        <f t="shared" si="121"/>
        <v/>
      </c>
      <c r="J245" s="65" t="str">
        <f t="shared" si="121"/>
        <v/>
      </c>
      <c r="K245" s="65" t="str">
        <f t="shared" si="121"/>
        <v/>
      </c>
      <c r="L245" s="65" t="str">
        <f t="shared" si="121"/>
        <v/>
      </c>
      <c r="M245" s="65" t="str">
        <f t="shared" si="121"/>
        <v/>
      </c>
      <c r="N245" s="70" t="str">
        <f t="shared" si="121"/>
        <v/>
      </c>
      <c r="O245" s="70" t="str">
        <f t="shared" si="121"/>
        <v/>
      </c>
      <c r="P245" s="70" t="str">
        <f t="shared" si="121"/>
        <v/>
      </c>
      <c r="Q245" s="65" t="str">
        <f t="shared" si="121"/>
        <v/>
      </c>
      <c r="R245" s="65" t="str">
        <f t="shared" si="121"/>
        <v/>
      </c>
      <c r="S245" s="65" t="str">
        <f t="shared" si="121"/>
        <v/>
      </c>
      <c r="T245" s="65" t="str">
        <f t="shared" si="121"/>
        <v/>
      </c>
      <c r="U245" s="65" t="str">
        <f t="shared" si="121"/>
        <v/>
      </c>
      <c r="V245" s="66" t="str">
        <f t="shared" si="121"/>
        <v/>
      </c>
    </row>
    <row r="246" spans="1:22" ht="13.95" customHeight="1" x14ac:dyDescent="0.3">
      <c r="A246" s="81">
        <v>8055850</v>
      </c>
      <c r="B246" s="84" t="s">
        <v>17</v>
      </c>
      <c r="C246" s="58" t="s">
        <v>547</v>
      </c>
      <c r="D246" s="71"/>
      <c r="E246" s="91"/>
      <c r="F246" s="58"/>
      <c r="G246" s="58"/>
      <c r="H246" s="58"/>
      <c r="I246" s="58"/>
      <c r="J246" s="58"/>
      <c r="K246" s="58"/>
      <c r="L246" s="58"/>
      <c r="M246" s="58"/>
      <c r="Q246" s="58"/>
      <c r="R246" s="58"/>
      <c r="S246" s="58"/>
      <c r="T246" s="58"/>
      <c r="U246" s="58"/>
      <c r="V246" s="59"/>
    </row>
    <row r="247" spans="1:22" ht="13.95" customHeight="1" x14ac:dyDescent="0.3">
      <c r="A247" s="82"/>
      <c r="B247" s="85"/>
      <c r="C247" s="18" t="s">
        <v>548</v>
      </c>
      <c r="D247" s="72"/>
      <c r="E247" s="88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60"/>
    </row>
    <row r="248" spans="1:22" ht="13.95" customHeight="1" x14ac:dyDescent="0.3">
      <c r="A248" s="82"/>
      <c r="B248" s="85"/>
      <c r="C248" s="18" t="s">
        <v>549</v>
      </c>
      <c r="D248" s="72"/>
      <c r="E248" s="88"/>
      <c r="F248" s="63" t="str">
        <f t="shared" ref="F248:V248" si="122">IFERROR((F247-F246)/F246,"")</f>
        <v/>
      </c>
      <c r="G248" s="63" t="str">
        <f t="shared" si="122"/>
        <v/>
      </c>
      <c r="H248" s="63" t="str">
        <f t="shared" si="122"/>
        <v/>
      </c>
      <c r="I248" s="63" t="str">
        <f t="shared" si="122"/>
        <v/>
      </c>
      <c r="J248" s="63" t="str">
        <f t="shared" si="122"/>
        <v/>
      </c>
      <c r="K248" s="63" t="str">
        <f t="shared" si="122"/>
        <v/>
      </c>
      <c r="L248" s="63" t="str">
        <f t="shared" si="122"/>
        <v/>
      </c>
      <c r="M248" s="63" t="str">
        <f t="shared" si="122"/>
        <v/>
      </c>
      <c r="N248" s="35" t="str">
        <f t="shared" si="122"/>
        <v/>
      </c>
      <c r="O248" s="35" t="str">
        <f t="shared" si="122"/>
        <v/>
      </c>
      <c r="P248" s="35" t="str">
        <f t="shared" si="122"/>
        <v/>
      </c>
      <c r="Q248" s="63" t="str">
        <f t="shared" si="122"/>
        <v/>
      </c>
      <c r="R248" s="63" t="str">
        <f t="shared" si="122"/>
        <v/>
      </c>
      <c r="S248" s="63" t="str">
        <f t="shared" si="122"/>
        <v/>
      </c>
      <c r="T248" s="63" t="str">
        <f t="shared" si="122"/>
        <v/>
      </c>
      <c r="U248" s="63" t="str">
        <f t="shared" si="122"/>
        <v/>
      </c>
      <c r="V248" s="64" t="str">
        <f t="shared" si="122"/>
        <v/>
      </c>
    </row>
    <row r="249" spans="1:22" ht="13.95" customHeight="1" thickBot="1" x14ac:dyDescent="0.35">
      <c r="A249" s="83"/>
      <c r="B249" s="86"/>
      <c r="C249" s="61" t="s">
        <v>550</v>
      </c>
      <c r="D249" s="73"/>
      <c r="E249" s="89"/>
      <c r="F249" s="65" t="str">
        <f t="shared" ref="F249:V249" si="123">IFERROR(SQRT(2*(F247-F246)^2/(F247+F246)),"")</f>
        <v/>
      </c>
      <c r="G249" s="65" t="str">
        <f t="shared" si="123"/>
        <v/>
      </c>
      <c r="H249" s="65" t="str">
        <f t="shared" si="123"/>
        <v/>
      </c>
      <c r="I249" s="65" t="str">
        <f t="shared" si="123"/>
        <v/>
      </c>
      <c r="J249" s="65" t="str">
        <f t="shared" si="123"/>
        <v/>
      </c>
      <c r="K249" s="65" t="str">
        <f t="shared" si="123"/>
        <v/>
      </c>
      <c r="L249" s="65" t="str">
        <f t="shared" si="123"/>
        <v/>
      </c>
      <c r="M249" s="65" t="str">
        <f t="shared" si="123"/>
        <v/>
      </c>
      <c r="N249" s="74" t="str">
        <f t="shared" si="123"/>
        <v/>
      </c>
      <c r="O249" s="74" t="str">
        <f t="shared" si="123"/>
        <v/>
      </c>
      <c r="P249" s="74" t="str">
        <f t="shared" si="123"/>
        <v/>
      </c>
      <c r="Q249" s="65" t="str">
        <f t="shared" si="123"/>
        <v/>
      </c>
      <c r="R249" s="65" t="str">
        <f t="shared" si="123"/>
        <v/>
      </c>
      <c r="S249" s="65" t="str">
        <f t="shared" si="123"/>
        <v/>
      </c>
      <c r="T249" s="65" t="str">
        <f t="shared" si="123"/>
        <v/>
      </c>
      <c r="U249" s="65" t="str">
        <f t="shared" si="123"/>
        <v/>
      </c>
      <c r="V249" s="66" t="str">
        <f t="shared" si="123"/>
        <v/>
      </c>
    </row>
    <row r="250" spans="1:22" ht="13.95" customHeight="1" x14ac:dyDescent="0.3">
      <c r="A250" s="81">
        <v>8056450</v>
      </c>
      <c r="B250" s="84" t="s">
        <v>7</v>
      </c>
      <c r="C250" s="58" t="s">
        <v>547</v>
      </c>
      <c r="D250" s="87"/>
      <c r="E250" s="90"/>
    </row>
    <row r="251" spans="1:22" ht="13.95" customHeight="1" x14ac:dyDescent="0.3">
      <c r="A251" s="82"/>
      <c r="B251" s="85"/>
      <c r="C251" s="18" t="s">
        <v>548</v>
      </c>
      <c r="D251" s="88"/>
      <c r="E251" s="88"/>
    </row>
    <row r="252" spans="1:22" ht="13.95" customHeight="1" x14ac:dyDescent="0.3">
      <c r="A252" s="82"/>
      <c r="B252" s="85"/>
      <c r="C252" s="18" t="s">
        <v>549</v>
      </c>
      <c r="D252" s="88"/>
      <c r="E252" s="88"/>
      <c r="F252" s="63" t="str">
        <f t="shared" ref="F252:V252" si="124">IFERROR((F251-F250)/F250,"")</f>
        <v/>
      </c>
      <c r="G252" s="63" t="str">
        <f t="shared" si="124"/>
        <v/>
      </c>
      <c r="H252" s="63" t="str">
        <f t="shared" si="124"/>
        <v/>
      </c>
      <c r="I252" s="63" t="str">
        <f t="shared" si="124"/>
        <v/>
      </c>
      <c r="J252" s="63" t="str">
        <f t="shared" si="124"/>
        <v/>
      </c>
      <c r="K252" s="63" t="str">
        <f t="shared" si="124"/>
        <v/>
      </c>
      <c r="L252" s="63" t="str">
        <f t="shared" si="124"/>
        <v/>
      </c>
      <c r="M252" s="63" t="str">
        <f t="shared" si="124"/>
        <v/>
      </c>
      <c r="N252" s="35" t="str">
        <f t="shared" si="124"/>
        <v/>
      </c>
      <c r="O252" s="35" t="str">
        <f t="shared" si="124"/>
        <v/>
      </c>
      <c r="P252" s="35" t="str">
        <f t="shared" si="124"/>
        <v/>
      </c>
      <c r="Q252" s="63" t="str">
        <f t="shared" si="124"/>
        <v/>
      </c>
      <c r="R252" s="63" t="str">
        <f t="shared" si="124"/>
        <v/>
      </c>
      <c r="S252" s="63" t="str">
        <f t="shared" si="124"/>
        <v/>
      </c>
      <c r="T252" s="63" t="str">
        <f t="shared" si="124"/>
        <v/>
      </c>
      <c r="U252" s="63" t="str">
        <f t="shared" si="124"/>
        <v/>
      </c>
      <c r="V252" s="64" t="str">
        <f t="shared" si="124"/>
        <v/>
      </c>
    </row>
    <row r="253" spans="1:22" ht="13.95" customHeight="1" thickBot="1" x14ac:dyDescent="0.35">
      <c r="A253" s="83"/>
      <c r="B253" s="86"/>
      <c r="C253" s="61" t="s">
        <v>550</v>
      </c>
      <c r="D253" s="89"/>
      <c r="E253" s="89"/>
      <c r="F253" s="65" t="str">
        <f t="shared" ref="F253:V253" si="125">IFERROR(SQRT(2*(F251-F250)^2/(F251+F250)),"")</f>
        <v/>
      </c>
      <c r="G253" s="65" t="str">
        <f t="shared" si="125"/>
        <v/>
      </c>
      <c r="H253" s="65" t="str">
        <f t="shared" si="125"/>
        <v/>
      </c>
      <c r="I253" s="65" t="str">
        <f t="shared" si="125"/>
        <v/>
      </c>
      <c r="J253" s="65" t="str">
        <f t="shared" si="125"/>
        <v/>
      </c>
      <c r="K253" s="65" t="str">
        <f t="shared" si="125"/>
        <v/>
      </c>
      <c r="L253" s="65" t="str">
        <f t="shared" si="125"/>
        <v/>
      </c>
      <c r="M253" s="65" t="str">
        <f t="shared" si="125"/>
        <v/>
      </c>
      <c r="N253" s="74" t="str">
        <f t="shared" si="125"/>
        <v/>
      </c>
      <c r="O253" s="74" t="str">
        <f t="shared" si="125"/>
        <v/>
      </c>
      <c r="P253" s="74" t="str">
        <f t="shared" si="125"/>
        <v/>
      </c>
      <c r="Q253" s="65" t="str">
        <f t="shared" si="125"/>
        <v/>
      </c>
      <c r="R253" s="65" t="str">
        <f t="shared" si="125"/>
        <v/>
      </c>
      <c r="S253" s="65" t="str">
        <f t="shared" si="125"/>
        <v/>
      </c>
      <c r="T253" s="65" t="str">
        <f t="shared" si="125"/>
        <v/>
      </c>
      <c r="U253" s="65" t="str">
        <f t="shared" si="125"/>
        <v/>
      </c>
      <c r="V253" s="66" t="str">
        <f t="shared" si="125"/>
        <v/>
      </c>
    </row>
    <row r="254" spans="1:22" ht="13.95" customHeight="1" x14ac:dyDescent="0.3">
      <c r="A254" s="81">
        <v>8025300</v>
      </c>
      <c r="B254" s="84" t="s">
        <v>194</v>
      </c>
      <c r="C254" s="58" t="s">
        <v>547</v>
      </c>
      <c r="D254" s="87"/>
      <c r="E254" s="90"/>
    </row>
    <row r="255" spans="1:22" ht="13.95" customHeight="1" x14ac:dyDescent="0.3">
      <c r="A255" s="82"/>
      <c r="B255" s="85"/>
      <c r="C255" s="18" t="s">
        <v>548</v>
      </c>
      <c r="D255" s="88"/>
      <c r="E255" s="88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</row>
    <row r="256" spans="1:22" ht="13.95" customHeight="1" x14ac:dyDescent="0.3">
      <c r="A256" s="82"/>
      <c r="B256" s="85"/>
      <c r="C256" s="18" t="s">
        <v>549</v>
      </c>
      <c r="D256" s="88"/>
      <c r="E256" s="88"/>
      <c r="F256" s="63" t="str">
        <f t="shared" ref="F256:V256" si="126">IFERROR((F255-F254)/F254,"")</f>
        <v/>
      </c>
      <c r="G256" s="63" t="str">
        <f t="shared" si="126"/>
        <v/>
      </c>
      <c r="H256" s="63" t="str">
        <f t="shared" si="126"/>
        <v/>
      </c>
      <c r="I256" s="63" t="str">
        <f t="shared" si="126"/>
        <v/>
      </c>
      <c r="J256" s="63" t="str">
        <f t="shared" si="126"/>
        <v/>
      </c>
      <c r="K256" s="63" t="str">
        <f t="shared" si="126"/>
        <v/>
      </c>
      <c r="L256" s="63" t="str">
        <f t="shared" si="126"/>
        <v/>
      </c>
      <c r="M256" s="63" t="str">
        <f t="shared" si="126"/>
        <v/>
      </c>
      <c r="N256" s="35" t="str">
        <f t="shared" si="126"/>
        <v/>
      </c>
      <c r="O256" s="35" t="str">
        <f t="shared" si="126"/>
        <v/>
      </c>
      <c r="P256" s="35" t="str">
        <f t="shared" si="126"/>
        <v/>
      </c>
      <c r="Q256" s="63" t="str">
        <f t="shared" si="126"/>
        <v/>
      </c>
      <c r="R256" s="63" t="str">
        <f t="shared" si="126"/>
        <v/>
      </c>
      <c r="S256" s="63" t="str">
        <f t="shared" si="126"/>
        <v/>
      </c>
      <c r="T256" s="63" t="str">
        <f t="shared" si="126"/>
        <v/>
      </c>
      <c r="U256" s="63" t="str">
        <f t="shared" si="126"/>
        <v/>
      </c>
      <c r="V256" s="64" t="str">
        <f t="shared" si="126"/>
        <v/>
      </c>
    </row>
    <row r="257" spans="1:22" ht="13.95" customHeight="1" thickBot="1" x14ac:dyDescent="0.35">
      <c r="A257" s="83"/>
      <c r="B257" s="86"/>
      <c r="C257" s="61" t="s">
        <v>550</v>
      </c>
      <c r="D257" s="89"/>
      <c r="E257" s="89"/>
      <c r="F257" s="65" t="str">
        <f t="shared" ref="F257:V257" si="127">IFERROR(SQRT(2*(F255-F254)^2/(F255+F254)),"")</f>
        <v/>
      </c>
      <c r="G257" s="65" t="str">
        <f t="shared" si="127"/>
        <v/>
      </c>
      <c r="H257" s="65" t="str">
        <f t="shared" si="127"/>
        <v/>
      </c>
      <c r="I257" s="65" t="str">
        <f t="shared" si="127"/>
        <v/>
      </c>
      <c r="J257" s="65" t="str">
        <f t="shared" si="127"/>
        <v/>
      </c>
      <c r="K257" s="65" t="str">
        <f t="shared" si="127"/>
        <v/>
      </c>
      <c r="L257" s="65" t="str">
        <f t="shared" si="127"/>
        <v/>
      </c>
      <c r="M257" s="65" t="str">
        <f t="shared" si="127"/>
        <v/>
      </c>
      <c r="N257" s="74" t="str">
        <f t="shared" si="127"/>
        <v/>
      </c>
      <c r="O257" s="74" t="str">
        <f t="shared" si="127"/>
        <v/>
      </c>
      <c r="P257" s="74" t="str">
        <f t="shared" si="127"/>
        <v/>
      </c>
      <c r="Q257" s="65" t="str">
        <f t="shared" si="127"/>
        <v/>
      </c>
      <c r="R257" s="65" t="str">
        <f t="shared" si="127"/>
        <v/>
      </c>
      <c r="S257" s="65" t="str">
        <f t="shared" si="127"/>
        <v/>
      </c>
      <c r="T257" s="65" t="str">
        <f t="shared" si="127"/>
        <v/>
      </c>
      <c r="U257" s="65" t="str">
        <f t="shared" si="127"/>
        <v/>
      </c>
      <c r="V257" s="66" t="str">
        <f t="shared" si="127"/>
        <v/>
      </c>
    </row>
    <row r="258" spans="1:22" ht="13.95" customHeight="1" x14ac:dyDescent="0.3">
      <c r="A258" s="81">
        <v>8045400</v>
      </c>
      <c r="B258" s="84" t="s">
        <v>215</v>
      </c>
      <c r="C258" s="58" t="s">
        <v>547</v>
      </c>
      <c r="D258" s="87"/>
      <c r="E258" s="90"/>
    </row>
    <row r="259" spans="1:22" ht="13.95" customHeight="1" x14ac:dyDescent="0.3">
      <c r="A259" s="82"/>
      <c r="B259" s="85"/>
      <c r="C259" s="18" t="s">
        <v>548</v>
      </c>
      <c r="D259" s="88"/>
      <c r="E259" s="88"/>
    </row>
    <row r="260" spans="1:22" ht="13.95" customHeight="1" x14ac:dyDescent="0.3">
      <c r="A260" s="82"/>
      <c r="B260" s="85"/>
      <c r="C260" s="18" t="s">
        <v>549</v>
      </c>
      <c r="D260" s="88"/>
      <c r="E260" s="88"/>
      <c r="F260" s="63" t="str">
        <f t="shared" ref="F260:V260" si="128">IFERROR((F259-F258)/F258,"")</f>
        <v/>
      </c>
      <c r="G260" s="63" t="str">
        <f t="shared" si="128"/>
        <v/>
      </c>
      <c r="H260" s="63" t="str">
        <f t="shared" si="128"/>
        <v/>
      </c>
      <c r="I260" s="63" t="str">
        <f t="shared" si="128"/>
        <v/>
      </c>
      <c r="J260" s="63" t="str">
        <f t="shared" si="128"/>
        <v/>
      </c>
      <c r="K260" s="63" t="str">
        <f t="shared" si="128"/>
        <v/>
      </c>
      <c r="L260" s="63" t="str">
        <f t="shared" si="128"/>
        <v/>
      </c>
      <c r="M260" s="63" t="str">
        <f t="shared" si="128"/>
        <v/>
      </c>
      <c r="N260" s="35" t="str">
        <f t="shared" si="128"/>
        <v/>
      </c>
      <c r="O260" s="35" t="str">
        <f t="shared" si="128"/>
        <v/>
      </c>
      <c r="P260" s="35" t="str">
        <f t="shared" si="128"/>
        <v/>
      </c>
      <c r="Q260" s="63" t="str">
        <f t="shared" si="128"/>
        <v/>
      </c>
      <c r="R260" s="63" t="str">
        <f t="shared" si="128"/>
        <v/>
      </c>
      <c r="S260" s="63" t="str">
        <f t="shared" si="128"/>
        <v/>
      </c>
      <c r="T260" s="63" t="str">
        <f t="shared" si="128"/>
        <v/>
      </c>
      <c r="U260" s="63" t="str">
        <f t="shared" si="128"/>
        <v/>
      </c>
      <c r="V260" s="64" t="str">
        <f t="shared" si="128"/>
        <v/>
      </c>
    </row>
    <row r="261" spans="1:22" ht="13.95" customHeight="1" thickBot="1" x14ac:dyDescent="0.35">
      <c r="A261" s="83"/>
      <c r="B261" s="86"/>
      <c r="C261" s="61" t="s">
        <v>550</v>
      </c>
      <c r="D261" s="89"/>
      <c r="E261" s="89"/>
      <c r="F261" s="65" t="str">
        <f t="shared" ref="F261:V261" si="129">IFERROR(SQRT(2*(F259-F258)^2/(F259+F258)),"")</f>
        <v/>
      </c>
      <c r="G261" s="65" t="str">
        <f t="shared" si="129"/>
        <v/>
      </c>
      <c r="H261" s="65" t="str">
        <f t="shared" si="129"/>
        <v/>
      </c>
      <c r="I261" s="65" t="str">
        <f t="shared" si="129"/>
        <v/>
      </c>
      <c r="J261" s="65" t="str">
        <f t="shared" si="129"/>
        <v/>
      </c>
      <c r="K261" s="65" t="str">
        <f t="shared" si="129"/>
        <v/>
      </c>
      <c r="L261" s="65" t="str">
        <f t="shared" si="129"/>
        <v/>
      </c>
      <c r="M261" s="65" t="str">
        <f t="shared" si="129"/>
        <v/>
      </c>
      <c r="N261" s="74" t="str">
        <f t="shared" si="129"/>
        <v/>
      </c>
      <c r="O261" s="74" t="str">
        <f t="shared" si="129"/>
        <v/>
      </c>
      <c r="P261" s="74" t="str">
        <f t="shared" si="129"/>
        <v/>
      </c>
      <c r="Q261" s="65" t="str">
        <f t="shared" si="129"/>
        <v/>
      </c>
      <c r="R261" s="65" t="str">
        <f t="shared" si="129"/>
        <v/>
      </c>
      <c r="S261" s="65" t="str">
        <f t="shared" si="129"/>
        <v/>
      </c>
      <c r="T261" s="65" t="str">
        <f t="shared" si="129"/>
        <v/>
      </c>
      <c r="U261" s="65" t="str">
        <f t="shared" si="129"/>
        <v/>
      </c>
      <c r="V261" s="66" t="str">
        <f t="shared" si="129"/>
        <v/>
      </c>
    </row>
    <row r="262" spans="1:22" ht="13.95" customHeight="1" x14ac:dyDescent="0.3">
      <c r="A262" s="81">
        <v>8014800</v>
      </c>
      <c r="B262" s="84" t="s">
        <v>189</v>
      </c>
      <c r="C262" s="58" t="s">
        <v>547</v>
      </c>
      <c r="D262" s="87"/>
      <c r="E262" s="90"/>
    </row>
    <row r="263" spans="1:22" ht="13.95" customHeight="1" x14ac:dyDescent="0.3">
      <c r="A263" s="82"/>
      <c r="B263" s="85"/>
      <c r="C263" s="18" t="s">
        <v>548</v>
      </c>
      <c r="D263" s="88"/>
      <c r="E263" s="88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</row>
    <row r="264" spans="1:22" ht="13.95" customHeight="1" x14ac:dyDescent="0.3">
      <c r="A264" s="82"/>
      <c r="B264" s="85"/>
      <c r="C264" s="18" t="s">
        <v>549</v>
      </c>
      <c r="D264" s="88"/>
      <c r="E264" s="88"/>
      <c r="F264" s="63" t="str">
        <f t="shared" ref="F264:V264" si="130">IFERROR((F263-F262)/F262,"")</f>
        <v/>
      </c>
      <c r="G264" s="63" t="str">
        <f t="shared" si="130"/>
        <v/>
      </c>
      <c r="H264" s="63" t="str">
        <f t="shared" si="130"/>
        <v/>
      </c>
      <c r="I264" s="63" t="str">
        <f t="shared" si="130"/>
        <v/>
      </c>
      <c r="J264" s="63" t="str">
        <f t="shared" si="130"/>
        <v/>
      </c>
      <c r="K264" s="63" t="str">
        <f t="shared" si="130"/>
        <v/>
      </c>
      <c r="L264" s="63" t="str">
        <f t="shared" si="130"/>
        <v/>
      </c>
      <c r="M264" s="63" t="str">
        <f t="shared" si="130"/>
        <v/>
      </c>
      <c r="N264" s="35" t="str">
        <f t="shared" si="130"/>
        <v/>
      </c>
      <c r="O264" s="35" t="str">
        <f t="shared" si="130"/>
        <v/>
      </c>
      <c r="P264" s="35" t="str">
        <f t="shared" si="130"/>
        <v/>
      </c>
      <c r="Q264" s="63" t="str">
        <f t="shared" si="130"/>
        <v/>
      </c>
      <c r="R264" s="63" t="str">
        <f t="shared" si="130"/>
        <v/>
      </c>
      <c r="S264" s="63" t="str">
        <f t="shared" si="130"/>
        <v/>
      </c>
      <c r="T264" s="63" t="str">
        <f t="shared" si="130"/>
        <v/>
      </c>
      <c r="U264" s="63" t="str">
        <f t="shared" si="130"/>
        <v/>
      </c>
      <c r="V264" s="64" t="str">
        <f t="shared" si="130"/>
        <v/>
      </c>
    </row>
    <row r="265" spans="1:22" ht="13.95" customHeight="1" thickBot="1" x14ac:dyDescent="0.35">
      <c r="A265" s="83"/>
      <c r="B265" s="86"/>
      <c r="C265" s="61" t="s">
        <v>550</v>
      </c>
      <c r="D265" s="89"/>
      <c r="E265" s="89"/>
      <c r="F265" s="65" t="str">
        <f t="shared" ref="F265:V265" si="131">IFERROR(SQRT(2*(F263-F262)^2/(F263+F262)),"")</f>
        <v/>
      </c>
      <c r="G265" s="65" t="str">
        <f t="shared" si="131"/>
        <v/>
      </c>
      <c r="H265" s="65" t="str">
        <f t="shared" si="131"/>
        <v/>
      </c>
      <c r="I265" s="65" t="str">
        <f t="shared" si="131"/>
        <v/>
      </c>
      <c r="J265" s="65" t="str">
        <f t="shared" si="131"/>
        <v/>
      </c>
      <c r="K265" s="65" t="str">
        <f t="shared" si="131"/>
        <v/>
      </c>
      <c r="L265" s="65" t="str">
        <f t="shared" si="131"/>
        <v/>
      </c>
      <c r="M265" s="65" t="str">
        <f t="shared" si="131"/>
        <v/>
      </c>
      <c r="N265" s="74" t="str">
        <f t="shared" si="131"/>
        <v/>
      </c>
      <c r="O265" s="74" t="str">
        <f t="shared" si="131"/>
        <v/>
      </c>
      <c r="P265" s="74" t="str">
        <f t="shared" si="131"/>
        <v/>
      </c>
      <c r="Q265" s="65" t="str">
        <f t="shared" si="131"/>
        <v/>
      </c>
      <c r="R265" s="65" t="str">
        <f t="shared" si="131"/>
        <v/>
      </c>
      <c r="S265" s="65" t="str">
        <f t="shared" si="131"/>
        <v/>
      </c>
      <c r="T265" s="65" t="str">
        <f t="shared" si="131"/>
        <v/>
      </c>
      <c r="U265" s="65" t="str">
        <f t="shared" si="131"/>
        <v/>
      </c>
      <c r="V265" s="66" t="str">
        <f t="shared" si="131"/>
        <v/>
      </c>
    </row>
    <row r="266" spans="1:22" ht="13.95" customHeight="1" x14ac:dyDescent="0.3">
      <c r="A266" s="81">
        <v>8033500</v>
      </c>
      <c r="B266" s="84" t="s">
        <v>202</v>
      </c>
      <c r="C266" s="58" t="s">
        <v>547</v>
      </c>
      <c r="D266" s="71"/>
      <c r="E266" s="91"/>
      <c r="F266" s="75"/>
      <c r="G266" s="75"/>
      <c r="H266" s="75"/>
      <c r="I266" s="75"/>
      <c r="J266" s="75"/>
      <c r="K266" s="75"/>
      <c r="L266" s="75"/>
      <c r="M266" s="75"/>
      <c r="Q266" s="75"/>
      <c r="R266" s="75"/>
      <c r="S266" s="75"/>
      <c r="T266" s="75"/>
      <c r="U266" s="75"/>
      <c r="V266" s="76"/>
    </row>
    <row r="267" spans="1:22" ht="13.95" customHeight="1" x14ac:dyDescent="0.3">
      <c r="A267" s="82"/>
      <c r="B267" s="85"/>
      <c r="C267" s="18" t="s">
        <v>548</v>
      </c>
      <c r="D267" s="72"/>
      <c r="E267" s="88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60"/>
    </row>
    <row r="268" spans="1:22" ht="13.95" customHeight="1" x14ac:dyDescent="0.3">
      <c r="A268" s="82"/>
      <c r="B268" s="85"/>
      <c r="C268" s="18" t="s">
        <v>549</v>
      </c>
      <c r="D268" s="72"/>
      <c r="E268" s="88"/>
      <c r="F268" s="63" t="str">
        <f t="shared" ref="F268:V268" si="132">IFERROR((F267-F266)/F266,"")</f>
        <v/>
      </c>
      <c r="G268" s="63" t="str">
        <f t="shared" si="132"/>
        <v/>
      </c>
      <c r="H268" s="63" t="str">
        <f t="shared" si="132"/>
        <v/>
      </c>
      <c r="I268" s="63" t="str">
        <f t="shared" si="132"/>
        <v/>
      </c>
      <c r="J268" s="63" t="str">
        <f t="shared" si="132"/>
        <v/>
      </c>
      <c r="K268" s="63" t="str">
        <f t="shared" si="132"/>
        <v/>
      </c>
      <c r="L268" s="63" t="str">
        <f t="shared" si="132"/>
        <v/>
      </c>
      <c r="M268" s="63" t="str">
        <f t="shared" si="132"/>
        <v/>
      </c>
      <c r="N268" s="35" t="str">
        <f t="shared" si="132"/>
        <v/>
      </c>
      <c r="O268" s="35" t="str">
        <f t="shared" si="132"/>
        <v/>
      </c>
      <c r="P268" s="35" t="str">
        <f t="shared" si="132"/>
        <v/>
      </c>
      <c r="Q268" s="63" t="str">
        <f t="shared" si="132"/>
        <v/>
      </c>
      <c r="R268" s="63" t="str">
        <f t="shared" si="132"/>
        <v/>
      </c>
      <c r="S268" s="63" t="str">
        <f t="shared" si="132"/>
        <v/>
      </c>
      <c r="T268" s="63" t="str">
        <f t="shared" si="132"/>
        <v/>
      </c>
      <c r="U268" s="63" t="str">
        <f t="shared" si="132"/>
        <v/>
      </c>
      <c r="V268" s="64" t="str">
        <f t="shared" si="132"/>
        <v/>
      </c>
    </row>
    <row r="269" spans="1:22" ht="13.95" customHeight="1" thickBot="1" x14ac:dyDescent="0.35">
      <c r="A269" s="83"/>
      <c r="B269" s="86"/>
      <c r="C269" s="61" t="s">
        <v>550</v>
      </c>
      <c r="D269" s="73"/>
      <c r="E269" s="89"/>
      <c r="F269" s="65" t="str">
        <f t="shared" ref="F269:V269" si="133">IFERROR(SQRT(2*(F267-F266)^2/(F267+F266)),"")</f>
        <v/>
      </c>
      <c r="G269" s="65" t="str">
        <f t="shared" si="133"/>
        <v/>
      </c>
      <c r="H269" s="65" t="str">
        <f t="shared" si="133"/>
        <v/>
      </c>
      <c r="I269" s="65" t="str">
        <f t="shared" si="133"/>
        <v/>
      </c>
      <c r="J269" s="65" t="str">
        <f t="shared" si="133"/>
        <v/>
      </c>
      <c r="K269" s="65" t="str">
        <f t="shared" si="133"/>
        <v/>
      </c>
      <c r="L269" s="65" t="str">
        <f t="shared" si="133"/>
        <v/>
      </c>
      <c r="M269" s="65" t="str">
        <f t="shared" si="133"/>
        <v/>
      </c>
      <c r="N269" s="70" t="str">
        <f t="shared" si="133"/>
        <v/>
      </c>
      <c r="O269" s="70" t="str">
        <f t="shared" si="133"/>
        <v/>
      </c>
      <c r="P269" s="70" t="str">
        <f t="shared" si="133"/>
        <v/>
      </c>
      <c r="Q269" s="65" t="str">
        <f t="shared" si="133"/>
        <v/>
      </c>
      <c r="R269" s="65" t="str">
        <f t="shared" si="133"/>
        <v/>
      </c>
      <c r="S269" s="65" t="str">
        <f t="shared" si="133"/>
        <v/>
      </c>
      <c r="T269" s="65" t="str">
        <f t="shared" si="133"/>
        <v/>
      </c>
      <c r="U269" s="65" t="str">
        <f t="shared" si="133"/>
        <v/>
      </c>
      <c r="V269" s="66" t="str">
        <f t="shared" si="133"/>
        <v/>
      </c>
    </row>
    <row r="270" spans="1:22" ht="13.95" customHeight="1" x14ac:dyDescent="0.3">
      <c r="A270" s="81">
        <v>8039800</v>
      </c>
      <c r="B270" s="84" t="s">
        <v>103</v>
      </c>
      <c r="C270" s="58" t="s">
        <v>547</v>
      </c>
      <c r="D270" s="71"/>
      <c r="E270" s="91"/>
      <c r="F270" s="58"/>
      <c r="G270" s="58"/>
      <c r="H270" s="58"/>
      <c r="I270" s="58"/>
      <c r="J270" s="58"/>
      <c r="K270" s="58"/>
      <c r="L270" s="58"/>
      <c r="M270" s="58"/>
      <c r="Q270" s="58"/>
      <c r="R270" s="58"/>
      <c r="S270" s="58"/>
      <c r="T270" s="58"/>
      <c r="U270" s="58"/>
      <c r="V270" s="59"/>
    </row>
    <row r="271" spans="1:22" ht="13.95" customHeight="1" x14ac:dyDescent="0.3">
      <c r="A271" s="82"/>
      <c r="B271" s="85"/>
      <c r="C271" s="18" t="s">
        <v>548</v>
      </c>
      <c r="D271" s="72"/>
      <c r="E271" s="88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60"/>
    </row>
    <row r="272" spans="1:22" ht="13.95" customHeight="1" x14ac:dyDescent="0.3">
      <c r="A272" s="82"/>
      <c r="B272" s="85"/>
      <c r="C272" s="18" t="s">
        <v>549</v>
      </c>
      <c r="D272" s="72"/>
      <c r="E272" s="88"/>
      <c r="F272" s="63" t="str">
        <f t="shared" ref="F272:V272" si="134">IFERROR((F271-F270)/F270,"")</f>
        <v/>
      </c>
      <c r="G272" s="63" t="str">
        <f t="shared" si="134"/>
        <v/>
      </c>
      <c r="H272" s="63" t="str">
        <f t="shared" si="134"/>
        <v/>
      </c>
      <c r="I272" s="63" t="str">
        <f t="shared" si="134"/>
        <v/>
      </c>
      <c r="J272" s="63" t="str">
        <f t="shared" si="134"/>
        <v/>
      </c>
      <c r="K272" s="63" t="str">
        <f t="shared" si="134"/>
        <v/>
      </c>
      <c r="L272" s="63" t="str">
        <f t="shared" si="134"/>
        <v/>
      </c>
      <c r="M272" s="63" t="str">
        <f t="shared" si="134"/>
        <v/>
      </c>
      <c r="N272" s="35" t="str">
        <f t="shared" si="134"/>
        <v/>
      </c>
      <c r="O272" s="35" t="str">
        <f t="shared" si="134"/>
        <v/>
      </c>
      <c r="P272" s="35" t="str">
        <f t="shared" si="134"/>
        <v/>
      </c>
      <c r="Q272" s="63" t="str">
        <f t="shared" si="134"/>
        <v/>
      </c>
      <c r="R272" s="63" t="str">
        <f t="shared" si="134"/>
        <v/>
      </c>
      <c r="S272" s="63" t="str">
        <f t="shared" si="134"/>
        <v/>
      </c>
      <c r="T272" s="63" t="str">
        <f t="shared" si="134"/>
        <v/>
      </c>
      <c r="U272" s="63" t="str">
        <f t="shared" si="134"/>
        <v/>
      </c>
      <c r="V272" s="64" t="str">
        <f t="shared" si="134"/>
        <v/>
      </c>
    </row>
    <row r="273" spans="1:22" ht="13.95" customHeight="1" thickBot="1" x14ac:dyDescent="0.35">
      <c r="A273" s="83"/>
      <c r="B273" s="86"/>
      <c r="C273" s="61" t="s">
        <v>550</v>
      </c>
      <c r="D273" s="73"/>
      <c r="E273" s="89"/>
      <c r="F273" s="65" t="str">
        <f t="shared" ref="F273:V273" si="135">IFERROR(SQRT(2*(F271-F270)^2/(F271+F270)),"")</f>
        <v/>
      </c>
      <c r="G273" s="65" t="str">
        <f t="shared" si="135"/>
        <v/>
      </c>
      <c r="H273" s="65" t="str">
        <f t="shared" si="135"/>
        <v/>
      </c>
      <c r="I273" s="65" t="str">
        <f t="shared" si="135"/>
        <v/>
      </c>
      <c r="J273" s="65" t="str">
        <f t="shared" si="135"/>
        <v/>
      </c>
      <c r="K273" s="65" t="str">
        <f t="shared" si="135"/>
        <v/>
      </c>
      <c r="L273" s="65" t="str">
        <f t="shared" si="135"/>
        <v/>
      </c>
      <c r="M273" s="65" t="str">
        <f t="shared" si="135"/>
        <v/>
      </c>
      <c r="N273" s="70" t="str">
        <f t="shared" si="135"/>
        <v/>
      </c>
      <c r="O273" s="70" t="str">
        <f t="shared" si="135"/>
        <v/>
      </c>
      <c r="P273" s="70" t="str">
        <f t="shared" si="135"/>
        <v/>
      </c>
      <c r="Q273" s="65" t="str">
        <f t="shared" si="135"/>
        <v/>
      </c>
      <c r="R273" s="65" t="str">
        <f t="shared" si="135"/>
        <v/>
      </c>
      <c r="S273" s="65" t="str">
        <f t="shared" si="135"/>
        <v/>
      </c>
      <c r="T273" s="65" t="str">
        <f t="shared" si="135"/>
        <v/>
      </c>
      <c r="U273" s="65" t="str">
        <f t="shared" si="135"/>
        <v/>
      </c>
      <c r="V273" s="66" t="str">
        <f t="shared" si="135"/>
        <v/>
      </c>
    </row>
    <row r="274" spans="1:22" ht="13.95" customHeight="1" x14ac:dyDescent="0.3">
      <c r="A274" s="81">
        <v>8016800</v>
      </c>
      <c r="B274" s="84" t="s">
        <v>49</v>
      </c>
      <c r="C274" s="58" t="s">
        <v>547</v>
      </c>
      <c r="D274" s="71"/>
      <c r="E274" s="91"/>
      <c r="F274" s="58"/>
      <c r="G274" s="58"/>
      <c r="H274" s="58"/>
      <c r="I274" s="58"/>
      <c r="J274" s="58"/>
      <c r="K274" s="58"/>
      <c r="L274" s="58"/>
      <c r="M274" s="58"/>
      <c r="Q274" s="58"/>
      <c r="R274" s="58"/>
      <c r="S274" s="58"/>
      <c r="T274" s="58"/>
      <c r="U274" s="58"/>
      <c r="V274" s="59"/>
    </row>
    <row r="275" spans="1:22" ht="13.95" customHeight="1" x14ac:dyDescent="0.3">
      <c r="A275" s="82"/>
      <c r="B275" s="85"/>
      <c r="C275" s="18" t="s">
        <v>548</v>
      </c>
      <c r="D275" s="72"/>
      <c r="E275" s="88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60"/>
    </row>
    <row r="276" spans="1:22" ht="13.95" customHeight="1" x14ac:dyDescent="0.3">
      <c r="A276" s="82"/>
      <c r="B276" s="85"/>
      <c r="C276" s="18" t="s">
        <v>549</v>
      </c>
      <c r="D276" s="72"/>
      <c r="E276" s="88"/>
      <c r="F276" s="63" t="str">
        <f t="shared" ref="F276:V276" si="136">IFERROR((F275-F274)/F274,"")</f>
        <v/>
      </c>
      <c r="G276" s="63" t="str">
        <f t="shared" si="136"/>
        <v/>
      </c>
      <c r="H276" s="63" t="str">
        <f t="shared" si="136"/>
        <v/>
      </c>
      <c r="I276" s="63" t="str">
        <f t="shared" si="136"/>
        <v/>
      </c>
      <c r="J276" s="63" t="str">
        <f t="shared" si="136"/>
        <v/>
      </c>
      <c r="K276" s="63" t="str">
        <f t="shared" si="136"/>
        <v/>
      </c>
      <c r="L276" s="63" t="str">
        <f t="shared" si="136"/>
        <v/>
      </c>
      <c r="M276" s="63" t="str">
        <f t="shared" si="136"/>
        <v/>
      </c>
      <c r="N276" s="35" t="str">
        <f t="shared" si="136"/>
        <v/>
      </c>
      <c r="O276" s="35" t="str">
        <f t="shared" si="136"/>
        <v/>
      </c>
      <c r="P276" s="35" t="str">
        <f t="shared" si="136"/>
        <v/>
      </c>
      <c r="Q276" s="63" t="str">
        <f t="shared" si="136"/>
        <v/>
      </c>
      <c r="R276" s="63" t="str">
        <f t="shared" si="136"/>
        <v/>
      </c>
      <c r="S276" s="63" t="str">
        <f t="shared" si="136"/>
        <v/>
      </c>
      <c r="T276" s="63" t="str">
        <f t="shared" si="136"/>
        <v/>
      </c>
      <c r="U276" s="63" t="str">
        <f t="shared" si="136"/>
        <v/>
      </c>
      <c r="V276" s="64" t="str">
        <f t="shared" si="136"/>
        <v/>
      </c>
    </row>
    <row r="277" spans="1:22" ht="13.95" customHeight="1" thickBot="1" x14ac:dyDescent="0.35">
      <c r="A277" s="83"/>
      <c r="B277" s="86"/>
      <c r="C277" s="61" t="s">
        <v>550</v>
      </c>
      <c r="D277" s="73"/>
      <c r="E277" s="89"/>
      <c r="F277" s="65" t="str">
        <f t="shared" ref="F277:V277" si="137">IFERROR(SQRT(2*(F275-F274)^2/(F275+F274)),"")</f>
        <v/>
      </c>
      <c r="G277" s="65" t="str">
        <f t="shared" si="137"/>
        <v/>
      </c>
      <c r="H277" s="65" t="str">
        <f t="shared" si="137"/>
        <v/>
      </c>
      <c r="I277" s="65" t="str">
        <f t="shared" si="137"/>
        <v/>
      </c>
      <c r="J277" s="65" t="str">
        <f t="shared" si="137"/>
        <v/>
      </c>
      <c r="K277" s="65" t="str">
        <f t="shared" si="137"/>
        <v/>
      </c>
      <c r="L277" s="65" t="str">
        <f t="shared" si="137"/>
        <v/>
      </c>
      <c r="M277" s="65" t="str">
        <f t="shared" si="137"/>
        <v/>
      </c>
      <c r="N277" s="70" t="str">
        <f t="shared" si="137"/>
        <v/>
      </c>
      <c r="O277" s="70" t="str">
        <f t="shared" si="137"/>
        <v/>
      </c>
      <c r="P277" s="70" t="str">
        <f t="shared" si="137"/>
        <v/>
      </c>
      <c r="Q277" s="65" t="str">
        <f t="shared" si="137"/>
        <v/>
      </c>
      <c r="R277" s="65" t="str">
        <f t="shared" si="137"/>
        <v/>
      </c>
      <c r="S277" s="65" t="str">
        <f t="shared" si="137"/>
        <v/>
      </c>
      <c r="T277" s="65" t="str">
        <f t="shared" si="137"/>
        <v/>
      </c>
      <c r="U277" s="65" t="str">
        <f t="shared" si="137"/>
        <v/>
      </c>
      <c r="V277" s="66" t="str">
        <f t="shared" si="137"/>
        <v/>
      </c>
    </row>
    <row r="278" spans="1:22" ht="13.95" customHeight="1" x14ac:dyDescent="0.3">
      <c r="A278" s="81">
        <v>8025700</v>
      </c>
      <c r="B278" s="84" t="s">
        <v>70</v>
      </c>
      <c r="C278" s="58" t="s">
        <v>547</v>
      </c>
      <c r="D278" s="71"/>
      <c r="E278" s="91"/>
      <c r="F278" s="58"/>
      <c r="G278" s="58"/>
      <c r="H278" s="58"/>
      <c r="I278" s="58"/>
      <c r="J278" s="58"/>
      <c r="K278" s="58"/>
      <c r="L278" s="58"/>
      <c r="M278" s="58"/>
      <c r="Q278" s="58"/>
      <c r="R278" s="58"/>
      <c r="S278" s="58"/>
      <c r="T278" s="58"/>
      <c r="U278" s="58"/>
      <c r="V278" s="59"/>
    </row>
    <row r="279" spans="1:22" ht="13.95" customHeight="1" x14ac:dyDescent="0.3">
      <c r="A279" s="82"/>
      <c r="B279" s="85"/>
      <c r="C279" s="18" t="s">
        <v>548</v>
      </c>
      <c r="D279" s="72"/>
      <c r="E279" s="88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60"/>
    </row>
    <row r="280" spans="1:22" ht="13.95" customHeight="1" x14ac:dyDescent="0.3">
      <c r="A280" s="82"/>
      <c r="B280" s="85"/>
      <c r="C280" s="18" t="s">
        <v>549</v>
      </c>
      <c r="D280" s="72"/>
      <c r="E280" s="88"/>
      <c r="F280" s="63" t="str">
        <f t="shared" ref="F280:V280" si="138">IFERROR((F279-F278)/F278,"")</f>
        <v/>
      </c>
      <c r="G280" s="63" t="str">
        <f t="shared" si="138"/>
        <v/>
      </c>
      <c r="H280" s="63" t="str">
        <f t="shared" si="138"/>
        <v/>
      </c>
      <c r="I280" s="63" t="str">
        <f t="shared" si="138"/>
        <v/>
      </c>
      <c r="J280" s="63" t="str">
        <f t="shared" si="138"/>
        <v/>
      </c>
      <c r="K280" s="63" t="str">
        <f t="shared" si="138"/>
        <v/>
      </c>
      <c r="L280" s="63" t="str">
        <f t="shared" si="138"/>
        <v/>
      </c>
      <c r="M280" s="63" t="str">
        <f t="shared" si="138"/>
        <v/>
      </c>
      <c r="N280" s="35" t="str">
        <f t="shared" si="138"/>
        <v/>
      </c>
      <c r="O280" s="35" t="str">
        <f t="shared" si="138"/>
        <v/>
      </c>
      <c r="P280" s="35" t="str">
        <f t="shared" si="138"/>
        <v/>
      </c>
      <c r="Q280" s="63" t="str">
        <f t="shared" si="138"/>
        <v/>
      </c>
      <c r="R280" s="63" t="str">
        <f t="shared" si="138"/>
        <v/>
      </c>
      <c r="S280" s="63" t="str">
        <f t="shared" si="138"/>
        <v/>
      </c>
      <c r="T280" s="63" t="str">
        <f t="shared" si="138"/>
        <v/>
      </c>
      <c r="U280" s="63" t="str">
        <f t="shared" si="138"/>
        <v/>
      </c>
      <c r="V280" s="64" t="str">
        <f t="shared" si="138"/>
        <v/>
      </c>
    </row>
    <row r="281" spans="1:22" ht="13.95" customHeight="1" thickBot="1" x14ac:dyDescent="0.35">
      <c r="A281" s="83"/>
      <c r="B281" s="86"/>
      <c r="C281" s="61" t="s">
        <v>550</v>
      </c>
      <c r="D281" s="73"/>
      <c r="E281" s="89"/>
      <c r="F281" s="65" t="str">
        <f t="shared" ref="F281:V281" si="139">IFERROR(SQRT(2*(F279-F278)^2/(F279+F278)),"")</f>
        <v/>
      </c>
      <c r="G281" s="65" t="str">
        <f t="shared" si="139"/>
        <v/>
      </c>
      <c r="H281" s="65" t="str">
        <f t="shared" si="139"/>
        <v/>
      </c>
      <c r="I281" s="65" t="str">
        <f t="shared" si="139"/>
        <v/>
      </c>
      <c r="J281" s="65" t="str">
        <f t="shared" si="139"/>
        <v/>
      </c>
      <c r="K281" s="65" t="str">
        <f t="shared" si="139"/>
        <v/>
      </c>
      <c r="L281" s="65" t="str">
        <f t="shared" si="139"/>
        <v/>
      </c>
      <c r="M281" s="65" t="str">
        <f t="shared" si="139"/>
        <v/>
      </c>
      <c r="N281" s="70" t="str">
        <f t="shared" si="139"/>
        <v/>
      </c>
      <c r="O281" s="70" t="str">
        <f t="shared" si="139"/>
        <v/>
      </c>
      <c r="P281" s="70" t="str">
        <f t="shared" si="139"/>
        <v/>
      </c>
      <c r="Q281" s="65" t="str">
        <f t="shared" si="139"/>
        <v/>
      </c>
      <c r="R281" s="65" t="str">
        <f t="shared" si="139"/>
        <v/>
      </c>
      <c r="S281" s="65" t="str">
        <f t="shared" si="139"/>
        <v/>
      </c>
      <c r="T281" s="65" t="str">
        <f t="shared" si="139"/>
        <v/>
      </c>
      <c r="U281" s="65" t="str">
        <f t="shared" si="139"/>
        <v/>
      </c>
      <c r="V281" s="66" t="str">
        <f t="shared" si="139"/>
        <v/>
      </c>
    </row>
    <row r="282" spans="1:22" ht="13.95" customHeight="1" x14ac:dyDescent="0.3">
      <c r="A282" s="81">
        <v>8032000</v>
      </c>
      <c r="B282" s="84" t="s">
        <v>197</v>
      </c>
      <c r="C282" s="58" t="s">
        <v>547</v>
      </c>
      <c r="D282" s="71"/>
      <c r="E282" s="91"/>
      <c r="F282" s="58"/>
      <c r="G282" s="58"/>
      <c r="H282" s="58"/>
      <c r="I282" s="58"/>
      <c r="J282" s="58"/>
      <c r="K282" s="58"/>
      <c r="L282" s="58"/>
      <c r="M282" s="58"/>
      <c r="Q282" s="58"/>
      <c r="R282" s="58"/>
      <c r="S282" s="58"/>
      <c r="T282" s="58"/>
      <c r="U282" s="58"/>
      <c r="V282" s="59"/>
    </row>
    <row r="283" spans="1:22" ht="13.95" customHeight="1" x14ac:dyDescent="0.3">
      <c r="A283" s="82"/>
      <c r="B283" s="85"/>
      <c r="C283" s="18" t="s">
        <v>548</v>
      </c>
      <c r="D283" s="72"/>
      <c r="E283" s="88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60"/>
    </row>
    <row r="284" spans="1:22" ht="13.95" customHeight="1" x14ac:dyDescent="0.3">
      <c r="A284" s="82"/>
      <c r="B284" s="85"/>
      <c r="C284" s="18" t="s">
        <v>549</v>
      </c>
      <c r="D284" s="72"/>
      <c r="E284" s="88"/>
      <c r="F284" s="63" t="str">
        <f t="shared" ref="F284:V284" si="140">IFERROR((F283-F282)/F282,"")</f>
        <v/>
      </c>
      <c r="G284" s="63" t="str">
        <f t="shared" si="140"/>
        <v/>
      </c>
      <c r="H284" s="63" t="str">
        <f t="shared" si="140"/>
        <v/>
      </c>
      <c r="I284" s="63" t="str">
        <f t="shared" si="140"/>
        <v/>
      </c>
      <c r="J284" s="63" t="str">
        <f t="shared" si="140"/>
        <v/>
      </c>
      <c r="K284" s="63" t="str">
        <f t="shared" si="140"/>
        <v/>
      </c>
      <c r="L284" s="63" t="str">
        <f t="shared" si="140"/>
        <v/>
      </c>
      <c r="M284" s="63" t="str">
        <f t="shared" si="140"/>
        <v/>
      </c>
      <c r="N284" s="35" t="str">
        <f t="shared" si="140"/>
        <v/>
      </c>
      <c r="O284" s="35" t="str">
        <f t="shared" si="140"/>
        <v/>
      </c>
      <c r="P284" s="35" t="str">
        <f t="shared" si="140"/>
        <v/>
      </c>
      <c r="Q284" s="63" t="str">
        <f t="shared" si="140"/>
        <v/>
      </c>
      <c r="R284" s="63" t="str">
        <f t="shared" si="140"/>
        <v/>
      </c>
      <c r="S284" s="63" t="str">
        <f t="shared" si="140"/>
        <v/>
      </c>
      <c r="T284" s="63" t="str">
        <f t="shared" si="140"/>
        <v/>
      </c>
      <c r="U284" s="63" t="str">
        <f t="shared" si="140"/>
        <v/>
      </c>
      <c r="V284" s="64" t="str">
        <f t="shared" si="140"/>
        <v/>
      </c>
    </row>
    <row r="285" spans="1:22" ht="13.95" customHeight="1" thickBot="1" x14ac:dyDescent="0.35">
      <c r="A285" s="83"/>
      <c r="B285" s="86"/>
      <c r="C285" s="61" t="s">
        <v>550</v>
      </c>
      <c r="D285" s="73"/>
      <c r="E285" s="89"/>
      <c r="F285" s="65" t="str">
        <f t="shared" ref="F285:V285" si="141">IFERROR(SQRT(2*(F283-F282)^2/(F283+F282)),"")</f>
        <v/>
      </c>
      <c r="G285" s="65" t="str">
        <f t="shared" si="141"/>
        <v/>
      </c>
      <c r="H285" s="65" t="str">
        <f t="shared" si="141"/>
        <v/>
      </c>
      <c r="I285" s="65" t="str">
        <f t="shared" si="141"/>
        <v/>
      </c>
      <c r="J285" s="65" t="str">
        <f t="shared" si="141"/>
        <v/>
      </c>
      <c r="K285" s="65" t="str">
        <f t="shared" si="141"/>
        <v/>
      </c>
      <c r="L285" s="65" t="str">
        <f t="shared" si="141"/>
        <v/>
      </c>
      <c r="M285" s="65" t="str">
        <f t="shared" si="141"/>
        <v/>
      </c>
      <c r="N285" s="70" t="str">
        <f t="shared" si="141"/>
        <v/>
      </c>
      <c r="O285" s="70" t="str">
        <f t="shared" si="141"/>
        <v/>
      </c>
      <c r="P285" s="70" t="str">
        <f t="shared" si="141"/>
        <v/>
      </c>
      <c r="Q285" s="65" t="str">
        <f t="shared" si="141"/>
        <v/>
      </c>
      <c r="R285" s="65" t="str">
        <f t="shared" si="141"/>
        <v/>
      </c>
      <c r="S285" s="65" t="str">
        <f t="shared" si="141"/>
        <v/>
      </c>
      <c r="T285" s="65" t="str">
        <f t="shared" si="141"/>
        <v/>
      </c>
      <c r="U285" s="65" t="str">
        <f t="shared" si="141"/>
        <v/>
      </c>
      <c r="V285" s="66" t="str">
        <f t="shared" si="141"/>
        <v/>
      </c>
    </row>
    <row r="286" spans="1:22" ht="13.95" customHeight="1" x14ac:dyDescent="0.3">
      <c r="A286" s="81">
        <v>8055100</v>
      </c>
      <c r="B286" s="84" t="s">
        <v>131</v>
      </c>
      <c r="C286" s="58" t="s">
        <v>547</v>
      </c>
      <c r="D286" s="71"/>
      <c r="E286" s="91"/>
      <c r="F286" s="58"/>
      <c r="G286" s="58"/>
      <c r="H286" s="58"/>
      <c r="I286" s="58"/>
      <c r="J286" s="58"/>
      <c r="K286" s="58"/>
      <c r="L286" s="58"/>
      <c r="M286" s="58"/>
      <c r="Q286" s="58"/>
      <c r="R286" s="58"/>
      <c r="S286" s="58"/>
      <c r="T286" s="58"/>
      <c r="U286" s="58"/>
      <c r="V286" s="59"/>
    </row>
    <row r="287" spans="1:22" ht="13.95" customHeight="1" x14ac:dyDescent="0.3">
      <c r="A287" s="82"/>
      <c r="B287" s="85"/>
      <c r="C287" s="18" t="s">
        <v>548</v>
      </c>
      <c r="D287" s="72"/>
      <c r="E287" s="88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60"/>
    </row>
    <row r="288" spans="1:22" ht="13.95" customHeight="1" x14ac:dyDescent="0.3">
      <c r="A288" s="82"/>
      <c r="B288" s="85"/>
      <c r="C288" s="18" t="s">
        <v>549</v>
      </c>
      <c r="D288" s="72"/>
      <c r="E288" s="88"/>
      <c r="F288" s="63" t="str">
        <f t="shared" ref="F288:V288" si="142">IFERROR((F287-F286)/F286,"")</f>
        <v/>
      </c>
      <c r="G288" s="63" t="str">
        <f t="shared" si="142"/>
        <v/>
      </c>
      <c r="H288" s="63" t="str">
        <f t="shared" si="142"/>
        <v/>
      </c>
      <c r="I288" s="63" t="str">
        <f t="shared" si="142"/>
        <v/>
      </c>
      <c r="J288" s="63" t="str">
        <f t="shared" si="142"/>
        <v/>
      </c>
      <c r="K288" s="63" t="str">
        <f t="shared" si="142"/>
        <v/>
      </c>
      <c r="L288" s="63" t="str">
        <f t="shared" si="142"/>
        <v/>
      </c>
      <c r="M288" s="63" t="str">
        <f t="shared" si="142"/>
        <v/>
      </c>
      <c r="N288" s="35" t="str">
        <f t="shared" si="142"/>
        <v/>
      </c>
      <c r="O288" s="35" t="str">
        <f t="shared" si="142"/>
        <v/>
      </c>
      <c r="P288" s="35" t="str">
        <f t="shared" si="142"/>
        <v/>
      </c>
      <c r="Q288" s="63" t="str">
        <f t="shared" si="142"/>
        <v/>
      </c>
      <c r="R288" s="63" t="str">
        <f t="shared" si="142"/>
        <v/>
      </c>
      <c r="S288" s="63" t="str">
        <f t="shared" si="142"/>
        <v/>
      </c>
      <c r="T288" s="63" t="str">
        <f t="shared" si="142"/>
        <v/>
      </c>
      <c r="U288" s="63" t="str">
        <f t="shared" si="142"/>
        <v/>
      </c>
      <c r="V288" s="64" t="str">
        <f t="shared" si="142"/>
        <v/>
      </c>
    </row>
    <row r="289" spans="1:22" ht="13.95" customHeight="1" thickBot="1" x14ac:dyDescent="0.35">
      <c r="A289" s="83"/>
      <c r="B289" s="86"/>
      <c r="C289" s="61" t="s">
        <v>550</v>
      </c>
      <c r="D289" s="73"/>
      <c r="E289" s="89"/>
      <c r="F289" s="65" t="str">
        <f t="shared" ref="F289:V289" si="143">IFERROR(SQRT(2*(F287-F286)^2/(F287+F286)),"")</f>
        <v/>
      </c>
      <c r="G289" s="65" t="str">
        <f t="shared" si="143"/>
        <v/>
      </c>
      <c r="H289" s="65" t="str">
        <f t="shared" si="143"/>
        <v/>
      </c>
      <c r="I289" s="65" t="str">
        <f t="shared" si="143"/>
        <v/>
      </c>
      <c r="J289" s="65" t="str">
        <f t="shared" si="143"/>
        <v/>
      </c>
      <c r="K289" s="65" t="str">
        <f t="shared" si="143"/>
        <v/>
      </c>
      <c r="L289" s="65" t="str">
        <f t="shared" si="143"/>
        <v/>
      </c>
      <c r="M289" s="65" t="str">
        <f t="shared" si="143"/>
        <v/>
      </c>
      <c r="N289" s="74" t="str">
        <f t="shared" si="143"/>
        <v/>
      </c>
      <c r="O289" s="74" t="str">
        <f t="shared" si="143"/>
        <v/>
      </c>
      <c r="P289" s="74" t="str">
        <f t="shared" si="143"/>
        <v/>
      </c>
      <c r="Q289" s="65" t="str">
        <f t="shared" si="143"/>
        <v/>
      </c>
      <c r="R289" s="65" t="str">
        <f t="shared" si="143"/>
        <v/>
      </c>
      <c r="S289" s="65" t="str">
        <f t="shared" si="143"/>
        <v/>
      </c>
      <c r="T289" s="65" t="str">
        <f t="shared" si="143"/>
        <v/>
      </c>
      <c r="U289" s="65" t="str">
        <f t="shared" si="143"/>
        <v/>
      </c>
      <c r="V289" s="66" t="str">
        <f t="shared" si="143"/>
        <v/>
      </c>
    </row>
    <row r="290" spans="1:22" ht="13.95" customHeight="1" x14ac:dyDescent="0.3">
      <c r="A290" s="81">
        <v>8057970</v>
      </c>
      <c r="B290" s="84" t="s">
        <v>245</v>
      </c>
      <c r="C290" s="58" t="s">
        <v>547</v>
      </c>
      <c r="D290" s="87"/>
      <c r="E290" s="90"/>
    </row>
    <row r="291" spans="1:22" ht="13.95" customHeight="1" x14ac:dyDescent="0.3">
      <c r="A291" s="82"/>
      <c r="B291" s="85"/>
      <c r="C291" s="18" t="s">
        <v>548</v>
      </c>
      <c r="D291" s="88"/>
      <c r="E291" s="88"/>
    </row>
    <row r="292" spans="1:22" ht="13.95" customHeight="1" x14ac:dyDescent="0.3">
      <c r="A292" s="82"/>
      <c r="B292" s="85"/>
      <c r="C292" s="18" t="s">
        <v>549</v>
      </c>
      <c r="D292" s="88"/>
      <c r="E292" s="88"/>
      <c r="F292" s="63" t="str">
        <f t="shared" ref="F292:V292" si="144">IFERROR((F291-F290)/F290,"")</f>
        <v/>
      </c>
      <c r="G292" s="63" t="str">
        <f t="shared" si="144"/>
        <v/>
      </c>
      <c r="H292" s="63" t="str">
        <f t="shared" si="144"/>
        <v/>
      </c>
      <c r="I292" s="63" t="str">
        <f t="shared" si="144"/>
        <v/>
      </c>
      <c r="J292" s="63" t="str">
        <f t="shared" si="144"/>
        <v/>
      </c>
      <c r="K292" s="63" t="str">
        <f t="shared" si="144"/>
        <v/>
      </c>
      <c r="L292" s="63" t="str">
        <f t="shared" si="144"/>
        <v/>
      </c>
      <c r="M292" s="63" t="str">
        <f t="shared" si="144"/>
        <v/>
      </c>
      <c r="N292" s="35" t="str">
        <f t="shared" si="144"/>
        <v/>
      </c>
      <c r="O292" s="35" t="str">
        <f t="shared" si="144"/>
        <v/>
      </c>
      <c r="P292" s="35" t="str">
        <f t="shared" si="144"/>
        <v/>
      </c>
      <c r="Q292" s="63" t="str">
        <f t="shared" si="144"/>
        <v/>
      </c>
      <c r="R292" s="63" t="str">
        <f t="shared" si="144"/>
        <v/>
      </c>
      <c r="S292" s="63" t="str">
        <f t="shared" si="144"/>
        <v/>
      </c>
      <c r="T292" s="63" t="str">
        <f t="shared" si="144"/>
        <v/>
      </c>
      <c r="U292" s="63" t="str">
        <f t="shared" si="144"/>
        <v/>
      </c>
      <c r="V292" s="64" t="str">
        <f t="shared" si="144"/>
        <v/>
      </c>
    </row>
    <row r="293" spans="1:22" ht="13.95" customHeight="1" thickBot="1" x14ac:dyDescent="0.35">
      <c r="A293" s="83"/>
      <c r="B293" s="86"/>
      <c r="C293" s="61" t="s">
        <v>550</v>
      </c>
      <c r="D293" s="89"/>
      <c r="E293" s="89"/>
      <c r="F293" s="65" t="str">
        <f t="shared" ref="F293:V293" si="145">IFERROR(SQRT(2*(F291-F290)^2/(F291+F290)),"")</f>
        <v/>
      </c>
      <c r="G293" s="65" t="str">
        <f t="shared" si="145"/>
        <v/>
      </c>
      <c r="H293" s="65" t="str">
        <f t="shared" si="145"/>
        <v/>
      </c>
      <c r="I293" s="65" t="str">
        <f t="shared" si="145"/>
        <v/>
      </c>
      <c r="J293" s="65" t="str">
        <f t="shared" si="145"/>
        <v/>
      </c>
      <c r="K293" s="65" t="str">
        <f t="shared" si="145"/>
        <v/>
      </c>
      <c r="L293" s="65" t="str">
        <f t="shared" si="145"/>
        <v/>
      </c>
      <c r="M293" s="65" t="str">
        <f t="shared" si="145"/>
        <v/>
      </c>
      <c r="N293" s="74" t="str">
        <f t="shared" si="145"/>
        <v/>
      </c>
      <c r="O293" s="74" t="str">
        <f t="shared" si="145"/>
        <v/>
      </c>
      <c r="P293" s="74" t="str">
        <f t="shared" si="145"/>
        <v/>
      </c>
      <c r="Q293" s="65" t="str">
        <f t="shared" si="145"/>
        <v/>
      </c>
      <c r="R293" s="65" t="str">
        <f t="shared" si="145"/>
        <v/>
      </c>
      <c r="S293" s="65" t="str">
        <f t="shared" si="145"/>
        <v/>
      </c>
      <c r="T293" s="65" t="str">
        <f t="shared" si="145"/>
        <v/>
      </c>
      <c r="U293" s="65" t="str">
        <f t="shared" si="145"/>
        <v/>
      </c>
      <c r="V293" s="66" t="str">
        <f t="shared" si="145"/>
        <v/>
      </c>
    </row>
    <row r="294" spans="1:22" ht="13.95" customHeight="1" x14ac:dyDescent="0.3">
      <c r="A294" s="81">
        <v>8057965</v>
      </c>
      <c r="B294" s="84" t="s">
        <v>244</v>
      </c>
      <c r="C294" s="58" t="s">
        <v>547</v>
      </c>
      <c r="D294" s="87"/>
      <c r="E294" s="90"/>
    </row>
    <row r="295" spans="1:22" ht="13.95" customHeight="1" x14ac:dyDescent="0.3">
      <c r="A295" s="82"/>
      <c r="B295" s="85"/>
      <c r="C295" s="18" t="s">
        <v>548</v>
      </c>
      <c r="D295" s="88"/>
      <c r="E295" s="88"/>
    </row>
    <row r="296" spans="1:22" ht="13.95" customHeight="1" x14ac:dyDescent="0.3">
      <c r="A296" s="82"/>
      <c r="B296" s="85"/>
      <c r="C296" s="18" t="s">
        <v>549</v>
      </c>
      <c r="D296" s="88"/>
      <c r="E296" s="88"/>
      <c r="F296" s="63" t="str">
        <f t="shared" ref="F296:V296" si="146">IFERROR((F295-F294)/F294,"")</f>
        <v/>
      </c>
      <c r="G296" s="63" t="str">
        <f t="shared" si="146"/>
        <v/>
      </c>
      <c r="H296" s="63" t="str">
        <f t="shared" si="146"/>
        <v/>
      </c>
      <c r="I296" s="63" t="str">
        <f t="shared" si="146"/>
        <v/>
      </c>
      <c r="J296" s="63" t="str">
        <f t="shared" si="146"/>
        <v/>
      </c>
      <c r="K296" s="63" t="str">
        <f t="shared" si="146"/>
        <v/>
      </c>
      <c r="L296" s="63" t="str">
        <f t="shared" si="146"/>
        <v/>
      </c>
      <c r="M296" s="63" t="str">
        <f t="shared" si="146"/>
        <v/>
      </c>
      <c r="N296" s="35" t="str">
        <f t="shared" si="146"/>
        <v/>
      </c>
      <c r="O296" s="35" t="str">
        <f t="shared" si="146"/>
        <v/>
      </c>
      <c r="P296" s="35" t="str">
        <f t="shared" si="146"/>
        <v/>
      </c>
      <c r="Q296" s="63" t="str">
        <f t="shared" si="146"/>
        <v/>
      </c>
      <c r="R296" s="63" t="str">
        <f t="shared" si="146"/>
        <v/>
      </c>
      <c r="S296" s="63" t="str">
        <f t="shared" si="146"/>
        <v/>
      </c>
      <c r="T296" s="63" t="str">
        <f t="shared" si="146"/>
        <v/>
      </c>
      <c r="U296" s="63" t="str">
        <f t="shared" si="146"/>
        <v/>
      </c>
      <c r="V296" s="64" t="str">
        <f t="shared" si="146"/>
        <v/>
      </c>
    </row>
    <row r="297" spans="1:22" ht="13.95" customHeight="1" thickBot="1" x14ac:dyDescent="0.35">
      <c r="A297" s="83"/>
      <c r="B297" s="86"/>
      <c r="C297" s="61" t="s">
        <v>550</v>
      </c>
      <c r="D297" s="89"/>
      <c r="E297" s="89"/>
      <c r="F297" s="65" t="str">
        <f t="shared" ref="F297:V297" si="147">IFERROR(SQRT(2*(F295-F294)^2/(F295+F294)),"")</f>
        <v/>
      </c>
      <c r="G297" s="65" t="str">
        <f t="shared" si="147"/>
        <v/>
      </c>
      <c r="H297" s="65" t="str">
        <f t="shared" si="147"/>
        <v/>
      </c>
      <c r="I297" s="65" t="str">
        <f t="shared" si="147"/>
        <v/>
      </c>
      <c r="J297" s="65" t="str">
        <f t="shared" si="147"/>
        <v/>
      </c>
      <c r="K297" s="65" t="str">
        <f t="shared" si="147"/>
        <v/>
      </c>
      <c r="L297" s="65" t="str">
        <f t="shared" si="147"/>
        <v/>
      </c>
      <c r="M297" s="65" t="str">
        <f t="shared" si="147"/>
        <v/>
      </c>
      <c r="N297" s="74" t="str">
        <f t="shared" si="147"/>
        <v/>
      </c>
      <c r="O297" s="74" t="str">
        <f t="shared" si="147"/>
        <v/>
      </c>
      <c r="P297" s="74" t="str">
        <f t="shared" si="147"/>
        <v/>
      </c>
      <c r="Q297" s="65" t="str">
        <f t="shared" si="147"/>
        <v/>
      </c>
      <c r="R297" s="65" t="str">
        <f t="shared" si="147"/>
        <v/>
      </c>
      <c r="S297" s="65" t="str">
        <f t="shared" si="147"/>
        <v/>
      </c>
      <c r="T297" s="65" t="str">
        <f t="shared" si="147"/>
        <v/>
      </c>
      <c r="U297" s="65" t="str">
        <f t="shared" si="147"/>
        <v/>
      </c>
      <c r="V297" s="66" t="str">
        <f t="shared" si="147"/>
        <v/>
      </c>
    </row>
    <row r="298" spans="1:22" ht="13.95" customHeight="1" x14ac:dyDescent="0.3">
      <c r="A298" s="81">
        <v>8055800</v>
      </c>
      <c r="B298" s="84" t="s">
        <v>238</v>
      </c>
      <c r="C298" s="58" t="s">
        <v>547</v>
      </c>
      <c r="D298" s="87"/>
      <c r="E298" s="90"/>
    </row>
    <row r="299" spans="1:22" ht="13.95" customHeight="1" x14ac:dyDescent="0.3">
      <c r="A299" s="82"/>
      <c r="B299" s="85"/>
      <c r="C299" s="18" t="s">
        <v>548</v>
      </c>
      <c r="D299" s="88"/>
      <c r="E299" s="88"/>
    </row>
    <row r="300" spans="1:22" ht="13.95" customHeight="1" x14ac:dyDescent="0.3">
      <c r="A300" s="82"/>
      <c r="B300" s="85"/>
      <c r="C300" s="18" t="s">
        <v>549</v>
      </c>
      <c r="D300" s="88"/>
      <c r="E300" s="88"/>
      <c r="F300" s="63" t="str">
        <f t="shared" ref="F300:V300" si="148">IFERROR((F299-F298)/F298,"")</f>
        <v/>
      </c>
      <c r="G300" s="63" t="str">
        <f t="shared" si="148"/>
        <v/>
      </c>
      <c r="H300" s="63" t="str">
        <f t="shared" si="148"/>
        <v/>
      </c>
      <c r="I300" s="63" t="str">
        <f t="shared" si="148"/>
        <v/>
      </c>
      <c r="J300" s="63" t="str">
        <f t="shared" si="148"/>
        <v/>
      </c>
      <c r="K300" s="63" t="str">
        <f t="shared" si="148"/>
        <v/>
      </c>
      <c r="L300" s="63" t="str">
        <f t="shared" si="148"/>
        <v/>
      </c>
      <c r="M300" s="63" t="str">
        <f t="shared" si="148"/>
        <v/>
      </c>
      <c r="N300" s="35" t="str">
        <f t="shared" si="148"/>
        <v/>
      </c>
      <c r="O300" s="35" t="str">
        <f t="shared" si="148"/>
        <v/>
      </c>
      <c r="P300" s="35" t="str">
        <f t="shared" si="148"/>
        <v/>
      </c>
      <c r="Q300" s="63" t="str">
        <f t="shared" si="148"/>
        <v/>
      </c>
      <c r="R300" s="63" t="str">
        <f t="shared" si="148"/>
        <v/>
      </c>
      <c r="S300" s="63" t="str">
        <f t="shared" si="148"/>
        <v/>
      </c>
      <c r="T300" s="63" t="str">
        <f t="shared" si="148"/>
        <v/>
      </c>
      <c r="U300" s="63" t="str">
        <f t="shared" si="148"/>
        <v/>
      </c>
      <c r="V300" s="64" t="str">
        <f t="shared" si="148"/>
        <v/>
      </c>
    </row>
    <row r="301" spans="1:22" ht="13.95" customHeight="1" thickBot="1" x14ac:dyDescent="0.35">
      <c r="A301" s="83"/>
      <c r="B301" s="86"/>
      <c r="C301" s="61" t="s">
        <v>550</v>
      </c>
      <c r="D301" s="89"/>
      <c r="E301" s="89"/>
      <c r="F301" s="65" t="str">
        <f t="shared" ref="F301:V301" si="149">IFERROR(SQRT(2*(F299-F298)^2/(F299+F298)),"")</f>
        <v/>
      </c>
      <c r="G301" s="65" t="str">
        <f t="shared" si="149"/>
        <v/>
      </c>
      <c r="H301" s="65" t="str">
        <f t="shared" si="149"/>
        <v/>
      </c>
      <c r="I301" s="65" t="str">
        <f t="shared" si="149"/>
        <v/>
      </c>
      <c r="J301" s="65" t="str">
        <f t="shared" si="149"/>
        <v/>
      </c>
      <c r="K301" s="65" t="str">
        <f t="shared" si="149"/>
        <v/>
      </c>
      <c r="L301" s="65" t="str">
        <f t="shared" si="149"/>
        <v/>
      </c>
      <c r="M301" s="65" t="str">
        <f t="shared" si="149"/>
        <v/>
      </c>
      <c r="N301" s="74" t="str">
        <f t="shared" si="149"/>
        <v/>
      </c>
      <c r="O301" s="74" t="str">
        <f t="shared" si="149"/>
        <v/>
      </c>
      <c r="P301" s="74" t="str">
        <f t="shared" si="149"/>
        <v/>
      </c>
      <c r="Q301" s="65" t="str">
        <f t="shared" si="149"/>
        <v/>
      </c>
      <c r="R301" s="65" t="str">
        <f t="shared" si="149"/>
        <v/>
      </c>
      <c r="S301" s="65" t="str">
        <f t="shared" si="149"/>
        <v/>
      </c>
      <c r="T301" s="65" t="str">
        <f t="shared" si="149"/>
        <v/>
      </c>
      <c r="U301" s="65" t="str">
        <f t="shared" si="149"/>
        <v/>
      </c>
      <c r="V301" s="66" t="str">
        <f t="shared" si="149"/>
        <v/>
      </c>
    </row>
    <row r="302" spans="1:22" ht="13.95" customHeight="1" x14ac:dyDescent="0.3">
      <c r="A302" s="81">
        <v>8036600</v>
      </c>
      <c r="B302" s="84" t="s">
        <v>206</v>
      </c>
      <c r="C302" s="58" t="s">
        <v>547</v>
      </c>
      <c r="D302" s="87"/>
      <c r="E302" s="90"/>
    </row>
    <row r="303" spans="1:22" ht="13.95" customHeight="1" x14ac:dyDescent="0.3">
      <c r="A303" s="82"/>
      <c r="B303" s="85"/>
      <c r="C303" s="18" t="s">
        <v>548</v>
      </c>
      <c r="D303" s="88"/>
      <c r="E303" s="88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</row>
    <row r="304" spans="1:22" ht="13.95" customHeight="1" x14ac:dyDescent="0.3">
      <c r="A304" s="82"/>
      <c r="B304" s="85"/>
      <c r="C304" s="18" t="s">
        <v>549</v>
      </c>
      <c r="D304" s="88"/>
      <c r="E304" s="88"/>
      <c r="F304" s="63" t="str">
        <f t="shared" ref="F304:V304" si="150">IFERROR((F303-F302)/F302,"")</f>
        <v/>
      </c>
      <c r="G304" s="63" t="str">
        <f t="shared" si="150"/>
        <v/>
      </c>
      <c r="H304" s="63" t="str">
        <f t="shared" si="150"/>
        <v/>
      </c>
      <c r="I304" s="63" t="str">
        <f t="shared" si="150"/>
        <v/>
      </c>
      <c r="J304" s="63" t="str">
        <f t="shared" si="150"/>
        <v/>
      </c>
      <c r="K304" s="63" t="str">
        <f t="shared" si="150"/>
        <v/>
      </c>
      <c r="L304" s="63" t="str">
        <f t="shared" si="150"/>
        <v/>
      </c>
      <c r="M304" s="63" t="str">
        <f t="shared" si="150"/>
        <v/>
      </c>
      <c r="N304" s="35" t="str">
        <f t="shared" si="150"/>
        <v/>
      </c>
      <c r="O304" s="35" t="str">
        <f t="shared" si="150"/>
        <v/>
      </c>
      <c r="P304" s="35" t="str">
        <f t="shared" si="150"/>
        <v/>
      </c>
      <c r="Q304" s="63" t="str">
        <f t="shared" si="150"/>
        <v/>
      </c>
      <c r="R304" s="63" t="str">
        <f t="shared" si="150"/>
        <v/>
      </c>
      <c r="S304" s="63" t="str">
        <f t="shared" si="150"/>
        <v/>
      </c>
      <c r="T304" s="63" t="str">
        <f t="shared" si="150"/>
        <v/>
      </c>
      <c r="U304" s="63" t="str">
        <f t="shared" si="150"/>
        <v/>
      </c>
      <c r="V304" s="64" t="str">
        <f t="shared" si="150"/>
        <v/>
      </c>
    </row>
    <row r="305" spans="1:22" ht="13.95" customHeight="1" thickBot="1" x14ac:dyDescent="0.35">
      <c r="A305" s="83"/>
      <c r="B305" s="86"/>
      <c r="C305" s="61" t="s">
        <v>550</v>
      </c>
      <c r="D305" s="89"/>
      <c r="E305" s="89"/>
      <c r="F305" s="65" t="str">
        <f t="shared" ref="F305:V305" si="151">IFERROR(SQRT(2*(F303-F302)^2/(F303+F302)),"")</f>
        <v/>
      </c>
      <c r="G305" s="65" t="str">
        <f t="shared" si="151"/>
        <v/>
      </c>
      <c r="H305" s="65" t="str">
        <f t="shared" si="151"/>
        <v/>
      </c>
      <c r="I305" s="65" t="str">
        <f t="shared" si="151"/>
        <v/>
      </c>
      <c r="J305" s="65" t="str">
        <f t="shared" si="151"/>
        <v/>
      </c>
      <c r="K305" s="65" t="str">
        <f t="shared" si="151"/>
        <v/>
      </c>
      <c r="L305" s="65" t="str">
        <f t="shared" si="151"/>
        <v/>
      </c>
      <c r="M305" s="65" t="str">
        <f t="shared" si="151"/>
        <v/>
      </c>
      <c r="N305" s="74" t="str">
        <f t="shared" si="151"/>
        <v/>
      </c>
      <c r="O305" s="74" t="str">
        <f t="shared" si="151"/>
        <v/>
      </c>
      <c r="P305" s="74" t="str">
        <f t="shared" si="151"/>
        <v/>
      </c>
      <c r="Q305" s="65" t="str">
        <f t="shared" si="151"/>
        <v/>
      </c>
      <c r="R305" s="65" t="str">
        <f t="shared" si="151"/>
        <v/>
      </c>
      <c r="S305" s="65" t="str">
        <f t="shared" si="151"/>
        <v/>
      </c>
      <c r="T305" s="65" t="str">
        <f t="shared" si="151"/>
        <v/>
      </c>
      <c r="U305" s="65" t="str">
        <f t="shared" si="151"/>
        <v/>
      </c>
      <c r="V305" s="66" t="str">
        <f t="shared" si="151"/>
        <v/>
      </c>
    </row>
    <row r="306" spans="1:22" ht="13.95" customHeight="1" x14ac:dyDescent="0.3">
      <c r="A306" s="81">
        <v>8017200</v>
      </c>
      <c r="B306" s="84" t="s">
        <v>190</v>
      </c>
      <c r="C306" s="58" t="s">
        <v>547</v>
      </c>
      <c r="D306" s="71"/>
      <c r="E306" s="91"/>
      <c r="F306" s="75"/>
      <c r="G306" s="75"/>
      <c r="H306" s="75"/>
      <c r="I306" s="75"/>
      <c r="J306" s="75"/>
      <c r="K306" s="75"/>
      <c r="L306" s="75"/>
      <c r="M306" s="75"/>
      <c r="Q306" s="75"/>
      <c r="R306" s="75"/>
      <c r="S306" s="75"/>
      <c r="T306" s="75"/>
      <c r="U306" s="75"/>
      <c r="V306" s="76"/>
    </row>
    <row r="307" spans="1:22" ht="13.95" customHeight="1" x14ac:dyDescent="0.3">
      <c r="A307" s="82"/>
      <c r="B307" s="85"/>
      <c r="C307" s="18" t="s">
        <v>548</v>
      </c>
      <c r="D307" s="72"/>
      <c r="E307" s="88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60"/>
    </row>
    <row r="308" spans="1:22" ht="13.95" customHeight="1" x14ac:dyDescent="0.3">
      <c r="A308" s="82"/>
      <c r="B308" s="85"/>
      <c r="C308" s="18" t="s">
        <v>549</v>
      </c>
      <c r="D308" s="72"/>
      <c r="E308" s="88"/>
      <c r="F308" s="63" t="str">
        <f t="shared" ref="F308:V308" si="152">IFERROR((F307-F306)/F306,"")</f>
        <v/>
      </c>
      <c r="G308" s="63" t="str">
        <f t="shared" si="152"/>
        <v/>
      </c>
      <c r="H308" s="63" t="str">
        <f t="shared" si="152"/>
        <v/>
      </c>
      <c r="I308" s="63" t="str">
        <f t="shared" si="152"/>
        <v/>
      </c>
      <c r="J308" s="63" t="str">
        <f t="shared" si="152"/>
        <v/>
      </c>
      <c r="K308" s="63" t="str">
        <f t="shared" si="152"/>
        <v/>
      </c>
      <c r="L308" s="63" t="str">
        <f t="shared" si="152"/>
        <v/>
      </c>
      <c r="M308" s="63" t="str">
        <f t="shared" si="152"/>
        <v/>
      </c>
      <c r="N308" s="35" t="str">
        <f t="shared" si="152"/>
        <v/>
      </c>
      <c r="O308" s="35" t="str">
        <f t="shared" si="152"/>
        <v/>
      </c>
      <c r="P308" s="35" t="str">
        <f t="shared" si="152"/>
        <v/>
      </c>
      <c r="Q308" s="63" t="str">
        <f t="shared" si="152"/>
        <v/>
      </c>
      <c r="R308" s="63" t="str">
        <f t="shared" si="152"/>
        <v/>
      </c>
      <c r="S308" s="63" t="str">
        <f t="shared" si="152"/>
        <v/>
      </c>
      <c r="T308" s="63" t="str">
        <f t="shared" si="152"/>
        <v/>
      </c>
      <c r="U308" s="63" t="str">
        <f t="shared" si="152"/>
        <v/>
      </c>
      <c r="V308" s="64" t="str">
        <f t="shared" si="152"/>
        <v/>
      </c>
    </row>
    <row r="309" spans="1:22" ht="13.95" customHeight="1" thickBot="1" x14ac:dyDescent="0.35">
      <c r="A309" s="83"/>
      <c r="B309" s="86"/>
      <c r="C309" s="61" t="s">
        <v>550</v>
      </c>
      <c r="D309" s="73"/>
      <c r="E309" s="89"/>
      <c r="F309" s="65" t="str">
        <f t="shared" ref="F309:V309" si="153">IFERROR(SQRT(2*(F307-F306)^2/(F307+F306)),"")</f>
        <v/>
      </c>
      <c r="G309" s="65" t="str">
        <f t="shared" si="153"/>
        <v/>
      </c>
      <c r="H309" s="65" t="str">
        <f t="shared" si="153"/>
        <v/>
      </c>
      <c r="I309" s="65" t="str">
        <f t="shared" si="153"/>
        <v/>
      </c>
      <c r="J309" s="65" t="str">
        <f t="shared" si="153"/>
        <v/>
      </c>
      <c r="K309" s="65" t="str">
        <f t="shared" si="153"/>
        <v/>
      </c>
      <c r="L309" s="65" t="str">
        <f t="shared" si="153"/>
        <v/>
      </c>
      <c r="M309" s="65" t="str">
        <f t="shared" si="153"/>
        <v/>
      </c>
      <c r="N309" s="70" t="str">
        <f t="shared" si="153"/>
        <v/>
      </c>
      <c r="O309" s="70" t="str">
        <f t="shared" si="153"/>
        <v/>
      </c>
      <c r="P309" s="70" t="str">
        <f t="shared" si="153"/>
        <v/>
      </c>
      <c r="Q309" s="65" t="str">
        <f t="shared" si="153"/>
        <v/>
      </c>
      <c r="R309" s="65" t="str">
        <f t="shared" si="153"/>
        <v/>
      </c>
      <c r="S309" s="65" t="str">
        <f t="shared" si="153"/>
        <v/>
      </c>
      <c r="T309" s="65" t="str">
        <f t="shared" si="153"/>
        <v/>
      </c>
      <c r="U309" s="65" t="str">
        <f t="shared" si="153"/>
        <v/>
      </c>
      <c r="V309" s="66" t="str">
        <f t="shared" si="153"/>
        <v/>
      </c>
    </row>
    <row r="310" spans="1:22" ht="13.95" customHeight="1" x14ac:dyDescent="0.3">
      <c r="A310" s="81">
        <v>8013200</v>
      </c>
      <c r="B310" s="84" t="s">
        <v>46</v>
      </c>
      <c r="C310" s="58" t="s">
        <v>547</v>
      </c>
      <c r="D310" s="71"/>
      <c r="E310" s="91"/>
      <c r="F310" s="58"/>
      <c r="G310" s="58"/>
      <c r="H310" s="58"/>
      <c r="I310" s="58"/>
      <c r="J310" s="58"/>
      <c r="K310" s="58"/>
      <c r="L310" s="58"/>
      <c r="M310" s="58"/>
      <c r="Q310" s="58"/>
      <c r="R310" s="58"/>
      <c r="S310" s="58"/>
      <c r="T310" s="58"/>
      <c r="U310" s="58"/>
      <c r="V310" s="59"/>
    </row>
    <row r="311" spans="1:22" ht="13.95" customHeight="1" x14ac:dyDescent="0.3">
      <c r="A311" s="82"/>
      <c r="B311" s="85"/>
      <c r="C311" s="18" t="s">
        <v>548</v>
      </c>
      <c r="D311" s="72"/>
      <c r="E311" s="88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60"/>
    </row>
    <row r="312" spans="1:22" ht="13.95" customHeight="1" x14ac:dyDescent="0.3">
      <c r="A312" s="82"/>
      <c r="B312" s="85"/>
      <c r="C312" s="18" t="s">
        <v>549</v>
      </c>
      <c r="D312" s="72"/>
      <c r="E312" s="88"/>
      <c r="F312" s="63" t="str">
        <f t="shared" ref="F312:V312" si="154">IFERROR((F311-F310)/F310,"")</f>
        <v/>
      </c>
      <c r="G312" s="63" t="str">
        <f t="shared" si="154"/>
        <v/>
      </c>
      <c r="H312" s="63" t="str">
        <f t="shared" si="154"/>
        <v/>
      </c>
      <c r="I312" s="63" t="str">
        <f t="shared" si="154"/>
        <v/>
      </c>
      <c r="J312" s="63" t="str">
        <f t="shared" si="154"/>
        <v/>
      </c>
      <c r="K312" s="63" t="str">
        <f t="shared" si="154"/>
        <v/>
      </c>
      <c r="L312" s="63" t="str">
        <f t="shared" si="154"/>
        <v/>
      </c>
      <c r="M312" s="63" t="str">
        <f t="shared" si="154"/>
        <v/>
      </c>
      <c r="N312" s="35" t="str">
        <f t="shared" si="154"/>
        <v/>
      </c>
      <c r="O312" s="35" t="str">
        <f t="shared" si="154"/>
        <v/>
      </c>
      <c r="P312" s="35" t="str">
        <f t="shared" si="154"/>
        <v/>
      </c>
      <c r="Q312" s="63" t="str">
        <f t="shared" si="154"/>
        <v/>
      </c>
      <c r="R312" s="63" t="str">
        <f t="shared" si="154"/>
        <v/>
      </c>
      <c r="S312" s="63" t="str">
        <f t="shared" si="154"/>
        <v/>
      </c>
      <c r="T312" s="63" t="str">
        <f t="shared" si="154"/>
        <v/>
      </c>
      <c r="U312" s="63" t="str">
        <f t="shared" si="154"/>
        <v/>
      </c>
      <c r="V312" s="64" t="str">
        <f t="shared" si="154"/>
        <v/>
      </c>
    </row>
    <row r="313" spans="1:22" ht="13.95" customHeight="1" thickBot="1" x14ac:dyDescent="0.35">
      <c r="A313" s="83"/>
      <c r="B313" s="86"/>
      <c r="C313" s="61" t="s">
        <v>550</v>
      </c>
      <c r="D313" s="73"/>
      <c r="E313" s="89"/>
      <c r="F313" s="65" t="str">
        <f t="shared" ref="F313:V313" si="155">IFERROR(SQRT(2*(F311-F310)^2/(F311+F310)),"")</f>
        <v/>
      </c>
      <c r="G313" s="65" t="str">
        <f t="shared" si="155"/>
        <v/>
      </c>
      <c r="H313" s="65" t="str">
        <f t="shared" si="155"/>
        <v/>
      </c>
      <c r="I313" s="65" t="str">
        <f t="shared" si="155"/>
        <v/>
      </c>
      <c r="J313" s="65" t="str">
        <f t="shared" si="155"/>
        <v/>
      </c>
      <c r="K313" s="65" t="str">
        <f t="shared" si="155"/>
        <v/>
      </c>
      <c r="L313" s="65" t="str">
        <f t="shared" si="155"/>
        <v/>
      </c>
      <c r="M313" s="65" t="str">
        <f t="shared" si="155"/>
        <v/>
      </c>
      <c r="N313" s="74" t="str">
        <f t="shared" si="155"/>
        <v/>
      </c>
      <c r="O313" s="74" t="str">
        <f t="shared" si="155"/>
        <v/>
      </c>
      <c r="P313" s="74" t="str">
        <f t="shared" si="155"/>
        <v/>
      </c>
      <c r="Q313" s="65" t="str">
        <f t="shared" si="155"/>
        <v/>
      </c>
      <c r="R313" s="65" t="str">
        <f t="shared" si="155"/>
        <v/>
      </c>
      <c r="S313" s="65" t="str">
        <f t="shared" si="155"/>
        <v/>
      </c>
      <c r="T313" s="65" t="str">
        <f t="shared" si="155"/>
        <v/>
      </c>
      <c r="U313" s="65" t="str">
        <f t="shared" si="155"/>
        <v/>
      </c>
      <c r="V313" s="66" t="str">
        <f t="shared" si="155"/>
        <v/>
      </c>
    </row>
    <row r="314" spans="1:22" ht="13.95" customHeight="1" x14ac:dyDescent="0.3">
      <c r="A314" s="81">
        <v>8031700</v>
      </c>
      <c r="B314" s="84" t="s">
        <v>87</v>
      </c>
      <c r="C314" s="58" t="s">
        <v>547</v>
      </c>
      <c r="D314" s="87"/>
      <c r="E314" s="90"/>
      <c r="F314" s="54"/>
    </row>
    <row r="315" spans="1:22" ht="13.95" customHeight="1" x14ac:dyDescent="0.3">
      <c r="A315" s="82"/>
      <c r="B315" s="85"/>
      <c r="C315" s="18" t="s">
        <v>548</v>
      </c>
      <c r="D315" s="88"/>
      <c r="E315" s="88"/>
    </row>
    <row r="316" spans="1:22" ht="13.95" customHeight="1" x14ac:dyDescent="0.3">
      <c r="A316" s="82"/>
      <c r="B316" s="85"/>
      <c r="C316" s="18" t="s">
        <v>549</v>
      </c>
      <c r="D316" s="88"/>
      <c r="E316" s="88"/>
      <c r="F316" s="63" t="str">
        <f t="shared" ref="F316:V316" si="156">IFERROR((F315-F314)/F314,"")</f>
        <v/>
      </c>
      <c r="G316" s="63" t="str">
        <f t="shared" si="156"/>
        <v/>
      </c>
      <c r="H316" s="63" t="str">
        <f t="shared" si="156"/>
        <v/>
      </c>
      <c r="I316" s="63" t="str">
        <f t="shared" si="156"/>
        <v/>
      </c>
      <c r="J316" s="63" t="str">
        <f t="shared" si="156"/>
        <v/>
      </c>
      <c r="K316" s="63" t="str">
        <f t="shared" si="156"/>
        <v/>
      </c>
      <c r="L316" s="63" t="str">
        <f t="shared" si="156"/>
        <v/>
      </c>
      <c r="M316" s="63" t="str">
        <f t="shared" si="156"/>
        <v/>
      </c>
      <c r="N316" s="35" t="str">
        <f t="shared" si="156"/>
        <v/>
      </c>
      <c r="O316" s="35" t="str">
        <f t="shared" si="156"/>
        <v/>
      </c>
      <c r="P316" s="35" t="str">
        <f t="shared" si="156"/>
        <v/>
      </c>
      <c r="Q316" s="63" t="str">
        <f t="shared" si="156"/>
        <v/>
      </c>
      <c r="R316" s="63" t="str">
        <f t="shared" si="156"/>
        <v/>
      </c>
      <c r="S316" s="63" t="str">
        <f t="shared" si="156"/>
        <v/>
      </c>
      <c r="T316" s="63" t="str">
        <f t="shared" si="156"/>
        <v/>
      </c>
      <c r="U316" s="63" t="str">
        <f t="shared" si="156"/>
        <v/>
      </c>
      <c r="V316" s="64" t="str">
        <f t="shared" si="156"/>
        <v/>
      </c>
    </row>
    <row r="317" spans="1:22" ht="13.95" customHeight="1" thickBot="1" x14ac:dyDescent="0.35">
      <c r="A317" s="83"/>
      <c r="B317" s="86"/>
      <c r="C317" s="61" t="s">
        <v>550</v>
      </c>
      <c r="D317" s="89"/>
      <c r="E317" s="89"/>
      <c r="F317" s="65" t="str">
        <f t="shared" ref="F317:V317" si="157">IFERROR(SQRT(2*(F315-F314)^2/(F315+F314)),"")</f>
        <v/>
      </c>
      <c r="G317" s="65" t="str">
        <f t="shared" si="157"/>
        <v/>
      </c>
      <c r="H317" s="65" t="str">
        <f t="shared" si="157"/>
        <v/>
      </c>
      <c r="I317" s="65" t="str">
        <f t="shared" si="157"/>
        <v/>
      </c>
      <c r="J317" s="65" t="str">
        <f t="shared" si="157"/>
        <v/>
      </c>
      <c r="K317" s="65" t="str">
        <f t="shared" si="157"/>
        <v/>
      </c>
      <c r="L317" s="65" t="str">
        <f t="shared" si="157"/>
        <v/>
      </c>
      <c r="M317" s="65" t="str">
        <f t="shared" si="157"/>
        <v/>
      </c>
      <c r="N317" s="74" t="str">
        <f t="shared" si="157"/>
        <v/>
      </c>
      <c r="O317" s="74" t="str">
        <f t="shared" si="157"/>
        <v/>
      </c>
      <c r="P317" s="74" t="str">
        <f t="shared" si="157"/>
        <v/>
      </c>
      <c r="Q317" s="65" t="str">
        <f t="shared" si="157"/>
        <v/>
      </c>
      <c r="R317" s="65" t="str">
        <f t="shared" si="157"/>
        <v/>
      </c>
      <c r="S317" s="65" t="str">
        <f t="shared" si="157"/>
        <v/>
      </c>
      <c r="T317" s="65" t="str">
        <f t="shared" si="157"/>
        <v/>
      </c>
      <c r="U317" s="65" t="str">
        <f t="shared" si="157"/>
        <v/>
      </c>
      <c r="V317" s="66" t="str">
        <f t="shared" si="157"/>
        <v/>
      </c>
    </row>
    <row r="318" spans="1:22" ht="13.95" customHeight="1" x14ac:dyDescent="0.3">
      <c r="A318" s="81">
        <v>8026800</v>
      </c>
      <c r="B318" s="84" t="s">
        <v>77</v>
      </c>
      <c r="C318" s="58" t="s">
        <v>547</v>
      </c>
      <c r="D318" s="71"/>
      <c r="E318" s="91"/>
      <c r="F318" s="75"/>
      <c r="G318" s="75"/>
      <c r="H318" s="75"/>
      <c r="I318" s="75"/>
      <c r="J318" s="75"/>
      <c r="K318" s="75"/>
      <c r="L318" s="75"/>
      <c r="M318" s="75"/>
      <c r="Q318" s="75"/>
      <c r="R318" s="75"/>
      <c r="S318" s="75"/>
      <c r="T318" s="75"/>
      <c r="U318" s="75"/>
      <c r="V318" s="76"/>
    </row>
    <row r="319" spans="1:22" ht="13.95" customHeight="1" x14ac:dyDescent="0.3">
      <c r="A319" s="82"/>
      <c r="B319" s="85"/>
      <c r="C319" s="18" t="s">
        <v>548</v>
      </c>
      <c r="D319" s="72"/>
      <c r="E319" s="88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60"/>
    </row>
    <row r="320" spans="1:22" ht="13.95" customHeight="1" x14ac:dyDescent="0.3">
      <c r="A320" s="82"/>
      <c r="B320" s="85"/>
      <c r="C320" s="18" t="s">
        <v>549</v>
      </c>
      <c r="D320" s="72"/>
      <c r="E320" s="88"/>
      <c r="F320" s="63" t="str">
        <f t="shared" ref="F320:V320" si="158">IFERROR((F319-F318)/F318,"")</f>
        <v/>
      </c>
      <c r="G320" s="63" t="str">
        <f t="shared" si="158"/>
        <v/>
      </c>
      <c r="H320" s="63" t="str">
        <f t="shared" si="158"/>
        <v/>
      </c>
      <c r="I320" s="63" t="str">
        <f t="shared" si="158"/>
        <v/>
      </c>
      <c r="J320" s="63" t="str">
        <f t="shared" si="158"/>
        <v/>
      </c>
      <c r="K320" s="63" t="str">
        <f t="shared" si="158"/>
        <v/>
      </c>
      <c r="L320" s="63" t="str">
        <f t="shared" si="158"/>
        <v/>
      </c>
      <c r="M320" s="63" t="str">
        <f t="shared" si="158"/>
        <v/>
      </c>
      <c r="N320" s="35" t="str">
        <f t="shared" si="158"/>
        <v/>
      </c>
      <c r="O320" s="35" t="str">
        <f t="shared" si="158"/>
        <v/>
      </c>
      <c r="P320" s="35" t="str">
        <f t="shared" si="158"/>
        <v/>
      </c>
      <c r="Q320" s="63" t="str">
        <f t="shared" si="158"/>
        <v/>
      </c>
      <c r="R320" s="63" t="str">
        <f t="shared" si="158"/>
        <v/>
      </c>
      <c r="S320" s="63" t="str">
        <f t="shared" si="158"/>
        <v/>
      </c>
      <c r="T320" s="63" t="str">
        <f t="shared" si="158"/>
        <v/>
      </c>
      <c r="U320" s="63" t="str">
        <f t="shared" si="158"/>
        <v/>
      </c>
      <c r="V320" s="64" t="str">
        <f t="shared" si="158"/>
        <v/>
      </c>
    </row>
    <row r="321" spans="1:22" ht="13.95" customHeight="1" thickBot="1" x14ac:dyDescent="0.35">
      <c r="A321" s="83"/>
      <c r="B321" s="86"/>
      <c r="C321" s="61" t="s">
        <v>550</v>
      </c>
      <c r="D321" s="73"/>
      <c r="E321" s="89"/>
      <c r="F321" s="65" t="str">
        <f t="shared" ref="F321:V321" si="159">IFERROR(SQRT(2*(F319-F318)^2/(F319+F318)),"")</f>
        <v/>
      </c>
      <c r="G321" s="65" t="str">
        <f t="shared" si="159"/>
        <v/>
      </c>
      <c r="H321" s="65" t="str">
        <f t="shared" si="159"/>
        <v/>
      </c>
      <c r="I321" s="65" t="str">
        <f t="shared" si="159"/>
        <v/>
      </c>
      <c r="J321" s="65" t="str">
        <f t="shared" si="159"/>
        <v/>
      </c>
      <c r="K321" s="65" t="str">
        <f t="shared" si="159"/>
        <v/>
      </c>
      <c r="L321" s="65" t="str">
        <f t="shared" si="159"/>
        <v/>
      </c>
      <c r="M321" s="65" t="str">
        <f t="shared" si="159"/>
        <v/>
      </c>
      <c r="N321" s="70" t="str">
        <f t="shared" si="159"/>
        <v/>
      </c>
      <c r="O321" s="70" t="str">
        <f t="shared" si="159"/>
        <v/>
      </c>
      <c r="P321" s="70" t="str">
        <f t="shared" si="159"/>
        <v/>
      </c>
      <c r="Q321" s="65" t="str">
        <f t="shared" si="159"/>
        <v/>
      </c>
      <c r="R321" s="65" t="str">
        <f t="shared" si="159"/>
        <v/>
      </c>
      <c r="S321" s="65" t="str">
        <f t="shared" si="159"/>
        <v/>
      </c>
      <c r="T321" s="65" t="str">
        <f t="shared" si="159"/>
        <v/>
      </c>
      <c r="U321" s="65" t="str">
        <f t="shared" si="159"/>
        <v/>
      </c>
      <c r="V321" s="66" t="str">
        <f t="shared" si="159"/>
        <v/>
      </c>
    </row>
    <row r="322" spans="1:22" ht="13.95" customHeight="1" x14ac:dyDescent="0.3">
      <c r="A322" s="81">
        <v>8025900</v>
      </c>
      <c r="B322" s="84" t="s">
        <v>71</v>
      </c>
      <c r="C322" s="58" t="s">
        <v>547</v>
      </c>
      <c r="D322" s="71"/>
      <c r="E322" s="91"/>
      <c r="F322" s="58"/>
      <c r="G322" s="58"/>
      <c r="H322" s="58"/>
      <c r="I322" s="58"/>
      <c r="J322" s="58"/>
      <c r="K322" s="58"/>
      <c r="L322" s="58"/>
      <c r="M322" s="58"/>
      <c r="Q322" s="58"/>
      <c r="R322" s="58"/>
      <c r="S322" s="58"/>
      <c r="T322" s="58"/>
      <c r="U322" s="58"/>
      <c r="V322" s="59"/>
    </row>
    <row r="323" spans="1:22" ht="13.95" customHeight="1" x14ac:dyDescent="0.3">
      <c r="A323" s="82"/>
      <c r="B323" s="85"/>
      <c r="C323" s="18" t="s">
        <v>548</v>
      </c>
      <c r="D323" s="72"/>
      <c r="E323" s="88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60"/>
    </row>
    <row r="324" spans="1:22" ht="13.95" customHeight="1" x14ac:dyDescent="0.3">
      <c r="A324" s="82"/>
      <c r="B324" s="85"/>
      <c r="C324" s="18" t="s">
        <v>549</v>
      </c>
      <c r="D324" s="72"/>
      <c r="E324" s="88"/>
      <c r="F324" s="63" t="str">
        <f t="shared" ref="F324:V324" si="160">IFERROR((F323-F322)/F322,"")</f>
        <v/>
      </c>
      <c r="G324" s="63" t="str">
        <f t="shared" si="160"/>
        <v/>
      </c>
      <c r="H324" s="63" t="str">
        <f t="shared" si="160"/>
        <v/>
      </c>
      <c r="I324" s="63" t="str">
        <f t="shared" si="160"/>
        <v/>
      </c>
      <c r="J324" s="63" t="str">
        <f t="shared" si="160"/>
        <v/>
      </c>
      <c r="K324" s="63" t="str">
        <f t="shared" si="160"/>
        <v/>
      </c>
      <c r="L324" s="63" t="str">
        <f t="shared" si="160"/>
        <v/>
      </c>
      <c r="M324" s="63" t="str">
        <f t="shared" si="160"/>
        <v/>
      </c>
      <c r="N324" s="35" t="str">
        <f t="shared" si="160"/>
        <v/>
      </c>
      <c r="O324" s="35" t="str">
        <f t="shared" si="160"/>
        <v/>
      </c>
      <c r="P324" s="35" t="str">
        <f t="shared" si="160"/>
        <v/>
      </c>
      <c r="Q324" s="63" t="str">
        <f t="shared" si="160"/>
        <v/>
      </c>
      <c r="R324" s="63" t="str">
        <f t="shared" si="160"/>
        <v/>
      </c>
      <c r="S324" s="63" t="str">
        <f t="shared" si="160"/>
        <v/>
      </c>
      <c r="T324" s="63" t="str">
        <f t="shared" si="160"/>
        <v/>
      </c>
      <c r="U324" s="63" t="str">
        <f t="shared" si="160"/>
        <v/>
      </c>
      <c r="V324" s="64" t="str">
        <f t="shared" si="160"/>
        <v/>
      </c>
    </row>
    <row r="325" spans="1:22" ht="13.95" customHeight="1" thickBot="1" x14ac:dyDescent="0.35">
      <c r="A325" s="83"/>
      <c r="B325" s="86"/>
      <c r="C325" s="61" t="s">
        <v>550</v>
      </c>
      <c r="D325" s="73"/>
      <c r="E325" s="89"/>
      <c r="F325" s="65" t="str">
        <f t="shared" ref="F325:V325" si="161">IFERROR(SQRT(2*(F323-F322)^2/(F323+F322)),"")</f>
        <v/>
      </c>
      <c r="G325" s="65" t="str">
        <f t="shared" si="161"/>
        <v/>
      </c>
      <c r="H325" s="65" t="str">
        <f t="shared" si="161"/>
        <v/>
      </c>
      <c r="I325" s="65" t="str">
        <f t="shared" si="161"/>
        <v/>
      </c>
      <c r="J325" s="65" t="str">
        <f t="shared" si="161"/>
        <v/>
      </c>
      <c r="K325" s="65" t="str">
        <f t="shared" si="161"/>
        <v/>
      </c>
      <c r="L325" s="65" t="str">
        <f t="shared" si="161"/>
        <v/>
      </c>
      <c r="M325" s="65" t="str">
        <f t="shared" si="161"/>
        <v/>
      </c>
      <c r="N325" s="70" t="str">
        <f t="shared" si="161"/>
        <v/>
      </c>
      <c r="O325" s="70" t="str">
        <f t="shared" si="161"/>
        <v/>
      </c>
      <c r="P325" s="70" t="str">
        <f t="shared" si="161"/>
        <v/>
      </c>
      <c r="Q325" s="65" t="str">
        <f t="shared" si="161"/>
        <v/>
      </c>
      <c r="R325" s="65" t="str">
        <f t="shared" si="161"/>
        <v/>
      </c>
      <c r="S325" s="65" t="str">
        <f t="shared" si="161"/>
        <v/>
      </c>
      <c r="T325" s="65" t="str">
        <f t="shared" si="161"/>
        <v/>
      </c>
      <c r="U325" s="65" t="str">
        <f t="shared" si="161"/>
        <v/>
      </c>
      <c r="V325" s="66" t="str">
        <f t="shared" si="161"/>
        <v/>
      </c>
    </row>
    <row r="326" spans="1:22" ht="13.95" customHeight="1" x14ac:dyDescent="0.3">
      <c r="A326" s="81">
        <v>8026000</v>
      </c>
      <c r="B326" s="84" t="s">
        <v>72</v>
      </c>
      <c r="C326" s="58" t="s">
        <v>547</v>
      </c>
      <c r="D326" s="71"/>
      <c r="E326" s="91"/>
      <c r="F326" s="58"/>
      <c r="G326" s="58"/>
      <c r="H326" s="58"/>
      <c r="I326" s="58"/>
      <c r="J326" s="58"/>
      <c r="K326" s="58"/>
      <c r="L326" s="58"/>
      <c r="M326" s="58"/>
      <c r="Q326" s="58"/>
      <c r="R326" s="58"/>
      <c r="S326" s="58"/>
      <c r="T326" s="58"/>
      <c r="U326" s="58"/>
      <c r="V326" s="59"/>
    </row>
    <row r="327" spans="1:22" ht="13.95" customHeight="1" x14ac:dyDescent="0.3">
      <c r="A327" s="82"/>
      <c r="B327" s="85"/>
      <c r="C327" s="18" t="s">
        <v>548</v>
      </c>
      <c r="D327" s="72"/>
      <c r="E327" s="88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60"/>
    </row>
    <row r="328" spans="1:22" ht="13.95" customHeight="1" x14ac:dyDescent="0.3">
      <c r="A328" s="82"/>
      <c r="B328" s="85"/>
      <c r="C328" s="18" t="s">
        <v>549</v>
      </c>
      <c r="D328" s="72"/>
      <c r="E328" s="88"/>
      <c r="F328" s="63" t="str">
        <f t="shared" ref="F328:V328" si="162">IFERROR((F327-F326)/F326,"")</f>
        <v/>
      </c>
      <c r="G328" s="63" t="str">
        <f t="shared" si="162"/>
        <v/>
      </c>
      <c r="H328" s="63" t="str">
        <f t="shared" si="162"/>
        <v/>
      </c>
      <c r="I328" s="63" t="str">
        <f t="shared" si="162"/>
        <v/>
      </c>
      <c r="J328" s="63" t="str">
        <f t="shared" si="162"/>
        <v/>
      </c>
      <c r="K328" s="63" t="str">
        <f t="shared" si="162"/>
        <v/>
      </c>
      <c r="L328" s="63" t="str">
        <f t="shared" si="162"/>
        <v/>
      </c>
      <c r="M328" s="63" t="str">
        <f t="shared" si="162"/>
        <v/>
      </c>
      <c r="N328" s="35" t="str">
        <f t="shared" si="162"/>
        <v/>
      </c>
      <c r="O328" s="35" t="str">
        <f t="shared" si="162"/>
        <v/>
      </c>
      <c r="P328" s="35" t="str">
        <f t="shared" si="162"/>
        <v/>
      </c>
      <c r="Q328" s="63" t="str">
        <f t="shared" si="162"/>
        <v/>
      </c>
      <c r="R328" s="63" t="str">
        <f t="shared" si="162"/>
        <v/>
      </c>
      <c r="S328" s="63" t="str">
        <f t="shared" si="162"/>
        <v/>
      </c>
      <c r="T328" s="63" t="str">
        <f t="shared" si="162"/>
        <v/>
      </c>
      <c r="U328" s="63" t="str">
        <f t="shared" si="162"/>
        <v/>
      </c>
      <c r="V328" s="64" t="str">
        <f t="shared" si="162"/>
        <v/>
      </c>
    </row>
    <row r="329" spans="1:22" ht="13.95" customHeight="1" thickBot="1" x14ac:dyDescent="0.35">
      <c r="A329" s="83"/>
      <c r="B329" s="86"/>
      <c r="C329" s="61" t="s">
        <v>550</v>
      </c>
      <c r="D329" s="73"/>
      <c r="E329" s="89"/>
      <c r="F329" s="65" t="str">
        <f t="shared" ref="F329:V329" si="163">IFERROR(SQRT(2*(F327-F326)^2/(F327+F326)),"")</f>
        <v/>
      </c>
      <c r="G329" s="65" t="str">
        <f t="shared" si="163"/>
        <v/>
      </c>
      <c r="H329" s="65" t="str">
        <f t="shared" si="163"/>
        <v/>
      </c>
      <c r="I329" s="65" t="str">
        <f t="shared" si="163"/>
        <v/>
      </c>
      <c r="J329" s="65" t="str">
        <f t="shared" si="163"/>
        <v/>
      </c>
      <c r="K329" s="65" t="str">
        <f t="shared" si="163"/>
        <v/>
      </c>
      <c r="L329" s="65" t="str">
        <f t="shared" si="163"/>
        <v/>
      </c>
      <c r="M329" s="65" t="str">
        <f t="shared" si="163"/>
        <v/>
      </c>
      <c r="N329" s="74" t="str">
        <f t="shared" si="163"/>
        <v/>
      </c>
      <c r="O329" s="74" t="str">
        <f t="shared" si="163"/>
        <v/>
      </c>
      <c r="P329" s="74" t="str">
        <f t="shared" si="163"/>
        <v/>
      </c>
      <c r="Q329" s="65" t="str">
        <f t="shared" si="163"/>
        <v/>
      </c>
      <c r="R329" s="65" t="str">
        <f t="shared" si="163"/>
        <v/>
      </c>
      <c r="S329" s="65" t="str">
        <f t="shared" si="163"/>
        <v/>
      </c>
      <c r="T329" s="65" t="str">
        <f t="shared" si="163"/>
        <v/>
      </c>
      <c r="U329" s="65" t="str">
        <f t="shared" si="163"/>
        <v/>
      </c>
      <c r="V329" s="66" t="str">
        <f t="shared" si="163"/>
        <v/>
      </c>
    </row>
    <row r="330" spans="1:22" ht="13.95" customHeight="1" x14ac:dyDescent="0.3">
      <c r="A330" s="81">
        <v>8026100</v>
      </c>
      <c r="B330" s="84" t="s">
        <v>73</v>
      </c>
      <c r="C330" s="58" t="s">
        <v>547</v>
      </c>
      <c r="D330" s="87"/>
      <c r="E330" s="90"/>
    </row>
    <row r="331" spans="1:22" ht="13.95" customHeight="1" x14ac:dyDescent="0.3">
      <c r="A331" s="82"/>
      <c r="B331" s="85"/>
      <c r="C331" s="18" t="s">
        <v>548</v>
      </c>
      <c r="D331" s="88"/>
      <c r="E331" s="88"/>
    </row>
    <row r="332" spans="1:22" ht="13.95" customHeight="1" x14ac:dyDescent="0.3">
      <c r="A332" s="82"/>
      <c r="B332" s="85"/>
      <c r="C332" s="18" t="s">
        <v>549</v>
      </c>
      <c r="D332" s="88"/>
      <c r="E332" s="88"/>
      <c r="F332" s="63" t="str">
        <f t="shared" ref="F332:V332" si="164">IFERROR((F331-F330)/F330,"")</f>
        <v/>
      </c>
      <c r="G332" s="63" t="str">
        <f t="shared" si="164"/>
        <v/>
      </c>
      <c r="H332" s="63" t="str">
        <f t="shared" si="164"/>
        <v/>
      </c>
      <c r="I332" s="63" t="str">
        <f t="shared" si="164"/>
        <v/>
      </c>
      <c r="J332" s="63" t="str">
        <f t="shared" si="164"/>
        <v/>
      </c>
      <c r="K332" s="63" t="str">
        <f t="shared" si="164"/>
        <v/>
      </c>
      <c r="L332" s="63" t="str">
        <f t="shared" si="164"/>
        <v/>
      </c>
      <c r="M332" s="63" t="str">
        <f t="shared" si="164"/>
        <v/>
      </c>
      <c r="N332" s="35" t="str">
        <f t="shared" si="164"/>
        <v/>
      </c>
      <c r="O332" s="35" t="str">
        <f t="shared" si="164"/>
        <v/>
      </c>
      <c r="P332" s="35" t="str">
        <f t="shared" si="164"/>
        <v/>
      </c>
      <c r="Q332" s="63" t="str">
        <f t="shared" si="164"/>
        <v/>
      </c>
      <c r="R332" s="63" t="str">
        <f t="shared" si="164"/>
        <v/>
      </c>
      <c r="S332" s="63" t="str">
        <f t="shared" si="164"/>
        <v/>
      </c>
      <c r="T332" s="63" t="str">
        <f t="shared" si="164"/>
        <v/>
      </c>
      <c r="U332" s="63" t="str">
        <f t="shared" si="164"/>
        <v/>
      </c>
      <c r="V332" s="64" t="str">
        <f t="shared" si="164"/>
        <v/>
      </c>
    </row>
    <row r="333" spans="1:22" ht="13.95" customHeight="1" thickBot="1" x14ac:dyDescent="0.35">
      <c r="A333" s="83"/>
      <c r="B333" s="86"/>
      <c r="C333" s="61" t="s">
        <v>550</v>
      </c>
      <c r="D333" s="89"/>
      <c r="E333" s="89"/>
      <c r="F333" s="65" t="str">
        <f t="shared" ref="F333:V333" si="165">IFERROR(SQRT(2*(F331-F330)^2/(F331+F330)),"")</f>
        <v/>
      </c>
      <c r="G333" s="65" t="str">
        <f t="shared" si="165"/>
        <v/>
      </c>
      <c r="H333" s="65" t="str">
        <f t="shared" si="165"/>
        <v/>
      </c>
      <c r="I333" s="65" t="str">
        <f t="shared" si="165"/>
        <v/>
      </c>
      <c r="J333" s="65" t="str">
        <f t="shared" si="165"/>
        <v/>
      </c>
      <c r="K333" s="65" t="str">
        <f t="shared" si="165"/>
        <v/>
      </c>
      <c r="L333" s="65" t="str">
        <f t="shared" si="165"/>
        <v/>
      </c>
      <c r="M333" s="65" t="str">
        <f t="shared" si="165"/>
        <v/>
      </c>
      <c r="N333" s="74" t="str">
        <f t="shared" si="165"/>
        <v/>
      </c>
      <c r="O333" s="74" t="str">
        <f t="shared" si="165"/>
        <v/>
      </c>
      <c r="P333" s="74" t="str">
        <f t="shared" si="165"/>
        <v/>
      </c>
      <c r="Q333" s="65" t="str">
        <f t="shared" si="165"/>
        <v/>
      </c>
      <c r="R333" s="65" t="str">
        <f t="shared" si="165"/>
        <v/>
      </c>
      <c r="S333" s="65" t="str">
        <f t="shared" si="165"/>
        <v/>
      </c>
      <c r="T333" s="65" t="str">
        <f t="shared" si="165"/>
        <v/>
      </c>
      <c r="U333" s="65" t="str">
        <f t="shared" si="165"/>
        <v/>
      </c>
      <c r="V333" s="66" t="str">
        <f t="shared" si="165"/>
        <v/>
      </c>
    </row>
    <row r="334" spans="1:22" ht="13.95" customHeight="1" x14ac:dyDescent="0.3">
      <c r="A334" s="81">
        <v>8053600</v>
      </c>
      <c r="B334" s="84" t="s">
        <v>122</v>
      </c>
      <c r="C334" s="58" t="s">
        <v>547</v>
      </c>
      <c r="D334" s="71"/>
      <c r="E334" s="91"/>
      <c r="F334" s="75"/>
      <c r="G334" s="75"/>
      <c r="H334" s="75"/>
      <c r="I334" s="75"/>
      <c r="J334" s="75"/>
      <c r="K334" s="75"/>
      <c r="L334" s="75"/>
      <c r="M334" s="75"/>
      <c r="Q334" s="75"/>
      <c r="R334" s="75"/>
      <c r="S334" s="75"/>
      <c r="T334" s="75"/>
      <c r="U334" s="75"/>
      <c r="V334" s="76"/>
    </row>
    <row r="335" spans="1:22" ht="13.95" customHeight="1" x14ac:dyDescent="0.3">
      <c r="A335" s="82"/>
      <c r="B335" s="85"/>
      <c r="C335" s="18" t="s">
        <v>548</v>
      </c>
      <c r="D335" s="72"/>
      <c r="E335" s="88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60"/>
    </row>
    <row r="336" spans="1:22" ht="13.95" customHeight="1" x14ac:dyDescent="0.3">
      <c r="A336" s="82"/>
      <c r="B336" s="85"/>
      <c r="C336" s="18" t="s">
        <v>549</v>
      </c>
      <c r="D336" s="72"/>
      <c r="E336" s="88"/>
      <c r="F336" s="63" t="str">
        <f t="shared" ref="F336:V336" si="166">IFERROR((F335-F334)/F334,"")</f>
        <v/>
      </c>
      <c r="G336" s="63" t="str">
        <f t="shared" si="166"/>
        <v/>
      </c>
      <c r="H336" s="63" t="str">
        <f t="shared" si="166"/>
        <v/>
      </c>
      <c r="I336" s="63" t="str">
        <f t="shared" si="166"/>
        <v/>
      </c>
      <c r="J336" s="63" t="str">
        <f t="shared" si="166"/>
        <v/>
      </c>
      <c r="K336" s="63" t="str">
        <f t="shared" si="166"/>
        <v/>
      </c>
      <c r="L336" s="63" t="str">
        <f t="shared" si="166"/>
        <v/>
      </c>
      <c r="M336" s="63" t="str">
        <f t="shared" si="166"/>
        <v/>
      </c>
      <c r="N336" s="35" t="str">
        <f t="shared" si="166"/>
        <v/>
      </c>
      <c r="O336" s="35" t="str">
        <f t="shared" si="166"/>
        <v/>
      </c>
      <c r="P336" s="35" t="str">
        <f t="shared" si="166"/>
        <v/>
      </c>
      <c r="Q336" s="63" t="str">
        <f t="shared" si="166"/>
        <v/>
      </c>
      <c r="R336" s="63" t="str">
        <f t="shared" si="166"/>
        <v/>
      </c>
      <c r="S336" s="63" t="str">
        <f t="shared" si="166"/>
        <v/>
      </c>
      <c r="T336" s="63" t="str">
        <f t="shared" si="166"/>
        <v/>
      </c>
      <c r="U336" s="63" t="str">
        <f t="shared" si="166"/>
        <v/>
      </c>
      <c r="V336" s="64" t="str">
        <f t="shared" si="166"/>
        <v/>
      </c>
    </row>
    <row r="337" spans="1:22" ht="13.95" customHeight="1" thickBot="1" x14ac:dyDescent="0.35">
      <c r="A337" s="83"/>
      <c r="B337" s="86"/>
      <c r="C337" s="61" t="s">
        <v>550</v>
      </c>
      <c r="D337" s="73"/>
      <c r="E337" s="89"/>
      <c r="F337" s="65" t="str">
        <f t="shared" ref="F337:V337" si="167">IFERROR(SQRT(2*(F335-F334)^2/(F335+F334)),"")</f>
        <v/>
      </c>
      <c r="G337" s="65" t="str">
        <f t="shared" si="167"/>
        <v/>
      </c>
      <c r="H337" s="65" t="str">
        <f t="shared" si="167"/>
        <v/>
      </c>
      <c r="I337" s="65" t="str">
        <f t="shared" si="167"/>
        <v/>
      </c>
      <c r="J337" s="65" t="str">
        <f t="shared" si="167"/>
        <v/>
      </c>
      <c r="K337" s="65" t="str">
        <f t="shared" si="167"/>
        <v/>
      </c>
      <c r="L337" s="65" t="str">
        <f t="shared" si="167"/>
        <v/>
      </c>
      <c r="M337" s="65" t="str">
        <f t="shared" si="167"/>
        <v/>
      </c>
      <c r="N337" s="70" t="str">
        <f t="shared" si="167"/>
        <v/>
      </c>
      <c r="O337" s="70" t="str">
        <f t="shared" si="167"/>
        <v/>
      </c>
      <c r="P337" s="70" t="str">
        <f t="shared" si="167"/>
        <v/>
      </c>
      <c r="Q337" s="65" t="str">
        <f t="shared" si="167"/>
        <v/>
      </c>
      <c r="R337" s="65" t="str">
        <f t="shared" si="167"/>
        <v/>
      </c>
      <c r="S337" s="65" t="str">
        <f t="shared" si="167"/>
        <v/>
      </c>
      <c r="T337" s="65" t="str">
        <f t="shared" si="167"/>
        <v/>
      </c>
      <c r="U337" s="65" t="str">
        <f t="shared" si="167"/>
        <v/>
      </c>
      <c r="V337" s="66" t="str">
        <f t="shared" si="167"/>
        <v/>
      </c>
    </row>
    <row r="338" spans="1:22" ht="13.95" customHeight="1" x14ac:dyDescent="0.3">
      <c r="A338" s="81">
        <v>8026700</v>
      </c>
      <c r="B338" s="84" t="s">
        <v>76</v>
      </c>
      <c r="C338" s="58" t="s">
        <v>547</v>
      </c>
      <c r="D338" s="71"/>
      <c r="E338" s="91"/>
      <c r="F338" s="58"/>
      <c r="G338" s="58"/>
      <c r="H338" s="58"/>
      <c r="I338" s="58"/>
      <c r="J338" s="58"/>
      <c r="K338" s="58"/>
      <c r="L338" s="58"/>
      <c r="M338" s="58"/>
      <c r="Q338" s="58"/>
      <c r="R338" s="58"/>
      <c r="S338" s="58"/>
      <c r="T338" s="58"/>
      <c r="U338" s="58"/>
      <c r="V338" s="59"/>
    </row>
    <row r="339" spans="1:22" ht="13.95" customHeight="1" x14ac:dyDescent="0.3">
      <c r="A339" s="82"/>
      <c r="B339" s="85"/>
      <c r="C339" s="18" t="s">
        <v>548</v>
      </c>
      <c r="D339" s="72"/>
      <c r="E339" s="88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60"/>
    </row>
    <row r="340" spans="1:22" ht="13.95" customHeight="1" x14ac:dyDescent="0.3">
      <c r="A340" s="82"/>
      <c r="B340" s="85"/>
      <c r="C340" s="18" t="s">
        <v>549</v>
      </c>
      <c r="D340" s="72"/>
      <c r="E340" s="88"/>
      <c r="F340" s="63" t="str">
        <f t="shared" ref="F340:V340" si="168">IFERROR((F339-F338)/F338,"")</f>
        <v/>
      </c>
      <c r="G340" s="63" t="str">
        <f t="shared" si="168"/>
        <v/>
      </c>
      <c r="H340" s="63" t="str">
        <f t="shared" si="168"/>
        <v/>
      </c>
      <c r="I340" s="63" t="str">
        <f t="shared" si="168"/>
        <v/>
      </c>
      <c r="J340" s="63" t="str">
        <f t="shared" si="168"/>
        <v/>
      </c>
      <c r="K340" s="63" t="str">
        <f t="shared" si="168"/>
        <v/>
      </c>
      <c r="L340" s="63" t="str">
        <f t="shared" si="168"/>
        <v/>
      </c>
      <c r="M340" s="63" t="str">
        <f t="shared" si="168"/>
        <v/>
      </c>
      <c r="N340" s="35" t="str">
        <f t="shared" si="168"/>
        <v/>
      </c>
      <c r="O340" s="35" t="str">
        <f t="shared" si="168"/>
        <v/>
      </c>
      <c r="P340" s="35" t="str">
        <f t="shared" si="168"/>
        <v/>
      </c>
      <c r="Q340" s="63" t="str">
        <f t="shared" si="168"/>
        <v/>
      </c>
      <c r="R340" s="63" t="str">
        <f t="shared" si="168"/>
        <v/>
      </c>
      <c r="S340" s="63" t="str">
        <f t="shared" si="168"/>
        <v/>
      </c>
      <c r="T340" s="63" t="str">
        <f t="shared" si="168"/>
        <v/>
      </c>
      <c r="U340" s="63" t="str">
        <f t="shared" si="168"/>
        <v/>
      </c>
      <c r="V340" s="64" t="str">
        <f t="shared" si="168"/>
        <v/>
      </c>
    </row>
    <row r="341" spans="1:22" ht="13.95" customHeight="1" thickBot="1" x14ac:dyDescent="0.35">
      <c r="A341" s="83"/>
      <c r="B341" s="86"/>
      <c r="C341" s="61" t="s">
        <v>550</v>
      </c>
      <c r="D341" s="73"/>
      <c r="E341" s="89"/>
      <c r="F341" s="65" t="str">
        <f t="shared" ref="F341:V341" si="169">IFERROR(SQRT(2*(F339-F338)^2/(F339+F338)),"")</f>
        <v/>
      </c>
      <c r="G341" s="65" t="str">
        <f t="shared" si="169"/>
        <v/>
      </c>
      <c r="H341" s="65" t="str">
        <f t="shared" si="169"/>
        <v/>
      </c>
      <c r="I341" s="65" t="str">
        <f t="shared" si="169"/>
        <v/>
      </c>
      <c r="J341" s="65" t="str">
        <f t="shared" si="169"/>
        <v/>
      </c>
      <c r="K341" s="65" t="str">
        <f t="shared" si="169"/>
        <v/>
      </c>
      <c r="L341" s="65" t="str">
        <f t="shared" si="169"/>
        <v/>
      </c>
      <c r="M341" s="65" t="str">
        <f t="shared" si="169"/>
        <v/>
      </c>
      <c r="N341" s="70" t="str">
        <f t="shared" si="169"/>
        <v/>
      </c>
      <c r="O341" s="70" t="str">
        <f t="shared" si="169"/>
        <v/>
      </c>
      <c r="P341" s="70" t="str">
        <f t="shared" si="169"/>
        <v/>
      </c>
      <c r="Q341" s="65" t="str">
        <f t="shared" si="169"/>
        <v/>
      </c>
      <c r="R341" s="65" t="str">
        <f t="shared" si="169"/>
        <v/>
      </c>
      <c r="S341" s="65" t="str">
        <f t="shared" si="169"/>
        <v/>
      </c>
      <c r="T341" s="65" t="str">
        <f t="shared" si="169"/>
        <v/>
      </c>
      <c r="U341" s="65" t="str">
        <f t="shared" si="169"/>
        <v/>
      </c>
      <c r="V341" s="66" t="str">
        <f t="shared" si="169"/>
        <v/>
      </c>
    </row>
    <row r="342" spans="1:22" ht="13.95" customHeight="1" x14ac:dyDescent="0.3">
      <c r="A342" s="81">
        <v>8037000</v>
      </c>
      <c r="B342" s="84" t="s">
        <v>97</v>
      </c>
      <c r="C342" s="58" t="s">
        <v>547</v>
      </c>
      <c r="D342" s="71"/>
      <c r="E342" s="91"/>
      <c r="F342" s="58"/>
      <c r="G342" s="58"/>
      <c r="H342" s="58"/>
      <c r="I342" s="58"/>
      <c r="J342" s="58"/>
      <c r="K342" s="58"/>
      <c r="L342" s="58"/>
      <c r="M342" s="58"/>
      <c r="Q342" s="58"/>
      <c r="R342" s="58"/>
      <c r="S342" s="58"/>
      <c r="T342" s="58"/>
      <c r="U342" s="58"/>
      <c r="V342" s="59"/>
    </row>
    <row r="343" spans="1:22" ht="13.95" customHeight="1" x14ac:dyDescent="0.3">
      <c r="A343" s="82"/>
      <c r="B343" s="85"/>
      <c r="C343" s="18" t="s">
        <v>548</v>
      </c>
      <c r="D343" s="72"/>
      <c r="E343" s="88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60"/>
    </row>
    <row r="344" spans="1:22" ht="13.95" customHeight="1" x14ac:dyDescent="0.3">
      <c r="A344" s="82"/>
      <c r="B344" s="85"/>
      <c r="C344" s="18" t="s">
        <v>549</v>
      </c>
      <c r="D344" s="72"/>
      <c r="E344" s="88"/>
      <c r="F344" s="63" t="str">
        <f t="shared" ref="F344:V344" si="170">IFERROR((F343-F342)/F342,"")</f>
        <v/>
      </c>
      <c r="G344" s="63" t="str">
        <f t="shared" si="170"/>
        <v/>
      </c>
      <c r="H344" s="63" t="str">
        <f t="shared" si="170"/>
        <v/>
      </c>
      <c r="I344" s="63" t="str">
        <f t="shared" si="170"/>
        <v/>
      </c>
      <c r="J344" s="63" t="str">
        <f t="shared" si="170"/>
        <v/>
      </c>
      <c r="K344" s="63" t="str">
        <f t="shared" si="170"/>
        <v/>
      </c>
      <c r="L344" s="63" t="str">
        <f t="shared" si="170"/>
        <v/>
      </c>
      <c r="M344" s="63" t="str">
        <f t="shared" si="170"/>
        <v/>
      </c>
      <c r="N344" s="35" t="str">
        <f t="shared" si="170"/>
        <v/>
      </c>
      <c r="O344" s="35" t="str">
        <f t="shared" si="170"/>
        <v/>
      </c>
      <c r="P344" s="35" t="str">
        <f t="shared" si="170"/>
        <v/>
      </c>
      <c r="Q344" s="63" t="str">
        <f t="shared" si="170"/>
        <v/>
      </c>
      <c r="R344" s="63" t="str">
        <f t="shared" si="170"/>
        <v/>
      </c>
      <c r="S344" s="63" t="str">
        <f t="shared" si="170"/>
        <v/>
      </c>
      <c r="T344" s="63" t="str">
        <f t="shared" si="170"/>
        <v/>
      </c>
      <c r="U344" s="63" t="str">
        <f t="shared" si="170"/>
        <v/>
      </c>
      <c r="V344" s="64" t="str">
        <f t="shared" si="170"/>
        <v/>
      </c>
    </row>
    <row r="345" spans="1:22" ht="13.95" customHeight="1" thickBot="1" x14ac:dyDescent="0.35">
      <c r="A345" s="83"/>
      <c r="B345" s="86"/>
      <c r="C345" s="61" t="s">
        <v>550</v>
      </c>
      <c r="D345" s="73"/>
      <c r="E345" s="89"/>
      <c r="F345" s="65" t="str">
        <f t="shared" ref="F345:V345" si="171">IFERROR(SQRT(2*(F343-F342)^2/(F343+F342)),"")</f>
        <v/>
      </c>
      <c r="G345" s="65" t="str">
        <f t="shared" si="171"/>
        <v/>
      </c>
      <c r="H345" s="65" t="str">
        <f t="shared" si="171"/>
        <v/>
      </c>
      <c r="I345" s="65" t="str">
        <f t="shared" si="171"/>
        <v/>
      </c>
      <c r="J345" s="65" t="str">
        <f t="shared" si="171"/>
        <v/>
      </c>
      <c r="K345" s="65" t="str">
        <f t="shared" si="171"/>
        <v/>
      </c>
      <c r="L345" s="65" t="str">
        <f t="shared" si="171"/>
        <v/>
      </c>
      <c r="M345" s="65" t="str">
        <f t="shared" si="171"/>
        <v/>
      </c>
      <c r="N345" s="74" t="str">
        <f t="shared" si="171"/>
        <v/>
      </c>
      <c r="O345" s="74" t="str">
        <f t="shared" si="171"/>
        <v/>
      </c>
      <c r="P345" s="74" t="str">
        <f t="shared" si="171"/>
        <v/>
      </c>
      <c r="Q345" s="65" t="str">
        <f t="shared" si="171"/>
        <v/>
      </c>
      <c r="R345" s="65" t="str">
        <f t="shared" si="171"/>
        <v/>
      </c>
      <c r="S345" s="65" t="str">
        <f t="shared" si="171"/>
        <v/>
      </c>
      <c r="T345" s="65" t="str">
        <f t="shared" si="171"/>
        <v/>
      </c>
      <c r="U345" s="65" t="str">
        <f t="shared" si="171"/>
        <v/>
      </c>
      <c r="V345" s="66" t="str">
        <f t="shared" si="171"/>
        <v/>
      </c>
    </row>
    <row r="346" spans="1:22" ht="13.95" customHeight="1" x14ac:dyDescent="0.3">
      <c r="A346" s="81">
        <v>8042600</v>
      </c>
      <c r="B346" s="84" t="s">
        <v>214</v>
      </c>
      <c r="C346" s="58" t="s">
        <v>547</v>
      </c>
      <c r="D346" s="87"/>
      <c r="E346" s="90"/>
    </row>
    <row r="347" spans="1:22" ht="13.95" customHeight="1" x14ac:dyDescent="0.3">
      <c r="A347" s="82"/>
      <c r="B347" s="85"/>
      <c r="C347" s="18" t="s">
        <v>548</v>
      </c>
      <c r="D347" s="88"/>
      <c r="E347" s="88"/>
    </row>
    <row r="348" spans="1:22" ht="13.95" customHeight="1" x14ac:dyDescent="0.3">
      <c r="A348" s="82"/>
      <c r="B348" s="85"/>
      <c r="C348" s="18" t="s">
        <v>549</v>
      </c>
      <c r="D348" s="88"/>
      <c r="E348" s="88"/>
      <c r="F348" s="63" t="str">
        <f t="shared" ref="F348:V348" si="172">IFERROR((F347-F346)/F346,"")</f>
        <v/>
      </c>
      <c r="G348" s="63" t="str">
        <f t="shared" si="172"/>
        <v/>
      </c>
      <c r="H348" s="63" t="str">
        <f t="shared" si="172"/>
        <v/>
      </c>
      <c r="I348" s="63" t="str">
        <f t="shared" si="172"/>
        <v/>
      </c>
      <c r="J348" s="63" t="str">
        <f t="shared" si="172"/>
        <v/>
      </c>
      <c r="K348" s="63" t="str">
        <f t="shared" si="172"/>
        <v/>
      </c>
      <c r="L348" s="63" t="str">
        <f t="shared" si="172"/>
        <v/>
      </c>
      <c r="M348" s="63" t="str">
        <f t="shared" si="172"/>
        <v/>
      </c>
      <c r="N348" s="35" t="str">
        <f t="shared" si="172"/>
        <v/>
      </c>
      <c r="O348" s="35" t="str">
        <f t="shared" si="172"/>
        <v/>
      </c>
      <c r="P348" s="35" t="str">
        <f t="shared" si="172"/>
        <v/>
      </c>
      <c r="Q348" s="63" t="str">
        <f t="shared" si="172"/>
        <v/>
      </c>
      <c r="R348" s="63" t="str">
        <f t="shared" si="172"/>
        <v/>
      </c>
      <c r="S348" s="63" t="str">
        <f t="shared" si="172"/>
        <v/>
      </c>
      <c r="T348" s="63" t="str">
        <f t="shared" si="172"/>
        <v/>
      </c>
      <c r="U348" s="63" t="str">
        <f t="shared" si="172"/>
        <v/>
      </c>
      <c r="V348" s="64" t="str">
        <f t="shared" si="172"/>
        <v/>
      </c>
    </row>
    <row r="349" spans="1:22" ht="13.95" customHeight="1" thickBot="1" x14ac:dyDescent="0.35">
      <c r="A349" s="83"/>
      <c r="B349" s="86"/>
      <c r="C349" s="61" t="s">
        <v>550</v>
      </c>
      <c r="D349" s="89"/>
      <c r="E349" s="89"/>
      <c r="F349" s="65" t="str">
        <f t="shared" ref="F349:V349" si="173">IFERROR(SQRT(2*(F347-F346)^2/(F347+F346)),"")</f>
        <v/>
      </c>
      <c r="G349" s="65" t="str">
        <f t="shared" si="173"/>
        <v/>
      </c>
      <c r="H349" s="65" t="str">
        <f t="shared" si="173"/>
        <v/>
      </c>
      <c r="I349" s="65" t="str">
        <f t="shared" si="173"/>
        <v/>
      </c>
      <c r="J349" s="65" t="str">
        <f t="shared" si="173"/>
        <v/>
      </c>
      <c r="K349" s="65" t="str">
        <f t="shared" si="173"/>
        <v/>
      </c>
      <c r="L349" s="65" t="str">
        <f t="shared" si="173"/>
        <v/>
      </c>
      <c r="M349" s="65" t="str">
        <f t="shared" si="173"/>
        <v/>
      </c>
      <c r="N349" s="74" t="str">
        <f t="shared" si="173"/>
        <v/>
      </c>
      <c r="O349" s="74" t="str">
        <f t="shared" si="173"/>
        <v/>
      </c>
      <c r="P349" s="74" t="str">
        <f t="shared" si="173"/>
        <v/>
      </c>
      <c r="Q349" s="65" t="str">
        <f t="shared" si="173"/>
        <v/>
      </c>
      <c r="R349" s="65" t="str">
        <f t="shared" si="173"/>
        <v/>
      </c>
      <c r="S349" s="65" t="str">
        <f t="shared" si="173"/>
        <v/>
      </c>
      <c r="T349" s="65" t="str">
        <f t="shared" si="173"/>
        <v/>
      </c>
      <c r="U349" s="65" t="str">
        <f t="shared" si="173"/>
        <v/>
      </c>
      <c r="V349" s="66" t="str">
        <f t="shared" si="173"/>
        <v/>
      </c>
    </row>
    <row r="350" spans="1:22" ht="13.95" customHeight="1" x14ac:dyDescent="0.3">
      <c r="A350" s="81">
        <v>8042700</v>
      </c>
      <c r="B350" s="84" t="s">
        <v>10</v>
      </c>
      <c r="C350" s="58" t="s">
        <v>547</v>
      </c>
      <c r="D350" s="91"/>
      <c r="E350" s="91"/>
      <c r="F350" s="75"/>
      <c r="G350" s="75"/>
      <c r="H350" s="75"/>
      <c r="I350" s="75"/>
      <c r="J350" s="75"/>
      <c r="K350" s="75"/>
      <c r="L350" s="75"/>
      <c r="M350" s="75"/>
      <c r="Q350" s="75"/>
      <c r="R350" s="75"/>
      <c r="S350" s="75"/>
      <c r="T350" s="75"/>
      <c r="U350" s="75"/>
      <c r="V350" s="76"/>
    </row>
    <row r="351" spans="1:22" ht="13.95" customHeight="1" x14ac:dyDescent="0.3">
      <c r="A351" s="82"/>
      <c r="B351" s="85"/>
      <c r="C351" s="18" t="s">
        <v>548</v>
      </c>
      <c r="D351" s="88"/>
      <c r="E351" s="88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60"/>
    </row>
    <row r="352" spans="1:22" ht="13.95" customHeight="1" x14ac:dyDescent="0.3">
      <c r="A352" s="82"/>
      <c r="B352" s="85"/>
      <c r="C352" s="18" t="s">
        <v>549</v>
      </c>
      <c r="D352" s="88"/>
      <c r="E352" s="88"/>
      <c r="F352" s="63" t="str">
        <f t="shared" ref="F352:V352" si="174">IFERROR((F351-F350)/F350,"")</f>
        <v/>
      </c>
      <c r="G352" s="63" t="str">
        <f t="shared" si="174"/>
        <v/>
      </c>
      <c r="H352" s="63" t="str">
        <f t="shared" si="174"/>
        <v/>
      </c>
      <c r="I352" s="63" t="str">
        <f t="shared" si="174"/>
        <v/>
      </c>
      <c r="J352" s="63" t="str">
        <f t="shared" si="174"/>
        <v/>
      </c>
      <c r="K352" s="63" t="str">
        <f t="shared" si="174"/>
        <v/>
      </c>
      <c r="L352" s="63" t="str">
        <f t="shared" si="174"/>
        <v/>
      </c>
      <c r="M352" s="63" t="str">
        <f t="shared" si="174"/>
        <v/>
      </c>
      <c r="N352" s="35" t="str">
        <f t="shared" si="174"/>
        <v/>
      </c>
      <c r="O352" s="35" t="str">
        <f t="shared" si="174"/>
        <v/>
      </c>
      <c r="P352" s="35" t="str">
        <f t="shared" si="174"/>
        <v/>
      </c>
      <c r="Q352" s="63" t="str">
        <f t="shared" si="174"/>
        <v/>
      </c>
      <c r="R352" s="63" t="str">
        <f t="shared" si="174"/>
        <v/>
      </c>
      <c r="S352" s="63" t="str">
        <f t="shared" si="174"/>
        <v/>
      </c>
      <c r="T352" s="63" t="str">
        <f t="shared" si="174"/>
        <v/>
      </c>
      <c r="U352" s="63" t="str">
        <f t="shared" si="174"/>
        <v/>
      </c>
      <c r="V352" s="64" t="str">
        <f t="shared" si="174"/>
        <v/>
      </c>
    </row>
    <row r="353" spans="1:22" ht="13.95" customHeight="1" thickBot="1" x14ac:dyDescent="0.35">
      <c r="A353" s="83"/>
      <c r="B353" s="86"/>
      <c r="C353" s="61" t="s">
        <v>550</v>
      </c>
      <c r="D353" s="89"/>
      <c r="E353" s="89"/>
      <c r="F353" s="65" t="str">
        <f t="shared" ref="F353:V353" si="175">IFERROR(SQRT(2*(F351-F350)^2/(F351+F350)),"")</f>
        <v/>
      </c>
      <c r="G353" s="65" t="str">
        <f t="shared" si="175"/>
        <v/>
      </c>
      <c r="H353" s="65" t="str">
        <f t="shared" si="175"/>
        <v/>
      </c>
      <c r="I353" s="65" t="str">
        <f t="shared" si="175"/>
        <v/>
      </c>
      <c r="J353" s="65" t="str">
        <f t="shared" si="175"/>
        <v/>
      </c>
      <c r="K353" s="65" t="str">
        <f t="shared" si="175"/>
        <v/>
      </c>
      <c r="L353" s="65" t="str">
        <f t="shared" si="175"/>
        <v/>
      </c>
      <c r="M353" s="65" t="str">
        <f t="shared" si="175"/>
        <v/>
      </c>
      <c r="N353" s="70" t="str">
        <f t="shared" si="175"/>
        <v/>
      </c>
      <c r="O353" s="70" t="str">
        <f t="shared" si="175"/>
        <v/>
      </c>
      <c r="P353" s="70" t="str">
        <f t="shared" si="175"/>
        <v/>
      </c>
      <c r="Q353" s="65" t="str">
        <f t="shared" si="175"/>
        <v/>
      </c>
      <c r="R353" s="65" t="str">
        <f t="shared" si="175"/>
        <v/>
      </c>
      <c r="S353" s="65" t="str">
        <f t="shared" si="175"/>
        <v/>
      </c>
      <c r="T353" s="65" t="str">
        <f t="shared" si="175"/>
        <v/>
      </c>
      <c r="U353" s="65" t="str">
        <f t="shared" si="175"/>
        <v/>
      </c>
      <c r="V353" s="66" t="str">
        <f t="shared" si="175"/>
        <v/>
      </c>
    </row>
    <row r="354" spans="1:22" ht="13.95" customHeight="1" x14ac:dyDescent="0.3">
      <c r="A354" s="81">
        <v>8026600</v>
      </c>
      <c r="B354" s="84" t="s">
        <v>75</v>
      </c>
      <c r="C354" s="58" t="s">
        <v>547</v>
      </c>
      <c r="D354" s="71"/>
      <c r="E354" s="91"/>
      <c r="F354" s="58"/>
      <c r="G354" s="58"/>
      <c r="H354" s="58"/>
      <c r="I354" s="58"/>
      <c r="J354" s="58"/>
      <c r="K354" s="58"/>
      <c r="L354" s="58"/>
      <c r="M354" s="58"/>
      <c r="Q354" s="58"/>
      <c r="R354" s="58"/>
      <c r="S354" s="58"/>
      <c r="T354" s="58"/>
      <c r="U354" s="58"/>
      <c r="V354" s="59"/>
    </row>
    <row r="355" spans="1:22" ht="13.95" customHeight="1" x14ac:dyDescent="0.3">
      <c r="A355" s="82"/>
      <c r="B355" s="85"/>
      <c r="C355" s="18" t="s">
        <v>548</v>
      </c>
      <c r="D355" s="72"/>
      <c r="E355" s="88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60"/>
    </row>
    <row r="356" spans="1:22" ht="13.95" customHeight="1" x14ac:dyDescent="0.3">
      <c r="A356" s="82"/>
      <c r="B356" s="85"/>
      <c r="C356" s="18" t="s">
        <v>549</v>
      </c>
      <c r="D356" s="72"/>
      <c r="E356" s="88"/>
      <c r="F356" s="63" t="str">
        <f t="shared" ref="F356:V356" si="176">IFERROR((F355-F354)/F354,"")</f>
        <v/>
      </c>
      <c r="G356" s="63" t="str">
        <f t="shared" si="176"/>
        <v/>
      </c>
      <c r="H356" s="63" t="str">
        <f t="shared" si="176"/>
        <v/>
      </c>
      <c r="I356" s="63" t="str">
        <f t="shared" si="176"/>
        <v/>
      </c>
      <c r="J356" s="63" t="str">
        <f t="shared" si="176"/>
        <v/>
      </c>
      <c r="K356" s="63" t="str">
        <f t="shared" si="176"/>
        <v/>
      </c>
      <c r="L356" s="63" t="str">
        <f t="shared" si="176"/>
        <v/>
      </c>
      <c r="M356" s="63" t="str">
        <f t="shared" si="176"/>
        <v/>
      </c>
      <c r="N356" s="35" t="str">
        <f t="shared" si="176"/>
        <v/>
      </c>
      <c r="O356" s="35" t="str">
        <f t="shared" si="176"/>
        <v/>
      </c>
      <c r="P356" s="35" t="str">
        <f t="shared" si="176"/>
        <v/>
      </c>
      <c r="Q356" s="63" t="str">
        <f t="shared" si="176"/>
        <v/>
      </c>
      <c r="R356" s="63" t="str">
        <f t="shared" si="176"/>
        <v/>
      </c>
      <c r="S356" s="63" t="str">
        <f t="shared" si="176"/>
        <v/>
      </c>
      <c r="T356" s="63" t="str">
        <f t="shared" si="176"/>
        <v/>
      </c>
      <c r="U356" s="63" t="str">
        <f t="shared" si="176"/>
        <v/>
      </c>
      <c r="V356" s="64" t="str">
        <f t="shared" si="176"/>
        <v/>
      </c>
    </row>
    <row r="357" spans="1:22" ht="13.95" customHeight="1" thickBot="1" x14ac:dyDescent="0.35">
      <c r="A357" s="83"/>
      <c r="B357" s="86"/>
      <c r="C357" s="61" t="s">
        <v>550</v>
      </c>
      <c r="D357" s="73"/>
      <c r="E357" s="89"/>
      <c r="F357" s="65" t="str">
        <f t="shared" ref="F357:V357" si="177">IFERROR(SQRT(2*(F355-F354)^2/(F355+F354)),"")</f>
        <v/>
      </c>
      <c r="G357" s="65" t="str">
        <f t="shared" si="177"/>
        <v/>
      </c>
      <c r="H357" s="65" t="str">
        <f t="shared" si="177"/>
        <v/>
      </c>
      <c r="I357" s="65" t="str">
        <f t="shared" si="177"/>
        <v/>
      </c>
      <c r="J357" s="65" t="str">
        <f t="shared" si="177"/>
        <v/>
      </c>
      <c r="K357" s="65" t="str">
        <f t="shared" si="177"/>
        <v/>
      </c>
      <c r="L357" s="65" t="str">
        <f t="shared" si="177"/>
        <v/>
      </c>
      <c r="M357" s="65" t="str">
        <f t="shared" si="177"/>
        <v/>
      </c>
      <c r="N357" s="70" t="str">
        <f t="shared" si="177"/>
        <v/>
      </c>
      <c r="O357" s="70" t="str">
        <f t="shared" si="177"/>
        <v/>
      </c>
      <c r="P357" s="70" t="str">
        <f t="shared" si="177"/>
        <v/>
      </c>
      <c r="Q357" s="65" t="str">
        <f t="shared" si="177"/>
        <v/>
      </c>
      <c r="R357" s="65" t="str">
        <f t="shared" si="177"/>
        <v/>
      </c>
      <c r="S357" s="65" t="str">
        <f t="shared" si="177"/>
        <v/>
      </c>
      <c r="T357" s="65" t="str">
        <f t="shared" si="177"/>
        <v/>
      </c>
      <c r="U357" s="65" t="str">
        <f t="shared" si="177"/>
        <v/>
      </c>
      <c r="V357" s="66" t="str">
        <f t="shared" si="177"/>
        <v/>
      </c>
    </row>
    <row r="358" spans="1:22" ht="13.95" customHeight="1" x14ac:dyDescent="0.3">
      <c r="A358" s="81">
        <v>8038300</v>
      </c>
      <c r="B358" s="84" t="s">
        <v>99</v>
      </c>
      <c r="C358" s="58" t="s">
        <v>547</v>
      </c>
      <c r="D358" s="71"/>
      <c r="E358" s="91"/>
      <c r="F358" s="58"/>
      <c r="G358" s="58"/>
      <c r="H358" s="58"/>
      <c r="I358" s="58"/>
      <c r="J358" s="58"/>
      <c r="K358" s="58"/>
      <c r="L358" s="58"/>
      <c r="M358" s="58"/>
      <c r="Q358" s="58"/>
      <c r="R358" s="58"/>
      <c r="S358" s="58"/>
      <c r="T358" s="58"/>
      <c r="U358" s="58"/>
      <c r="V358" s="59"/>
    </row>
    <row r="359" spans="1:22" ht="13.95" customHeight="1" x14ac:dyDescent="0.3">
      <c r="A359" s="82"/>
      <c r="B359" s="85"/>
      <c r="C359" s="18" t="s">
        <v>548</v>
      </c>
      <c r="D359" s="72"/>
      <c r="E359" s="88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60"/>
    </row>
    <row r="360" spans="1:22" ht="13.95" customHeight="1" x14ac:dyDescent="0.3">
      <c r="A360" s="82"/>
      <c r="B360" s="85"/>
      <c r="C360" s="18" t="s">
        <v>549</v>
      </c>
      <c r="D360" s="72"/>
      <c r="E360" s="88"/>
      <c r="F360" s="63" t="str">
        <f t="shared" ref="F360:V360" si="178">IFERROR((F359-F358)/F358,"")</f>
        <v/>
      </c>
      <c r="G360" s="63" t="str">
        <f t="shared" si="178"/>
        <v/>
      </c>
      <c r="H360" s="63" t="str">
        <f t="shared" si="178"/>
        <v/>
      </c>
      <c r="I360" s="63" t="str">
        <f t="shared" si="178"/>
        <v/>
      </c>
      <c r="J360" s="63" t="str">
        <f t="shared" si="178"/>
        <v/>
      </c>
      <c r="K360" s="63" t="str">
        <f t="shared" si="178"/>
        <v/>
      </c>
      <c r="L360" s="63" t="str">
        <f t="shared" si="178"/>
        <v/>
      </c>
      <c r="M360" s="63" t="str">
        <f t="shared" si="178"/>
        <v/>
      </c>
      <c r="N360" s="35" t="str">
        <f t="shared" si="178"/>
        <v/>
      </c>
      <c r="O360" s="35" t="str">
        <f t="shared" si="178"/>
        <v/>
      </c>
      <c r="P360" s="35" t="str">
        <f t="shared" si="178"/>
        <v/>
      </c>
      <c r="Q360" s="63" t="str">
        <f t="shared" si="178"/>
        <v/>
      </c>
      <c r="R360" s="63" t="str">
        <f t="shared" si="178"/>
        <v/>
      </c>
      <c r="S360" s="63" t="str">
        <f t="shared" si="178"/>
        <v/>
      </c>
      <c r="T360" s="63" t="str">
        <f t="shared" si="178"/>
        <v/>
      </c>
      <c r="U360" s="63" t="str">
        <f t="shared" si="178"/>
        <v/>
      </c>
      <c r="V360" s="64" t="str">
        <f t="shared" si="178"/>
        <v/>
      </c>
    </row>
    <row r="361" spans="1:22" ht="13.95" customHeight="1" thickBot="1" x14ac:dyDescent="0.35">
      <c r="A361" s="83"/>
      <c r="B361" s="86"/>
      <c r="C361" s="61" t="s">
        <v>550</v>
      </c>
      <c r="D361" s="73"/>
      <c r="E361" s="89"/>
      <c r="F361" s="65" t="str">
        <f t="shared" ref="F361:V361" si="179">IFERROR(SQRT(2*(F359-F358)^2/(F359+F358)),"")</f>
        <v/>
      </c>
      <c r="G361" s="65" t="str">
        <f t="shared" si="179"/>
        <v/>
      </c>
      <c r="H361" s="65" t="str">
        <f t="shared" si="179"/>
        <v/>
      </c>
      <c r="I361" s="65" t="str">
        <f t="shared" si="179"/>
        <v/>
      </c>
      <c r="J361" s="65" t="str">
        <f t="shared" si="179"/>
        <v/>
      </c>
      <c r="K361" s="65" t="str">
        <f t="shared" si="179"/>
        <v/>
      </c>
      <c r="L361" s="65" t="str">
        <f t="shared" si="179"/>
        <v/>
      </c>
      <c r="M361" s="65" t="str">
        <f t="shared" si="179"/>
        <v/>
      </c>
      <c r="N361" s="70" t="str">
        <f t="shared" si="179"/>
        <v/>
      </c>
      <c r="O361" s="70" t="str">
        <f t="shared" si="179"/>
        <v/>
      </c>
      <c r="P361" s="70" t="str">
        <f t="shared" si="179"/>
        <v/>
      </c>
      <c r="Q361" s="65" t="str">
        <f t="shared" si="179"/>
        <v/>
      </c>
      <c r="R361" s="65" t="str">
        <f t="shared" si="179"/>
        <v/>
      </c>
      <c r="S361" s="65" t="str">
        <f t="shared" si="179"/>
        <v/>
      </c>
      <c r="T361" s="65" t="str">
        <f t="shared" si="179"/>
        <v/>
      </c>
      <c r="U361" s="65" t="str">
        <f t="shared" si="179"/>
        <v/>
      </c>
      <c r="V361" s="66" t="str">
        <f t="shared" si="179"/>
        <v/>
      </c>
    </row>
    <row r="362" spans="1:22" ht="13.95" customHeight="1" x14ac:dyDescent="0.3">
      <c r="A362" s="81">
        <v>8026500</v>
      </c>
      <c r="B362" s="84" t="s">
        <v>18</v>
      </c>
      <c r="C362" s="58" t="s">
        <v>547</v>
      </c>
      <c r="D362" s="71"/>
      <c r="E362" s="91"/>
      <c r="F362" s="58"/>
      <c r="G362" s="58"/>
      <c r="H362" s="58"/>
      <c r="I362" s="58"/>
      <c r="J362" s="58"/>
      <c r="K362" s="58"/>
      <c r="L362" s="58"/>
      <c r="M362" s="58"/>
      <c r="Q362" s="58"/>
      <c r="R362" s="58"/>
      <c r="S362" s="58"/>
      <c r="T362" s="58"/>
      <c r="U362" s="58"/>
      <c r="V362" s="59"/>
    </row>
    <row r="363" spans="1:22" ht="13.95" customHeight="1" x14ac:dyDescent="0.3">
      <c r="A363" s="82"/>
      <c r="B363" s="85"/>
      <c r="C363" s="18" t="s">
        <v>548</v>
      </c>
      <c r="D363" s="72"/>
      <c r="E363" s="88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60"/>
    </row>
    <row r="364" spans="1:22" ht="13.95" customHeight="1" x14ac:dyDescent="0.3">
      <c r="A364" s="82"/>
      <c r="B364" s="85"/>
      <c r="C364" s="18" t="s">
        <v>549</v>
      </c>
      <c r="D364" s="72"/>
      <c r="E364" s="88"/>
      <c r="F364" s="63" t="str">
        <f t="shared" ref="F364:V364" si="180">IFERROR((F363-F362)/F362,"")</f>
        <v/>
      </c>
      <c r="G364" s="63" t="str">
        <f t="shared" si="180"/>
        <v/>
      </c>
      <c r="H364" s="63" t="str">
        <f t="shared" si="180"/>
        <v/>
      </c>
      <c r="I364" s="63" t="str">
        <f t="shared" si="180"/>
        <v/>
      </c>
      <c r="J364" s="63" t="str">
        <f t="shared" si="180"/>
        <v/>
      </c>
      <c r="K364" s="63" t="str">
        <f t="shared" si="180"/>
        <v/>
      </c>
      <c r="L364" s="63" t="str">
        <f t="shared" si="180"/>
        <v/>
      </c>
      <c r="M364" s="63" t="str">
        <f t="shared" si="180"/>
        <v/>
      </c>
      <c r="N364" s="35" t="str">
        <f t="shared" si="180"/>
        <v/>
      </c>
      <c r="O364" s="35" t="str">
        <f t="shared" si="180"/>
        <v/>
      </c>
      <c r="P364" s="35" t="str">
        <f t="shared" si="180"/>
        <v/>
      </c>
      <c r="Q364" s="63" t="str">
        <f t="shared" si="180"/>
        <v/>
      </c>
      <c r="R364" s="63" t="str">
        <f t="shared" si="180"/>
        <v/>
      </c>
      <c r="S364" s="63" t="str">
        <f t="shared" si="180"/>
        <v/>
      </c>
      <c r="T364" s="63" t="str">
        <f t="shared" si="180"/>
        <v/>
      </c>
      <c r="U364" s="63" t="str">
        <f t="shared" si="180"/>
        <v/>
      </c>
      <c r="V364" s="64" t="str">
        <f t="shared" si="180"/>
        <v/>
      </c>
    </row>
    <row r="365" spans="1:22" ht="13.95" customHeight="1" thickBot="1" x14ac:dyDescent="0.35">
      <c r="A365" s="83"/>
      <c r="B365" s="86"/>
      <c r="C365" s="61" t="s">
        <v>550</v>
      </c>
      <c r="D365" s="73"/>
      <c r="E365" s="89"/>
      <c r="F365" s="65" t="str">
        <f t="shared" ref="F365:V365" si="181">IFERROR(SQRT(2*(F363-F362)^2/(F363+F362)),"")</f>
        <v/>
      </c>
      <c r="G365" s="65" t="str">
        <f t="shared" si="181"/>
        <v/>
      </c>
      <c r="H365" s="65" t="str">
        <f t="shared" si="181"/>
        <v/>
      </c>
      <c r="I365" s="65" t="str">
        <f t="shared" si="181"/>
        <v/>
      </c>
      <c r="J365" s="65" t="str">
        <f t="shared" si="181"/>
        <v/>
      </c>
      <c r="K365" s="65" t="str">
        <f t="shared" si="181"/>
        <v/>
      </c>
      <c r="L365" s="65" t="str">
        <f t="shared" si="181"/>
        <v/>
      </c>
      <c r="M365" s="65" t="str">
        <f t="shared" si="181"/>
        <v/>
      </c>
      <c r="N365" s="74" t="str">
        <f t="shared" si="181"/>
        <v/>
      </c>
      <c r="O365" s="74" t="str">
        <f t="shared" si="181"/>
        <v/>
      </c>
      <c r="P365" s="74" t="str">
        <f t="shared" si="181"/>
        <v/>
      </c>
      <c r="Q365" s="65" t="str">
        <f t="shared" si="181"/>
        <v/>
      </c>
      <c r="R365" s="65" t="str">
        <f t="shared" si="181"/>
        <v/>
      </c>
      <c r="S365" s="65" t="str">
        <f t="shared" si="181"/>
        <v/>
      </c>
      <c r="T365" s="65" t="str">
        <f t="shared" si="181"/>
        <v/>
      </c>
      <c r="U365" s="65" t="str">
        <f t="shared" si="181"/>
        <v/>
      </c>
      <c r="V365" s="66" t="str">
        <f t="shared" si="181"/>
        <v/>
      </c>
    </row>
    <row r="366" spans="1:22" ht="13.95" customHeight="1" x14ac:dyDescent="0.3">
      <c r="A366" s="81">
        <v>8032700</v>
      </c>
      <c r="B366" s="84" t="s">
        <v>198</v>
      </c>
      <c r="C366" s="58" t="s">
        <v>547</v>
      </c>
      <c r="D366" s="87"/>
      <c r="E366" s="90"/>
    </row>
    <row r="367" spans="1:22" ht="13.95" customHeight="1" x14ac:dyDescent="0.3">
      <c r="A367" s="82"/>
      <c r="B367" s="85"/>
      <c r="C367" s="18" t="s">
        <v>548</v>
      </c>
      <c r="D367" s="88"/>
      <c r="E367" s="88"/>
    </row>
    <row r="368" spans="1:22" ht="13.95" customHeight="1" x14ac:dyDescent="0.3">
      <c r="A368" s="82"/>
      <c r="B368" s="85"/>
      <c r="C368" s="18" t="s">
        <v>549</v>
      </c>
      <c r="D368" s="88"/>
      <c r="E368" s="88"/>
      <c r="F368" s="63" t="str">
        <f t="shared" ref="F368:V368" si="182">IFERROR((F367-F366)/F366,"")</f>
        <v/>
      </c>
      <c r="G368" s="63" t="str">
        <f t="shared" si="182"/>
        <v/>
      </c>
      <c r="H368" s="63" t="str">
        <f t="shared" si="182"/>
        <v/>
      </c>
      <c r="I368" s="63" t="str">
        <f t="shared" si="182"/>
        <v/>
      </c>
      <c r="J368" s="63" t="str">
        <f t="shared" si="182"/>
        <v/>
      </c>
      <c r="K368" s="63" t="str">
        <f t="shared" si="182"/>
        <v/>
      </c>
      <c r="L368" s="63" t="str">
        <f t="shared" si="182"/>
        <v/>
      </c>
      <c r="M368" s="63" t="str">
        <f t="shared" si="182"/>
        <v/>
      </c>
      <c r="N368" s="35" t="str">
        <f t="shared" si="182"/>
        <v/>
      </c>
      <c r="O368" s="35" t="str">
        <f t="shared" si="182"/>
        <v/>
      </c>
      <c r="P368" s="35" t="str">
        <f t="shared" si="182"/>
        <v/>
      </c>
      <c r="Q368" s="63" t="str">
        <f t="shared" si="182"/>
        <v/>
      </c>
      <c r="R368" s="63" t="str">
        <f t="shared" si="182"/>
        <v/>
      </c>
      <c r="S368" s="63" t="str">
        <f t="shared" si="182"/>
        <v/>
      </c>
      <c r="T368" s="63" t="str">
        <f t="shared" si="182"/>
        <v/>
      </c>
      <c r="U368" s="63" t="str">
        <f t="shared" si="182"/>
        <v/>
      </c>
      <c r="V368" s="64" t="str">
        <f t="shared" si="182"/>
        <v/>
      </c>
    </row>
    <row r="369" spans="1:22" ht="13.95" customHeight="1" thickBot="1" x14ac:dyDescent="0.35">
      <c r="A369" s="83"/>
      <c r="B369" s="86"/>
      <c r="C369" s="61" t="s">
        <v>550</v>
      </c>
      <c r="D369" s="89"/>
      <c r="E369" s="89"/>
      <c r="F369" s="65" t="str">
        <f t="shared" ref="F369:V369" si="183">IFERROR(SQRT(2*(F367-F366)^2/(F367+F366)),"")</f>
        <v/>
      </c>
      <c r="G369" s="65" t="str">
        <f t="shared" si="183"/>
        <v/>
      </c>
      <c r="H369" s="65" t="str">
        <f t="shared" si="183"/>
        <v/>
      </c>
      <c r="I369" s="65" t="str">
        <f t="shared" si="183"/>
        <v/>
      </c>
      <c r="J369" s="65" t="str">
        <f t="shared" si="183"/>
        <v/>
      </c>
      <c r="K369" s="65" t="str">
        <f t="shared" si="183"/>
        <v/>
      </c>
      <c r="L369" s="65" t="str">
        <f t="shared" si="183"/>
        <v/>
      </c>
      <c r="M369" s="65" t="str">
        <f t="shared" si="183"/>
        <v/>
      </c>
      <c r="N369" s="74" t="str">
        <f t="shared" si="183"/>
        <v/>
      </c>
      <c r="O369" s="74" t="str">
        <f t="shared" si="183"/>
        <v/>
      </c>
      <c r="P369" s="74" t="str">
        <f t="shared" si="183"/>
        <v/>
      </c>
      <c r="Q369" s="65" t="str">
        <f t="shared" si="183"/>
        <v/>
      </c>
      <c r="R369" s="65" t="str">
        <f t="shared" si="183"/>
        <v/>
      </c>
      <c r="S369" s="65" t="str">
        <f t="shared" si="183"/>
        <v/>
      </c>
      <c r="T369" s="65" t="str">
        <f t="shared" si="183"/>
        <v/>
      </c>
      <c r="U369" s="65" t="str">
        <f t="shared" si="183"/>
        <v/>
      </c>
      <c r="V369" s="66" t="str">
        <f t="shared" si="183"/>
        <v/>
      </c>
    </row>
    <row r="370" spans="1:22" ht="13.95" customHeight="1" x14ac:dyDescent="0.3">
      <c r="A370" s="81">
        <v>8006100</v>
      </c>
      <c r="B370" s="84" t="s">
        <v>36</v>
      </c>
      <c r="C370" s="58" t="s">
        <v>547</v>
      </c>
      <c r="D370" s="71"/>
      <c r="E370" s="91"/>
      <c r="F370" s="75"/>
      <c r="G370" s="75"/>
      <c r="H370" s="75"/>
      <c r="I370" s="75"/>
      <c r="J370" s="75"/>
      <c r="K370" s="75"/>
      <c r="L370" s="75"/>
      <c r="M370" s="75"/>
      <c r="Q370" s="75"/>
      <c r="R370" s="75"/>
      <c r="S370" s="75"/>
      <c r="T370" s="75"/>
      <c r="U370" s="75"/>
      <c r="V370" s="76"/>
    </row>
    <row r="371" spans="1:22" ht="13.95" customHeight="1" x14ac:dyDescent="0.3">
      <c r="A371" s="82"/>
      <c r="B371" s="85"/>
      <c r="C371" s="18" t="s">
        <v>548</v>
      </c>
      <c r="D371" s="72"/>
      <c r="E371" s="88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60"/>
    </row>
    <row r="372" spans="1:22" ht="13.95" customHeight="1" x14ac:dyDescent="0.3">
      <c r="A372" s="82"/>
      <c r="B372" s="85"/>
      <c r="C372" s="18" t="s">
        <v>549</v>
      </c>
      <c r="D372" s="72"/>
      <c r="E372" s="88"/>
      <c r="F372" s="63" t="str">
        <f t="shared" ref="F372:V372" si="184">IFERROR((F371-F370)/F370,"")</f>
        <v/>
      </c>
      <c r="G372" s="63" t="str">
        <f t="shared" si="184"/>
        <v/>
      </c>
      <c r="H372" s="63" t="str">
        <f t="shared" si="184"/>
        <v/>
      </c>
      <c r="I372" s="63" t="str">
        <f t="shared" si="184"/>
        <v/>
      </c>
      <c r="J372" s="63" t="str">
        <f t="shared" si="184"/>
        <v/>
      </c>
      <c r="K372" s="63" t="str">
        <f t="shared" si="184"/>
        <v/>
      </c>
      <c r="L372" s="63" t="str">
        <f t="shared" si="184"/>
        <v/>
      </c>
      <c r="M372" s="63" t="str">
        <f t="shared" si="184"/>
        <v/>
      </c>
      <c r="N372" s="35" t="str">
        <f t="shared" si="184"/>
        <v/>
      </c>
      <c r="O372" s="35" t="str">
        <f t="shared" si="184"/>
        <v/>
      </c>
      <c r="P372" s="35" t="str">
        <f t="shared" si="184"/>
        <v/>
      </c>
      <c r="Q372" s="63" t="str">
        <f t="shared" si="184"/>
        <v/>
      </c>
      <c r="R372" s="63" t="str">
        <f t="shared" si="184"/>
        <v/>
      </c>
      <c r="S372" s="63" t="str">
        <f t="shared" si="184"/>
        <v/>
      </c>
      <c r="T372" s="63" t="str">
        <f t="shared" si="184"/>
        <v/>
      </c>
      <c r="U372" s="63" t="str">
        <f t="shared" si="184"/>
        <v/>
      </c>
      <c r="V372" s="64" t="str">
        <f t="shared" si="184"/>
        <v/>
      </c>
    </row>
    <row r="373" spans="1:22" ht="13.95" customHeight="1" thickBot="1" x14ac:dyDescent="0.35">
      <c r="A373" s="83"/>
      <c r="B373" s="86"/>
      <c r="C373" s="61" t="s">
        <v>550</v>
      </c>
      <c r="D373" s="73"/>
      <c r="E373" s="89"/>
      <c r="F373" s="65" t="str">
        <f t="shared" ref="F373:V373" si="185">IFERROR(SQRT(2*(F371-F370)^2/(F371+F370)),"")</f>
        <v/>
      </c>
      <c r="G373" s="65" t="str">
        <f t="shared" si="185"/>
        <v/>
      </c>
      <c r="H373" s="65" t="str">
        <f t="shared" si="185"/>
        <v/>
      </c>
      <c r="I373" s="65" t="str">
        <f t="shared" si="185"/>
        <v/>
      </c>
      <c r="J373" s="65" t="str">
        <f t="shared" si="185"/>
        <v/>
      </c>
      <c r="K373" s="65" t="str">
        <f t="shared" si="185"/>
        <v/>
      </c>
      <c r="L373" s="65" t="str">
        <f t="shared" si="185"/>
        <v/>
      </c>
      <c r="M373" s="65" t="str">
        <f t="shared" si="185"/>
        <v/>
      </c>
      <c r="N373" s="70" t="str">
        <f t="shared" si="185"/>
        <v/>
      </c>
      <c r="O373" s="70" t="str">
        <f t="shared" si="185"/>
        <v/>
      </c>
      <c r="P373" s="70" t="str">
        <f t="shared" si="185"/>
        <v/>
      </c>
      <c r="Q373" s="65" t="str">
        <f t="shared" si="185"/>
        <v/>
      </c>
      <c r="R373" s="65" t="str">
        <f t="shared" si="185"/>
        <v/>
      </c>
      <c r="S373" s="65" t="str">
        <f t="shared" si="185"/>
        <v/>
      </c>
      <c r="T373" s="65" t="str">
        <f t="shared" si="185"/>
        <v/>
      </c>
      <c r="U373" s="65" t="str">
        <f t="shared" si="185"/>
        <v/>
      </c>
      <c r="V373" s="66" t="str">
        <f t="shared" si="185"/>
        <v/>
      </c>
    </row>
    <row r="374" spans="1:22" ht="13.95" customHeight="1" x14ac:dyDescent="0.3">
      <c r="A374" s="81">
        <v>8025400</v>
      </c>
      <c r="B374" s="84" t="s">
        <v>68</v>
      </c>
      <c r="C374" s="58" t="s">
        <v>547</v>
      </c>
      <c r="D374" s="71"/>
      <c r="E374" s="91"/>
      <c r="F374" s="58"/>
      <c r="G374" s="58"/>
      <c r="H374" s="58"/>
      <c r="I374" s="58"/>
      <c r="J374" s="58"/>
      <c r="K374" s="58"/>
      <c r="L374" s="58"/>
      <c r="M374" s="58"/>
      <c r="Q374" s="58"/>
      <c r="R374" s="58"/>
      <c r="S374" s="58"/>
      <c r="T374" s="58"/>
      <c r="U374" s="58"/>
      <c r="V374" s="59"/>
    </row>
    <row r="375" spans="1:22" ht="13.95" customHeight="1" x14ac:dyDescent="0.3">
      <c r="A375" s="82"/>
      <c r="B375" s="85"/>
      <c r="C375" s="18" t="s">
        <v>548</v>
      </c>
      <c r="D375" s="72"/>
      <c r="E375" s="88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60"/>
    </row>
    <row r="376" spans="1:22" ht="13.95" customHeight="1" x14ac:dyDescent="0.3">
      <c r="A376" s="82"/>
      <c r="B376" s="85"/>
      <c r="C376" s="18" t="s">
        <v>549</v>
      </c>
      <c r="D376" s="72"/>
      <c r="E376" s="88"/>
      <c r="F376" s="63" t="str">
        <f t="shared" ref="F376:V376" si="186">IFERROR((F375-F374)/F374,"")</f>
        <v/>
      </c>
      <c r="G376" s="63" t="str">
        <f t="shared" si="186"/>
        <v/>
      </c>
      <c r="H376" s="63" t="str">
        <f t="shared" si="186"/>
        <v/>
      </c>
      <c r="I376" s="63" t="str">
        <f t="shared" si="186"/>
        <v/>
      </c>
      <c r="J376" s="63" t="str">
        <f t="shared" si="186"/>
        <v/>
      </c>
      <c r="K376" s="63" t="str">
        <f t="shared" si="186"/>
        <v/>
      </c>
      <c r="L376" s="63" t="str">
        <f t="shared" si="186"/>
        <v/>
      </c>
      <c r="M376" s="63" t="str">
        <f t="shared" si="186"/>
        <v/>
      </c>
      <c r="N376" s="35" t="str">
        <f t="shared" si="186"/>
        <v/>
      </c>
      <c r="O376" s="35" t="str">
        <f t="shared" si="186"/>
        <v/>
      </c>
      <c r="P376" s="35" t="str">
        <f t="shared" si="186"/>
        <v/>
      </c>
      <c r="Q376" s="63" t="str">
        <f t="shared" si="186"/>
        <v/>
      </c>
      <c r="R376" s="63" t="str">
        <f t="shared" si="186"/>
        <v/>
      </c>
      <c r="S376" s="63" t="str">
        <f t="shared" si="186"/>
        <v/>
      </c>
      <c r="T376" s="63" t="str">
        <f t="shared" si="186"/>
        <v/>
      </c>
      <c r="U376" s="63" t="str">
        <f t="shared" si="186"/>
        <v/>
      </c>
      <c r="V376" s="64" t="str">
        <f t="shared" si="186"/>
        <v/>
      </c>
    </row>
    <row r="377" spans="1:22" ht="13.95" customHeight="1" thickBot="1" x14ac:dyDescent="0.35">
      <c r="A377" s="83"/>
      <c r="B377" s="86"/>
      <c r="C377" s="61" t="s">
        <v>550</v>
      </c>
      <c r="D377" s="73"/>
      <c r="E377" s="89"/>
      <c r="F377" s="65" t="str">
        <f t="shared" ref="F377:V377" si="187">IFERROR(SQRT(2*(F375-F374)^2/(F375+F374)),"")</f>
        <v/>
      </c>
      <c r="G377" s="65" t="str">
        <f t="shared" si="187"/>
        <v/>
      </c>
      <c r="H377" s="65" t="str">
        <f t="shared" si="187"/>
        <v/>
      </c>
      <c r="I377" s="65" t="str">
        <f t="shared" si="187"/>
        <v/>
      </c>
      <c r="J377" s="65" t="str">
        <f t="shared" si="187"/>
        <v/>
      </c>
      <c r="K377" s="65" t="str">
        <f t="shared" si="187"/>
        <v/>
      </c>
      <c r="L377" s="65" t="str">
        <f t="shared" si="187"/>
        <v/>
      </c>
      <c r="M377" s="65" t="str">
        <f t="shared" si="187"/>
        <v/>
      </c>
      <c r="N377" s="70" t="str">
        <f t="shared" si="187"/>
        <v/>
      </c>
      <c r="O377" s="70" t="str">
        <f t="shared" si="187"/>
        <v/>
      </c>
      <c r="P377" s="70" t="str">
        <f t="shared" si="187"/>
        <v/>
      </c>
      <c r="Q377" s="65" t="str">
        <f t="shared" si="187"/>
        <v/>
      </c>
      <c r="R377" s="65" t="str">
        <f t="shared" si="187"/>
        <v/>
      </c>
      <c r="S377" s="65" t="str">
        <f t="shared" si="187"/>
        <v/>
      </c>
      <c r="T377" s="65" t="str">
        <f t="shared" si="187"/>
        <v/>
      </c>
      <c r="U377" s="65" t="str">
        <f t="shared" si="187"/>
        <v/>
      </c>
      <c r="V377" s="66" t="str">
        <f t="shared" si="187"/>
        <v/>
      </c>
    </row>
    <row r="378" spans="1:22" ht="13.95" customHeight="1" x14ac:dyDescent="0.3">
      <c r="A378" s="81">
        <v>8022000</v>
      </c>
      <c r="B378" s="84" t="s">
        <v>60</v>
      </c>
      <c r="C378" s="58" t="s">
        <v>547</v>
      </c>
      <c r="D378" s="71"/>
      <c r="E378" s="91"/>
      <c r="F378" s="58"/>
      <c r="G378" s="58"/>
      <c r="H378" s="58"/>
      <c r="I378" s="58"/>
      <c r="J378" s="58"/>
      <c r="K378" s="58"/>
      <c r="L378" s="58"/>
      <c r="M378" s="58"/>
      <c r="Q378" s="58"/>
      <c r="R378" s="58"/>
      <c r="S378" s="58"/>
      <c r="T378" s="58"/>
      <c r="U378" s="58"/>
      <c r="V378" s="59"/>
    </row>
    <row r="379" spans="1:22" ht="13.95" customHeight="1" x14ac:dyDescent="0.3">
      <c r="A379" s="82"/>
      <c r="B379" s="85"/>
      <c r="C379" s="18" t="s">
        <v>548</v>
      </c>
      <c r="D379" s="72"/>
      <c r="E379" s="88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60"/>
    </row>
    <row r="380" spans="1:22" ht="13.95" customHeight="1" x14ac:dyDescent="0.3">
      <c r="A380" s="82"/>
      <c r="B380" s="85"/>
      <c r="C380" s="18" t="s">
        <v>549</v>
      </c>
      <c r="D380" s="72"/>
      <c r="E380" s="88"/>
      <c r="F380" s="63" t="str">
        <f t="shared" ref="F380:V380" si="188">IFERROR((F379-F378)/F378,"")</f>
        <v/>
      </c>
      <c r="G380" s="63" t="str">
        <f t="shared" si="188"/>
        <v/>
      </c>
      <c r="H380" s="63" t="str">
        <f t="shared" si="188"/>
        <v/>
      </c>
      <c r="I380" s="63" t="str">
        <f t="shared" si="188"/>
        <v/>
      </c>
      <c r="J380" s="63" t="str">
        <f t="shared" si="188"/>
        <v/>
      </c>
      <c r="K380" s="63" t="str">
        <f t="shared" si="188"/>
        <v/>
      </c>
      <c r="L380" s="63" t="str">
        <f t="shared" si="188"/>
        <v/>
      </c>
      <c r="M380" s="63" t="str">
        <f t="shared" si="188"/>
        <v/>
      </c>
      <c r="N380" s="35" t="str">
        <f t="shared" si="188"/>
        <v/>
      </c>
      <c r="O380" s="35" t="str">
        <f t="shared" si="188"/>
        <v/>
      </c>
      <c r="P380" s="35" t="str">
        <f t="shared" si="188"/>
        <v/>
      </c>
      <c r="Q380" s="63" t="str">
        <f t="shared" si="188"/>
        <v/>
      </c>
      <c r="R380" s="63" t="str">
        <f t="shared" si="188"/>
        <v/>
      </c>
      <c r="S380" s="63" t="str">
        <f t="shared" si="188"/>
        <v/>
      </c>
      <c r="T380" s="63" t="str">
        <f t="shared" si="188"/>
        <v/>
      </c>
      <c r="U380" s="63" t="str">
        <f t="shared" si="188"/>
        <v/>
      </c>
      <c r="V380" s="64" t="str">
        <f t="shared" si="188"/>
        <v/>
      </c>
    </row>
    <row r="381" spans="1:22" ht="13.95" customHeight="1" thickBot="1" x14ac:dyDescent="0.35">
      <c r="A381" s="83"/>
      <c r="B381" s="86"/>
      <c r="C381" s="61" t="s">
        <v>550</v>
      </c>
      <c r="D381" s="73"/>
      <c r="E381" s="89"/>
      <c r="F381" s="65" t="str">
        <f t="shared" ref="F381:V381" si="189">IFERROR(SQRT(2*(F379-F378)^2/(F379+F378)),"")</f>
        <v/>
      </c>
      <c r="G381" s="65" t="str">
        <f t="shared" si="189"/>
        <v/>
      </c>
      <c r="H381" s="65" t="str">
        <f t="shared" si="189"/>
        <v/>
      </c>
      <c r="I381" s="65" t="str">
        <f t="shared" si="189"/>
        <v/>
      </c>
      <c r="J381" s="65" t="str">
        <f t="shared" si="189"/>
        <v/>
      </c>
      <c r="K381" s="65" t="str">
        <f t="shared" si="189"/>
        <v/>
      </c>
      <c r="L381" s="65" t="str">
        <f t="shared" si="189"/>
        <v/>
      </c>
      <c r="M381" s="65" t="str">
        <f t="shared" si="189"/>
        <v/>
      </c>
      <c r="N381" s="70" t="str">
        <f t="shared" si="189"/>
        <v/>
      </c>
      <c r="O381" s="70" t="str">
        <f t="shared" si="189"/>
        <v/>
      </c>
      <c r="P381" s="70" t="str">
        <f t="shared" si="189"/>
        <v/>
      </c>
      <c r="Q381" s="65" t="str">
        <f t="shared" si="189"/>
        <v/>
      </c>
      <c r="R381" s="65" t="str">
        <f t="shared" si="189"/>
        <v/>
      </c>
      <c r="S381" s="65" t="str">
        <f t="shared" si="189"/>
        <v/>
      </c>
      <c r="T381" s="65" t="str">
        <f t="shared" si="189"/>
        <v/>
      </c>
      <c r="U381" s="65" t="str">
        <f t="shared" si="189"/>
        <v/>
      </c>
      <c r="V381" s="66" t="str">
        <f t="shared" si="189"/>
        <v/>
      </c>
    </row>
    <row r="382" spans="1:22" ht="13.95" customHeight="1" x14ac:dyDescent="0.3">
      <c r="A382" s="81">
        <v>8010200</v>
      </c>
      <c r="B382" s="84" t="s">
        <v>43</v>
      </c>
      <c r="C382" s="58" t="s">
        <v>547</v>
      </c>
      <c r="D382" s="71"/>
      <c r="E382" s="91"/>
      <c r="F382" s="58"/>
      <c r="G382" s="58"/>
      <c r="H382" s="58"/>
      <c r="I382" s="58"/>
      <c r="J382" s="58"/>
      <c r="K382" s="58"/>
      <c r="L382" s="58"/>
      <c r="M382" s="58"/>
      <c r="Q382" s="58"/>
      <c r="R382" s="58"/>
      <c r="S382" s="58"/>
      <c r="T382" s="58"/>
      <c r="U382" s="58"/>
      <c r="V382" s="59"/>
    </row>
    <row r="383" spans="1:22" ht="13.95" customHeight="1" x14ac:dyDescent="0.3">
      <c r="A383" s="82"/>
      <c r="B383" s="85"/>
      <c r="C383" s="18" t="s">
        <v>548</v>
      </c>
      <c r="D383" s="72"/>
      <c r="E383" s="88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60"/>
    </row>
    <row r="384" spans="1:22" ht="13.95" customHeight="1" x14ac:dyDescent="0.3">
      <c r="A384" s="82"/>
      <c r="B384" s="85"/>
      <c r="C384" s="18" t="s">
        <v>549</v>
      </c>
      <c r="D384" s="72"/>
      <c r="E384" s="88"/>
      <c r="F384" s="63" t="str">
        <f t="shared" ref="F384:V384" si="190">IFERROR((F383-F382)/F382,"")</f>
        <v/>
      </c>
      <c r="G384" s="63" t="str">
        <f t="shared" si="190"/>
        <v/>
      </c>
      <c r="H384" s="63" t="str">
        <f t="shared" si="190"/>
        <v/>
      </c>
      <c r="I384" s="63" t="str">
        <f t="shared" si="190"/>
        <v/>
      </c>
      <c r="J384" s="63" t="str">
        <f t="shared" si="190"/>
        <v/>
      </c>
      <c r="K384" s="63" t="str">
        <f t="shared" si="190"/>
        <v/>
      </c>
      <c r="L384" s="63" t="str">
        <f t="shared" si="190"/>
        <v/>
      </c>
      <c r="M384" s="63" t="str">
        <f t="shared" si="190"/>
        <v/>
      </c>
      <c r="N384" s="35" t="str">
        <f t="shared" si="190"/>
        <v/>
      </c>
      <c r="O384" s="35" t="str">
        <f t="shared" si="190"/>
        <v/>
      </c>
      <c r="P384" s="35" t="str">
        <f t="shared" si="190"/>
        <v/>
      </c>
      <c r="Q384" s="63" t="str">
        <f t="shared" si="190"/>
        <v/>
      </c>
      <c r="R384" s="63" t="str">
        <f t="shared" si="190"/>
        <v/>
      </c>
      <c r="S384" s="63" t="str">
        <f t="shared" si="190"/>
        <v/>
      </c>
      <c r="T384" s="63" t="str">
        <f t="shared" si="190"/>
        <v/>
      </c>
      <c r="U384" s="63" t="str">
        <f t="shared" si="190"/>
        <v/>
      </c>
      <c r="V384" s="64" t="str">
        <f t="shared" si="190"/>
        <v/>
      </c>
    </row>
    <row r="385" spans="1:22" ht="13.95" customHeight="1" thickBot="1" x14ac:dyDescent="0.35">
      <c r="A385" s="83"/>
      <c r="B385" s="86"/>
      <c r="C385" s="61" t="s">
        <v>550</v>
      </c>
      <c r="D385" s="73"/>
      <c r="E385" s="89"/>
      <c r="F385" s="65" t="str">
        <f t="shared" ref="F385:V385" si="191">IFERROR(SQRT(2*(F383-F382)^2/(F383+F382)),"")</f>
        <v/>
      </c>
      <c r="G385" s="65" t="str">
        <f t="shared" si="191"/>
        <v/>
      </c>
      <c r="H385" s="65" t="str">
        <f t="shared" si="191"/>
        <v/>
      </c>
      <c r="I385" s="65" t="str">
        <f t="shared" si="191"/>
        <v/>
      </c>
      <c r="J385" s="65" t="str">
        <f t="shared" si="191"/>
        <v/>
      </c>
      <c r="K385" s="65" t="str">
        <f t="shared" si="191"/>
        <v/>
      </c>
      <c r="L385" s="65" t="str">
        <f t="shared" si="191"/>
        <v/>
      </c>
      <c r="M385" s="65" t="str">
        <f t="shared" si="191"/>
        <v/>
      </c>
      <c r="N385" s="70" t="str">
        <f t="shared" si="191"/>
        <v/>
      </c>
      <c r="O385" s="70" t="str">
        <f t="shared" si="191"/>
        <v/>
      </c>
      <c r="P385" s="70" t="str">
        <f t="shared" si="191"/>
        <v/>
      </c>
      <c r="Q385" s="65" t="str">
        <f t="shared" si="191"/>
        <v/>
      </c>
      <c r="R385" s="65" t="str">
        <f t="shared" si="191"/>
        <v/>
      </c>
      <c r="S385" s="65" t="str">
        <f t="shared" si="191"/>
        <v/>
      </c>
      <c r="T385" s="65" t="str">
        <f t="shared" si="191"/>
        <v/>
      </c>
      <c r="U385" s="65" t="str">
        <f t="shared" si="191"/>
        <v/>
      </c>
      <c r="V385" s="66" t="str">
        <f t="shared" si="191"/>
        <v/>
      </c>
    </row>
    <row r="386" spans="1:22" ht="13.95" customHeight="1" x14ac:dyDescent="0.3">
      <c r="A386" s="81">
        <v>8054700</v>
      </c>
      <c r="B386" s="84" t="s">
        <v>127</v>
      </c>
      <c r="C386" s="58" t="s">
        <v>547</v>
      </c>
      <c r="D386" s="71"/>
      <c r="E386" s="91"/>
      <c r="F386" s="58"/>
      <c r="G386" s="58"/>
      <c r="H386" s="58"/>
      <c r="I386" s="58"/>
      <c r="J386" s="58"/>
      <c r="K386" s="58"/>
      <c r="L386" s="58"/>
      <c r="M386" s="58"/>
      <c r="Q386" s="58"/>
      <c r="R386" s="58"/>
      <c r="S386" s="58"/>
      <c r="T386" s="58"/>
      <c r="U386" s="58"/>
      <c r="V386" s="59"/>
    </row>
    <row r="387" spans="1:22" ht="13.95" customHeight="1" x14ac:dyDescent="0.3">
      <c r="A387" s="82"/>
      <c r="B387" s="85"/>
      <c r="C387" s="18" t="s">
        <v>548</v>
      </c>
      <c r="D387" s="72"/>
      <c r="E387" s="88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60"/>
    </row>
    <row r="388" spans="1:22" ht="13.95" customHeight="1" x14ac:dyDescent="0.3">
      <c r="A388" s="82"/>
      <c r="B388" s="85"/>
      <c r="C388" s="18" t="s">
        <v>549</v>
      </c>
      <c r="D388" s="72"/>
      <c r="E388" s="88"/>
      <c r="F388" s="63" t="str">
        <f t="shared" ref="F388:V388" si="192">IFERROR((F387-F386)/F386,"")</f>
        <v/>
      </c>
      <c r="G388" s="63" t="str">
        <f t="shared" si="192"/>
        <v/>
      </c>
      <c r="H388" s="63" t="str">
        <f t="shared" si="192"/>
        <v/>
      </c>
      <c r="I388" s="63" t="str">
        <f t="shared" si="192"/>
        <v/>
      </c>
      <c r="J388" s="63" t="str">
        <f t="shared" si="192"/>
        <v/>
      </c>
      <c r="K388" s="63" t="str">
        <f t="shared" si="192"/>
        <v/>
      </c>
      <c r="L388" s="63" t="str">
        <f t="shared" si="192"/>
        <v/>
      </c>
      <c r="M388" s="63" t="str">
        <f t="shared" si="192"/>
        <v/>
      </c>
      <c r="N388" s="35" t="str">
        <f t="shared" si="192"/>
        <v/>
      </c>
      <c r="O388" s="35" t="str">
        <f t="shared" si="192"/>
        <v/>
      </c>
      <c r="P388" s="35" t="str">
        <f t="shared" si="192"/>
        <v/>
      </c>
      <c r="Q388" s="63" t="str">
        <f t="shared" si="192"/>
        <v/>
      </c>
      <c r="R388" s="63" t="str">
        <f t="shared" si="192"/>
        <v/>
      </c>
      <c r="S388" s="63" t="str">
        <f t="shared" si="192"/>
        <v/>
      </c>
      <c r="T388" s="63" t="str">
        <f t="shared" si="192"/>
        <v/>
      </c>
      <c r="U388" s="63" t="str">
        <f t="shared" si="192"/>
        <v/>
      </c>
      <c r="V388" s="64" t="str">
        <f t="shared" si="192"/>
        <v/>
      </c>
    </row>
    <row r="389" spans="1:22" ht="13.95" customHeight="1" thickBot="1" x14ac:dyDescent="0.35">
      <c r="A389" s="83"/>
      <c r="B389" s="86"/>
      <c r="C389" s="61" t="s">
        <v>550</v>
      </c>
      <c r="D389" s="73"/>
      <c r="E389" s="89"/>
      <c r="F389" s="65" t="str">
        <f t="shared" ref="F389:V389" si="193">IFERROR(SQRT(2*(F387-F386)^2/(F387+F386)),"")</f>
        <v/>
      </c>
      <c r="G389" s="65" t="str">
        <f t="shared" si="193"/>
        <v/>
      </c>
      <c r="H389" s="65" t="str">
        <f t="shared" si="193"/>
        <v/>
      </c>
      <c r="I389" s="65" t="str">
        <f t="shared" si="193"/>
        <v/>
      </c>
      <c r="J389" s="65" t="str">
        <f t="shared" si="193"/>
        <v/>
      </c>
      <c r="K389" s="65" t="str">
        <f t="shared" si="193"/>
        <v/>
      </c>
      <c r="L389" s="65" t="str">
        <f t="shared" si="193"/>
        <v/>
      </c>
      <c r="M389" s="65" t="str">
        <f t="shared" si="193"/>
        <v/>
      </c>
      <c r="N389" s="70" t="str">
        <f t="shared" si="193"/>
        <v/>
      </c>
      <c r="O389" s="70" t="str">
        <f t="shared" si="193"/>
        <v/>
      </c>
      <c r="P389" s="70" t="str">
        <f t="shared" si="193"/>
        <v/>
      </c>
      <c r="Q389" s="65" t="str">
        <f t="shared" si="193"/>
        <v/>
      </c>
      <c r="R389" s="65" t="str">
        <f t="shared" si="193"/>
        <v/>
      </c>
      <c r="S389" s="65" t="str">
        <f t="shared" si="193"/>
        <v/>
      </c>
      <c r="T389" s="65" t="str">
        <f t="shared" si="193"/>
        <v/>
      </c>
      <c r="U389" s="65" t="str">
        <f t="shared" si="193"/>
        <v/>
      </c>
      <c r="V389" s="66" t="str">
        <f t="shared" si="193"/>
        <v/>
      </c>
    </row>
    <row r="390" spans="1:22" ht="13.95" customHeight="1" x14ac:dyDescent="0.3">
      <c r="A390" s="81">
        <v>8008800</v>
      </c>
      <c r="B390" s="84" t="s">
        <v>184</v>
      </c>
      <c r="C390" s="58" t="s">
        <v>547</v>
      </c>
      <c r="D390" s="71"/>
      <c r="E390" s="91"/>
      <c r="F390" s="58"/>
      <c r="G390" s="58"/>
      <c r="H390" s="58"/>
      <c r="I390" s="58"/>
      <c r="J390" s="58"/>
      <c r="K390" s="58"/>
      <c r="L390" s="58"/>
      <c r="M390" s="58"/>
      <c r="Q390" s="58"/>
      <c r="R390" s="58"/>
      <c r="S390" s="58"/>
      <c r="T390" s="58"/>
      <c r="U390" s="58"/>
      <c r="V390" s="59"/>
    </row>
    <row r="391" spans="1:22" ht="13.95" customHeight="1" x14ac:dyDescent="0.3">
      <c r="A391" s="82"/>
      <c r="B391" s="85"/>
      <c r="C391" s="18" t="s">
        <v>548</v>
      </c>
      <c r="D391" s="72"/>
      <c r="E391" s="88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60"/>
    </row>
    <row r="392" spans="1:22" ht="13.95" customHeight="1" x14ac:dyDescent="0.3">
      <c r="A392" s="82"/>
      <c r="B392" s="85"/>
      <c r="C392" s="18" t="s">
        <v>549</v>
      </c>
      <c r="D392" s="72"/>
      <c r="E392" s="88"/>
      <c r="F392" s="63" t="str">
        <f t="shared" ref="F392:V392" si="194">IFERROR((F391-F390)/F390,"")</f>
        <v/>
      </c>
      <c r="G392" s="63" t="str">
        <f t="shared" si="194"/>
        <v/>
      </c>
      <c r="H392" s="63" t="str">
        <f t="shared" si="194"/>
        <v/>
      </c>
      <c r="I392" s="63" t="str">
        <f t="shared" si="194"/>
        <v/>
      </c>
      <c r="J392" s="63" t="str">
        <f t="shared" si="194"/>
        <v/>
      </c>
      <c r="K392" s="63" t="str">
        <f t="shared" si="194"/>
        <v/>
      </c>
      <c r="L392" s="63" t="str">
        <f t="shared" si="194"/>
        <v/>
      </c>
      <c r="M392" s="63" t="str">
        <f t="shared" si="194"/>
        <v/>
      </c>
      <c r="N392" s="35" t="str">
        <f t="shared" si="194"/>
        <v/>
      </c>
      <c r="O392" s="35" t="str">
        <f t="shared" si="194"/>
        <v/>
      </c>
      <c r="P392" s="35" t="str">
        <f t="shared" si="194"/>
        <v/>
      </c>
      <c r="Q392" s="63" t="str">
        <f t="shared" si="194"/>
        <v/>
      </c>
      <c r="R392" s="63" t="str">
        <f t="shared" si="194"/>
        <v/>
      </c>
      <c r="S392" s="63" t="str">
        <f t="shared" si="194"/>
        <v/>
      </c>
      <c r="T392" s="63" t="str">
        <f t="shared" si="194"/>
        <v/>
      </c>
      <c r="U392" s="63" t="str">
        <f t="shared" si="194"/>
        <v/>
      </c>
      <c r="V392" s="64" t="str">
        <f t="shared" si="194"/>
        <v/>
      </c>
    </row>
    <row r="393" spans="1:22" ht="13.95" customHeight="1" thickBot="1" x14ac:dyDescent="0.35">
      <c r="A393" s="83"/>
      <c r="B393" s="86"/>
      <c r="C393" s="61" t="s">
        <v>550</v>
      </c>
      <c r="D393" s="73"/>
      <c r="E393" s="89"/>
      <c r="F393" s="65" t="str">
        <f t="shared" ref="F393:V393" si="195">IFERROR(SQRT(2*(F391-F390)^2/(F391+F390)),"")</f>
        <v/>
      </c>
      <c r="G393" s="65" t="str">
        <f t="shared" si="195"/>
        <v/>
      </c>
      <c r="H393" s="65" t="str">
        <f t="shared" si="195"/>
        <v/>
      </c>
      <c r="I393" s="65" t="str">
        <f t="shared" si="195"/>
        <v/>
      </c>
      <c r="J393" s="65" t="str">
        <f t="shared" si="195"/>
        <v/>
      </c>
      <c r="K393" s="65" t="str">
        <f t="shared" si="195"/>
        <v/>
      </c>
      <c r="L393" s="65" t="str">
        <f t="shared" si="195"/>
        <v/>
      </c>
      <c r="M393" s="65" t="str">
        <f t="shared" si="195"/>
        <v/>
      </c>
      <c r="N393" s="70" t="str">
        <f t="shared" si="195"/>
        <v/>
      </c>
      <c r="O393" s="70" t="str">
        <f t="shared" si="195"/>
        <v/>
      </c>
      <c r="P393" s="70" t="str">
        <f t="shared" si="195"/>
        <v/>
      </c>
      <c r="Q393" s="65" t="str">
        <f t="shared" si="195"/>
        <v/>
      </c>
      <c r="R393" s="65" t="str">
        <f t="shared" si="195"/>
        <v/>
      </c>
      <c r="S393" s="65" t="str">
        <f t="shared" si="195"/>
        <v/>
      </c>
      <c r="T393" s="65" t="str">
        <f t="shared" si="195"/>
        <v/>
      </c>
      <c r="U393" s="65" t="str">
        <f t="shared" si="195"/>
        <v/>
      </c>
      <c r="V393" s="66" t="str">
        <f t="shared" si="195"/>
        <v/>
      </c>
    </row>
    <row r="394" spans="1:22" ht="13.95" customHeight="1" x14ac:dyDescent="0.3">
      <c r="A394" s="81">
        <v>8009500</v>
      </c>
      <c r="B394" s="84" t="s">
        <v>185</v>
      </c>
      <c r="C394" s="58" t="s">
        <v>547</v>
      </c>
      <c r="D394" s="71"/>
      <c r="E394" s="91"/>
      <c r="F394" s="58"/>
      <c r="G394" s="58"/>
      <c r="H394" s="58"/>
      <c r="I394" s="58"/>
      <c r="J394" s="58"/>
      <c r="K394" s="58"/>
      <c r="L394" s="58"/>
      <c r="M394" s="58"/>
      <c r="Q394" s="58"/>
      <c r="R394" s="58"/>
      <c r="S394" s="58"/>
      <c r="T394" s="58"/>
      <c r="U394" s="58"/>
      <c r="V394" s="59"/>
    </row>
    <row r="395" spans="1:22" ht="13.95" customHeight="1" x14ac:dyDescent="0.3">
      <c r="A395" s="82"/>
      <c r="B395" s="85"/>
      <c r="C395" s="18" t="s">
        <v>548</v>
      </c>
      <c r="D395" s="72"/>
      <c r="E395" s="88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60"/>
    </row>
    <row r="396" spans="1:22" ht="13.95" customHeight="1" x14ac:dyDescent="0.3">
      <c r="A396" s="82"/>
      <c r="B396" s="85"/>
      <c r="C396" s="18" t="s">
        <v>549</v>
      </c>
      <c r="D396" s="72"/>
      <c r="E396" s="88"/>
      <c r="F396" s="63" t="str">
        <f t="shared" ref="F396:V396" si="196">IFERROR((F395-F394)/F394,"")</f>
        <v/>
      </c>
      <c r="G396" s="63" t="str">
        <f t="shared" si="196"/>
        <v/>
      </c>
      <c r="H396" s="63" t="str">
        <f t="shared" si="196"/>
        <v/>
      </c>
      <c r="I396" s="63" t="str">
        <f t="shared" si="196"/>
        <v/>
      </c>
      <c r="J396" s="63" t="str">
        <f t="shared" si="196"/>
        <v/>
      </c>
      <c r="K396" s="63" t="str">
        <f t="shared" si="196"/>
        <v/>
      </c>
      <c r="L396" s="63" t="str">
        <f t="shared" si="196"/>
        <v/>
      </c>
      <c r="M396" s="63" t="str">
        <f t="shared" si="196"/>
        <v/>
      </c>
      <c r="N396" s="35" t="str">
        <f t="shared" si="196"/>
        <v/>
      </c>
      <c r="O396" s="35" t="str">
        <f t="shared" si="196"/>
        <v/>
      </c>
      <c r="P396" s="35" t="str">
        <f t="shared" si="196"/>
        <v/>
      </c>
      <c r="Q396" s="63" t="str">
        <f t="shared" si="196"/>
        <v/>
      </c>
      <c r="R396" s="63" t="str">
        <f t="shared" si="196"/>
        <v/>
      </c>
      <c r="S396" s="63" t="str">
        <f t="shared" si="196"/>
        <v/>
      </c>
      <c r="T396" s="63" t="str">
        <f t="shared" si="196"/>
        <v/>
      </c>
      <c r="U396" s="63" t="str">
        <f t="shared" si="196"/>
        <v/>
      </c>
      <c r="V396" s="64" t="str">
        <f t="shared" si="196"/>
        <v/>
      </c>
    </row>
    <row r="397" spans="1:22" ht="13.95" customHeight="1" thickBot="1" x14ac:dyDescent="0.35">
      <c r="A397" s="83"/>
      <c r="B397" s="86"/>
      <c r="C397" s="61" t="s">
        <v>550</v>
      </c>
      <c r="D397" s="73"/>
      <c r="E397" s="89"/>
      <c r="F397" s="65" t="str">
        <f t="shared" ref="F397:V397" si="197">IFERROR(SQRT(2*(F395-F394)^2/(F395+F394)),"")</f>
        <v/>
      </c>
      <c r="G397" s="65" t="str">
        <f t="shared" si="197"/>
        <v/>
      </c>
      <c r="H397" s="65" t="str">
        <f t="shared" si="197"/>
        <v/>
      </c>
      <c r="I397" s="65" t="str">
        <f t="shared" si="197"/>
        <v/>
      </c>
      <c r="J397" s="65" t="str">
        <f t="shared" si="197"/>
        <v/>
      </c>
      <c r="K397" s="65" t="str">
        <f t="shared" si="197"/>
        <v/>
      </c>
      <c r="L397" s="65" t="str">
        <f t="shared" si="197"/>
        <v/>
      </c>
      <c r="M397" s="65" t="str">
        <f t="shared" si="197"/>
        <v/>
      </c>
      <c r="N397" s="70" t="str">
        <f t="shared" si="197"/>
        <v/>
      </c>
      <c r="O397" s="70" t="str">
        <f t="shared" si="197"/>
        <v/>
      </c>
      <c r="P397" s="70" t="str">
        <f t="shared" si="197"/>
        <v/>
      </c>
      <c r="Q397" s="65" t="str">
        <f t="shared" si="197"/>
        <v/>
      </c>
      <c r="R397" s="65" t="str">
        <f t="shared" si="197"/>
        <v/>
      </c>
      <c r="S397" s="65" t="str">
        <f t="shared" si="197"/>
        <v/>
      </c>
      <c r="T397" s="65" t="str">
        <f t="shared" si="197"/>
        <v/>
      </c>
      <c r="U397" s="65" t="str">
        <f t="shared" si="197"/>
        <v/>
      </c>
      <c r="V397" s="66" t="str">
        <f t="shared" si="197"/>
        <v/>
      </c>
    </row>
    <row r="398" spans="1:22" ht="13.95" customHeight="1" x14ac:dyDescent="0.3">
      <c r="A398" s="81">
        <v>8005700</v>
      </c>
      <c r="B398" s="84" t="s">
        <v>35</v>
      </c>
      <c r="C398" s="58" t="s">
        <v>547</v>
      </c>
      <c r="D398" s="71"/>
      <c r="E398" s="91"/>
      <c r="F398" s="58"/>
      <c r="G398" s="58"/>
      <c r="H398" s="58"/>
      <c r="I398" s="58"/>
      <c r="J398" s="58"/>
      <c r="K398" s="58"/>
      <c r="L398" s="58"/>
      <c r="M398" s="58"/>
      <c r="Q398" s="58"/>
      <c r="R398" s="58"/>
      <c r="S398" s="58"/>
      <c r="T398" s="58"/>
      <c r="U398" s="58"/>
      <c r="V398" s="59"/>
    </row>
    <row r="399" spans="1:22" ht="13.95" customHeight="1" x14ac:dyDescent="0.3">
      <c r="A399" s="82"/>
      <c r="B399" s="85"/>
      <c r="C399" s="18" t="s">
        <v>548</v>
      </c>
      <c r="D399" s="72"/>
      <c r="E399" s="88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60"/>
    </row>
    <row r="400" spans="1:22" ht="13.95" customHeight="1" x14ac:dyDescent="0.3">
      <c r="A400" s="82"/>
      <c r="B400" s="85"/>
      <c r="C400" s="18" t="s">
        <v>549</v>
      </c>
      <c r="D400" s="72"/>
      <c r="E400" s="88"/>
      <c r="F400" s="63" t="str">
        <f t="shared" ref="F400:V400" si="198">IFERROR((F399-F398)/F398,"")</f>
        <v/>
      </c>
      <c r="G400" s="63" t="str">
        <f t="shared" si="198"/>
        <v/>
      </c>
      <c r="H400" s="63" t="str">
        <f t="shared" si="198"/>
        <v/>
      </c>
      <c r="I400" s="63" t="str">
        <f t="shared" si="198"/>
        <v/>
      </c>
      <c r="J400" s="63" t="str">
        <f t="shared" si="198"/>
        <v/>
      </c>
      <c r="K400" s="63" t="str">
        <f t="shared" si="198"/>
        <v/>
      </c>
      <c r="L400" s="63" t="str">
        <f t="shared" si="198"/>
        <v/>
      </c>
      <c r="M400" s="63" t="str">
        <f t="shared" si="198"/>
        <v/>
      </c>
      <c r="N400" s="35" t="str">
        <f t="shared" si="198"/>
        <v/>
      </c>
      <c r="O400" s="35" t="str">
        <f t="shared" si="198"/>
        <v/>
      </c>
      <c r="P400" s="35" t="str">
        <f t="shared" si="198"/>
        <v/>
      </c>
      <c r="Q400" s="63" t="str">
        <f t="shared" si="198"/>
        <v/>
      </c>
      <c r="R400" s="63" t="str">
        <f t="shared" si="198"/>
        <v/>
      </c>
      <c r="S400" s="63" t="str">
        <f t="shared" si="198"/>
        <v/>
      </c>
      <c r="T400" s="63" t="str">
        <f t="shared" si="198"/>
        <v/>
      </c>
      <c r="U400" s="63" t="str">
        <f t="shared" si="198"/>
        <v/>
      </c>
      <c r="V400" s="64" t="str">
        <f t="shared" si="198"/>
        <v/>
      </c>
    </row>
    <row r="401" spans="1:22" ht="13.95" customHeight="1" thickBot="1" x14ac:dyDescent="0.35">
      <c r="A401" s="83"/>
      <c r="B401" s="86"/>
      <c r="C401" s="61" t="s">
        <v>550</v>
      </c>
      <c r="D401" s="73"/>
      <c r="E401" s="89"/>
      <c r="F401" s="65" t="str">
        <f t="shared" ref="F401:V401" si="199">IFERROR(SQRT(2*(F399-F398)^2/(F399+F398)),"")</f>
        <v/>
      </c>
      <c r="G401" s="65" t="str">
        <f t="shared" si="199"/>
        <v/>
      </c>
      <c r="H401" s="65" t="str">
        <f t="shared" si="199"/>
        <v/>
      </c>
      <c r="I401" s="65" t="str">
        <f t="shared" si="199"/>
        <v/>
      </c>
      <c r="J401" s="65" t="str">
        <f t="shared" si="199"/>
        <v/>
      </c>
      <c r="K401" s="65" t="str">
        <f t="shared" si="199"/>
        <v/>
      </c>
      <c r="L401" s="65" t="str">
        <f t="shared" si="199"/>
        <v/>
      </c>
      <c r="M401" s="65" t="str">
        <f t="shared" si="199"/>
        <v/>
      </c>
      <c r="N401" s="70" t="str">
        <f t="shared" si="199"/>
        <v/>
      </c>
      <c r="O401" s="70" t="str">
        <f t="shared" si="199"/>
        <v/>
      </c>
      <c r="P401" s="70" t="str">
        <f t="shared" si="199"/>
        <v/>
      </c>
      <c r="Q401" s="65" t="str">
        <f t="shared" si="199"/>
        <v/>
      </c>
      <c r="R401" s="65" t="str">
        <f t="shared" si="199"/>
        <v/>
      </c>
      <c r="S401" s="65" t="str">
        <f t="shared" si="199"/>
        <v/>
      </c>
      <c r="T401" s="65" t="str">
        <f t="shared" si="199"/>
        <v/>
      </c>
      <c r="U401" s="65" t="str">
        <f t="shared" si="199"/>
        <v/>
      </c>
      <c r="V401" s="66" t="str">
        <f t="shared" si="199"/>
        <v/>
      </c>
    </row>
    <row r="402" spans="1:22" ht="13.95" customHeight="1" x14ac:dyDescent="0.3">
      <c r="A402" s="81">
        <v>8007100</v>
      </c>
      <c r="B402" s="84" t="s">
        <v>183</v>
      </c>
      <c r="C402" s="58" t="s">
        <v>547</v>
      </c>
      <c r="D402" s="71"/>
      <c r="E402" s="91"/>
      <c r="F402" s="58"/>
      <c r="G402" s="58"/>
      <c r="H402" s="58"/>
      <c r="I402" s="58"/>
      <c r="J402" s="58"/>
      <c r="K402" s="58"/>
      <c r="L402" s="58"/>
      <c r="M402" s="58"/>
      <c r="Q402" s="58"/>
      <c r="R402" s="58"/>
      <c r="S402" s="58"/>
      <c r="T402" s="58"/>
      <c r="U402" s="58"/>
      <c r="V402" s="59"/>
    </row>
    <row r="403" spans="1:22" ht="13.95" customHeight="1" x14ac:dyDescent="0.3">
      <c r="A403" s="82"/>
      <c r="B403" s="85"/>
      <c r="C403" s="18" t="s">
        <v>548</v>
      </c>
      <c r="D403" s="72"/>
      <c r="E403" s="88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60"/>
    </row>
    <row r="404" spans="1:22" ht="13.95" customHeight="1" x14ac:dyDescent="0.3">
      <c r="A404" s="82"/>
      <c r="B404" s="85"/>
      <c r="C404" s="18" t="s">
        <v>549</v>
      </c>
      <c r="D404" s="72"/>
      <c r="E404" s="88"/>
      <c r="F404" s="63" t="str">
        <f t="shared" ref="F404:V404" si="200">IFERROR((F403-F402)/F402,"")</f>
        <v/>
      </c>
      <c r="G404" s="63" t="str">
        <f t="shared" si="200"/>
        <v/>
      </c>
      <c r="H404" s="63" t="str">
        <f t="shared" si="200"/>
        <v/>
      </c>
      <c r="I404" s="63" t="str">
        <f t="shared" si="200"/>
        <v/>
      </c>
      <c r="J404" s="63" t="str">
        <f t="shared" si="200"/>
        <v/>
      </c>
      <c r="K404" s="63" t="str">
        <f t="shared" si="200"/>
        <v/>
      </c>
      <c r="L404" s="63" t="str">
        <f t="shared" si="200"/>
        <v/>
      </c>
      <c r="M404" s="63" t="str">
        <f t="shared" si="200"/>
        <v/>
      </c>
      <c r="N404" s="35" t="str">
        <f t="shared" si="200"/>
        <v/>
      </c>
      <c r="O404" s="35" t="str">
        <f t="shared" si="200"/>
        <v/>
      </c>
      <c r="P404" s="35" t="str">
        <f t="shared" si="200"/>
        <v/>
      </c>
      <c r="Q404" s="63" t="str">
        <f t="shared" si="200"/>
        <v/>
      </c>
      <c r="R404" s="63" t="str">
        <f t="shared" si="200"/>
        <v/>
      </c>
      <c r="S404" s="63" t="str">
        <f t="shared" si="200"/>
        <v/>
      </c>
      <c r="T404" s="63" t="str">
        <f t="shared" si="200"/>
        <v/>
      </c>
      <c r="U404" s="63" t="str">
        <f t="shared" si="200"/>
        <v/>
      </c>
      <c r="V404" s="64" t="str">
        <f t="shared" si="200"/>
        <v/>
      </c>
    </row>
    <row r="405" spans="1:22" ht="13.95" customHeight="1" thickBot="1" x14ac:dyDescent="0.35">
      <c r="A405" s="83"/>
      <c r="B405" s="86"/>
      <c r="C405" s="61" t="s">
        <v>550</v>
      </c>
      <c r="D405" s="73"/>
      <c r="E405" s="89"/>
      <c r="F405" s="65" t="str">
        <f t="shared" ref="F405:V405" si="201">IFERROR(SQRT(2*(F403-F402)^2/(F403+F402)),"")</f>
        <v/>
      </c>
      <c r="G405" s="65" t="str">
        <f t="shared" si="201"/>
        <v/>
      </c>
      <c r="H405" s="65" t="str">
        <f t="shared" si="201"/>
        <v/>
      </c>
      <c r="I405" s="65" t="str">
        <f t="shared" si="201"/>
        <v/>
      </c>
      <c r="J405" s="65" t="str">
        <f t="shared" si="201"/>
        <v/>
      </c>
      <c r="K405" s="65" t="str">
        <f t="shared" si="201"/>
        <v/>
      </c>
      <c r="L405" s="65" t="str">
        <f t="shared" si="201"/>
        <v/>
      </c>
      <c r="M405" s="65" t="str">
        <f t="shared" si="201"/>
        <v/>
      </c>
      <c r="N405" s="70" t="str">
        <f t="shared" si="201"/>
        <v/>
      </c>
      <c r="O405" s="70" t="str">
        <f t="shared" si="201"/>
        <v/>
      </c>
      <c r="P405" s="70" t="str">
        <f t="shared" si="201"/>
        <v/>
      </c>
      <c r="Q405" s="65" t="str">
        <f t="shared" si="201"/>
        <v/>
      </c>
      <c r="R405" s="65" t="str">
        <f t="shared" si="201"/>
        <v/>
      </c>
      <c r="S405" s="65" t="str">
        <f t="shared" si="201"/>
        <v/>
      </c>
      <c r="T405" s="65" t="str">
        <f t="shared" si="201"/>
        <v/>
      </c>
      <c r="U405" s="65" t="str">
        <f t="shared" si="201"/>
        <v/>
      </c>
      <c r="V405" s="66" t="str">
        <f t="shared" si="201"/>
        <v/>
      </c>
    </row>
    <row r="406" spans="1:22" ht="13.95" customHeight="1" x14ac:dyDescent="0.3">
      <c r="A406" s="81">
        <v>8027600</v>
      </c>
      <c r="B406" s="84" t="s">
        <v>79</v>
      </c>
      <c r="C406" s="58" t="s">
        <v>547</v>
      </c>
      <c r="D406" s="87">
        <v>45763</v>
      </c>
      <c r="E406" s="91" t="s">
        <v>560</v>
      </c>
      <c r="F406" s="58">
        <v>99440</v>
      </c>
      <c r="G406" s="58">
        <v>5154</v>
      </c>
      <c r="H406" s="58">
        <v>8153</v>
      </c>
      <c r="I406" s="58">
        <v>74214</v>
      </c>
      <c r="J406" s="58">
        <v>11919</v>
      </c>
      <c r="K406" s="18">
        <v>1464</v>
      </c>
      <c r="L406" s="18">
        <f t="shared" ref="L406" si="202">SUM(L402:L405)</f>
        <v>0</v>
      </c>
      <c r="M406" s="18">
        <v>3690</v>
      </c>
      <c r="N406" s="18">
        <v>2106</v>
      </c>
      <c r="O406" s="18">
        <v>1688</v>
      </c>
      <c r="P406" s="18">
        <v>4359</v>
      </c>
      <c r="Q406" s="18">
        <v>2070</v>
      </c>
      <c r="R406" s="18">
        <v>72144</v>
      </c>
      <c r="S406" s="18">
        <v>0</v>
      </c>
      <c r="T406" s="18">
        <v>0</v>
      </c>
      <c r="U406" s="18">
        <v>11919</v>
      </c>
      <c r="V406" s="18">
        <v>0</v>
      </c>
    </row>
    <row r="407" spans="1:22" ht="13.95" customHeight="1" x14ac:dyDescent="0.3">
      <c r="A407" s="82"/>
      <c r="B407" s="85"/>
      <c r="C407" s="18" t="s">
        <v>548</v>
      </c>
      <c r="D407" s="88"/>
      <c r="E407" s="88"/>
      <c r="F407" s="18">
        <v>27674</v>
      </c>
      <c r="G407" s="18">
        <v>2196</v>
      </c>
      <c r="H407" s="18">
        <v>7384</v>
      </c>
      <c r="I407" s="18">
        <v>7043</v>
      </c>
      <c r="J407" s="18">
        <v>11051</v>
      </c>
      <c r="K407" s="18">
        <v>1389</v>
      </c>
      <c r="L407" s="18">
        <v>0</v>
      </c>
      <c r="M407" s="18">
        <v>807</v>
      </c>
      <c r="N407" s="18">
        <v>2206</v>
      </c>
      <c r="O407" s="18">
        <v>1195</v>
      </c>
      <c r="P407" s="18">
        <v>3983</v>
      </c>
      <c r="Q407" s="18">
        <v>1448</v>
      </c>
      <c r="R407" s="18">
        <v>5595</v>
      </c>
      <c r="S407" s="18">
        <f t="shared" ref="S407:V407" si="203">SUM(S403:S406)</f>
        <v>0</v>
      </c>
      <c r="T407" s="18">
        <v>89</v>
      </c>
      <c r="U407" s="18">
        <v>10962</v>
      </c>
      <c r="V407" s="18">
        <f t="shared" si="203"/>
        <v>0</v>
      </c>
    </row>
    <row r="408" spans="1:22" ht="13.95" customHeight="1" x14ac:dyDescent="0.3">
      <c r="A408" s="82"/>
      <c r="B408" s="85"/>
      <c r="C408" s="18" t="s">
        <v>549</v>
      </c>
      <c r="D408" s="88"/>
      <c r="E408" s="88"/>
      <c r="F408" s="63">
        <f t="shared" ref="F408:U408" si="204">IFERROR((F407-F406)/F406,"")</f>
        <v>-0.72170152855993563</v>
      </c>
      <c r="G408" s="63">
        <f t="shared" si="204"/>
        <v>-0.57392316647264263</v>
      </c>
      <c r="H408" s="63">
        <f t="shared" si="204"/>
        <v>-9.4321108794308842E-2</v>
      </c>
      <c r="I408" s="63">
        <f t="shared" si="204"/>
        <v>-0.90509876842644243</v>
      </c>
      <c r="J408" s="63">
        <f t="shared" si="204"/>
        <v>-7.2824901417904181E-2</v>
      </c>
      <c r="K408" s="63">
        <f t="shared" si="204"/>
        <v>-5.1229508196721313E-2</v>
      </c>
      <c r="L408" s="63" t="str">
        <f t="shared" si="204"/>
        <v/>
      </c>
      <c r="M408" s="63">
        <f t="shared" si="204"/>
        <v>-0.78130081300813004</v>
      </c>
      <c r="N408" s="35">
        <f t="shared" si="204"/>
        <v>4.7483380816714153E-2</v>
      </c>
      <c r="O408" s="35">
        <f t="shared" si="204"/>
        <v>-0.29206161137440756</v>
      </c>
      <c r="P408" s="35">
        <f t="shared" si="204"/>
        <v>-8.6258316127552193E-2</v>
      </c>
      <c r="Q408" s="63">
        <f t="shared" si="204"/>
        <v>-0.30048309178743959</v>
      </c>
      <c r="R408" s="63">
        <f t="shared" si="204"/>
        <v>-0.92244677312042578</v>
      </c>
      <c r="S408" s="63">
        <v>0</v>
      </c>
      <c r="T408" s="63" t="str">
        <f t="shared" si="204"/>
        <v/>
      </c>
      <c r="U408" s="63">
        <f t="shared" si="204"/>
        <v>-8.0291970802919707E-2</v>
      </c>
      <c r="V408" s="64">
        <v>0</v>
      </c>
    </row>
    <row r="409" spans="1:22" ht="13.95" customHeight="1" thickBot="1" x14ac:dyDescent="0.35">
      <c r="A409" s="83"/>
      <c r="B409" s="86"/>
      <c r="C409" s="61" t="s">
        <v>550</v>
      </c>
      <c r="D409" s="89"/>
      <c r="E409" s="89"/>
      <c r="F409" s="65">
        <f t="shared" ref="F409:U409" si="205">IFERROR(SQRT(2*(F407-F406)^2/(F407+F406)),"")</f>
        <v>284.66694852579656</v>
      </c>
      <c r="G409" s="65">
        <f t="shared" si="205"/>
        <v>48.794345607511801</v>
      </c>
      <c r="H409" s="65">
        <f t="shared" si="205"/>
        <v>8.724845692333103</v>
      </c>
      <c r="I409" s="65">
        <f t="shared" si="205"/>
        <v>333.24713133180376</v>
      </c>
      <c r="J409" s="65">
        <f t="shared" si="205"/>
        <v>8.0994256932656281</v>
      </c>
      <c r="K409" s="65">
        <f t="shared" si="205"/>
        <v>1.985753676973844</v>
      </c>
      <c r="L409" s="65" t="str">
        <f t="shared" si="205"/>
        <v/>
      </c>
      <c r="M409" s="65">
        <f t="shared" si="205"/>
        <v>60.799246422772804</v>
      </c>
      <c r="N409" s="74">
        <f t="shared" si="205"/>
        <v>2.1536524612697399</v>
      </c>
      <c r="O409" s="74">
        <f t="shared" si="205"/>
        <v>12.98492949668932</v>
      </c>
      <c r="P409" s="74">
        <f t="shared" si="205"/>
        <v>5.8219403304414188</v>
      </c>
      <c r="Q409" s="65">
        <f t="shared" si="205"/>
        <v>14.830557087854119</v>
      </c>
      <c r="R409" s="65">
        <f t="shared" si="205"/>
        <v>337.54917966676481</v>
      </c>
      <c r="S409" s="65">
        <v>0</v>
      </c>
      <c r="T409" s="65">
        <f t="shared" si="205"/>
        <v>13.341664064126334</v>
      </c>
      <c r="U409" s="65">
        <f t="shared" si="205"/>
        <v>8.947247171010952</v>
      </c>
      <c r="V409" s="66">
        <v>0</v>
      </c>
    </row>
    <row r="410" spans="1:22" ht="13.95" customHeight="1" x14ac:dyDescent="0.3">
      <c r="A410" s="81">
        <v>8054100</v>
      </c>
      <c r="B410" s="84" t="s">
        <v>236</v>
      </c>
      <c r="C410" s="58" t="s">
        <v>547</v>
      </c>
      <c r="D410" s="87"/>
      <c r="E410" s="90"/>
    </row>
    <row r="411" spans="1:22" ht="13.95" customHeight="1" x14ac:dyDescent="0.3">
      <c r="A411" s="82"/>
      <c r="B411" s="85"/>
      <c r="C411" s="18" t="s">
        <v>548</v>
      </c>
      <c r="D411" s="88"/>
      <c r="E411" s="88"/>
      <c r="V411" s="60"/>
    </row>
    <row r="412" spans="1:22" ht="13.95" customHeight="1" x14ac:dyDescent="0.3">
      <c r="A412" s="82"/>
      <c r="B412" s="85"/>
      <c r="C412" s="18" t="s">
        <v>549</v>
      </c>
      <c r="D412" s="88"/>
      <c r="E412" s="88"/>
      <c r="F412" s="63" t="str">
        <f t="shared" ref="F412:V412" si="206">IFERROR((F411-F410)/F410,"")</f>
        <v/>
      </c>
      <c r="G412" s="63" t="str">
        <f t="shared" si="206"/>
        <v/>
      </c>
      <c r="H412" s="63" t="str">
        <f t="shared" si="206"/>
        <v/>
      </c>
      <c r="I412" s="63" t="str">
        <f t="shared" si="206"/>
        <v/>
      </c>
      <c r="J412" s="63" t="str">
        <f t="shared" si="206"/>
        <v/>
      </c>
      <c r="K412" s="63" t="str">
        <f t="shared" si="206"/>
        <v/>
      </c>
      <c r="L412" s="63" t="str">
        <f t="shared" si="206"/>
        <v/>
      </c>
      <c r="M412" s="63" t="str">
        <f t="shared" si="206"/>
        <v/>
      </c>
      <c r="N412" s="35" t="str">
        <f t="shared" si="206"/>
        <v/>
      </c>
      <c r="O412" s="35" t="str">
        <f t="shared" si="206"/>
        <v/>
      </c>
      <c r="P412" s="35" t="str">
        <f t="shared" si="206"/>
        <v/>
      </c>
      <c r="Q412" s="63" t="str">
        <f t="shared" si="206"/>
        <v/>
      </c>
      <c r="R412" s="63" t="str">
        <f t="shared" si="206"/>
        <v/>
      </c>
      <c r="S412" s="63" t="str">
        <f t="shared" si="206"/>
        <v/>
      </c>
      <c r="T412" s="63" t="str">
        <f t="shared" si="206"/>
        <v/>
      </c>
      <c r="U412" s="63" t="str">
        <f t="shared" si="206"/>
        <v/>
      </c>
      <c r="V412" s="64" t="str">
        <f t="shared" si="206"/>
        <v/>
      </c>
    </row>
    <row r="413" spans="1:22" ht="13.95" customHeight="1" thickBot="1" x14ac:dyDescent="0.35">
      <c r="A413" s="83"/>
      <c r="B413" s="86"/>
      <c r="C413" s="61" t="s">
        <v>550</v>
      </c>
      <c r="D413" s="89"/>
      <c r="E413" s="89"/>
      <c r="F413" s="65" t="str">
        <f t="shared" ref="F413:V413" si="207">IFERROR(SQRT(2*(F411-F410)^2/(F411+F410)),"")</f>
        <v/>
      </c>
      <c r="G413" s="65" t="str">
        <f t="shared" si="207"/>
        <v/>
      </c>
      <c r="H413" s="65" t="str">
        <f t="shared" si="207"/>
        <v/>
      </c>
      <c r="I413" s="65" t="str">
        <f t="shared" si="207"/>
        <v/>
      </c>
      <c r="J413" s="65" t="str">
        <f t="shared" si="207"/>
        <v/>
      </c>
      <c r="K413" s="65" t="str">
        <f t="shared" si="207"/>
        <v/>
      </c>
      <c r="L413" s="65" t="str">
        <f t="shared" si="207"/>
        <v/>
      </c>
      <c r="M413" s="65" t="str">
        <f t="shared" si="207"/>
        <v/>
      </c>
      <c r="N413" s="74" t="str">
        <f t="shared" si="207"/>
        <v/>
      </c>
      <c r="O413" s="74" t="str">
        <f t="shared" si="207"/>
        <v/>
      </c>
      <c r="P413" s="74" t="str">
        <f t="shared" si="207"/>
        <v/>
      </c>
      <c r="Q413" s="65" t="str">
        <f t="shared" si="207"/>
        <v/>
      </c>
      <c r="R413" s="65" t="str">
        <f t="shared" si="207"/>
        <v/>
      </c>
      <c r="S413" s="65" t="str">
        <f t="shared" si="207"/>
        <v/>
      </c>
      <c r="T413" s="65" t="str">
        <f t="shared" si="207"/>
        <v/>
      </c>
      <c r="U413" s="65" t="str">
        <f t="shared" si="207"/>
        <v/>
      </c>
      <c r="V413" s="66" t="str">
        <f t="shared" si="207"/>
        <v/>
      </c>
    </row>
    <row r="414" spans="1:22" ht="13.95" customHeight="1" x14ac:dyDescent="0.3">
      <c r="A414" s="81">
        <v>8051500</v>
      </c>
      <c r="B414" s="84" t="s">
        <v>229</v>
      </c>
      <c r="C414" s="58" t="s">
        <v>547</v>
      </c>
      <c r="D414" s="87"/>
      <c r="E414" s="90"/>
    </row>
    <row r="415" spans="1:22" ht="13.95" customHeight="1" x14ac:dyDescent="0.3">
      <c r="A415" s="82"/>
      <c r="B415" s="85"/>
      <c r="C415" s="18" t="s">
        <v>548</v>
      </c>
      <c r="D415" s="88"/>
      <c r="E415" s="88"/>
      <c r="V415" s="60"/>
    </row>
    <row r="416" spans="1:22" ht="13.95" customHeight="1" x14ac:dyDescent="0.3">
      <c r="A416" s="82"/>
      <c r="B416" s="85"/>
      <c r="C416" s="18" t="s">
        <v>549</v>
      </c>
      <c r="D416" s="88"/>
      <c r="E416" s="88"/>
      <c r="F416" s="63" t="str">
        <f t="shared" ref="F416:V416" si="208">IFERROR((F415-F414)/F414,"")</f>
        <v/>
      </c>
      <c r="G416" s="63" t="str">
        <f t="shared" si="208"/>
        <v/>
      </c>
      <c r="H416" s="63" t="str">
        <f t="shared" si="208"/>
        <v/>
      </c>
      <c r="I416" s="63" t="str">
        <f t="shared" si="208"/>
        <v/>
      </c>
      <c r="J416" s="63" t="str">
        <f t="shared" si="208"/>
        <v/>
      </c>
      <c r="K416" s="63" t="str">
        <f t="shared" si="208"/>
        <v/>
      </c>
      <c r="L416" s="63" t="str">
        <f t="shared" si="208"/>
        <v/>
      </c>
      <c r="M416" s="63" t="str">
        <f t="shared" si="208"/>
        <v/>
      </c>
      <c r="N416" s="35" t="str">
        <f t="shared" si="208"/>
        <v/>
      </c>
      <c r="O416" s="35" t="str">
        <f t="shared" si="208"/>
        <v/>
      </c>
      <c r="P416" s="35" t="str">
        <f t="shared" si="208"/>
        <v/>
      </c>
      <c r="Q416" s="63" t="str">
        <f t="shared" si="208"/>
        <v/>
      </c>
      <c r="R416" s="63" t="str">
        <f t="shared" si="208"/>
        <v/>
      </c>
      <c r="S416" s="63" t="str">
        <f t="shared" si="208"/>
        <v/>
      </c>
      <c r="T416" s="63" t="str">
        <f t="shared" si="208"/>
        <v/>
      </c>
      <c r="U416" s="63" t="str">
        <f t="shared" si="208"/>
        <v/>
      </c>
      <c r="V416" s="64" t="str">
        <f t="shared" si="208"/>
        <v/>
      </c>
    </row>
    <row r="417" spans="1:22" ht="13.95" customHeight="1" thickBot="1" x14ac:dyDescent="0.35">
      <c r="A417" s="83"/>
      <c r="B417" s="86"/>
      <c r="C417" s="61" t="s">
        <v>550</v>
      </c>
      <c r="D417" s="89"/>
      <c r="E417" s="89"/>
      <c r="F417" s="65" t="str">
        <f t="shared" ref="F417:V417" si="209">IFERROR(SQRT(2*(F415-F414)^2/(F415+F414)),"")</f>
        <v/>
      </c>
      <c r="G417" s="65" t="str">
        <f t="shared" si="209"/>
        <v/>
      </c>
      <c r="H417" s="65" t="str">
        <f t="shared" si="209"/>
        <v/>
      </c>
      <c r="I417" s="65" t="str">
        <f t="shared" si="209"/>
        <v/>
      </c>
      <c r="J417" s="65" t="str">
        <f t="shared" si="209"/>
        <v/>
      </c>
      <c r="K417" s="65" t="str">
        <f t="shared" si="209"/>
        <v/>
      </c>
      <c r="L417" s="65" t="str">
        <f t="shared" si="209"/>
        <v/>
      </c>
      <c r="M417" s="65" t="str">
        <f t="shared" si="209"/>
        <v/>
      </c>
      <c r="N417" s="74" t="str">
        <f t="shared" si="209"/>
        <v/>
      </c>
      <c r="O417" s="74" t="str">
        <f t="shared" si="209"/>
        <v/>
      </c>
      <c r="P417" s="74" t="str">
        <f t="shared" si="209"/>
        <v/>
      </c>
      <c r="Q417" s="65" t="str">
        <f t="shared" si="209"/>
        <v/>
      </c>
      <c r="R417" s="65" t="str">
        <f t="shared" si="209"/>
        <v/>
      </c>
      <c r="S417" s="65" t="str">
        <f t="shared" si="209"/>
        <v/>
      </c>
      <c r="T417" s="65" t="str">
        <f t="shared" si="209"/>
        <v/>
      </c>
      <c r="U417" s="65" t="str">
        <f t="shared" si="209"/>
        <v/>
      </c>
      <c r="V417" s="66" t="str">
        <f t="shared" si="209"/>
        <v/>
      </c>
    </row>
    <row r="418" spans="1:22" ht="13.95" customHeight="1" x14ac:dyDescent="0.3">
      <c r="A418" s="81">
        <v>8049800</v>
      </c>
      <c r="B418" s="84" t="s">
        <v>117</v>
      </c>
      <c r="C418" s="58" t="s">
        <v>547</v>
      </c>
      <c r="D418" s="71"/>
      <c r="E418" s="91"/>
      <c r="F418" s="75"/>
      <c r="G418" s="75"/>
      <c r="H418" s="75"/>
      <c r="I418" s="75"/>
      <c r="J418" s="75"/>
      <c r="K418" s="75"/>
      <c r="L418" s="75"/>
      <c r="M418" s="75"/>
      <c r="Q418" s="75"/>
      <c r="R418" s="75"/>
      <c r="S418" s="75"/>
      <c r="T418" s="75"/>
      <c r="U418" s="75"/>
      <c r="V418" s="76"/>
    </row>
    <row r="419" spans="1:22" ht="13.95" customHeight="1" x14ac:dyDescent="0.3">
      <c r="A419" s="82"/>
      <c r="B419" s="85"/>
      <c r="C419" s="18" t="s">
        <v>548</v>
      </c>
      <c r="D419" s="72"/>
      <c r="E419" s="88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60"/>
    </row>
    <row r="420" spans="1:22" ht="13.95" customHeight="1" x14ac:dyDescent="0.3">
      <c r="A420" s="82"/>
      <c r="B420" s="85"/>
      <c r="C420" s="18" t="s">
        <v>549</v>
      </c>
      <c r="D420" s="72"/>
      <c r="E420" s="88"/>
      <c r="F420" s="63" t="str">
        <f t="shared" ref="F420:V420" si="210">IFERROR((F419-F418)/F418,"")</f>
        <v/>
      </c>
      <c r="G420" s="63" t="str">
        <f t="shared" si="210"/>
        <v/>
      </c>
      <c r="H420" s="63" t="str">
        <f t="shared" si="210"/>
        <v/>
      </c>
      <c r="I420" s="63" t="str">
        <f t="shared" si="210"/>
        <v/>
      </c>
      <c r="J420" s="63" t="str">
        <f t="shared" si="210"/>
        <v/>
      </c>
      <c r="K420" s="63" t="str">
        <f t="shared" si="210"/>
        <v/>
      </c>
      <c r="L420" s="63" t="str">
        <f t="shared" si="210"/>
        <v/>
      </c>
      <c r="M420" s="63" t="str">
        <f t="shared" si="210"/>
        <v/>
      </c>
      <c r="N420" s="35" t="str">
        <f t="shared" si="210"/>
        <v/>
      </c>
      <c r="O420" s="35" t="str">
        <f t="shared" si="210"/>
        <v/>
      </c>
      <c r="P420" s="35" t="str">
        <f t="shared" si="210"/>
        <v/>
      </c>
      <c r="Q420" s="63" t="str">
        <f t="shared" si="210"/>
        <v/>
      </c>
      <c r="R420" s="63" t="str">
        <f t="shared" si="210"/>
        <v/>
      </c>
      <c r="S420" s="63" t="str">
        <f t="shared" si="210"/>
        <v/>
      </c>
      <c r="T420" s="63" t="str">
        <f t="shared" si="210"/>
        <v/>
      </c>
      <c r="U420" s="63" t="str">
        <f t="shared" si="210"/>
        <v/>
      </c>
      <c r="V420" s="64" t="str">
        <f t="shared" si="210"/>
        <v/>
      </c>
    </row>
    <row r="421" spans="1:22" ht="13.95" customHeight="1" thickBot="1" x14ac:dyDescent="0.35">
      <c r="A421" s="83"/>
      <c r="B421" s="86"/>
      <c r="C421" s="61" t="s">
        <v>550</v>
      </c>
      <c r="D421" s="73"/>
      <c r="E421" s="89"/>
      <c r="F421" s="65" t="str">
        <f t="shared" ref="F421:V421" si="211">IFERROR(SQRT(2*(F419-F418)^2/(F419+F418)),"")</f>
        <v/>
      </c>
      <c r="G421" s="65" t="str">
        <f t="shared" si="211"/>
        <v/>
      </c>
      <c r="H421" s="65" t="str">
        <f t="shared" si="211"/>
        <v/>
      </c>
      <c r="I421" s="65" t="str">
        <f t="shared" si="211"/>
        <v/>
      </c>
      <c r="J421" s="65" t="str">
        <f t="shared" si="211"/>
        <v/>
      </c>
      <c r="K421" s="65" t="str">
        <f t="shared" si="211"/>
        <v/>
      </c>
      <c r="L421" s="65" t="str">
        <f t="shared" si="211"/>
        <v/>
      </c>
      <c r="M421" s="65" t="str">
        <f t="shared" si="211"/>
        <v/>
      </c>
      <c r="N421" s="70" t="str">
        <f t="shared" si="211"/>
        <v/>
      </c>
      <c r="O421" s="70" t="str">
        <f t="shared" si="211"/>
        <v/>
      </c>
      <c r="P421" s="70" t="str">
        <f t="shared" si="211"/>
        <v/>
      </c>
      <c r="Q421" s="65" t="str">
        <f t="shared" si="211"/>
        <v/>
      </c>
      <c r="R421" s="65" t="str">
        <f t="shared" si="211"/>
        <v/>
      </c>
      <c r="S421" s="65" t="str">
        <f t="shared" si="211"/>
        <v/>
      </c>
      <c r="T421" s="65" t="str">
        <f t="shared" si="211"/>
        <v/>
      </c>
      <c r="U421" s="65" t="str">
        <f t="shared" si="211"/>
        <v/>
      </c>
      <c r="V421" s="66" t="str">
        <f t="shared" si="211"/>
        <v/>
      </c>
    </row>
    <row r="422" spans="1:22" ht="13.95" customHeight="1" x14ac:dyDescent="0.3">
      <c r="A422" s="81">
        <v>8054400</v>
      </c>
      <c r="B422" s="84" t="s">
        <v>125</v>
      </c>
      <c r="C422" s="58" t="s">
        <v>547</v>
      </c>
      <c r="D422" s="71"/>
      <c r="E422" s="91"/>
      <c r="F422" s="58"/>
      <c r="G422" s="58"/>
      <c r="H422" s="58"/>
      <c r="I422" s="58"/>
      <c r="J422" s="58"/>
      <c r="K422" s="58"/>
      <c r="L422" s="58"/>
      <c r="M422" s="58"/>
      <c r="Q422" s="58"/>
      <c r="R422" s="58"/>
      <c r="S422" s="58"/>
      <c r="T422" s="58"/>
      <c r="U422" s="58"/>
      <c r="V422" s="59"/>
    </row>
    <row r="423" spans="1:22" ht="13.95" customHeight="1" x14ac:dyDescent="0.3">
      <c r="A423" s="82"/>
      <c r="B423" s="85"/>
      <c r="C423" s="18" t="s">
        <v>548</v>
      </c>
      <c r="D423" s="72"/>
      <c r="E423" s="88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60"/>
    </row>
    <row r="424" spans="1:22" ht="13.95" customHeight="1" x14ac:dyDescent="0.3">
      <c r="A424" s="82"/>
      <c r="B424" s="85"/>
      <c r="C424" s="18" t="s">
        <v>549</v>
      </c>
      <c r="D424" s="72"/>
      <c r="E424" s="88"/>
      <c r="F424" s="63" t="str">
        <f t="shared" ref="F424:V424" si="212">IFERROR((F423-F422)/F422,"")</f>
        <v/>
      </c>
      <c r="G424" s="63" t="str">
        <f t="shared" si="212"/>
        <v/>
      </c>
      <c r="H424" s="63" t="str">
        <f t="shared" si="212"/>
        <v/>
      </c>
      <c r="I424" s="63" t="str">
        <f t="shared" si="212"/>
        <v/>
      </c>
      <c r="J424" s="63" t="str">
        <f t="shared" si="212"/>
        <v/>
      </c>
      <c r="K424" s="63" t="str">
        <f t="shared" si="212"/>
        <v/>
      </c>
      <c r="L424" s="63" t="str">
        <f t="shared" si="212"/>
        <v/>
      </c>
      <c r="M424" s="63" t="str">
        <f t="shared" si="212"/>
        <v/>
      </c>
      <c r="N424" s="35" t="str">
        <f t="shared" si="212"/>
        <v/>
      </c>
      <c r="O424" s="35" t="str">
        <f t="shared" si="212"/>
        <v/>
      </c>
      <c r="P424" s="35" t="str">
        <f t="shared" si="212"/>
        <v/>
      </c>
      <c r="Q424" s="63" t="str">
        <f t="shared" si="212"/>
        <v/>
      </c>
      <c r="R424" s="63" t="str">
        <f t="shared" si="212"/>
        <v/>
      </c>
      <c r="S424" s="63" t="str">
        <f t="shared" si="212"/>
        <v/>
      </c>
      <c r="T424" s="63" t="str">
        <f t="shared" si="212"/>
        <v/>
      </c>
      <c r="U424" s="63" t="str">
        <f t="shared" si="212"/>
        <v/>
      </c>
      <c r="V424" s="64" t="str">
        <f t="shared" si="212"/>
        <v/>
      </c>
    </row>
    <row r="425" spans="1:22" ht="13.95" customHeight="1" thickBot="1" x14ac:dyDescent="0.35">
      <c r="A425" s="83"/>
      <c r="B425" s="86"/>
      <c r="C425" s="61" t="s">
        <v>550</v>
      </c>
      <c r="D425" s="73"/>
      <c r="E425" s="89"/>
      <c r="F425" s="65" t="str">
        <f t="shared" ref="F425:V425" si="213">IFERROR(SQRT(2*(F423-F422)^2/(F423+F422)),"")</f>
        <v/>
      </c>
      <c r="G425" s="65" t="str">
        <f t="shared" si="213"/>
        <v/>
      </c>
      <c r="H425" s="65" t="str">
        <f t="shared" si="213"/>
        <v/>
      </c>
      <c r="I425" s="65" t="str">
        <f t="shared" si="213"/>
        <v/>
      </c>
      <c r="J425" s="65" t="str">
        <f t="shared" si="213"/>
        <v/>
      </c>
      <c r="K425" s="65" t="str">
        <f t="shared" si="213"/>
        <v/>
      </c>
      <c r="L425" s="65" t="str">
        <f t="shared" si="213"/>
        <v/>
      </c>
      <c r="M425" s="65" t="str">
        <f t="shared" si="213"/>
        <v/>
      </c>
      <c r="N425" s="74" t="str">
        <f t="shared" si="213"/>
        <v/>
      </c>
      <c r="O425" s="74" t="str">
        <f t="shared" si="213"/>
        <v/>
      </c>
      <c r="P425" s="74" t="str">
        <f t="shared" si="213"/>
        <v/>
      </c>
      <c r="Q425" s="65" t="str">
        <f t="shared" si="213"/>
        <v/>
      </c>
      <c r="R425" s="65" t="str">
        <f t="shared" si="213"/>
        <v/>
      </c>
      <c r="S425" s="65" t="str">
        <f t="shared" si="213"/>
        <v/>
      </c>
      <c r="T425" s="65" t="str">
        <f t="shared" si="213"/>
        <v/>
      </c>
      <c r="U425" s="65" t="str">
        <f t="shared" si="213"/>
        <v/>
      </c>
      <c r="V425" s="66" t="str">
        <f t="shared" si="213"/>
        <v/>
      </c>
    </row>
    <row r="426" spans="1:22" ht="13.95" customHeight="1" x14ac:dyDescent="0.3">
      <c r="A426" s="81">
        <v>8033150</v>
      </c>
      <c r="B426" s="84" t="s">
        <v>199</v>
      </c>
      <c r="C426" s="58" t="s">
        <v>547</v>
      </c>
      <c r="D426" s="87"/>
      <c r="E426" s="90"/>
    </row>
    <row r="427" spans="1:22" ht="13.95" customHeight="1" x14ac:dyDescent="0.3">
      <c r="A427" s="82"/>
      <c r="B427" s="85"/>
      <c r="C427" s="18" t="s">
        <v>548</v>
      </c>
      <c r="D427" s="88"/>
      <c r="E427" s="88"/>
    </row>
    <row r="428" spans="1:22" ht="13.95" customHeight="1" x14ac:dyDescent="0.3">
      <c r="A428" s="82"/>
      <c r="B428" s="85"/>
      <c r="C428" s="18" t="s">
        <v>549</v>
      </c>
      <c r="D428" s="88"/>
      <c r="E428" s="88"/>
      <c r="F428" s="63" t="str">
        <f t="shared" ref="F428:V428" si="214">IFERROR((F427-F426)/F426,"")</f>
        <v/>
      </c>
      <c r="G428" s="63" t="str">
        <f t="shared" si="214"/>
        <v/>
      </c>
      <c r="H428" s="63" t="str">
        <f t="shared" si="214"/>
        <v/>
      </c>
      <c r="I428" s="63" t="str">
        <f t="shared" si="214"/>
        <v/>
      </c>
      <c r="J428" s="63" t="str">
        <f t="shared" si="214"/>
        <v/>
      </c>
      <c r="K428" s="63" t="str">
        <f t="shared" si="214"/>
        <v/>
      </c>
      <c r="L428" s="63" t="str">
        <f t="shared" si="214"/>
        <v/>
      </c>
      <c r="M428" s="63" t="str">
        <f t="shared" si="214"/>
        <v/>
      </c>
      <c r="N428" s="35" t="str">
        <f t="shared" si="214"/>
        <v/>
      </c>
      <c r="O428" s="35" t="str">
        <f t="shared" si="214"/>
        <v/>
      </c>
      <c r="P428" s="35" t="str">
        <f t="shared" si="214"/>
        <v/>
      </c>
      <c r="Q428" s="63" t="str">
        <f t="shared" si="214"/>
        <v/>
      </c>
      <c r="R428" s="63" t="str">
        <f t="shared" si="214"/>
        <v/>
      </c>
      <c r="S428" s="63" t="str">
        <f t="shared" si="214"/>
        <v/>
      </c>
      <c r="T428" s="63" t="str">
        <f t="shared" si="214"/>
        <v/>
      </c>
      <c r="U428" s="63" t="str">
        <f t="shared" si="214"/>
        <v/>
      </c>
      <c r="V428" s="64" t="str">
        <f t="shared" si="214"/>
        <v/>
      </c>
    </row>
    <row r="429" spans="1:22" ht="13.95" customHeight="1" thickBot="1" x14ac:dyDescent="0.35">
      <c r="A429" s="83"/>
      <c r="B429" s="86"/>
      <c r="C429" s="61" t="s">
        <v>550</v>
      </c>
      <c r="D429" s="89"/>
      <c r="E429" s="89"/>
      <c r="F429" s="65" t="str">
        <f t="shared" ref="F429:V429" si="215">IFERROR(SQRT(2*(F427-F426)^2/(F427+F426)),"")</f>
        <v/>
      </c>
      <c r="G429" s="65" t="str">
        <f t="shared" si="215"/>
        <v/>
      </c>
      <c r="H429" s="65" t="str">
        <f t="shared" si="215"/>
        <v/>
      </c>
      <c r="I429" s="65" t="str">
        <f t="shared" si="215"/>
        <v/>
      </c>
      <c r="J429" s="65" t="str">
        <f t="shared" si="215"/>
        <v/>
      </c>
      <c r="K429" s="65" t="str">
        <f t="shared" si="215"/>
        <v/>
      </c>
      <c r="L429" s="65" t="str">
        <f t="shared" si="215"/>
        <v/>
      </c>
      <c r="M429" s="65" t="str">
        <f t="shared" si="215"/>
        <v/>
      </c>
      <c r="N429" s="74" t="str">
        <f t="shared" si="215"/>
        <v/>
      </c>
      <c r="O429" s="74" t="str">
        <f t="shared" si="215"/>
        <v/>
      </c>
      <c r="P429" s="74" t="str">
        <f t="shared" si="215"/>
        <v/>
      </c>
      <c r="Q429" s="65" t="str">
        <f t="shared" si="215"/>
        <v/>
      </c>
      <c r="R429" s="65" t="str">
        <f t="shared" si="215"/>
        <v/>
      </c>
      <c r="S429" s="65" t="str">
        <f t="shared" si="215"/>
        <v/>
      </c>
      <c r="T429" s="65" t="str">
        <f t="shared" si="215"/>
        <v/>
      </c>
      <c r="U429" s="65" t="str">
        <f t="shared" si="215"/>
        <v/>
      </c>
      <c r="V429" s="66" t="str">
        <f t="shared" si="215"/>
        <v/>
      </c>
    </row>
    <row r="430" spans="1:22" ht="13.95" customHeight="1" x14ac:dyDescent="0.3">
      <c r="A430" s="81">
        <v>8039900</v>
      </c>
      <c r="B430" s="84" t="s">
        <v>212</v>
      </c>
      <c r="C430" s="58" t="s">
        <v>547</v>
      </c>
      <c r="D430" s="87"/>
      <c r="E430" s="90"/>
    </row>
    <row r="431" spans="1:22" ht="13.95" customHeight="1" x14ac:dyDescent="0.3">
      <c r="A431" s="82"/>
      <c r="B431" s="85"/>
      <c r="C431" s="18" t="s">
        <v>548</v>
      </c>
      <c r="D431" s="88"/>
      <c r="E431" s="88"/>
    </row>
    <row r="432" spans="1:22" ht="13.95" customHeight="1" x14ac:dyDescent="0.3">
      <c r="A432" s="82"/>
      <c r="B432" s="85"/>
      <c r="C432" s="18" t="s">
        <v>549</v>
      </c>
      <c r="D432" s="88"/>
      <c r="E432" s="88"/>
      <c r="F432" s="63" t="str">
        <f t="shared" ref="F432:V432" si="216">IFERROR((F431-F430)/F430,"")</f>
        <v/>
      </c>
      <c r="G432" s="63" t="str">
        <f t="shared" si="216"/>
        <v/>
      </c>
      <c r="H432" s="63" t="str">
        <f t="shared" si="216"/>
        <v/>
      </c>
      <c r="I432" s="63" t="str">
        <f t="shared" si="216"/>
        <v/>
      </c>
      <c r="J432" s="63" t="str">
        <f t="shared" si="216"/>
        <v/>
      </c>
      <c r="K432" s="63" t="str">
        <f t="shared" si="216"/>
        <v/>
      </c>
      <c r="L432" s="63" t="str">
        <f t="shared" si="216"/>
        <v/>
      </c>
      <c r="M432" s="63" t="str">
        <f t="shared" si="216"/>
        <v/>
      </c>
      <c r="N432" s="35" t="str">
        <f t="shared" si="216"/>
        <v/>
      </c>
      <c r="O432" s="35" t="str">
        <f t="shared" si="216"/>
        <v/>
      </c>
      <c r="P432" s="35" t="str">
        <f t="shared" si="216"/>
        <v/>
      </c>
      <c r="Q432" s="63" t="str">
        <f t="shared" si="216"/>
        <v/>
      </c>
      <c r="R432" s="63" t="str">
        <f t="shared" si="216"/>
        <v/>
      </c>
      <c r="S432" s="63" t="str">
        <f t="shared" si="216"/>
        <v/>
      </c>
      <c r="T432" s="63" t="str">
        <f t="shared" si="216"/>
        <v/>
      </c>
      <c r="U432" s="63" t="str">
        <f t="shared" si="216"/>
        <v/>
      </c>
      <c r="V432" s="64" t="str">
        <f t="shared" si="216"/>
        <v/>
      </c>
    </row>
    <row r="433" spans="1:22" ht="13.95" customHeight="1" thickBot="1" x14ac:dyDescent="0.35">
      <c r="A433" s="83"/>
      <c r="B433" s="86"/>
      <c r="C433" s="61" t="s">
        <v>550</v>
      </c>
      <c r="D433" s="89"/>
      <c r="E433" s="89"/>
      <c r="F433" s="65" t="str">
        <f t="shared" ref="F433:V433" si="217">IFERROR(SQRT(2*(F431-F430)^2/(F431+F430)),"")</f>
        <v/>
      </c>
      <c r="G433" s="65" t="str">
        <f t="shared" si="217"/>
        <v/>
      </c>
      <c r="H433" s="65" t="str">
        <f t="shared" si="217"/>
        <v/>
      </c>
      <c r="I433" s="65" t="str">
        <f t="shared" si="217"/>
        <v/>
      </c>
      <c r="J433" s="65" t="str">
        <f t="shared" si="217"/>
        <v/>
      </c>
      <c r="K433" s="65" t="str">
        <f t="shared" si="217"/>
        <v/>
      </c>
      <c r="L433" s="65" t="str">
        <f t="shared" si="217"/>
        <v/>
      </c>
      <c r="M433" s="65" t="str">
        <f t="shared" si="217"/>
        <v/>
      </c>
      <c r="N433" s="74" t="str">
        <f t="shared" si="217"/>
        <v/>
      </c>
      <c r="O433" s="74" t="str">
        <f t="shared" si="217"/>
        <v/>
      </c>
      <c r="P433" s="74" t="str">
        <f t="shared" si="217"/>
        <v/>
      </c>
      <c r="Q433" s="65" t="str">
        <f t="shared" si="217"/>
        <v/>
      </c>
      <c r="R433" s="65" t="str">
        <f t="shared" si="217"/>
        <v/>
      </c>
      <c r="S433" s="65" t="str">
        <f t="shared" si="217"/>
        <v/>
      </c>
      <c r="T433" s="65" t="str">
        <f t="shared" si="217"/>
        <v/>
      </c>
      <c r="U433" s="65" t="str">
        <f t="shared" si="217"/>
        <v/>
      </c>
      <c r="V433" s="66" t="str">
        <f t="shared" si="217"/>
        <v/>
      </c>
    </row>
    <row r="434" spans="1:22" ht="13.95" customHeight="1" x14ac:dyDescent="0.3">
      <c r="A434" s="81">
        <v>8030800</v>
      </c>
      <c r="B434" s="84" t="s">
        <v>196</v>
      </c>
      <c r="C434" s="58" t="s">
        <v>547</v>
      </c>
      <c r="D434" s="87"/>
      <c r="E434" s="90"/>
    </row>
    <row r="435" spans="1:22" ht="13.95" customHeight="1" x14ac:dyDescent="0.3">
      <c r="A435" s="82"/>
      <c r="B435" s="85"/>
      <c r="C435" s="18" t="s">
        <v>548</v>
      </c>
      <c r="D435" s="88"/>
      <c r="E435" s="88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</row>
    <row r="436" spans="1:22" ht="13.95" customHeight="1" x14ac:dyDescent="0.3">
      <c r="A436" s="82"/>
      <c r="B436" s="85"/>
      <c r="C436" s="18" t="s">
        <v>549</v>
      </c>
      <c r="D436" s="88"/>
      <c r="E436" s="88"/>
      <c r="F436" s="63" t="str">
        <f t="shared" ref="F436:V436" si="218">IFERROR((F435-F434)/F434,"")</f>
        <v/>
      </c>
      <c r="G436" s="63" t="str">
        <f t="shared" si="218"/>
        <v/>
      </c>
      <c r="H436" s="63" t="str">
        <f t="shared" si="218"/>
        <v/>
      </c>
      <c r="I436" s="63" t="str">
        <f t="shared" si="218"/>
        <v/>
      </c>
      <c r="J436" s="63" t="str">
        <f t="shared" si="218"/>
        <v/>
      </c>
      <c r="K436" s="63" t="str">
        <f t="shared" si="218"/>
        <v/>
      </c>
      <c r="L436" s="63" t="str">
        <f t="shared" si="218"/>
        <v/>
      </c>
      <c r="M436" s="63" t="str">
        <f t="shared" si="218"/>
        <v/>
      </c>
      <c r="N436" s="35" t="str">
        <f t="shared" si="218"/>
        <v/>
      </c>
      <c r="O436" s="35" t="str">
        <f t="shared" si="218"/>
        <v/>
      </c>
      <c r="P436" s="35" t="str">
        <f t="shared" si="218"/>
        <v/>
      </c>
      <c r="Q436" s="63" t="str">
        <f t="shared" si="218"/>
        <v/>
      </c>
      <c r="R436" s="63" t="str">
        <f t="shared" si="218"/>
        <v/>
      </c>
      <c r="S436" s="63" t="str">
        <f t="shared" si="218"/>
        <v/>
      </c>
      <c r="T436" s="63" t="str">
        <f t="shared" si="218"/>
        <v/>
      </c>
      <c r="U436" s="63" t="str">
        <f t="shared" si="218"/>
        <v/>
      </c>
      <c r="V436" s="64" t="str">
        <f t="shared" si="218"/>
        <v/>
      </c>
    </row>
    <row r="437" spans="1:22" ht="13.95" customHeight="1" thickBot="1" x14ac:dyDescent="0.35">
      <c r="A437" s="83"/>
      <c r="B437" s="86"/>
      <c r="C437" s="61" t="s">
        <v>550</v>
      </c>
      <c r="D437" s="89"/>
      <c r="E437" s="89"/>
      <c r="F437" s="65" t="str">
        <f t="shared" ref="F437:V437" si="219">IFERROR(SQRT(2*(F435-F434)^2/(F435+F434)),"")</f>
        <v/>
      </c>
      <c r="G437" s="65" t="str">
        <f t="shared" si="219"/>
        <v/>
      </c>
      <c r="H437" s="65" t="str">
        <f t="shared" si="219"/>
        <v/>
      </c>
      <c r="I437" s="65" t="str">
        <f t="shared" si="219"/>
        <v/>
      </c>
      <c r="J437" s="65" t="str">
        <f t="shared" si="219"/>
        <v/>
      </c>
      <c r="K437" s="65" t="str">
        <f t="shared" si="219"/>
        <v/>
      </c>
      <c r="L437" s="65" t="str">
        <f t="shared" si="219"/>
        <v/>
      </c>
      <c r="M437" s="65" t="str">
        <f t="shared" si="219"/>
        <v/>
      </c>
      <c r="N437" s="74" t="str">
        <f t="shared" si="219"/>
        <v/>
      </c>
      <c r="O437" s="74" t="str">
        <f t="shared" si="219"/>
        <v/>
      </c>
      <c r="P437" s="74" t="str">
        <f t="shared" si="219"/>
        <v/>
      </c>
      <c r="Q437" s="65" t="str">
        <f t="shared" si="219"/>
        <v/>
      </c>
      <c r="R437" s="65" t="str">
        <f t="shared" si="219"/>
        <v/>
      </c>
      <c r="S437" s="65" t="str">
        <f t="shared" si="219"/>
        <v/>
      </c>
      <c r="T437" s="65" t="str">
        <f t="shared" si="219"/>
        <v/>
      </c>
      <c r="U437" s="65" t="str">
        <f t="shared" si="219"/>
        <v/>
      </c>
      <c r="V437" s="66" t="str">
        <f t="shared" si="219"/>
        <v/>
      </c>
    </row>
    <row r="438" spans="1:22" ht="13.95" customHeight="1" x14ac:dyDescent="0.3">
      <c r="A438" s="81">
        <v>8028100</v>
      </c>
      <c r="B438" s="84" t="s">
        <v>80</v>
      </c>
      <c r="C438" s="58" t="s">
        <v>559</v>
      </c>
      <c r="D438" s="87">
        <v>45755</v>
      </c>
      <c r="E438" s="91" t="s">
        <v>558</v>
      </c>
      <c r="F438" s="75">
        <v>14541</v>
      </c>
      <c r="G438" s="75">
        <v>5059</v>
      </c>
      <c r="H438" s="75">
        <v>4129</v>
      </c>
      <c r="I438" s="75">
        <v>497</v>
      </c>
      <c r="J438" s="75">
        <v>4856</v>
      </c>
      <c r="K438" s="18">
        <v>1663</v>
      </c>
      <c r="L438" s="18">
        <v>3283</v>
      </c>
      <c r="M438" s="18">
        <v>113</v>
      </c>
      <c r="N438" s="18">
        <v>166</v>
      </c>
      <c r="O438" s="18">
        <v>2182</v>
      </c>
      <c r="P438" s="18">
        <v>1781</v>
      </c>
      <c r="Q438" s="18">
        <v>82</v>
      </c>
      <c r="R438" s="18">
        <v>218</v>
      </c>
      <c r="S438" s="18">
        <v>197</v>
      </c>
      <c r="T438" s="18">
        <v>2519</v>
      </c>
      <c r="U438" s="18">
        <v>253</v>
      </c>
      <c r="V438" s="18">
        <v>2084</v>
      </c>
    </row>
    <row r="439" spans="1:22" ht="13.95" customHeight="1" x14ac:dyDescent="0.3">
      <c r="A439" s="82"/>
      <c r="B439" s="85"/>
      <c r="C439" s="18" t="s">
        <v>548</v>
      </c>
      <c r="D439" s="88"/>
      <c r="E439" s="88"/>
      <c r="F439" s="18">
        <v>13202</v>
      </c>
      <c r="G439" s="18">
        <v>4798</v>
      </c>
      <c r="H439" s="18">
        <v>3905</v>
      </c>
      <c r="I439" s="18">
        <v>442</v>
      </c>
      <c r="J439" s="18">
        <v>4057</v>
      </c>
      <c r="K439" s="18">
        <v>1625</v>
      </c>
      <c r="L439" s="18">
        <v>3116</v>
      </c>
      <c r="M439" s="18">
        <v>57</v>
      </c>
      <c r="N439" s="18">
        <v>163</v>
      </c>
      <c r="O439" s="18">
        <v>2165</v>
      </c>
      <c r="P439" s="18">
        <v>1577</v>
      </c>
      <c r="Q439" s="18">
        <v>81</v>
      </c>
      <c r="R439" s="18">
        <v>213</v>
      </c>
      <c r="S439" s="18">
        <v>148</v>
      </c>
      <c r="T439" s="18">
        <v>2594</v>
      </c>
      <c r="U439" s="18">
        <v>248</v>
      </c>
      <c r="V439" s="18">
        <v>1215</v>
      </c>
    </row>
    <row r="440" spans="1:22" ht="13.95" customHeight="1" x14ac:dyDescent="0.3">
      <c r="A440" s="82"/>
      <c r="B440" s="85"/>
      <c r="C440" s="18" t="s">
        <v>549</v>
      </c>
      <c r="D440" s="88"/>
      <c r="E440" s="88"/>
      <c r="F440" s="63">
        <f t="shared" ref="F440:V440" si="220">IFERROR((F439-F438)/F438,"")</f>
        <v>-9.2084450863076817E-2</v>
      </c>
      <c r="G440" s="63">
        <f t="shared" si="220"/>
        <v>-5.1591223561968769E-2</v>
      </c>
      <c r="H440" s="63">
        <f t="shared" si="220"/>
        <v>-5.4250423831436183E-2</v>
      </c>
      <c r="I440" s="63">
        <f t="shared" si="220"/>
        <v>-0.11066398390342053</v>
      </c>
      <c r="J440" s="63">
        <f t="shared" si="220"/>
        <v>-0.16453871499176276</v>
      </c>
      <c r="K440" s="63">
        <f t="shared" si="220"/>
        <v>-2.2850270595309682E-2</v>
      </c>
      <c r="L440" s="63">
        <f t="shared" si="220"/>
        <v>-5.0868108437404816E-2</v>
      </c>
      <c r="M440" s="63">
        <f t="shared" si="220"/>
        <v>-0.49557522123893805</v>
      </c>
      <c r="N440" s="35">
        <f t="shared" si="220"/>
        <v>-1.8072289156626505E-2</v>
      </c>
      <c r="O440" s="35">
        <f t="shared" si="220"/>
        <v>-7.7910174152153984E-3</v>
      </c>
      <c r="P440" s="35">
        <f t="shared" si="220"/>
        <v>-0.11454239191465469</v>
      </c>
      <c r="Q440" s="63">
        <f t="shared" si="220"/>
        <v>-1.2195121951219513E-2</v>
      </c>
      <c r="R440" s="63">
        <f t="shared" si="220"/>
        <v>-2.2935779816513763E-2</v>
      </c>
      <c r="S440" s="63">
        <f t="shared" si="220"/>
        <v>-0.24873096446700507</v>
      </c>
      <c r="T440" s="63">
        <f t="shared" si="220"/>
        <v>2.9773719730051607E-2</v>
      </c>
      <c r="U440" s="63">
        <f t="shared" si="220"/>
        <v>-1.9762845849802372E-2</v>
      </c>
      <c r="V440" s="64">
        <f t="shared" si="220"/>
        <v>-0.41698656429942421</v>
      </c>
    </row>
    <row r="441" spans="1:22" ht="13.95" customHeight="1" thickBot="1" x14ac:dyDescent="0.35">
      <c r="A441" s="83"/>
      <c r="B441" s="86"/>
      <c r="C441" s="61" t="s">
        <v>550</v>
      </c>
      <c r="D441" s="89"/>
      <c r="E441" s="89"/>
      <c r="F441" s="65">
        <f t="shared" ref="F441:V441" si="221">IFERROR(SQRT(2*(F439-F438)^2/(F439+F438)),"")</f>
        <v>11.368910927343203</v>
      </c>
      <c r="G441" s="65">
        <f t="shared" si="221"/>
        <v>3.7177752071118833</v>
      </c>
      <c r="H441" s="65">
        <f t="shared" si="221"/>
        <v>3.534248663737062</v>
      </c>
      <c r="I441" s="65">
        <f t="shared" si="221"/>
        <v>2.538311346967252</v>
      </c>
      <c r="J441" s="65">
        <f t="shared" si="221"/>
        <v>11.968778337245677</v>
      </c>
      <c r="K441" s="65">
        <f t="shared" si="221"/>
        <v>0.93720088496728116</v>
      </c>
      <c r="L441" s="65">
        <f t="shared" si="221"/>
        <v>2.9524014768299316</v>
      </c>
      <c r="M441" s="65">
        <f t="shared" si="221"/>
        <v>6.0740528189223726</v>
      </c>
      <c r="N441" s="74">
        <f t="shared" si="221"/>
        <v>0.23390435267563514</v>
      </c>
      <c r="O441" s="74">
        <f t="shared" si="221"/>
        <v>0.3646440228497459</v>
      </c>
      <c r="P441" s="74">
        <f t="shared" si="221"/>
        <v>4.9785723105464763</v>
      </c>
      <c r="Q441" s="65">
        <f t="shared" si="221"/>
        <v>0.11076975512434226</v>
      </c>
      <c r="R441" s="65">
        <f t="shared" si="221"/>
        <v>0.34060135164508581</v>
      </c>
      <c r="S441" s="65">
        <f t="shared" si="221"/>
        <v>3.7307962393717169</v>
      </c>
      <c r="T441" s="65">
        <f t="shared" si="221"/>
        <v>1.4833319965038649</v>
      </c>
      <c r="U441" s="65">
        <f t="shared" si="221"/>
        <v>0.31591201180328171</v>
      </c>
      <c r="V441" s="66">
        <f t="shared" si="221"/>
        <v>21.396543278340488</v>
      </c>
    </row>
    <row r="442" spans="1:22" ht="13.95" customHeight="1" x14ac:dyDescent="0.3">
      <c r="A442" s="81">
        <v>8054900</v>
      </c>
      <c r="B442" s="84" t="s">
        <v>129</v>
      </c>
      <c r="C442" s="58" t="s">
        <v>547</v>
      </c>
      <c r="D442" s="87"/>
      <c r="E442" s="90"/>
    </row>
    <row r="443" spans="1:22" ht="13.95" customHeight="1" x14ac:dyDescent="0.3">
      <c r="A443" s="82"/>
      <c r="B443" s="85"/>
      <c r="C443" s="18" t="s">
        <v>548</v>
      </c>
      <c r="D443" s="88"/>
      <c r="E443" s="88"/>
    </row>
    <row r="444" spans="1:22" ht="13.95" customHeight="1" x14ac:dyDescent="0.3">
      <c r="A444" s="82"/>
      <c r="B444" s="85"/>
      <c r="C444" s="18" t="s">
        <v>549</v>
      </c>
      <c r="D444" s="88"/>
      <c r="E444" s="88"/>
      <c r="F444" s="63" t="str">
        <f t="shared" ref="F444:V444" si="222">IFERROR((F443-F442)/F442,"")</f>
        <v/>
      </c>
      <c r="G444" s="63" t="str">
        <f t="shared" si="222"/>
        <v/>
      </c>
      <c r="H444" s="63" t="str">
        <f t="shared" si="222"/>
        <v/>
      </c>
      <c r="I444" s="63" t="str">
        <f t="shared" si="222"/>
        <v/>
      </c>
      <c r="J444" s="63" t="str">
        <f t="shared" si="222"/>
        <v/>
      </c>
      <c r="K444" s="63" t="str">
        <f t="shared" si="222"/>
        <v/>
      </c>
      <c r="L444" s="63" t="str">
        <f t="shared" si="222"/>
        <v/>
      </c>
      <c r="M444" s="63" t="str">
        <f t="shared" si="222"/>
        <v/>
      </c>
      <c r="N444" s="35" t="str">
        <f t="shared" si="222"/>
        <v/>
      </c>
      <c r="O444" s="35" t="str">
        <f t="shared" si="222"/>
        <v/>
      </c>
      <c r="P444" s="35" t="str">
        <f t="shared" si="222"/>
        <v/>
      </c>
      <c r="Q444" s="63" t="str">
        <f t="shared" si="222"/>
        <v/>
      </c>
      <c r="R444" s="63" t="str">
        <f t="shared" si="222"/>
        <v/>
      </c>
      <c r="S444" s="63" t="str">
        <f t="shared" si="222"/>
        <v/>
      </c>
      <c r="T444" s="63" t="str">
        <f t="shared" si="222"/>
        <v/>
      </c>
      <c r="U444" s="63" t="str">
        <f t="shared" si="222"/>
        <v/>
      </c>
      <c r="V444" s="64" t="str">
        <f t="shared" si="222"/>
        <v/>
      </c>
    </row>
    <row r="445" spans="1:22" ht="13.95" customHeight="1" thickBot="1" x14ac:dyDescent="0.35">
      <c r="A445" s="83"/>
      <c r="B445" s="86"/>
      <c r="C445" s="61" t="s">
        <v>550</v>
      </c>
      <c r="D445" s="89"/>
      <c r="E445" s="89"/>
      <c r="F445" s="65" t="str">
        <f t="shared" ref="F445:V445" si="223">IFERROR(SQRT(2*(F443-F442)^2/(F443+F442)),"")</f>
        <v/>
      </c>
      <c r="G445" s="65" t="str">
        <f t="shared" si="223"/>
        <v/>
      </c>
      <c r="H445" s="65" t="str">
        <f t="shared" si="223"/>
        <v/>
      </c>
      <c r="I445" s="65" t="str">
        <f t="shared" si="223"/>
        <v/>
      </c>
      <c r="J445" s="65" t="str">
        <f t="shared" si="223"/>
        <v/>
      </c>
      <c r="K445" s="65" t="str">
        <f t="shared" si="223"/>
        <v/>
      </c>
      <c r="L445" s="65" t="str">
        <f t="shared" si="223"/>
        <v/>
      </c>
      <c r="M445" s="65" t="str">
        <f t="shared" si="223"/>
        <v/>
      </c>
      <c r="N445" s="74" t="str">
        <f t="shared" si="223"/>
        <v/>
      </c>
      <c r="O445" s="74" t="str">
        <f t="shared" si="223"/>
        <v/>
      </c>
      <c r="P445" s="74" t="str">
        <f t="shared" si="223"/>
        <v/>
      </c>
      <c r="Q445" s="65" t="str">
        <f t="shared" si="223"/>
        <v/>
      </c>
      <c r="R445" s="65" t="str">
        <f t="shared" si="223"/>
        <v/>
      </c>
      <c r="S445" s="65" t="str">
        <f t="shared" si="223"/>
        <v/>
      </c>
      <c r="T445" s="65" t="str">
        <f t="shared" si="223"/>
        <v/>
      </c>
      <c r="U445" s="65" t="str">
        <f t="shared" si="223"/>
        <v/>
      </c>
      <c r="V445" s="66" t="str">
        <f t="shared" si="223"/>
        <v/>
      </c>
    </row>
    <row r="446" spans="1:22" ht="13.95" customHeight="1" x14ac:dyDescent="0.3">
      <c r="A446" s="81">
        <v>8023900</v>
      </c>
      <c r="B446" s="84" t="s">
        <v>19</v>
      </c>
      <c r="C446" s="58" t="s">
        <v>547</v>
      </c>
      <c r="D446" s="71"/>
      <c r="E446" s="91"/>
      <c r="F446" s="75"/>
      <c r="G446" s="75"/>
      <c r="H446" s="75"/>
      <c r="I446" s="75"/>
      <c r="J446" s="75"/>
      <c r="K446" s="75"/>
      <c r="L446" s="75"/>
      <c r="M446" s="75"/>
      <c r="Q446" s="75"/>
      <c r="R446" s="75"/>
      <c r="S446" s="75"/>
      <c r="T446" s="75"/>
      <c r="U446" s="75"/>
      <c r="V446" s="76"/>
    </row>
    <row r="447" spans="1:22" ht="13.95" customHeight="1" x14ac:dyDescent="0.3">
      <c r="A447" s="82"/>
      <c r="B447" s="85"/>
      <c r="C447" s="18" t="s">
        <v>548</v>
      </c>
      <c r="D447" s="72"/>
      <c r="E447" s="88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60"/>
    </row>
    <row r="448" spans="1:22" ht="13.95" customHeight="1" x14ac:dyDescent="0.3">
      <c r="A448" s="82"/>
      <c r="B448" s="85"/>
      <c r="C448" s="18" t="s">
        <v>549</v>
      </c>
      <c r="D448" s="72"/>
      <c r="E448" s="88"/>
      <c r="F448" s="63" t="str">
        <f t="shared" ref="F448:V448" si="224">IFERROR((F447-F446)/F446,"")</f>
        <v/>
      </c>
      <c r="G448" s="63" t="str">
        <f t="shared" si="224"/>
        <v/>
      </c>
      <c r="H448" s="63" t="str">
        <f t="shared" si="224"/>
        <v/>
      </c>
      <c r="I448" s="63" t="str">
        <f t="shared" si="224"/>
        <v/>
      </c>
      <c r="J448" s="63" t="str">
        <f t="shared" si="224"/>
        <v/>
      </c>
      <c r="K448" s="63" t="str">
        <f t="shared" si="224"/>
        <v/>
      </c>
      <c r="L448" s="63" t="str">
        <f t="shared" si="224"/>
        <v/>
      </c>
      <c r="M448" s="63" t="str">
        <f t="shared" si="224"/>
        <v/>
      </c>
      <c r="N448" s="35" t="str">
        <f t="shared" si="224"/>
        <v/>
      </c>
      <c r="O448" s="35" t="str">
        <f t="shared" si="224"/>
        <v/>
      </c>
      <c r="P448" s="35" t="str">
        <f t="shared" si="224"/>
        <v/>
      </c>
      <c r="Q448" s="63" t="str">
        <f t="shared" si="224"/>
        <v/>
      </c>
      <c r="R448" s="63" t="str">
        <f t="shared" si="224"/>
        <v/>
      </c>
      <c r="S448" s="63" t="str">
        <f t="shared" si="224"/>
        <v/>
      </c>
      <c r="T448" s="63" t="str">
        <f t="shared" si="224"/>
        <v/>
      </c>
      <c r="U448" s="63" t="str">
        <f t="shared" si="224"/>
        <v/>
      </c>
      <c r="V448" s="64" t="str">
        <f t="shared" si="224"/>
        <v/>
      </c>
    </row>
    <row r="449" spans="1:22" ht="13.95" customHeight="1" thickBot="1" x14ac:dyDescent="0.35">
      <c r="A449" s="83"/>
      <c r="B449" s="86"/>
      <c r="C449" s="61" t="s">
        <v>550</v>
      </c>
      <c r="D449" s="73"/>
      <c r="E449" s="89"/>
      <c r="F449" s="65" t="str">
        <f t="shared" ref="F449:V449" si="225">IFERROR(SQRT(2*(F447-F446)^2/(F447+F446)),"")</f>
        <v/>
      </c>
      <c r="G449" s="65" t="str">
        <f t="shared" si="225"/>
        <v/>
      </c>
      <c r="H449" s="65" t="str">
        <f t="shared" si="225"/>
        <v/>
      </c>
      <c r="I449" s="65" t="str">
        <f t="shared" si="225"/>
        <v/>
      </c>
      <c r="J449" s="65" t="str">
        <f t="shared" si="225"/>
        <v/>
      </c>
      <c r="K449" s="65" t="str">
        <f t="shared" si="225"/>
        <v/>
      </c>
      <c r="L449" s="65" t="str">
        <f t="shared" si="225"/>
        <v/>
      </c>
      <c r="M449" s="65" t="str">
        <f t="shared" si="225"/>
        <v/>
      </c>
      <c r="N449" s="70" t="str">
        <f t="shared" si="225"/>
        <v/>
      </c>
      <c r="O449" s="70" t="str">
        <f t="shared" si="225"/>
        <v/>
      </c>
      <c r="P449" s="70" t="str">
        <f t="shared" si="225"/>
        <v/>
      </c>
      <c r="Q449" s="65" t="str">
        <f t="shared" si="225"/>
        <v/>
      </c>
      <c r="R449" s="65" t="str">
        <f t="shared" si="225"/>
        <v/>
      </c>
      <c r="S449" s="65" t="str">
        <f t="shared" si="225"/>
        <v/>
      </c>
      <c r="T449" s="65" t="str">
        <f t="shared" si="225"/>
        <v/>
      </c>
      <c r="U449" s="65" t="str">
        <f t="shared" si="225"/>
        <v/>
      </c>
      <c r="V449" s="66" t="str">
        <f t="shared" si="225"/>
        <v/>
      </c>
    </row>
    <row r="450" spans="1:22" ht="13.95" customHeight="1" x14ac:dyDescent="0.3">
      <c r="A450" s="81">
        <v>8023100</v>
      </c>
      <c r="B450" s="84" t="s">
        <v>63</v>
      </c>
      <c r="C450" s="58" t="s">
        <v>547</v>
      </c>
      <c r="D450" s="71"/>
      <c r="E450" s="91"/>
      <c r="F450" s="58"/>
      <c r="G450" s="58"/>
      <c r="H450" s="58"/>
      <c r="I450" s="58"/>
      <c r="J450" s="58"/>
      <c r="K450" s="58"/>
      <c r="L450" s="58"/>
      <c r="M450" s="58"/>
      <c r="Q450" s="58"/>
      <c r="R450" s="58"/>
      <c r="S450" s="58"/>
      <c r="T450" s="58"/>
      <c r="U450" s="58"/>
      <c r="V450" s="59"/>
    </row>
    <row r="451" spans="1:22" ht="13.95" customHeight="1" x14ac:dyDescent="0.3">
      <c r="A451" s="82"/>
      <c r="B451" s="85"/>
      <c r="C451" s="18" t="s">
        <v>548</v>
      </c>
      <c r="D451" s="72"/>
      <c r="E451" s="88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60"/>
    </row>
    <row r="452" spans="1:22" ht="13.95" customHeight="1" x14ac:dyDescent="0.3">
      <c r="A452" s="82"/>
      <c r="B452" s="85"/>
      <c r="C452" s="18" t="s">
        <v>549</v>
      </c>
      <c r="D452" s="72"/>
      <c r="E452" s="88"/>
      <c r="F452" s="63" t="str">
        <f t="shared" ref="F452:V452" si="226">IFERROR((F451-F450)/F450,"")</f>
        <v/>
      </c>
      <c r="G452" s="63" t="str">
        <f t="shared" si="226"/>
        <v/>
      </c>
      <c r="H452" s="63" t="str">
        <f t="shared" si="226"/>
        <v/>
      </c>
      <c r="I452" s="63" t="str">
        <f t="shared" si="226"/>
        <v/>
      </c>
      <c r="J452" s="63" t="str">
        <f t="shared" si="226"/>
        <v/>
      </c>
      <c r="K452" s="63" t="str">
        <f t="shared" si="226"/>
        <v/>
      </c>
      <c r="L452" s="63" t="str">
        <f t="shared" si="226"/>
        <v/>
      </c>
      <c r="M452" s="63" t="str">
        <f t="shared" si="226"/>
        <v/>
      </c>
      <c r="N452" s="35" t="str">
        <f t="shared" si="226"/>
        <v/>
      </c>
      <c r="O452" s="35" t="str">
        <f t="shared" si="226"/>
        <v/>
      </c>
      <c r="P452" s="35" t="str">
        <f t="shared" si="226"/>
        <v/>
      </c>
      <c r="Q452" s="63" t="str">
        <f t="shared" si="226"/>
        <v/>
      </c>
      <c r="R452" s="63" t="str">
        <f t="shared" si="226"/>
        <v/>
      </c>
      <c r="S452" s="63" t="str">
        <f t="shared" si="226"/>
        <v/>
      </c>
      <c r="T452" s="63" t="str">
        <f t="shared" si="226"/>
        <v/>
      </c>
      <c r="U452" s="63" t="str">
        <f t="shared" si="226"/>
        <v/>
      </c>
      <c r="V452" s="64" t="str">
        <f t="shared" si="226"/>
        <v/>
      </c>
    </row>
    <row r="453" spans="1:22" ht="13.95" customHeight="1" thickBot="1" x14ac:dyDescent="0.35">
      <c r="A453" s="83"/>
      <c r="B453" s="86"/>
      <c r="C453" s="61" t="s">
        <v>550</v>
      </c>
      <c r="D453" s="73"/>
      <c r="E453" s="89"/>
      <c r="F453" s="65" t="str">
        <f t="shared" ref="F453:V453" si="227">IFERROR(SQRT(2*(F451-F450)^2/(F451+F450)),"")</f>
        <v/>
      </c>
      <c r="G453" s="65" t="str">
        <f t="shared" si="227"/>
        <v/>
      </c>
      <c r="H453" s="65" t="str">
        <f t="shared" si="227"/>
        <v/>
      </c>
      <c r="I453" s="65" t="str">
        <f t="shared" si="227"/>
        <v/>
      </c>
      <c r="J453" s="65" t="str">
        <f t="shared" si="227"/>
        <v/>
      </c>
      <c r="K453" s="65" t="str">
        <f t="shared" si="227"/>
        <v/>
      </c>
      <c r="L453" s="65" t="str">
        <f t="shared" si="227"/>
        <v/>
      </c>
      <c r="M453" s="65" t="str">
        <f t="shared" si="227"/>
        <v/>
      </c>
      <c r="N453" s="74" t="str">
        <f t="shared" si="227"/>
        <v/>
      </c>
      <c r="O453" s="74" t="str">
        <f t="shared" si="227"/>
        <v/>
      </c>
      <c r="P453" s="74" t="str">
        <f t="shared" si="227"/>
        <v/>
      </c>
      <c r="Q453" s="65" t="str">
        <f t="shared" si="227"/>
        <v/>
      </c>
      <c r="R453" s="65" t="str">
        <f t="shared" si="227"/>
        <v/>
      </c>
      <c r="S453" s="65" t="str">
        <f t="shared" si="227"/>
        <v/>
      </c>
      <c r="T453" s="65" t="str">
        <f t="shared" si="227"/>
        <v/>
      </c>
      <c r="U453" s="65" t="str">
        <f t="shared" si="227"/>
        <v/>
      </c>
      <c r="V453" s="66" t="str">
        <f t="shared" si="227"/>
        <v/>
      </c>
    </row>
    <row r="454" spans="1:22" ht="13.95" customHeight="1" x14ac:dyDescent="0.3">
      <c r="A454" s="81">
        <v>8002100</v>
      </c>
      <c r="B454" s="84" t="s">
        <v>179</v>
      </c>
      <c r="C454" s="58" t="s">
        <v>547</v>
      </c>
      <c r="D454" s="87"/>
      <c r="E454" s="90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</row>
    <row r="455" spans="1:22" ht="13.95" customHeight="1" x14ac:dyDescent="0.3">
      <c r="A455" s="82"/>
      <c r="B455" s="85"/>
      <c r="C455" s="18" t="s">
        <v>548</v>
      </c>
      <c r="D455" s="88"/>
      <c r="E455" s="88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</row>
    <row r="456" spans="1:22" ht="13.95" customHeight="1" x14ac:dyDescent="0.3">
      <c r="A456" s="82"/>
      <c r="B456" s="85"/>
      <c r="C456" s="18" t="s">
        <v>549</v>
      </c>
      <c r="D456" s="88"/>
      <c r="E456" s="88"/>
      <c r="F456" s="63" t="str">
        <f t="shared" ref="F456:V456" si="228">IFERROR((F455-F454)/F454,"")</f>
        <v/>
      </c>
      <c r="G456" s="63" t="str">
        <f t="shared" si="228"/>
        <v/>
      </c>
      <c r="H456" s="63" t="str">
        <f t="shared" si="228"/>
        <v/>
      </c>
      <c r="I456" s="63" t="str">
        <f t="shared" si="228"/>
        <v/>
      </c>
      <c r="J456" s="63" t="str">
        <f t="shared" si="228"/>
        <v/>
      </c>
      <c r="K456" s="63" t="str">
        <f t="shared" si="228"/>
        <v/>
      </c>
      <c r="L456" s="63" t="str">
        <f t="shared" si="228"/>
        <v/>
      </c>
      <c r="M456" s="63" t="str">
        <f t="shared" si="228"/>
        <v/>
      </c>
      <c r="N456" s="35" t="str">
        <f t="shared" si="228"/>
        <v/>
      </c>
      <c r="O456" s="35" t="str">
        <f t="shared" si="228"/>
        <v/>
      </c>
      <c r="P456" s="35" t="str">
        <f t="shared" si="228"/>
        <v/>
      </c>
      <c r="Q456" s="63" t="str">
        <f t="shared" si="228"/>
        <v/>
      </c>
      <c r="R456" s="63" t="str">
        <f t="shared" si="228"/>
        <v/>
      </c>
      <c r="S456" s="63" t="str">
        <f t="shared" si="228"/>
        <v/>
      </c>
      <c r="T456" s="63" t="str">
        <f t="shared" si="228"/>
        <v/>
      </c>
      <c r="U456" s="63" t="str">
        <f t="shared" si="228"/>
        <v/>
      </c>
      <c r="V456" s="64" t="str">
        <f t="shared" si="228"/>
        <v/>
      </c>
    </row>
    <row r="457" spans="1:22" ht="13.95" customHeight="1" thickBot="1" x14ac:dyDescent="0.35">
      <c r="A457" s="83"/>
      <c r="B457" s="86"/>
      <c r="C457" s="61" t="s">
        <v>550</v>
      </c>
      <c r="D457" s="89"/>
      <c r="E457" s="89"/>
      <c r="F457" s="65" t="str">
        <f t="shared" ref="F457:V457" si="229">IFERROR(SQRT(2*(F455-F454)^2/(F455+F454)),"")</f>
        <v/>
      </c>
      <c r="G457" s="65" t="str">
        <f t="shared" si="229"/>
        <v/>
      </c>
      <c r="H457" s="65" t="str">
        <f t="shared" si="229"/>
        <v/>
      </c>
      <c r="I457" s="65" t="str">
        <f t="shared" si="229"/>
        <v/>
      </c>
      <c r="J457" s="65" t="str">
        <f t="shared" si="229"/>
        <v/>
      </c>
      <c r="K457" s="65" t="str">
        <f t="shared" si="229"/>
        <v/>
      </c>
      <c r="L457" s="65" t="str">
        <f t="shared" si="229"/>
        <v/>
      </c>
      <c r="M457" s="65" t="str">
        <f t="shared" si="229"/>
        <v/>
      </c>
      <c r="N457" s="74" t="str">
        <f t="shared" si="229"/>
        <v/>
      </c>
      <c r="O457" s="74" t="str">
        <f t="shared" si="229"/>
        <v/>
      </c>
      <c r="P457" s="74" t="str">
        <f t="shared" si="229"/>
        <v/>
      </c>
      <c r="Q457" s="65" t="str">
        <f t="shared" si="229"/>
        <v/>
      </c>
      <c r="R457" s="65" t="str">
        <f t="shared" si="229"/>
        <v/>
      </c>
      <c r="S457" s="65" t="str">
        <f t="shared" si="229"/>
        <v/>
      </c>
      <c r="T457" s="65" t="str">
        <f t="shared" si="229"/>
        <v/>
      </c>
      <c r="U457" s="65" t="str">
        <f t="shared" si="229"/>
        <v/>
      </c>
      <c r="V457" s="66" t="str">
        <f t="shared" si="229"/>
        <v/>
      </c>
    </row>
    <row r="458" spans="1:22" ht="13.95" customHeight="1" x14ac:dyDescent="0.3">
      <c r="A458" s="81">
        <v>8002000</v>
      </c>
      <c r="B458" s="84" t="s">
        <v>178</v>
      </c>
      <c r="C458" s="58" t="s">
        <v>547</v>
      </c>
      <c r="D458" s="71"/>
      <c r="E458" s="91"/>
      <c r="F458" s="75"/>
      <c r="G458" s="75"/>
      <c r="H458" s="75"/>
      <c r="I458" s="75"/>
      <c r="J458" s="75"/>
      <c r="K458" s="75"/>
      <c r="L458" s="75"/>
      <c r="M458" s="75"/>
      <c r="Q458" s="75"/>
      <c r="R458" s="75"/>
      <c r="S458" s="75"/>
      <c r="T458" s="75"/>
      <c r="U458" s="75"/>
      <c r="V458" s="76"/>
    </row>
    <row r="459" spans="1:22" ht="13.95" customHeight="1" x14ac:dyDescent="0.3">
      <c r="A459" s="82"/>
      <c r="B459" s="85"/>
      <c r="C459" s="18" t="s">
        <v>548</v>
      </c>
      <c r="D459" s="72"/>
      <c r="E459" s="88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60"/>
    </row>
    <row r="460" spans="1:22" ht="13.95" customHeight="1" x14ac:dyDescent="0.3">
      <c r="A460" s="82"/>
      <c r="B460" s="85"/>
      <c r="C460" s="18" t="s">
        <v>549</v>
      </c>
      <c r="D460" s="72"/>
      <c r="E460" s="88"/>
      <c r="F460" s="63" t="str">
        <f t="shared" ref="F460:V460" si="230">IFERROR((F459-F458)/F458,"")</f>
        <v/>
      </c>
      <c r="G460" s="63" t="str">
        <f t="shared" si="230"/>
        <v/>
      </c>
      <c r="H460" s="63" t="str">
        <f t="shared" si="230"/>
        <v/>
      </c>
      <c r="I460" s="63" t="str">
        <f t="shared" si="230"/>
        <v/>
      </c>
      <c r="J460" s="63" t="str">
        <f t="shared" si="230"/>
        <v/>
      </c>
      <c r="K460" s="63" t="str">
        <f t="shared" si="230"/>
        <v/>
      </c>
      <c r="L460" s="63" t="str">
        <f t="shared" si="230"/>
        <v/>
      </c>
      <c r="M460" s="63" t="str">
        <f t="shared" si="230"/>
        <v/>
      </c>
      <c r="N460" s="35" t="str">
        <f t="shared" si="230"/>
        <v/>
      </c>
      <c r="O460" s="35" t="str">
        <f t="shared" si="230"/>
        <v/>
      </c>
      <c r="P460" s="35" t="str">
        <f t="shared" si="230"/>
        <v/>
      </c>
      <c r="Q460" s="63" t="str">
        <f t="shared" si="230"/>
        <v/>
      </c>
      <c r="R460" s="63" t="str">
        <f t="shared" si="230"/>
        <v/>
      </c>
      <c r="S460" s="63" t="str">
        <f t="shared" si="230"/>
        <v/>
      </c>
      <c r="T460" s="63" t="str">
        <f t="shared" si="230"/>
        <v/>
      </c>
      <c r="U460" s="63" t="str">
        <f t="shared" si="230"/>
        <v/>
      </c>
      <c r="V460" s="64" t="str">
        <f t="shared" si="230"/>
        <v/>
      </c>
    </row>
    <row r="461" spans="1:22" ht="13.95" customHeight="1" thickBot="1" x14ac:dyDescent="0.35">
      <c r="A461" s="83"/>
      <c r="B461" s="86"/>
      <c r="C461" s="61" t="s">
        <v>550</v>
      </c>
      <c r="D461" s="73"/>
      <c r="E461" s="89"/>
      <c r="F461" s="65" t="str">
        <f t="shared" ref="F461:V461" si="231">IFERROR(SQRT(2*(F459-F458)^2/(F459+F458)),"")</f>
        <v/>
      </c>
      <c r="G461" s="65" t="str">
        <f t="shared" si="231"/>
        <v/>
      </c>
      <c r="H461" s="65" t="str">
        <f t="shared" si="231"/>
        <v/>
      </c>
      <c r="I461" s="65" t="str">
        <f t="shared" si="231"/>
        <v/>
      </c>
      <c r="J461" s="65" t="str">
        <f t="shared" si="231"/>
        <v/>
      </c>
      <c r="K461" s="65" t="str">
        <f t="shared" si="231"/>
        <v/>
      </c>
      <c r="L461" s="65" t="str">
        <f t="shared" si="231"/>
        <v/>
      </c>
      <c r="M461" s="65" t="str">
        <f t="shared" si="231"/>
        <v/>
      </c>
      <c r="N461" s="70" t="str">
        <f t="shared" si="231"/>
        <v/>
      </c>
      <c r="O461" s="70" t="str">
        <f t="shared" si="231"/>
        <v/>
      </c>
      <c r="P461" s="70" t="str">
        <f t="shared" si="231"/>
        <v/>
      </c>
      <c r="Q461" s="65" t="str">
        <f t="shared" si="231"/>
        <v/>
      </c>
      <c r="R461" s="65" t="str">
        <f t="shared" si="231"/>
        <v/>
      </c>
      <c r="S461" s="65" t="str">
        <f t="shared" si="231"/>
        <v/>
      </c>
      <c r="T461" s="65" t="str">
        <f t="shared" si="231"/>
        <v/>
      </c>
      <c r="U461" s="65" t="str">
        <f t="shared" si="231"/>
        <v/>
      </c>
      <c r="V461" s="66" t="str">
        <f t="shared" si="231"/>
        <v/>
      </c>
    </row>
    <row r="462" spans="1:22" ht="13.95" customHeight="1" x14ac:dyDescent="0.3">
      <c r="A462" s="81">
        <v>8018200</v>
      </c>
      <c r="B462" s="84" t="s">
        <v>53</v>
      </c>
      <c r="C462" s="58" t="s">
        <v>547</v>
      </c>
      <c r="D462" s="71"/>
      <c r="E462" s="91"/>
      <c r="F462" s="58"/>
      <c r="G462" s="58"/>
      <c r="H462" s="58"/>
      <c r="I462" s="58"/>
      <c r="J462" s="58"/>
      <c r="K462" s="58"/>
      <c r="L462" s="58"/>
      <c r="M462" s="58"/>
      <c r="Q462" s="58"/>
      <c r="R462" s="58"/>
      <c r="S462" s="58"/>
      <c r="T462" s="58"/>
      <c r="U462" s="58"/>
      <c r="V462" s="59"/>
    </row>
    <row r="463" spans="1:22" ht="13.95" customHeight="1" x14ac:dyDescent="0.3">
      <c r="A463" s="82"/>
      <c r="B463" s="85"/>
      <c r="C463" s="18" t="s">
        <v>548</v>
      </c>
      <c r="D463" s="72"/>
      <c r="E463" s="88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60"/>
    </row>
    <row r="464" spans="1:22" ht="13.95" customHeight="1" x14ac:dyDescent="0.3">
      <c r="A464" s="82"/>
      <c r="B464" s="85"/>
      <c r="C464" s="18" t="s">
        <v>549</v>
      </c>
      <c r="D464" s="72"/>
      <c r="E464" s="88"/>
      <c r="F464" s="63" t="str">
        <f t="shared" ref="F464:V464" si="232">IFERROR((F463-F462)/F462,"")</f>
        <v/>
      </c>
      <c r="G464" s="63" t="str">
        <f t="shared" si="232"/>
        <v/>
      </c>
      <c r="H464" s="63" t="str">
        <f t="shared" si="232"/>
        <v/>
      </c>
      <c r="I464" s="63" t="str">
        <f t="shared" si="232"/>
        <v/>
      </c>
      <c r="J464" s="63" t="str">
        <f t="shared" si="232"/>
        <v/>
      </c>
      <c r="K464" s="63" t="str">
        <f t="shared" si="232"/>
        <v/>
      </c>
      <c r="L464" s="63" t="str">
        <f t="shared" si="232"/>
        <v/>
      </c>
      <c r="M464" s="63" t="str">
        <f t="shared" si="232"/>
        <v/>
      </c>
      <c r="N464" s="35" t="str">
        <f t="shared" si="232"/>
        <v/>
      </c>
      <c r="O464" s="35" t="str">
        <f t="shared" si="232"/>
        <v/>
      </c>
      <c r="P464" s="35" t="str">
        <f t="shared" si="232"/>
        <v/>
      </c>
      <c r="Q464" s="63" t="str">
        <f t="shared" si="232"/>
        <v/>
      </c>
      <c r="R464" s="63" t="str">
        <f t="shared" si="232"/>
        <v/>
      </c>
      <c r="S464" s="63" t="str">
        <f t="shared" si="232"/>
        <v/>
      </c>
      <c r="T464" s="63" t="str">
        <f t="shared" si="232"/>
        <v/>
      </c>
      <c r="U464" s="63" t="str">
        <f t="shared" si="232"/>
        <v/>
      </c>
      <c r="V464" s="64" t="str">
        <f t="shared" si="232"/>
        <v/>
      </c>
    </row>
    <row r="465" spans="1:22" ht="13.95" customHeight="1" thickBot="1" x14ac:dyDescent="0.35">
      <c r="A465" s="83"/>
      <c r="B465" s="86"/>
      <c r="C465" s="61" t="s">
        <v>550</v>
      </c>
      <c r="D465" s="73"/>
      <c r="E465" s="89"/>
      <c r="F465" s="65" t="str">
        <f t="shared" ref="F465:V465" si="233">IFERROR(SQRT(2*(F463-F462)^2/(F463+F462)),"")</f>
        <v/>
      </c>
      <c r="G465" s="65" t="str">
        <f t="shared" si="233"/>
        <v/>
      </c>
      <c r="H465" s="65" t="str">
        <f t="shared" si="233"/>
        <v/>
      </c>
      <c r="I465" s="65" t="str">
        <f t="shared" si="233"/>
        <v/>
      </c>
      <c r="J465" s="65" t="str">
        <f t="shared" si="233"/>
        <v/>
      </c>
      <c r="K465" s="65" t="str">
        <f t="shared" si="233"/>
        <v/>
      </c>
      <c r="L465" s="65" t="str">
        <f t="shared" si="233"/>
        <v/>
      </c>
      <c r="M465" s="65" t="str">
        <f t="shared" si="233"/>
        <v/>
      </c>
      <c r="N465" s="70" t="str">
        <f t="shared" si="233"/>
        <v/>
      </c>
      <c r="O465" s="70" t="str">
        <f t="shared" si="233"/>
        <v/>
      </c>
      <c r="P465" s="70" t="str">
        <f t="shared" si="233"/>
        <v/>
      </c>
      <c r="Q465" s="65" t="str">
        <f t="shared" si="233"/>
        <v/>
      </c>
      <c r="R465" s="65" t="str">
        <f t="shared" si="233"/>
        <v/>
      </c>
      <c r="S465" s="65" t="str">
        <f t="shared" si="233"/>
        <v/>
      </c>
      <c r="T465" s="65" t="str">
        <f t="shared" si="233"/>
        <v/>
      </c>
      <c r="U465" s="65" t="str">
        <f t="shared" si="233"/>
        <v/>
      </c>
      <c r="V465" s="66" t="str">
        <f t="shared" si="233"/>
        <v/>
      </c>
    </row>
    <row r="466" spans="1:22" ht="13.95" customHeight="1" x14ac:dyDescent="0.3">
      <c r="A466" s="81">
        <v>8056200</v>
      </c>
      <c r="B466" s="84" t="s">
        <v>136</v>
      </c>
      <c r="C466" s="58" t="s">
        <v>547</v>
      </c>
      <c r="D466" s="71"/>
      <c r="E466" s="91"/>
      <c r="F466" s="58"/>
      <c r="G466" s="58"/>
      <c r="H466" s="58"/>
      <c r="I466" s="58"/>
      <c r="J466" s="58"/>
      <c r="K466" s="58"/>
      <c r="L466" s="58"/>
      <c r="M466" s="58"/>
      <c r="Q466" s="58"/>
      <c r="R466" s="58"/>
      <c r="S466" s="58"/>
      <c r="T466" s="58"/>
      <c r="U466" s="58"/>
      <c r="V466" s="59"/>
    </row>
    <row r="467" spans="1:22" ht="13.95" customHeight="1" x14ac:dyDescent="0.3">
      <c r="A467" s="82"/>
      <c r="B467" s="85"/>
      <c r="C467" s="18" t="s">
        <v>548</v>
      </c>
      <c r="D467" s="72"/>
      <c r="E467" s="88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60"/>
    </row>
    <row r="468" spans="1:22" ht="13.95" customHeight="1" x14ac:dyDescent="0.3">
      <c r="A468" s="82"/>
      <c r="B468" s="85"/>
      <c r="C468" s="18" t="s">
        <v>549</v>
      </c>
      <c r="D468" s="72"/>
      <c r="E468" s="88"/>
      <c r="F468" s="63" t="str">
        <f t="shared" ref="F468:V468" si="234">IFERROR((F467-F466)/F466,"")</f>
        <v/>
      </c>
      <c r="G468" s="63" t="str">
        <f t="shared" si="234"/>
        <v/>
      </c>
      <c r="H468" s="63" t="str">
        <f t="shared" si="234"/>
        <v/>
      </c>
      <c r="I468" s="63" t="str">
        <f t="shared" si="234"/>
        <v/>
      </c>
      <c r="J468" s="63" t="str">
        <f t="shared" si="234"/>
        <v/>
      </c>
      <c r="K468" s="63" t="str">
        <f t="shared" si="234"/>
        <v/>
      </c>
      <c r="L468" s="63" t="str">
        <f t="shared" si="234"/>
        <v/>
      </c>
      <c r="M468" s="63" t="str">
        <f t="shared" si="234"/>
        <v/>
      </c>
      <c r="N468" s="35" t="str">
        <f t="shared" si="234"/>
        <v/>
      </c>
      <c r="O468" s="35" t="str">
        <f t="shared" si="234"/>
        <v/>
      </c>
      <c r="P468" s="35" t="str">
        <f t="shared" si="234"/>
        <v/>
      </c>
      <c r="Q468" s="63" t="str">
        <f t="shared" si="234"/>
        <v/>
      </c>
      <c r="R468" s="63" t="str">
        <f t="shared" si="234"/>
        <v/>
      </c>
      <c r="S468" s="63" t="str">
        <f t="shared" si="234"/>
        <v/>
      </c>
      <c r="T468" s="63" t="str">
        <f t="shared" si="234"/>
        <v/>
      </c>
      <c r="U468" s="63" t="str">
        <f t="shared" si="234"/>
        <v/>
      </c>
      <c r="V468" s="64" t="str">
        <f t="shared" si="234"/>
        <v/>
      </c>
    </row>
    <row r="469" spans="1:22" ht="13.95" customHeight="1" thickBot="1" x14ac:dyDescent="0.35">
      <c r="A469" s="83"/>
      <c r="B469" s="86"/>
      <c r="C469" s="61" t="s">
        <v>550</v>
      </c>
      <c r="D469" s="73"/>
      <c r="E469" s="89"/>
      <c r="F469" s="65" t="str">
        <f t="shared" ref="F469:V469" si="235">IFERROR(SQRT(2*(F467-F466)^2/(F467+F466)),"")</f>
        <v/>
      </c>
      <c r="G469" s="65" t="str">
        <f t="shared" si="235"/>
        <v/>
      </c>
      <c r="H469" s="65" t="str">
        <f t="shared" si="235"/>
        <v/>
      </c>
      <c r="I469" s="65" t="str">
        <f t="shared" si="235"/>
        <v/>
      </c>
      <c r="J469" s="65" t="str">
        <f t="shared" si="235"/>
        <v/>
      </c>
      <c r="K469" s="65" t="str">
        <f t="shared" si="235"/>
        <v/>
      </c>
      <c r="L469" s="65" t="str">
        <f t="shared" si="235"/>
        <v/>
      </c>
      <c r="M469" s="65" t="str">
        <f t="shared" si="235"/>
        <v/>
      </c>
      <c r="N469" s="70" t="str">
        <f t="shared" si="235"/>
        <v/>
      </c>
      <c r="O469" s="70" t="str">
        <f t="shared" si="235"/>
        <v/>
      </c>
      <c r="P469" s="70" t="str">
        <f t="shared" si="235"/>
        <v/>
      </c>
      <c r="Q469" s="65" t="str">
        <f t="shared" si="235"/>
        <v/>
      </c>
      <c r="R469" s="65" t="str">
        <f t="shared" si="235"/>
        <v/>
      </c>
      <c r="S469" s="65" t="str">
        <f t="shared" si="235"/>
        <v/>
      </c>
      <c r="T469" s="65" t="str">
        <f t="shared" si="235"/>
        <v/>
      </c>
      <c r="U469" s="65" t="str">
        <f t="shared" si="235"/>
        <v/>
      </c>
      <c r="V469" s="66" t="str">
        <f t="shared" si="235"/>
        <v/>
      </c>
    </row>
    <row r="470" spans="1:22" ht="13.95" customHeight="1" x14ac:dyDescent="0.3">
      <c r="A470" s="81">
        <v>8050600</v>
      </c>
      <c r="B470" s="84" t="s">
        <v>226</v>
      </c>
      <c r="C470" s="58" t="s">
        <v>547</v>
      </c>
      <c r="D470" s="71"/>
      <c r="E470" s="91"/>
      <c r="F470" s="58"/>
      <c r="G470" s="58"/>
      <c r="H470" s="58"/>
      <c r="I470" s="58"/>
      <c r="J470" s="58"/>
      <c r="K470" s="58"/>
      <c r="L470" s="58"/>
      <c r="M470" s="58"/>
      <c r="Q470" s="58"/>
      <c r="R470" s="58"/>
      <c r="S470" s="58"/>
      <c r="T470" s="58"/>
      <c r="U470" s="58"/>
      <c r="V470" s="59"/>
    </row>
    <row r="471" spans="1:22" ht="13.95" customHeight="1" x14ac:dyDescent="0.3">
      <c r="A471" s="82"/>
      <c r="B471" s="85"/>
      <c r="C471" s="18" t="s">
        <v>548</v>
      </c>
      <c r="D471" s="72"/>
      <c r="E471" s="88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60"/>
    </row>
    <row r="472" spans="1:22" ht="13.95" customHeight="1" x14ac:dyDescent="0.3">
      <c r="A472" s="82"/>
      <c r="B472" s="85"/>
      <c r="C472" s="18" t="s">
        <v>549</v>
      </c>
      <c r="D472" s="72"/>
      <c r="E472" s="88"/>
      <c r="F472" s="63" t="str">
        <f t="shared" ref="F472:V472" si="236">IFERROR((F471-F470)/F470,"")</f>
        <v/>
      </c>
      <c r="G472" s="63" t="str">
        <f t="shared" si="236"/>
        <v/>
      </c>
      <c r="H472" s="63" t="str">
        <f t="shared" si="236"/>
        <v/>
      </c>
      <c r="I472" s="63" t="str">
        <f t="shared" si="236"/>
        <v/>
      </c>
      <c r="J472" s="63" t="str">
        <f t="shared" si="236"/>
        <v/>
      </c>
      <c r="K472" s="63" t="str">
        <f t="shared" si="236"/>
        <v/>
      </c>
      <c r="L472" s="63" t="str">
        <f t="shared" si="236"/>
        <v/>
      </c>
      <c r="M472" s="63" t="str">
        <f t="shared" si="236"/>
        <v/>
      </c>
      <c r="N472" s="35" t="str">
        <f t="shared" si="236"/>
        <v/>
      </c>
      <c r="O472" s="35" t="str">
        <f t="shared" si="236"/>
        <v/>
      </c>
      <c r="P472" s="35" t="str">
        <f t="shared" si="236"/>
        <v/>
      </c>
      <c r="Q472" s="63" t="str">
        <f t="shared" si="236"/>
        <v/>
      </c>
      <c r="R472" s="63" t="str">
        <f t="shared" si="236"/>
        <v/>
      </c>
      <c r="S472" s="63" t="str">
        <f t="shared" si="236"/>
        <v/>
      </c>
      <c r="T472" s="63" t="str">
        <f t="shared" si="236"/>
        <v/>
      </c>
      <c r="U472" s="63" t="str">
        <f t="shared" si="236"/>
        <v/>
      </c>
      <c r="V472" s="64" t="str">
        <f t="shared" si="236"/>
        <v/>
      </c>
    </row>
    <row r="473" spans="1:22" ht="13.95" customHeight="1" thickBot="1" x14ac:dyDescent="0.35">
      <c r="A473" s="83"/>
      <c r="B473" s="86"/>
      <c r="C473" s="61" t="s">
        <v>550</v>
      </c>
      <c r="D473" s="73"/>
      <c r="E473" s="89"/>
      <c r="F473" s="65" t="str">
        <f t="shared" ref="F473:V473" si="237">IFERROR(SQRT(2*(F471-F470)^2/(F471+F470)),"")</f>
        <v/>
      </c>
      <c r="G473" s="65" t="str">
        <f t="shared" si="237"/>
        <v/>
      </c>
      <c r="H473" s="65" t="str">
        <f t="shared" si="237"/>
        <v/>
      </c>
      <c r="I473" s="65" t="str">
        <f t="shared" si="237"/>
        <v/>
      </c>
      <c r="J473" s="65" t="str">
        <f t="shared" si="237"/>
        <v/>
      </c>
      <c r="K473" s="65" t="str">
        <f t="shared" si="237"/>
        <v/>
      </c>
      <c r="L473" s="65" t="str">
        <f t="shared" si="237"/>
        <v/>
      </c>
      <c r="M473" s="65" t="str">
        <f t="shared" si="237"/>
        <v/>
      </c>
      <c r="N473" s="70" t="str">
        <f t="shared" si="237"/>
        <v/>
      </c>
      <c r="O473" s="70" t="str">
        <f t="shared" si="237"/>
        <v/>
      </c>
      <c r="P473" s="70" t="str">
        <f t="shared" si="237"/>
        <v/>
      </c>
      <c r="Q473" s="65" t="str">
        <f t="shared" si="237"/>
        <v/>
      </c>
      <c r="R473" s="65" t="str">
        <f t="shared" si="237"/>
        <v/>
      </c>
      <c r="S473" s="65" t="str">
        <f t="shared" si="237"/>
        <v/>
      </c>
      <c r="T473" s="65" t="str">
        <f t="shared" si="237"/>
        <v/>
      </c>
      <c r="U473" s="65" t="str">
        <f t="shared" si="237"/>
        <v/>
      </c>
      <c r="V473" s="66" t="str">
        <f t="shared" si="237"/>
        <v/>
      </c>
    </row>
    <row r="474" spans="1:22" ht="13.95" customHeight="1" x14ac:dyDescent="0.3">
      <c r="A474" s="81">
        <v>9010720</v>
      </c>
      <c r="B474" s="84" t="s">
        <v>257</v>
      </c>
      <c r="C474" s="58" t="s">
        <v>547</v>
      </c>
      <c r="D474" s="71"/>
      <c r="E474" s="91"/>
      <c r="F474" s="58"/>
      <c r="G474" s="58"/>
      <c r="H474" s="58"/>
      <c r="I474" s="58"/>
      <c r="J474" s="58"/>
      <c r="K474" s="58"/>
      <c r="L474" s="58"/>
      <c r="M474" s="58"/>
      <c r="Q474" s="58"/>
      <c r="R474" s="58"/>
      <c r="S474" s="58"/>
      <c r="T474" s="58"/>
      <c r="U474" s="58"/>
      <c r="V474" s="59"/>
    </row>
    <row r="475" spans="1:22" ht="13.95" customHeight="1" x14ac:dyDescent="0.3">
      <c r="A475" s="82"/>
      <c r="B475" s="85"/>
      <c r="C475" s="18" t="s">
        <v>548</v>
      </c>
      <c r="D475" s="72"/>
      <c r="E475" s="88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60"/>
    </row>
    <row r="476" spans="1:22" ht="13.95" customHeight="1" x14ac:dyDescent="0.3">
      <c r="A476" s="82"/>
      <c r="B476" s="85"/>
      <c r="C476" s="18" t="s">
        <v>549</v>
      </c>
      <c r="D476" s="72"/>
      <c r="E476" s="88"/>
      <c r="F476" s="63" t="str">
        <f t="shared" ref="F476:V476" si="238">IFERROR((F475-F474)/F474,"")</f>
        <v/>
      </c>
      <c r="G476" s="63" t="str">
        <f t="shared" si="238"/>
        <v/>
      </c>
      <c r="H476" s="63" t="str">
        <f t="shared" si="238"/>
        <v/>
      </c>
      <c r="I476" s="63" t="str">
        <f t="shared" si="238"/>
        <v/>
      </c>
      <c r="J476" s="63" t="str">
        <f t="shared" si="238"/>
        <v/>
      </c>
      <c r="K476" s="63" t="str">
        <f t="shared" si="238"/>
        <v/>
      </c>
      <c r="L476" s="63" t="str">
        <f t="shared" si="238"/>
        <v/>
      </c>
      <c r="M476" s="63" t="str">
        <f t="shared" si="238"/>
        <v/>
      </c>
      <c r="N476" s="35" t="str">
        <f t="shared" si="238"/>
        <v/>
      </c>
      <c r="O476" s="35" t="str">
        <f t="shared" si="238"/>
        <v/>
      </c>
      <c r="P476" s="35" t="str">
        <f t="shared" si="238"/>
        <v/>
      </c>
      <c r="Q476" s="63" t="str">
        <f t="shared" si="238"/>
        <v/>
      </c>
      <c r="R476" s="63" t="str">
        <f t="shared" si="238"/>
        <v/>
      </c>
      <c r="S476" s="63" t="str">
        <f t="shared" si="238"/>
        <v/>
      </c>
      <c r="T476" s="63" t="str">
        <f t="shared" si="238"/>
        <v/>
      </c>
      <c r="U476" s="63" t="str">
        <f t="shared" si="238"/>
        <v/>
      </c>
      <c r="V476" s="64" t="str">
        <f t="shared" si="238"/>
        <v/>
      </c>
    </row>
    <row r="477" spans="1:22" ht="13.95" customHeight="1" thickBot="1" x14ac:dyDescent="0.35">
      <c r="A477" s="83"/>
      <c r="B477" s="86"/>
      <c r="C477" s="61" t="s">
        <v>550</v>
      </c>
      <c r="D477" s="73"/>
      <c r="E477" s="89"/>
      <c r="F477" s="65" t="str">
        <f t="shared" ref="F477:V477" si="239">IFERROR(SQRT(2*(F475-F474)^2/(F475+F474)),"")</f>
        <v/>
      </c>
      <c r="G477" s="65" t="str">
        <f t="shared" si="239"/>
        <v/>
      </c>
      <c r="H477" s="65" t="str">
        <f t="shared" si="239"/>
        <v/>
      </c>
      <c r="I477" s="65" t="str">
        <f t="shared" si="239"/>
        <v/>
      </c>
      <c r="J477" s="65" t="str">
        <f t="shared" si="239"/>
        <v/>
      </c>
      <c r="K477" s="65" t="str">
        <f t="shared" si="239"/>
        <v/>
      </c>
      <c r="L477" s="65" t="str">
        <f t="shared" si="239"/>
        <v/>
      </c>
      <c r="M477" s="65" t="str">
        <f t="shared" si="239"/>
        <v/>
      </c>
      <c r="N477" s="70" t="str">
        <f t="shared" si="239"/>
        <v/>
      </c>
      <c r="O477" s="70" t="str">
        <f t="shared" si="239"/>
        <v/>
      </c>
      <c r="P477" s="70" t="str">
        <f t="shared" si="239"/>
        <v/>
      </c>
      <c r="Q477" s="65" t="str">
        <f t="shared" si="239"/>
        <v/>
      </c>
      <c r="R477" s="65" t="str">
        <f t="shared" si="239"/>
        <v/>
      </c>
      <c r="S477" s="65" t="str">
        <f t="shared" si="239"/>
        <v/>
      </c>
      <c r="T477" s="65" t="str">
        <f t="shared" si="239"/>
        <v/>
      </c>
      <c r="U477" s="65" t="str">
        <f t="shared" si="239"/>
        <v/>
      </c>
      <c r="V477" s="66" t="str">
        <f t="shared" si="239"/>
        <v/>
      </c>
    </row>
    <row r="478" spans="1:22" ht="13.95" customHeight="1" x14ac:dyDescent="0.3">
      <c r="A478" s="81">
        <v>8057150</v>
      </c>
      <c r="B478" s="84" t="s">
        <v>140</v>
      </c>
      <c r="C478" s="58" t="s">
        <v>547</v>
      </c>
      <c r="D478" s="71"/>
      <c r="E478" s="91"/>
      <c r="F478" s="58"/>
      <c r="G478" s="58"/>
      <c r="H478" s="58"/>
      <c r="I478" s="58"/>
      <c r="J478" s="58"/>
      <c r="K478" s="58"/>
      <c r="L478" s="58"/>
      <c r="M478" s="58"/>
      <c r="Q478" s="58"/>
      <c r="R478" s="58"/>
      <c r="S478" s="58"/>
      <c r="T478" s="58"/>
      <c r="U478" s="58"/>
      <c r="V478" s="59"/>
    </row>
    <row r="479" spans="1:22" ht="13.95" customHeight="1" x14ac:dyDescent="0.3">
      <c r="A479" s="82"/>
      <c r="B479" s="85"/>
      <c r="C479" s="18" t="s">
        <v>548</v>
      </c>
      <c r="D479" s="72"/>
      <c r="E479" s="88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60"/>
    </row>
    <row r="480" spans="1:22" ht="13.95" customHeight="1" x14ac:dyDescent="0.3">
      <c r="A480" s="82"/>
      <c r="B480" s="85"/>
      <c r="C480" s="18" t="s">
        <v>549</v>
      </c>
      <c r="D480" s="72"/>
      <c r="E480" s="88"/>
      <c r="F480" s="63" t="str">
        <f t="shared" ref="F480:V480" si="240">IFERROR((F479-F478)/F478,"")</f>
        <v/>
      </c>
      <c r="G480" s="63" t="str">
        <f t="shared" si="240"/>
        <v/>
      </c>
      <c r="H480" s="63" t="str">
        <f t="shared" si="240"/>
        <v/>
      </c>
      <c r="I480" s="63" t="str">
        <f t="shared" si="240"/>
        <v/>
      </c>
      <c r="J480" s="63" t="str">
        <f t="shared" si="240"/>
        <v/>
      </c>
      <c r="K480" s="63" t="str">
        <f t="shared" si="240"/>
        <v/>
      </c>
      <c r="L480" s="63" t="str">
        <f t="shared" si="240"/>
        <v/>
      </c>
      <c r="M480" s="63" t="str">
        <f t="shared" si="240"/>
        <v/>
      </c>
      <c r="N480" s="35" t="str">
        <f t="shared" si="240"/>
        <v/>
      </c>
      <c r="O480" s="35" t="str">
        <f t="shared" si="240"/>
        <v/>
      </c>
      <c r="P480" s="35" t="str">
        <f t="shared" si="240"/>
        <v/>
      </c>
      <c r="Q480" s="63" t="str">
        <f t="shared" si="240"/>
        <v/>
      </c>
      <c r="R480" s="63" t="str">
        <f t="shared" si="240"/>
        <v/>
      </c>
      <c r="S480" s="63" t="str">
        <f t="shared" si="240"/>
        <v/>
      </c>
      <c r="T480" s="63" t="str">
        <f t="shared" si="240"/>
        <v/>
      </c>
      <c r="U480" s="63" t="str">
        <f t="shared" si="240"/>
        <v/>
      </c>
      <c r="V480" s="64" t="str">
        <f t="shared" si="240"/>
        <v/>
      </c>
    </row>
    <row r="481" spans="1:22" ht="13.95" customHeight="1" thickBot="1" x14ac:dyDescent="0.35">
      <c r="A481" s="83"/>
      <c r="B481" s="86"/>
      <c r="C481" s="61" t="s">
        <v>550</v>
      </c>
      <c r="D481" s="73"/>
      <c r="E481" s="89"/>
      <c r="F481" s="65" t="str">
        <f t="shared" ref="F481:V481" si="241">IFERROR(SQRT(2*(F479-F478)^2/(F479+F478)),"")</f>
        <v/>
      </c>
      <c r="G481" s="65" t="str">
        <f t="shared" si="241"/>
        <v/>
      </c>
      <c r="H481" s="65" t="str">
        <f t="shared" si="241"/>
        <v/>
      </c>
      <c r="I481" s="65" t="str">
        <f t="shared" si="241"/>
        <v/>
      </c>
      <c r="J481" s="65" t="str">
        <f t="shared" si="241"/>
        <v/>
      </c>
      <c r="K481" s="65" t="str">
        <f t="shared" si="241"/>
        <v/>
      </c>
      <c r="L481" s="65" t="str">
        <f t="shared" si="241"/>
        <v/>
      </c>
      <c r="M481" s="65" t="str">
        <f t="shared" si="241"/>
        <v/>
      </c>
      <c r="N481" s="70" t="str">
        <f t="shared" si="241"/>
        <v/>
      </c>
      <c r="O481" s="70" t="str">
        <f t="shared" si="241"/>
        <v/>
      </c>
      <c r="P481" s="70" t="str">
        <f t="shared" si="241"/>
        <v/>
      </c>
      <c r="Q481" s="65" t="str">
        <f t="shared" si="241"/>
        <v/>
      </c>
      <c r="R481" s="65" t="str">
        <f t="shared" si="241"/>
        <v/>
      </c>
      <c r="S481" s="65" t="str">
        <f t="shared" si="241"/>
        <v/>
      </c>
      <c r="T481" s="65" t="str">
        <f t="shared" si="241"/>
        <v/>
      </c>
      <c r="U481" s="65" t="str">
        <f t="shared" si="241"/>
        <v/>
      </c>
      <c r="V481" s="66" t="str">
        <f t="shared" si="241"/>
        <v/>
      </c>
    </row>
    <row r="482" spans="1:22" ht="13.95" customHeight="1" x14ac:dyDescent="0.3">
      <c r="A482" s="81">
        <v>8057100</v>
      </c>
      <c r="B482" s="84" t="s">
        <v>139</v>
      </c>
      <c r="C482" s="58" t="s">
        <v>547</v>
      </c>
      <c r="D482" s="71"/>
      <c r="E482" s="91"/>
      <c r="F482" s="58"/>
      <c r="G482" s="58"/>
      <c r="H482" s="58"/>
      <c r="I482" s="58"/>
      <c r="J482" s="58"/>
      <c r="K482" s="58"/>
      <c r="L482" s="58"/>
      <c r="M482" s="58"/>
      <c r="Q482" s="58"/>
      <c r="R482" s="58"/>
      <c r="S482" s="58"/>
      <c r="T482" s="58"/>
      <c r="U482" s="58"/>
      <c r="V482" s="59"/>
    </row>
    <row r="483" spans="1:22" ht="13.95" customHeight="1" x14ac:dyDescent="0.3">
      <c r="A483" s="82"/>
      <c r="B483" s="85"/>
      <c r="C483" s="18" t="s">
        <v>548</v>
      </c>
      <c r="D483" s="72"/>
      <c r="E483" s="88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60"/>
    </row>
    <row r="484" spans="1:22" ht="13.95" customHeight="1" x14ac:dyDescent="0.3">
      <c r="A484" s="82"/>
      <c r="B484" s="85"/>
      <c r="C484" s="18" t="s">
        <v>549</v>
      </c>
      <c r="D484" s="72"/>
      <c r="E484" s="88"/>
      <c r="F484" s="63" t="str">
        <f t="shared" ref="F484:V484" si="242">IFERROR((F483-F482)/F482,"")</f>
        <v/>
      </c>
      <c r="G484" s="63" t="str">
        <f t="shared" si="242"/>
        <v/>
      </c>
      <c r="H484" s="63" t="str">
        <f t="shared" si="242"/>
        <v/>
      </c>
      <c r="I484" s="63" t="str">
        <f t="shared" si="242"/>
        <v/>
      </c>
      <c r="J484" s="63" t="str">
        <f t="shared" si="242"/>
        <v/>
      </c>
      <c r="K484" s="63" t="str">
        <f t="shared" si="242"/>
        <v/>
      </c>
      <c r="L484" s="63" t="str">
        <f t="shared" si="242"/>
        <v/>
      </c>
      <c r="M484" s="63" t="str">
        <f t="shared" si="242"/>
        <v/>
      </c>
      <c r="N484" s="35" t="str">
        <f t="shared" si="242"/>
        <v/>
      </c>
      <c r="O484" s="35" t="str">
        <f t="shared" si="242"/>
        <v/>
      </c>
      <c r="P484" s="35" t="str">
        <f t="shared" si="242"/>
        <v/>
      </c>
      <c r="Q484" s="63" t="str">
        <f t="shared" si="242"/>
        <v/>
      </c>
      <c r="R484" s="63" t="str">
        <f t="shared" si="242"/>
        <v/>
      </c>
      <c r="S484" s="63" t="str">
        <f t="shared" si="242"/>
        <v/>
      </c>
      <c r="T484" s="63" t="str">
        <f t="shared" si="242"/>
        <v/>
      </c>
      <c r="U484" s="63" t="str">
        <f t="shared" si="242"/>
        <v/>
      </c>
      <c r="V484" s="64" t="str">
        <f t="shared" si="242"/>
        <v/>
      </c>
    </row>
    <row r="485" spans="1:22" ht="13.95" customHeight="1" thickBot="1" x14ac:dyDescent="0.35">
      <c r="A485" s="83"/>
      <c r="B485" s="86"/>
      <c r="C485" s="61" t="s">
        <v>550</v>
      </c>
      <c r="D485" s="73"/>
      <c r="E485" s="89"/>
      <c r="F485" s="65" t="str">
        <f t="shared" ref="F485:V485" si="243">IFERROR(SQRT(2*(F483-F482)^2/(F483+F482)),"")</f>
        <v/>
      </c>
      <c r="G485" s="65" t="str">
        <f t="shared" si="243"/>
        <v/>
      </c>
      <c r="H485" s="65" t="str">
        <f t="shared" si="243"/>
        <v/>
      </c>
      <c r="I485" s="65" t="str">
        <f t="shared" si="243"/>
        <v/>
      </c>
      <c r="J485" s="65" t="str">
        <f t="shared" si="243"/>
        <v/>
      </c>
      <c r="K485" s="65" t="str">
        <f t="shared" si="243"/>
        <v/>
      </c>
      <c r="L485" s="65" t="str">
        <f t="shared" si="243"/>
        <v/>
      </c>
      <c r="M485" s="65" t="str">
        <f t="shared" si="243"/>
        <v/>
      </c>
      <c r="N485" s="70" t="str">
        <f t="shared" si="243"/>
        <v/>
      </c>
      <c r="O485" s="70" t="str">
        <f t="shared" si="243"/>
        <v/>
      </c>
      <c r="P485" s="70" t="str">
        <f t="shared" si="243"/>
        <v/>
      </c>
      <c r="Q485" s="65" t="str">
        <f t="shared" si="243"/>
        <v/>
      </c>
      <c r="R485" s="65" t="str">
        <f t="shared" si="243"/>
        <v/>
      </c>
      <c r="S485" s="65" t="str">
        <f t="shared" si="243"/>
        <v/>
      </c>
      <c r="T485" s="65" t="str">
        <f t="shared" si="243"/>
        <v/>
      </c>
      <c r="U485" s="65" t="str">
        <f t="shared" si="243"/>
        <v/>
      </c>
      <c r="V485" s="66" t="str">
        <f t="shared" si="243"/>
        <v/>
      </c>
    </row>
    <row r="486" spans="1:22" ht="13.95" customHeight="1" x14ac:dyDescent="0.3">
      <c r="A486" s="81">
        <v>8054800</v>
      </c>
      <c r="B486" s="84" t="s">
        <v>128</v>
      </c>
      <c r="C486" s="58" t="s">
        <v>547</v>
      </c>
      <c r="D486" s="71"/>
      <c r="E486" s="91"/>
      <c r="F486" s="58"/>
      <c r="G486" s="58"/>
      <c r="H486" s="58"/>
      <c r="I486" s="58"/>
      <c r="J486" s="58"/>
      <c r="K486" s="58"/>
      <c r="L486" s="58"/>
      <c r="M486" s="58"/>
      <c r="Q486" s="58"/>
      <c r="R486" s="58"/>
      <c r="S486" s="58"/>
      <c r="T486" s="58"/>
      <c r="U486" s="58"/>
      <c r="V486" s="59"/>
    </row>
    <row r="487" spans="1:22" ht="13.95" customHeight="1" x14ac:dyDescent="0.3">
      <c r="A487" s="82"/>
      <c r="B487" s="85"/>
      <c r="C487" s="18" t="s">
        <v>548</v>
      </c>
      <c r="D487" s="72"/>
      <c r="E487" s="88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60"/>
    </row>
    <row r="488" spans="1:22" ht="13.95" customHeight="1" x14ac:dyDescent="0.3">
      <c r="A488" s="82"/>
      <c r="B488" s="85"/>
      <c r="C488" s="18" t="s">
        <v>549</v>
      </c>
      <c r="D488" s="72"/>
      <c r="E488" s="88"/>
      <c r="F488" s="63" t="str">
        <f t="shared" ref="F488:V488" si="244">IFERROR((F487-F486)/F486,"")</f>
        <v/>
      </c>
      <c r="G488" s="63" t="str">
        <f t="shared" si="244"/>
        <v/>
      </c>
      <c r="H488" s="63" t="str">
        <f t="shared" si="244"/>
        <v/>
      </c>
      <c r="I488" s="63" t="str">
        <f t="shared" si="244"/>
        <v/>
      </c>
      <c r="J488" s="63" t="str">
        <f t="shared" si="244"/>
        <v/>
      </c>
      <c r="K488" s="63" t="str">
        <f t="shared" si="244"/>
        <v/>
      </c>
      <c r="L488" s="63" t="str">
        <f t="shared" si="244"/>
        <v/>
      </c>
      <c r="M488" s="63" t="str">
        <f t="shared" si="244"/>
        <v/>
      </c>
      <c r="N488" s="35" t="str">
        <f t="shared" si="244"/>
        <v/>
      </c>
      <c r="O488" s="35" t="str">
        <f t="shared" si="244"/>
        <v/>
      </c>
      <c r="P488" s="35" t="str">
        <f t="shared" si="244"/>
        <v/>
      </c>
      <c r="Q488" s="63" t="str">
        <f t="shared" si="244"/>
        <v/>
      </c>
      <c r="R488" s="63" t="str">
        <f t="shared" si="244"/>
        <v/>
      </c>
      <c r="S488" s="63" t="str">
        <f t="shared" si="244"/>
        <v/>
      </c>
      <c r="T488" s="63" t="str">
        <f t="shared" si="244"/>
        <v/>
      </c>
      <c r="U488" s="63" t="str">
        <f t="shared" si="244"/>
        <v/>
      </c>
      <c r="V488" s="64" t="str">
        <f t="shared" si="244"/>
        <v/>
      </c>
    </row>
    <row r="489" spans="1:22" ht="13.95" customHeight="1" thickBot="1" x14ac:dyDescent="0.35">
      <c r="A489" s="83"/>
      <c r="B489" s="86"/>
      <c r="C489" s="61" t="s">
        <v>550</v>
      </c>
      <c r="D489" s="73"/>
      <c r="E489" s="89"/>
      <c r="F489" s="65" t="str">
        <f t="shared" ref="F489:V489" si="245">IFERROR(SQRT(2*(F487-F486)^2/(F487+F486)),"")</f>
        <v/>
      </c>
      <c r="G489" s="65" t="str">
        <f t="shared" si="245"/>
        <v/>
      </c>
      <c r="H489" s="65" t="str">
        <f t="shared" si="245"/>
        <v/>
      </c>
      <c r="I489" s="65" t="str">
        <f t="shared" si="245"/>
        <v/>
      </c>
      <c r="J489" s="65" t="str">
        <f t="shared" si="245"/>
        <v/>
      </c>
      <c r="K489" s="65" t="str">
        <f t="shared" si="245"/>
        <v/>
      </c>
      <c r="L489" s="65" t="str">
        <f t="shared" si="245"/>
        <v/>
      </c>
      <c r="M489" s="65" t="str">
        <f t="shared" si="245"/>
        <v/>
      </c>
      <c r="N489" s="70" t="str">
        <f t="shared" si="245"/>
        <v/>
      </c>
      <c r="O489" s="70" t="str">
        <f t="shared" si="245"/>
        <v/>
      </c>
      <c r="P489" s="70" t="str">
        <f t="shared" si="245"/>
        <v/>
      </c>
      <c r="Q489" s="65" t="str">
        <f t="shared" si="245"/>
        <v/>
      </c>
      <c r="R489" s="65" t="str">
        <f t="shared" si="245"/>
        <v/>
      </c>
      <c r="S489" s="65" t="str">
        <f t="shared" si="245"/>
        <v/>
      </c>
      <c r="T489" s="65" t="str">
        <f t="shared" si="245"/>
        <v/>
      </c>
      <c r="U489" s="65" t="str">
        <f t="shared" si="245"/>
        <v/>
      </c>
      <c r="V489" s="66" t="str">
        <f t="shared" si="245"/>
        <v/>
      </c>
    </row>
    <row r="490" spans="1:22" ht="13.95" customHeight="1" x14ac:dyDescent="0.3">
      <c r="A490" s="81">
        <v>8055900</v>
      </c>
      <c r="B490" s="84" t="s">
        <v>134</v>
      </c>
      <c r="C490" s="58" t="s">
        <v>547</v>
      </c>
      <c r="D490" s="71"/>
      <c r="E490" s="91"/>
      <c r="F490" s="58"/>
      <c r="G490" s="58"/>
      <c r="H490" s="58"/>
      <c r="I490" s="58"/>
      <c r="J490" s="58"/>
      <c r="K490" s="58"/>
      <c r="L490" s="58"/>
      <c r="M490" s="58"/>
      <c r="Q490" s="58"/>
      <c r="R490" s="58"/>
      <c r="S490" s="58"/>
      <c r="T490" s="58"/>
      <c r="U490" s="58"/>
      <c r="V490" s="59"/>
    </row>
    <row r="491" spans="1:22" ht="13.95" customHeight="1" x14ac:dyDescent="0.3">
      <c r="A491" s="82"/>
      <c r="B491" s="85"/>
      <c r="C491" s="18" t="s">
        <v>548</v>
      </c>
      <c r="D491" s="72"/>
      <c r="E491" s="88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60"/>
    </row>
    <row r="492" spans="1:22" ht="13.95" customHeight="1" x14ac:dyDescent="0.3">
      <c r="A492" s="82"/>
      <c r="B492" s="85"/>
      <c r="C492" s="18" t="s">
        <v>549</v>
      </c>
      <c r="D492" s="72"/>
      <c r="E492" s="88"/>
      <c r="F492" s="63" t="str">
        <f t="shared" ref="F492:V492" si="246">IFERROR((F491-F490)/F490,"")</f>
        <v/>
      </c>
      <c r="G492" s="63" t="str">
        <f t="shared" si="246"/>
        <v/>
      </c>
      <c r="H492" s="63" t="str">
        <f t="shared" si="246"/>
        <v/>
      </c>
      <c r="I492" s="63" t="str">
        <f t="shared" si="246"/>
        <v/>
      </c>
      <c r="J492" s="63" t="str">
        <f t="shared" si="246"/>
        <v/>
      </c>
      <c r="K492" s="63" t="str">
        <f t="shared" si="246"/>
        <v/>
      </c>
      <c r="L492" s="63" t="str">
        <f t="shared" si="246"/>
        <v/>
      </c>
      <c r="M492" s="63" t="str">
        <f t="shared" si="246"/>
        <v/>
      </c>
      <c r="N492" s="35" t="str">
        <f t="shared" si="246"/>
        <v/>
      </c>
      <c r="O492" s="35" t="str">
        <f t="shared" si="246"/>
        <v/>
      </c>
      <c r="P492" s="35" t="str">
        <f t="shared" si="246"/>
        <v/>
      </c>
      <c r="Q492" s="63" t="str">
        <f t="shared" si="246"/>
        <v/>
      </c>
      <c r="R492" s="63" t="str">
        <f t="shared" si="246"/>
        <v/>
      </c>
      <c r="S492" s="63" t="str">
        <f t="shared" si="246"/>
        <v/>
      </c>
      <c r="T492" s="63" t="str">
        <f t="shared" si="246"/>
        <v/>
      </c>
      <c r="U492" s="63" t="str">
        <f t="shared" si="246"/>
        <v/>
      </c>
      <c r="V492" s="64" t="str">
        <f t="shared" si="246"/>
        <v/>
      </c>
    </row>
    <row r="493" spans="1:22" ht="13.95" customHeight="1" thickBot="1" x14ac:dyDescent="0.35">
      <c r="A493" s="83"/>
      <c r="B493" s="86"/>
      <c r="C493" s="61" t="s">
        <v>550</v>
      </c>
      <c r="D493" s="73"/>
      <c r="E493" s="89"/>
      <c r="F493" s="65" t="str">
        <f t="shared" ref="F493:V493" si="247">IFERROR(SQRT(2*(F491-F490)^2/(F491+F490)),"")</f>
        <v/>
      </c>
      <c r="G493" s="65" t="str">
        <f t="shared" si="247"/>
        <v/>
      </c>
      <c r="H493" s="65" t="str">
        <f t="shared" si="247"/>
        <v/>
      </c>
      <c r="I493" s="65" t="str">
        <f t="shared" si="247"/>
        <v/>
      </c>
      <c r="J493" s="65" t="str">
        <f t="shared" si="247"/>
        <v/>
      </c>
      <c r="K493" s="65" t="str">
        <f t="shared" si="247"/>
        <v/>
      </c>
      <c r="L493" s="65" t="str">
        <f t="shared" si="247"/>
        <v/>
      </c>
      <c r="M493" s="65" t="str">
        <f t="shared" si="247"/>
        <v/>
      </c>
      <c r="N493" s="70" t="str">
        <f t="shared" si="247"/>
        <v/>
      </c>
      <c r="O493" s="70" t="str">
        <f t="shared" si="247"/>
        <v/>
      </c>
      <c r="P493" s="70" t="str">
        <f t="shared" si="247"/>
        <v/>
      </c>
      <c r="Q493" s="65" t="str">
        <f t="shared" si="247"/>
        <v/>
      </c>
      <c r="R493" s="65" t="str">
        <f t="shared" si="247"/>
        <v/>
      </c>
      <c r="S493" s="65" t="str">
        <f t="shared" si="247"/>
        <v/>
      </c>
      <c r="T493" s="65" t="str">
        <f t="shared" si="247"/>
        <v/>
      </c>
      <c r="U493" s="65" t="str">
        <f t="shared" si="247"/>
        <v/>
      </c>
      <c r="V493" s="66" t="str">
        <f t="shared" si="247"/>
        <v/>
      </c>
    </row>
    <row r="494" spans="1:22" ht="13.95" customHeight="1" x14ac:dyDescent="0.3">
      <c r="A494" s="81">
        <v>8015400</v>
      </c>
      <c r="B494" s="84" t="s">
        <v>47</v>
      </c>
      <c r="C494" s="58" t="s">
        <v>547</v>
      </c>
      <c r="D494" s="71"/>
      <c r="E494" s="91"/>
      <c r="F494" s="58"/>
      <c r="G494" s="58"/>
      <c r="H494" s="58"/>
      <c r="I494" s="58"/>
      <c r="J494" s="58"/>
      <c r="K494" s="58"/>
      <c r="L494" s="58"/>
      <c r="M494" s="58"/>
      <c r="Q494" s="58"/>
      <c r="R494" s="58"/>
      <c r="S494" s="58"/>
      <c r="T494" s="58"/>
      <c r="U494" s="58"/>
      <c r="V494" s="59"/>
    </row>
    <row r="495" spans="1:22" ht="13.95" customHeight="1" x14ac:dyDescent="0.3">
      <c r="A495" s="82"/>
      <c r="B495" s="85"/>
      <c r="C495" s="18" t="s">
        <v>548</v>
      </c>
      <c r="D495" s="72"/>
      <c r="E495" s="88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60"/>
    </row>
    <row r="496" spans="1:22" ht="13.95" customHeight="1" x14ac:dyDescent="0.3">
      <c r="A496" s="82"/>
      <c r="B496" s="85"/>
      <c r="C496" s="18" t="s">
        <v>549</v>
      </c>
      <c r="D496" s="72"/>
      <c r="E496" s="88"/>
      <c r="F496" s="63" t="str">
        <f t="shared" ref="F496:V496" si="248">IFERROR((F495-F494)/F494,"")</f>
        <v/>
      </c>
      <c r="G496" s="63" t="str">
        <f t="shared" si="248"/>
        <v/>
      </c>
      <c r="H496" s="63" t="str">
        <f t="shared" si="248"/>
        <v/>
      </c>
      <c r="I496" s="63" t="str">
        <f t="shared" si="248"/>
        <v/>
      </c>
      <c r="J496" s="63" t="str">
        <f t="shared" si="248"/>
        <v/>
      </c>
      <c r="K496" s="63" t="str">
        <f t="shared" si="248"/>
        <v/>
      </c>
      <c r="L496" s="63" t="str">
        <f t="shared" si="248"/>
        <v/>
      </c>
      <c r="M496" s="63" t="str">
        <f t="shared" si="248"/>
        <v/>
      </c>
      <c r="N496" s="35" t="str">
        <f t="shared" si="248"/>
        <v/>
      </c>
      <c r="O496" s="35" t="str">
        <f t="shared" si="248"/>
        <v/>
      </c>
      <c r="P496" s="35" t="str">
        <f t="shared" si="248"/>
        <v/>
      </c>
      <c r="Q496" s="63" t="str">
        <f t="shared" si="248"/>
        <v/>
      </c>
      <c r="R496" s="63" t="str">
        <f t="shared" si="248"/>
        <v/>
      </c>
      <c r="S496" s="63" t="str">
        <f t="shared" si="248"/>
        <v/>
      </c>
      <c r="T496" s="63" t="str">
        <f t="shared" si="248"/>
        <v/>
      </c>
      <c r="U496" s="63" t="str">
        <f t="shared" si="248"/>
        <v/>
      </c>
      <c r="V496" s="64" t="str">
        <f t="shared" si="248"/>
        <v/>
      </c>
    </row>
    <row r="497" spans="1:22" ht="13.95" customHeight="1" thickBot="1" x14ac:dyDescent="0.35">
      <c r="A497" s="83"/>
      <c r="B497" s="86"/>
      <c r="C497" s="61" t="s">
        <v>550</v>
      </c>
      <c r="D497" s="73"/>
      <c r="E497" s="89"/>
      <c r="F497" s="65" t="str">
        <f t="shared" ref="F497:V497" si="249">IFERROR(SQRT(2*(F495-F494)^2/(F495+F494)),"")</f>
        <v/>
      </c>
      <c r="G497" s="65" t="str">
        <f t="shared" si="249"/>
        <v/>
      </c>
      <c r="H497" s="65" t="str">
        <f t="shared" si="249"/>
        <v/>
      </c>
      <c r="I497" s="65" t="str">
        <f t="shared" si="249"/>
        <v/>
      </c>
      <c r="J497" s="65" t="str">
        <f t="shared" si="249"/>
        <v/>
      </c>
      <c r="K497" s="65" t="str">
        <f t="shared" si="249"/>
        <v/>
      </c>
      <c r="L497" s="65" t="str">
        <f t="shared" si="249"/>
        <v/>
      </c>
      <c r="M497" s="65" t="str">
        <f t="shared" si="249"/>
        <v/>
      </c>
      <c r="N497" s="70" t="str">
        <f t="shared" si="249"/>
        <v/>
      </c>
      <c r="O497" s="70" t="str">
        <f t="shared" si="249"/>
        <v/>
      </c>
      <c r="P497" s="70" t="str">
        <f t="shared" si="249"/>
        <v/>
      </c>
      <c r="Q497" s="65" t="str">
        <f t="shared" si="249"/>
        <v/>
      </c>
      <c r="R497" s="65" t="str">
        <f t="shared" si="249"/>
        <v/>
      </c>
      <c r="S497" s="65" t="str">
        <f t="shared" si="249"/>
        <v/>
      </c>
      <c r="T497" s="65" t="str">
        <f t="shared" si="249"/>
        <v/>
      </c>
      <c r="U497" s="65" t="str">
        <f t="shared" si="249"/>
        <v/>
      </c>
      <c r="V497" s="66" t="str">
        <f t="shared" si="249"/>
        <v/>
      </c>
    </row>
    <row r="498" spans="1:22" ht="13.95" customHeight="1" x14ac:dyDescent="0.3">
      <c r="A498" s="81">
        <v>8047700</v>
      </c>
      <c r="B498" s="84" t="s">
        <v>114</v>
      </c>
      <c r="C498" s="58" t="s">
        <v>547</v>
      </c>
      <c r="D498" s="71"/>
      <c r="E498" s="91"/>
      <c r="F498" s="58"/>
      <c r="G498" s="58"/>
      <c r="H498" s="58"/>
      <c r="I498" s="58"/>
      <c r="J498" s="58"/>
      <c r="K498" s="58"/>
      <c r="L498" s="58"/>
      <c r="M498" s="58"/>
      <c r="Q498" s="58"/>
      <c r="R498" s="58"/>
      <c r="S498" s="58"/>
      <c r="T498" s="58"/>
      <c r="U498" s="58"/>
      <c r="V498" s="59"/>
    </row>
    <row r="499" spans="1:22" ht="13.95" customHeight="1" x14ac:dyDescent="0.3">
      <c r="A499" s="82"/>
      <c r="B499" s="85"/>
      <c r="C499" s="18" t="s">
        <v>548</v>
      </c>
      <c r="D499" s="72"/>
      <c r="E499" s="88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60"/>
    </row>
    <row r="500" spans="1:22" ht="13.95" customHeight="1" x14ac:dyDescent="0.3">
      <c r="A500" s="82"/>
      <c r="B500" s="85"/>
      <c r="C500" s="18" t="s">
        <v>549</v>
      </c>
      <c r="D500" s="72"/>
      <c r="E500" s="88"/>
      <c r="F500" s="63" t="str">
        <f t="shared" ref="F500:V500" si="250">IFERROR((F499-F498)/F498,"")</f>
        <v/>
      </c>
      <c r="G500" s="63" t="str">
        <f t="shared" si="250"/>
        <v/>
      </c>
      <c r="H500" s="63" t="str">
        <f t="shared" si="250"/>
        <v/>
      </c>
      <c r="I500" s="63" t="str">
        <f t="shared" si="250"/>
        <v/>
      </c>
      <c r="J500" s="63" t="str">
        <f t="shared" si="250"/>
        <v/>
      </c>
      <c r="K500" s="63" t="str">
        <f t="shared" si="250"/>
        <v/>
      </c>
      <c r="L500" s="63" t="str">
        <f t="shared" si="250"/>
        <v/>
      </c>
      <c r="M500" s="63" t="str">
        <f t="shared" si="250"/>
        <v/>
      </c>
      <c r="N500" s="35" t="str">
        <f t="shared" si="250"/>
        <v/>
      </c>
      <c r="O500" s="35" t="str">
        <f t="shared" si="250"/>
        <v/>
      </c>
      <c r="P500" s="35" t="str">
        <f t="shared" si="250"/>
        <v/>
      </c>
      <c r="Q500" s="63" t="str">
        <f t="shared" si="250"/>
        <v/>
      </c>
      <c r="R500" s="63" t="str">
        <f t="shared" si="250"/>
        <v/>
      </c>
      <c r="S500" s="63" t="str">
        <f t="shared" si="250"/>
        <v/>
      </c>
      <c r="T500" s="63" t="str">
        <f t="shared" si="250"/>
        <v/>
      </c>
      <c r="U500" s="63" t="str">
        <f t="shared" si="250"/>
        <v/>
      </c>
      <c r="V500" s="64" t="str">
        <f t="shared" si="250"/>
        <v/>
      </c>
    </row>
    <row r="501" spans="1:22" ht="13.95" customHeight="1" thickBot="1" x14ac:dyDescent="0.35">
      <c r="A501" s="83"/>
      <c r="B501" s="86"/>
      <c r="C501" s="61" t="s">
        <v>550</v>
      </c>
      <c r="D501" s="73"/>
      <c r="E501" s="89"/>
      <c r="F501" s="65" t="str">
        <f t="shared" ref="F501:V501" si="251">IFERROR(SQRT(2*(F499-F498)^2/(F499+F498)),"")</f>
        <v/>
      </c>
      <c r="G501" s="65" t="str">
        <f t="shared" si="251"/>
        <v/>
      </c>
      <c r="H501" s="65" t="str">
        <f t="shared" si="251"/>
        <v/>
      </c>
      <c r="I501" s="65" t="str">
        <f t="shared" si="251"/>
        <v/>
      </c>
      <c r="J501" s="65" t="str">
        <f t="shared" si="251"/>
        <v/>
      </c>
      <c r="K501" s="65" t="str">
        <f t="shared" si="251"/>
        <v/>
      </c>
      <c r="L501" s="65" t="str">
        <f t="shared" si="251"/>
        <v/>
      </c>
      <c r="M501" s="65" t="str">
        <f t="shared" si="251"/>
        <v/>
      </c>
      <c r="N501" s="70" t="str">
        <f t="shared" si="251"/>
        <v/>
      </c>
      <c r="O501" s="70" t="str">
        <f t="shared" si="251"/>
        <v/>
      </c>
      <c r="P501" s="70" t="str">
        <f t="shared" si="251"/>
        <v/>
      </c>
      <c r="Q501" s="65" t="str">
        <f t="shared" si="251"/>
        <v/>
      </c>
      <c r="R501" s="65" t="str">
        <f t="shared" si="251"/>
        <v/>
      </c>
      <c r="S501" s="65" t="str">
        <f t="shared" si="251"/>
        <v/>
      </c>
      <c r="T501" s="65" t="str">
        <f t="shared" si="251"/>
        <v/>
      </c>
      <c r="U501" s="65" t="str">
        <f t="shared" si="251"/>
        <v/>
      </c>
      <c r="V501" s="66" t="str">
        <f t="shared" si="251"/>
        <v/>
      </c>
    </row>
    <row r="502" spans="1:22" ht="13.95" customHeight="1" x14ac:dyDescent="0.3">
      <c r="A502" s="81">
        <v>8009700</v>
      </c>
      <c r="B502" s="84" t="s">
        <v>42</v>
      </c>
      <c r="C502" s="58" t="s">
        <v>547</v>
      </c>
      <c r="D502" s="71"/>
      <c r="E502" s="91"/>
      <c r="F502" s="58"/>
      <c r="G502" s="58"/>
      <c r="H502" s="58"/>
      <c r="I502" s="58"/>
      <c r="J502" s="58"/>
      <c r="K502" s="58"/>
      <c r="L502" s="58"/>
      <c r="M502" s="58"/>
      <c r="Q502" s="58"/>
      <c r="R502" s="58"/>
      <c r="S502" s="58"/>
      <c r="T502" s="58"/>
      <c r="U502" s="58"/>
      <c r="V502" s="59"/>
    </row>
    <row r="503" spans="1:22" ht="13.95" customHeight="1" x14ac:dyDescent="0.3">
      <c r="A503" s="82"/>
      <c r="B503" s="85"/>
      <c r="C503" s="18" t="s">
        <v>548</v>
      </c>
      <c r="D503" s="72"/>
      <c r="E503" s="88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60"/>
    </row>
    <row r="504" spans="1:22" ht="13.95" customHeight="1" x14ac:dyDescent="0.3">
      <c r="A504" s="82"/>
      <c r="B504" s="85"/>
      <c r="C504" s="18" t="s">
        <v>549</v>
      </c>
      <c r="D504" s="72"/>
      <c r="E504" s="88"/>
      <c r="F504" s="63" t="str">
        <f t="shared" ref="F504:V504" si="252">IFERROR((F503-F502)/F502,"")</f>
        <v/>
      </c>
      <c r="G504" s="63" t="str">
        <f t="shared" si="252"/>
        <v/>
      </c>
      <c r="H504" s="63" t="str">
        <f t="shared" si="252"/>
        <v/>
      </c>
      <c r="I504" s="63" t="str">
        <f t="shared" si="252"/>
        <v/>
      </c>
      <c r="J504" s="63" t="str">
        <f t="shared" si="252"/>
        <v/>
      </c>
      <c r="K504" s="63" t="str">
        <f t="shared" si="252"/>
        <v/>
      </c>
      <c r="L504" s="63" t="str">
        <f t="shared" si="252"/>
        <v/>
      </c>
      <c r="M504" s="63" t="str">
        <f t="shared" si="252"/>
        <v/>
      </c>
      <c r="N504" s="35" t="str">
        <f t="shared" si="252"/>
        <v/>
      </c>
      <c r="O504" s="35" t="str">
        <f t="shared" si="252"/>
        <v/>
      </c>
      <c r="P504" s="35" t="str">
        <f t="shared" si="252"/>
        <v/>
      </c>
      <c r="Q504" s="63" t="str">
        <f t="shared" si="252"/>
        <v/>
      </c>
      <c r="R504" s="63" t="str">
        <f t="shared" si="252"/>
        <v/>
      </c>
      <c r="S504" s="63" t="str">
        <f t="shared" si="252"/>
        <v/>
      </c>
      <c r="T504" s="63" t="str">
        <f t="shared" si="252"/>
        <v/>
      </c>
      <c r="U504" s="63" t="str">
        <f t="shared" si="252"/>
        <v/>
      </c>
      <c r="V504" s="64" t="str">
        <f t="shared" si="252"/>
        <v/>
      </c>
    </row>
    <row r="505" spans="1:22" ht="13.95" customHeight="1" thickBot="1" x14ac:dyDescent="0.35">
      <c r="A505" s="83"/>
      <c r="B505" s="86"/>
      <c r="C505" s="61" t="s">
        <v>550</v>
      </c>
      <c r="D505" s="73"/>
      <c r="E505" s="89"/>
      <c r="F505" s="65" t="str">
        <f t="shared" ref="F505:V505" si="253">IFERROR(SQRT(2*(F503-F502)^2/(F503+F502)),"")</f>
        <v/>
      </c>
      <c r="G505" s="65" t="str">
        <f t="shared" si="253"/>
        <v/>
      </c>
      <c r="H505" s="65" t="str">
        <f t="shared" si="253"/>
        <v/>
      </c>
      <c r="I505" s="65" t="str">
        <f t="shared" si="253"/>
        <v/>
      </c>
      <c r="J505" s="65" t="str">
        <f t="shared" si="253"/>
        <v/>
      </c>
      <c r="K505" s="65" t="str">
        <f t="shared" si="253"/>
        <v/>
      </c>
      <c r="L505" s="65" t="str">
        <f t="shared" si="253"/>
        <v/>
      </c>
      <c r="M505" s="65" t="str">
        <f t="shared" si="253"/>
        <v/>
      </c>
      <c r="N505" s="70" t="str">
        <f t="shared" si="253"/>
        <v/>
      </c>
      <c r="O505" s="70" t="str">
        <f t="shared" si="253"/>
        <v/>
      </c>
      <c r="P505" s="70" t="str">
        <f t="shared" si="253"/>
        <v/>
      </c>
      <c r="Q505" s="65" t="str">
        <f t="shared" si="253"/>
        <v/>
      </c>
      <c r="R505" s="65" t="str">
        <f t="shared" si="253"/>
        <v/>
      </c>
      <c r="S505" s="65" t="str">
        <f t="shared" si="253"/>
        <v/>
      </c>
      <c r="T505" s="65" t="str">
        <f t="shared" si="253"/>
        <v/>
      </c>
      <c r="U505" s="65" t="str">
        <f t="shared" si="253"/>
        <v/>
      </c>
      <c r="V505" s="66" t="str">
        <f t="shared" si="253"/>
        <v/>
      </c>
    </row>
    <row r="506" spans="1:22" ht="13.95" customHeight="1" x14ac:dyDescent="0.3">
      <c r="A506" s="81">
        <v>8004400</v>
      </c>
      <c r="B506" s="84" t="s">
        <v>32</v>
      </c>
      <c r="C506" s="58" t="s">
        <v>547</v>
      </c>
      <c r="D506" s="71"/>
      <c r="E506" s="91"/>
      <c r="F506" s="58"/>
      <c r="G506" s="58"/>
      <c r="H506" s="58"/>
      <c r="I506" s="58"/>
      <c r="J506" s="58"/>
      <c r="K506" s="58"/>
      <c r="L506" s="58"/>
      <c r="M506" s="58"/>
      <c r="Q506" s="58"/>
      <c r="R506" s="58"/>
      <c r="S506" s="58"/>
      <c r="T506" s="58"/>
      <c r="U506" s="58"/>
      <c r="V506" s="59"/>
    </row>
    <row r="507" spans="1:22" ht="13.95" customHeight="1" x14ac:dyDescent="0.3">
      <c r="A507" s="82"/>
      <c r="B507" s="85"/>
      <c r="C507" s="18" t="s">
        <v>548</v>
      </c>
      <c r="D507" s="72"/>
      <c r="E507" s="88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60"/>
    </row>
    <row r="508" spans="1:22" ht="13.95" customHeight="1" x14ac:dyDescent="0.3">
      <c r="A508" s="82"/>
      <c r="B508" s="85"/>
      <c r="C508" s="18" t="s">
        <v>549</v>
      </c>
      <c r="D508" s="72"/>
      <c r="E508" s="88"/>
      <c r="F508" s="63" t="str">
        <f t="shared" ref="F508:V508" si="254">IFERROR((F507-F506)/F506,"")</f>
        <v/>
      </c>
      <c r="G508" s="63" t="str">
        <f t="shared" si="254"/>
        <v/>
      </c>
      <c r="H508" s="63" t="str">
        <f t="shared" si="254"/>
        <v/>
      </c>
      <c r="I508" s="63" t="str">
        <f t="shared" si="254"/>
        <v/>
      </c>
      <c r="J508" s="63" t="str">
        <f t="shared" si="254"/>
        <v/>
      </c>
      <c r="K508" s="63" t="str">
        <f t="shared" si="254"/>
        <v/>
      </c>
      <c r="L508" s="63" t="str">
        <f t="shared" si="254"/>
        <v/>
      </c>
      <c r="M508" s="63" t="str">
        <f t="shared" si="254"/>
        <v/>
      </c>
      <c r="N508" s="35" t="str">
        <f t="shared" si="254"/>
        <v/>
      </c>
      <c r="O508" s="35" t="str">
        <f t="shared" si="254"/>
        <v/>
      </c>
      <c r="P508" s="35" t="str">
        <f t="shared" si="254"/>
        <v/>
      </c>
      <c r="Q508" s="63" t="str">
        <f t="shared" si="254"/>
        <v/>
      </c>
      <c r="R508" s="63" t="str">
        <f t="shared" si="254"/>
        <v/>
      </c>
      <c r="S508" s="63" t="str">
        <f t="shared" si="254"/>
        <v/>
      </c>
      <c r="T508" s="63" t="str">
        <f t="shared" si="254"/>
        <v/>
      </c>
      <c r="U508" s="63" t="str">
        <f t="shared" si="254"/>
        <v/>
      </c>
      <c r="V508" s="64" t="str">
        <f t="shared" si="254"/>
        <v/>
      </c>
    </row>
    <row r="509" spans="1:22" ht="13.95" customHeight="1" thickBot="1" x14ac:dyDescent="0.35">
      <c r="A509" s="83"/>
      <c r="B509" s="86"/>
      <c r="C509" s="61" t="s">
        <v>550</v>
      </c>
      <c r="D509" s="73"/>
      <c r="E509" s="89"/>
      <c r="F509" s="65" t="str">
        <f t="shared" ref="F509:V509" si="255">IFERROR(SQRT(2*(F507-F506)^2/(F507+F506)),"")</f>
        <v/>
      </c>
      <c r="G509" s="65" t="str">
        <f t="shared" si="255"/>
        <v/>
      </c>
      <c r="H509" s="65" t="str">
        <f t="shared" si="255"/>
        <v/>
      </c>
      <c r="I509" s="65" t="str">
        <f t="shared" si="255"/>
        <v/>
      </c>
      <c r="J509" s="65" t="str">
        <f t="shared" si="255"/>
        <v/>
      </c>
      <c r="K509" s="65" t="str">
        <f t="shared" si="255"/>
        <v/>
      </c>
      <c r="L509" s="65" t="str">
        <f t="shared" si="255"/>
        <v/>
      </c>
      <c r="M509" s="65" t="str">
        <f t="shared" si="255"/>
        <v/>
      </c>
      <c r="N509" s="70" t="str">
        <f t="shared" si="255"/>
        <v/>
      </c>
      <c r="O509" s="70" t="str">
        <f t="shared" si="255"/>
        <v/>
      </c>
      <c r="P509" s="70" t="str">
        <f t="shared" si="255"/>
        <v/>
      </c>
      <c r="Q509" s="65" t="str">
        <f t="shared" si="255"/>
        <v/>
      </c>
      <c r="R509" s="65" t="str">
        <f t="shared" si="255"/>
        <v/>
      </c>
      <c r="S509" s="65" t="str">
        <f t="shared" si="255"/>
        <v/>
      </c>
      <c r="T509" s="65" t="str">
        <f t="shared" si="255"/>
        <v/>
      </c>
      <c r="U509" s="65" t="str">
        <f t="shared" si="255"/>
        <v/>
      </c>
      <c r="V509" s="66" t="str">
        <f t="shared" si="255"/>
        <v/>
      </c>
    </row>
    <row r="510" spans="1:22" ht="13.95" customHeight="1" x14ac:dyDescent="0.3">
      <c r="A510" s="81">
        <v>8055000</v>
      </c>
      <c r="B510" s="84" t="s">
        <v>130</v>
      </c>
      <c r="C510" s="58" t="s">
        <v>547</v>
      </c>
      <c r="D510" s="71"/>
      <c r="E510" s="91"/>
      <c r="F510" s="58"/>
      <c r="G510" s="58"/>
      <c r="H510" s="58"/>
      <c r="I510" s="58"/>
      <c r="J510" s="58"/>
      <c r="K510" s="58"/>
      <c r="L510" s="58"/>
      <c r="M510" s="58"/>
      <c r="Q510" s="58"/>
      <c r="R510" s="58"/>
      <c r="S510" s="58"/>
      <c r="T510" s="58"/>
      <c r="U510" s="58"/>
      <c r="V510" s="59"/>
    </row>
    <row r="511" spans="1:22" ht="13.95" customHeight="1" x14ac:dyDescent="0.3">
      <c r="A511" s="82"/>
      <c r="B511" s="85"/>
      <c r="C511" s="18" t="s">
        <v>548</v>
      </c>
      <c r="D511" s="72"/>
      <c r="E511" s="88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60"/>
    </row>
    <row r="512" spans="1:22" ht="13.95" customHeight="1" x14ac:dyDescent="0.3">
      <c r="A512" s="82"/>
      <c r="B512" s="85"/>
      <c r="C512" s="18" t="s">
        <v>549</v>
      </c>
      <c r="D512" s="72"/>
      <c r="E512" s="88"/>
      <c r="F512" s="63" t="str">
        <f t="shared" ref="F512:V512" si="256">IFERROR((F511-F510)/F510,"")</f>
        <v/>
      </c>
      <c r="G512" s="63" t="str">
        <f t="shared" si="256"/>
        <v/>
      </c>
      <c r="H512" s="63" t="str">
        <f t="shared" si="256"/>
        <v/>
      </c>
      <c r="I512" s="63" t="str">
        <f t="shared" si="256"/>
        <v/>
      </c>
      <c r="J512" s="63" t="str">
        <f t="shared" si="256"/>
        <v/>
      </c>
      <c r="K512" s="63" t="str">
        <f t="shared" si="256"/>
        <v/>
      </c>
      <c r="L512" s="63" t="str">
        <f t="shared" si="256"/>
        <v/>
      </c>
      <c r="M512" s="63" t="str">
        <f t="shared" si="256"/>
        <v/>
      </c>
      <c r="N512" s="35" t="str">
        <f t="shared" si="256"/>
        <v/>
      </c>
      <c r="O512" s="35" t="str">
        <f t="shared" si="256"/>
        <v/>
      </c>
      <c r="P512" s="35" t="str">
        <f t="shared" si="256"/>
        <v/>
      </c>
      <c r="Q512" s="63" t="str">
        <f t="shared" si="256"/>
        <v/>
      </c>
      <c r="R512" s="63" t="str">
        <f t="shared" si="256"/>
        <v/>
      </c>
      <c r="S512" s="63" t="str">
        <f t="shared" si="256"/>
        <v/>
      </c>
      <c r="T512" s="63" t="str">
        <f t="shared" si="256"/>
        <v/>
      </c>
      <c r="U512" s="63" t="str">
        <f t="shared" si="256"/>
        <v/>
      </c>
      <c r="V512" s="64" t="str">
        <f t="shared" si="256"/>
        <v/>
      </c>
    </row>
    <row r="513" spans="1:22" ht="13.95" customHeight="1" thickBot="1" x14ac:dyDescent="0.35">
      <c r="A513" s="83"/>
      <c r="B513" s="86"/>
      <c r="C513" s="61" t="s">
        <v>550</v>
      </c>
      <c r="D513" s="73"/>
      <c r="E513" s="89"/>
      <c r="F513" s="65" t="str">
        <f t="shared" ref="F513:V513" si="257">IFERROR(SQRT(2*(F511-F510)^2/(F511+F510)),"")</f>
        <v/>
      </c>
      <c r="G513" s="65" t="str">
        <f t="shared" si="257"/>
        <v/>
      </c>
      <c r="H513" s="65" t="str">
        <f t="shared" si="257"/>
        <v/>
      </c>
      <c r="I513" s="65" t="str">
        <f t="shared" si="257"/>
        <v/>
      </c>
      <c r="J513" s="65" t="str">
        <f t="shared" si="257"/>
        <v/>
      </c>
      <c r="K513" s="65" t="str">
        <f t="shared" si="257"/>
        <v/>
      </c>
      <c r="L513" s="65" t="str">
        <f t="shared" si="257"/>
        <v/>
      </c>
      <c r="M513" s="65" t="str">
        <f t="shared" si="257"/>
        <v/>
      </c>
      <c r="N513" s="70" t="str">
        <f t="shared" si="257"/>
        <v/>
      </c>
      <c r="O513" s="70" t="str">
        <f t="shared" si="257"/>
        <v/>
      </c>
      <c r="P513" s="70" t="str">
        <f t="shared" si="257"/>
        <v/>
      </c>
      <c r="Q513" s="65" t="str">
        <f t="shared" si="257"/>
        <v/>
      </c>
      <c r="R513" s="65" t="str">
        <f t="shared" si="257"/>
        <v/>
      </c>
      <c r="S513" s="65" t="str">
        <f t="shared" si="257"/>
        <v/>
      </c>
      <c r="T513" s="65" t="str">
        <f t="shared" si="257"/>
        <v/>
      </c>
      <c r="U513" s="65" t="str">
        <f t="shared" si="257"/>
        <v/>
      </c>
      <c r="V513" s="66" t="str">
        <f t="shared" si="257"/>
        <v/>
      </c>
    </row>
    <row r="514" spans="1:22" ht="13.95" customHeight="1" x14ac:dyDescent="0.3">
      <c r="A514" s="81">
        <v>8043600</v>
      </c>
      <c r="B514" s="84" t="s">
        <v>109</v>
      </c>
      <c r="C514" s="58" t="s">
        <v>547</v>
      </c>
      <c r="D514" s="71"/>
      <c r="E514" s="91"/>
      <c r="F514" s="58"/>
      <c r="G514" s="58"/>
      <c r="H514" s="58"/>
      <c r="I514" s="58"/>
      <c r="J514" s="58"/>
      <c r="K514" s="58"/>
      <c r="L514" s="58"/>
      <c r="M514" s="58"/>
      <c r="Q514" s="58"/>
      <c r="R514" s="58"/>
      <c r="S514" s="58"/>
      <c r="T514" s="58"/>
      <c r="U514" s="58"/>
      <c r="V514" s="59"/>
    </row>
    <row r="515" spans="1:22" ht="13.95" customHeight="1" x14ac:dyDescent="0.3">
      <c r="A515" s="82"/>
      <c r="B515" s="85"/>
      <c r="C515" s="18" t="s">
        <v>548</v>
      </c>
      <c r="D515" s="72"/>
      <c r="E515" s="88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60"/>
    </row>
    <row r="516" spans="1:22" ht="13.95" customHeight="1" x14ac:dyDescent="0.3">
      <c r="A516" s="82"/>
      <c r="B516" s="85"/>
      <c r="C516" s="18" t="s">
        <v>549</v>
      </c>
      <c r="D516" s="72"/>
      <c r="E516" s="88"/>
      <c r="F516" s="63" t="str">
        <f t="shared" ref="F516:V516" si="258">IFERROR((F515-F514)/F514,"")</f>
        <v/>
      </c>
      <c r="G516" s="63" t="str">
        <f t="shared" si="258"/>
        <v/>
      </c>
      <c r="H516" s="63" t="str">
        <f t="shared" si="258"/>
        <v/>
      </c>
      <c r="I516" s="63" t="str">
        <f t="shared" si="258"/>
        <v/>
      </c>
      <c r="J516" s="63" t="str">
        <f t="shared" si="258"/>
        <v/>
      </c>
      <c r="K516" s="63" t="str">
        <f t="shared" si="258"/>
        <v/>
      </c>
      <c r="L516" s="63" t="str">
        <f t="shared" si="258"/>
        <v/>
      </c>
      <c r="M516" s="63" t="str">
        <f t="shared" si="258"/>
        <v/>
      </c>
      <c r="N516" s="35" t="str">
        <f t="shared" si="258"/>
        <v/>
      </c>
      <c r="O516" s="35" t="str">
        <f t="shared" si="258"/>
        <v/>
      </c>
      <c r="P516" s="35" t="str">
        <f t="shared" si="258"/>
        <v/>
      </c>
      <c r="Q516" s="63" t="str">
        <f t="shared" si="258"/>
        <v/>
      </c>
      <c r="R516" s="63" t="str">
        <f t="shared" si="258"/>
        <v/>
      </c>
      <c r="S516" s="63" t="str">
        <f t="shared" si="258"/>
        <v/>
      </c>
      <c r="T516" s="63" t="str">
        <f t="shared" si="258"/>
        <v/>
      </c>
      <c r="U516" s="63" t="str">
        <f t="shared" si="258"/>
        <v/>
      </c>
      <c r="V516" s="64" t="str">
        <f t="shared" si="258"/>
        <v/>
      </c>
    </row>
    <row r="517" spans="1:22" ht="13.95" customHeight="1" thickBot="1" x14ac:dyDescent="0.35">
      <c r="A517" s="83"/>
      <c r="B517" s="86"/>
      <c r="C517" s="61" t="s">
        <v>550</v>
      </c>
      <c r="D517" s="73"/>
      <c r="E517" s="89"/>
      <c r="F517" s="65" t="str">
        <f t="shared" ref="F517:V517" si="259">IFERROR(SQRT(2*(F515-F514)^2/(F515+F514)),"")</f>
        <v/>
      </c>
      <c r="G517" s="65" t="str">
        <f t="shared" si="259"/>
        <v/>
      </c>
      <c r="H517" s="65" t="str">
        <f t="shared" si="259"/>
        <v/>
      </c>
      <c r="I517" s="65" t="str">
        <f t="shared" si="259"/>
        <v/>
      </c>
      <c r="J517" s="65" t="str">
        <f t="shared" si="259"/>
        <v/>
      </c>
      <c r="K517" s="65" t="str">
        <f t="shared" si="259"/>
        <v/>
      </c>
      <c r="L517" s="65" t="str">
        <f t="shared" si="259"/>
        <v/>
      </c>
      <c r="M517" s="65" t="str">
        <f t="shared" si="259"/>
        <v/>
      </c>
      <c r="N517" s="70" t="str">
        <f t="shared" si="259"/>
        <v/>
      </c>
      <c r="O517" s="70" t="str">
        <f t="shared" si="259"/>
        <v/>
      </c>
      <c r="P517" s="70" t="str">
        <f t="shared" si="259"/>
        <v/>
      </c>
      <c r="Q517" s="65" t="str">
        <f t="shared" si="259"/>
        <v/>
      </c>
      <c r="R517" s="65" t="str">
        <f t="shared" si="259"/>
        <v/>
      </c>
      <c r="S517" s="65" t="str">
        <f t="shared" si="259"/>
        <v/>
      </c>
      <c r="T517" s="65" t="str">
        <f t="shared" si="259"/>
        <v/>
      </c>
      <c r="U517" s="65" t="str">
        <f t="shared" si="259"/>
        <v/>
      </c>
      <c r="V517" s="66" t="str">
        <f t="shared" si="259"/>
        <v/>
      </c>
    </row>
    <row r="518" spans="1:22" ht="13.95" customHeight="1" x14ac:dyDescent="0.3">
      <c r="A518" s="81">
        <v>8003000</v>
      </c>
      <c r="B518" s="84" t="s">
        <v>181</v>
      </c>
      <c r="C518" s="58" t="s">
        <v>547</v>
      </c>
      <c r="D518" s="71"/>
      <c r="E518" s="91"/>
      <c r="F518" s="58"/>
      <c r="G518" s="58"/>
      <c r="H518" s="58"/>
      <c r="I518" s="58"/>
      <c r="J518" s="58"/>
      <c r="K518" s="58"/>
      <c r="L518" s="58"/>
      <c r="M518" s="58"/>
      <c r="Q518" s="58"/>
      <c r="R518" s="58"/>
      <c r="S518" s="58"/>
      <c r="T518" s="58"/>
      <c r="U518" s="58"/>
      <c r="V518" s="59"/>
    </row>
    <row r="519" spans="1:22" ht="13.95" customHeight="1" x14ac:dyDescent="0.3">
      <c r="A519" s="82"/>
      <c r="B519" s="85"/>
      <c r="C519" s="18" t="s">
        <v>548</v>
      </c>
      <c r="D519" s="72"/>
      <c r="E519" s="88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60"/>
    </row>
    <row r="520" spans="1:22" ht="13.95" customHeight="1" x14ac:dyDescent="0.3">
      <c r="A520" s="82"/>
      <c r="B520" s="85"/>
      <c r="C520" s="18" t="s">
        <v>549</v>
      </c>
      <c r="D520" s="72"/>
      <c r="E520" s="88"/>
      <c r="F520" s="63" t="str">
        <f t="shared" ref="F520:V520" si="260">IFERROR((F519-F518)/F518,"")</f>
        <v/>
      </c>
      <c r="G520" s="63" t="str">
        <f t="shared" si="260"/>
        <v/>
      </c>
      <c r="H520" s="63" t="str">
        <f t="shared" si="260"/>
        <v/>
      </c>
      <c r="I520" s="63" t="str">
        <f t="shared" si="260"/>
        <v/>
      </c>
      <c r="J520" s="63" t="str">
        <f t="shared" si="260"/>
        <v/>
      </c>
      <c r="K520" s="63" t="str">
        <f t="shared" si="260"/>
        <v/>
      </c>
      <c r="L520" s="63" t="str">
        <f t="shared" si="260"/>
        <v/>
      </c>
      <c r="M520" s="63" t="str">
        <f t="shared" si="260"/>
        <v/>
      </c>
      <c r="N520" s="35" t="str">
        <f t="shared" si="260"/>
        <v/>
      </c>
      <c r="O520" s="35" t="str">
        <f t="shared" si="260"/>
        <v/>
      </c>
      <c r="P520" s="35" t="str">
        <f t="shared" si="260"/>
        <v/>
      </c>
      <c r="Q520" s="63" t="str">
        <f t="shared" si="260"/>
        <v/>
      </c>
      <c r="R520" s="63" t="str">
        <f t="shared" si="260"/>
        <v/>
      </c>
      <c r="S520" s="63" t="str">
        <f t="shared" si="260"/>
        <v/>
      </c>
      <c r="T520" s="63" t="str">
        <f t="shared" si="260"/>
        <v/>
      </c>
      <c r="U520" s="63" t="str">
        <f t="shared" si="260"/>
        <v/>
      </c>
      <c r="V520" s="64" t="str">
        <f t="shared" si="260"/>
        <v/>
      </c>
    </row>
    <row r="521" spans="1:22" ht="13.95" customHeight="1" thickBot="1" x14ac:dyDescent="0.35">
      <c r="A521" s="83"/>
      <c r="B521" s="86"/>
      <c r="C521" s="61" t="s">
        <v>550</v>
      </c>
      <c r="D521" s="73"/>
      <c r="E521" s="89"/>
      <c r="F521" s="65" t="str">
        <f t="shared" ref="F521:V521" si="261">IFERROR(SQRT(2*(F519-F518)^2/(F519+F518)),"")</f>
        <v/>
      </c>
      <c r="G521" s="65" t="str">
        <f t="shared" si="261"/>
        <v/>
      </c>
      <c r="H521" s="65" t="str">
        <f t="shared" si="261"/>
        <v/>
      </c>
      <c r="I521" s="65" t="str">
        <f t="shared" si="261"/>
        <v/>
      </c>
      <c r="J521" s="65" t="str">
        <f t="shared" si="261"/>
        <v/>
      </c>
      <c r="K521" s="65" t="str">
        <f t="shared" si="261"/>
        <v/>
      </c>
      <c r="L521" s="65" t="str">
        <f t="shared" si="261"/>
        <v/>
      </c>
      <c r="M521" s="65" t="str">
        <f t="shared" si="261"/>
        <v/>
      </c>
      <c r="N521" s="70" t="str">
        <f t="shared" si="261"/>
        <v/>
      </c>
      <c r="O521" s="70" t="str">
        <f t="shared" si="261"/>
        <v/>
      </c>
      <c r="P521" s="70" t="str">
        <f t="shared" si="261"/>
        <v/>
      </c>
      <c r="Q521" s="65" t="str">
        <f t="shared" si="261"/>
        <v/>
      </c>
      <c r="R521" s="65" t="str">
        <f t="shared" si="261"/>
        <v/>
      </c>
      <c r="S521" s="65" t="str">
        <f t="shared" si="261"/>
        <v/>
      </c>
      <c r="T521" s="65" t="str">
        <f t="shared" si="261"/>
        <v/>
      </c>
      <c r="U521" s="65" t="str">
        <f t="shared" si="261"/>
        <v/>
      </c>
      <c r="V521" s="66" t="str">
        <f t="shared" si="261"/>
        <v/>
      </c>
    </row>
    <row r="522" spans="1:22" ht="13.95" customHeight="1" x14ac:dyDescent="0.3">
      <c r="A522" s="81">
        <v>8017000</v>
      </c>
      <c r="B522" s="84" t="s">
        <v>50</v>
      </c>
      <c r="C522" s="58" t="s">
        <v>547</v>
      </c>
      <c r="D522" s="71"/>
      <c r="E522" s="91"/>
      <c r="F522" s="58"/>
      <c r="G522" s="58"/>
      <c r="H522" s="58"/>
      <c r="I522" s="58"/>
      <c r="J522" s="58"/>
      <c r="K522" s="58"/>
      <c r="L522" s="58"/>
      <c r="M522" s="58"/>
      <c r="Q522" s="58"/>
      <c r="R522" s="58"/>
      <c r="S522" s="58"/>
      <c r="T522" s="58"/>
      <c r="U522" s="58"/>
      <c r="V522" s="59"/>
    </row>
    <row r="523" spans="1:22" ht="13.95" customHeight="1" x14ac:dyDescent="0.3">
      <c r="A523" s="82"/>
      <c r="B523" s="85"/>
      <c r="C523" s="18" t="s">
        <v>548</v>
      </c>
      <c r="D523" s="72"/>
      <c r="E523" s="88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60"/>
    </row>
    <row r="524" spans="1:22" ht="13.95" customHeight="1" x14ac:dyDescent="0.3">
      <c r="A524" s="82"/>
      <c r="B524" s="85"/>
      <c r="C524" s="18" t="s">
        <v>549</v>
      </c>
      <c r="D524" s="72"/>
      <c r="E524" s="88"/>
      <c r="F524" s="63" t="str">
        <f t="shared" ref="F524:V524" si="262">IFERROR((F523-F522)/F522,"")</f>
        <v/>
      </c>
      <c r="G524" s="63" t="str">
        <f t="shared" si="262"/>
        <v/>
      </c>
      <c r="H524" s="63" t="str">
        <f t="shared" si="262"/>
        <v/>
      </c>
      <c r="I524" s="63" t="str">
        <f t="shared" si="262"/>
        <v/>
      </c>
      <c r="J524" s="63" t="str">
        <f t="shared" si="262"/>
        <v/>
      </c>
      <c r="K524" s="63" t="str">
        <f t="shared" si="262"/>
        <v/>
      </c>
      <c r="L524" s="63" t="str">
        <f t="shared" si="262"/>
        <v/>
      </c>
      <c r="M524" s="63" t="str">
        <f t="shared" si="262"/>
        <v/>
      </c>
      <c r="N524" s="35" t="str">
        <f t="shared" si="262"/>
        <v/>
      </c>
      <c r="O524" s="35" t="str">
        <f t="shared" si="262"/>
        <v/>
      </c>
      <c r="P524" s="35" t="str">
        <f t="shared" si="262"/>
        <v/>
      </c>
      <c r="Q524" s="63" t="str">
        <f t="shared" si="262"/>
        <v/>
      </c>
      <c r="R524" s="63" t="str">
        <f t="shared" si="262"/>
        <v/>
      </c>
      <c r="S524" s="63" t="str">
        <f t="shared" si="262"/>
        <v/>
      </c>
      <c r="T524" s="63" t="str">
        <f t="shared" si="262"/>
        <v/>
      </c>
      <c r="U524" s="63" t="str">
        <f t="shared" si="262"/>
        <v/>
      </c>
      <c r="V524" s="64" t="str">
        <f t="shared" si="262"/>
        <v/>
      </c>
    </row>
    <row r="525" spans="1:22" ht="13.95" customHeight="1" thickBot="1" x14ac:dyDescent="0.35">
      <c r="A525" s="83"/>
      <c r="B525" s="86"/>
      <c r="C525" s="61" t="s">
        <v>550</v>
      </c>
      <c r="D525" s="73"/>
      <c r="E525" s="89"/>
      <c r="F525" s="65" t="str">
        <f t="shared" ref="F525:V525" si="263">IFERROR(SQRT(2*(F523-F522)^2/(F523+F522)),"")</f>
        <v/>
      </c>
      <c r="G525" s="65" t="str">
        <f t="shared" si="263"/>
        <v/>
      </c>
      <c r="H525" s="65" t="str">
        <f t="shared" si="263"/>
        <v/>
      </c>
      <c r="I525" s="65" t="str">
        <f t="shared" si="263"/>
        <v/>
      </c>
      <c r="J525" s="65" t="str">
        <f t="shared" si="263"/>
        <v/>
      </c>
      <c r="K525" s="65" t="str">
        <f t="shared" si="263"/>
        <v/>
      </c>
      <c r="L525" s="65" t="str">
        <f t="shared" si="263"/>
        <v/>
      </c>
      <c r="M525" s="65" t="str">
        <f t="shared" si="263"/>
        <v/>
      </c>
      <c r="N525" s="70" t="str">
        <f t="shared" si="263"/>
        <v/>
      </c>
      <c r="O525" s="70" t="str">
        <f t="shared" si="263"/>
        <v/>
      </c>
      <c r="P525" s="70" t="str">
        <f t="shared" si="263"/>
        <v/>
      </c>
      <c r="Q525" s="65" t="str">
        <f t="shared" si="263"/>
        <v/>
      </c>
      <c r="R525" s="65" t="str">
        <f t="shared" si="263"/>
        <v/>
      </c>
      <c r="S525" s="65" t="str">
        <f t="shared" si="263"/>
        <v/>
      </c>
      <c r="T525" s="65" t="str">
        <f t="shared" si="263"/>
        <v/>
      </c>
      <c r="U525" s="65" t="str">
        <f t="shared" si="263"/>
        <v/>
      </c>
      <c r="V525" s="66" t="str">
        <f t="shared" si="263"/>
        <v/>
      </c>
    </row>
    <row r="526" spans="1:22" ht="13.95" customHeight="1" x14ac:dyDescent="0.3">
      <c r="A526" s="81">
        <v>8019100</v>
      </c>
      <c r="B526" s="84" t="s">
        <v>55</v>
      </c>
      <c r="C526" s="58" t="s">
        <v>547</v>
      </c>
      <c r="D526" s="71"/>
      <c r="E526" s="91"/>
      <c r="F526" s="58"/>
      <c r="G526" s="58"/>
      <c r="H526" s="58"/>
      <c r="I526" s="58"/>
      <c r="J526" s="58"/>
      <c r="K526" s="58"/>
      <c r="L526" s="58"/>
      <c r="M526" s="58"/>
      <c r="Q526" s="58"/>
      <c r="R526" s="58"/>
      <c r="S526" s="58"/>
      <c r="T526" s="58"/>
      <c r="U526" s="58"/>
      <c r="V526" s="59"/>
    </row>
    <row r="527" spans="1:22" ht="13.95" customHeight="1" x14ac:dyDescent="0.3">
      <c r="A527" s="82"/>
      <c r="B527" s="85"/>
      <c r="C527" s="18" t="s">
        <v>548</v>
      </c>
      <c r="D527" s="72"/>
      <c r="E527" s="88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60"/>
    </row>
    <row r="528" spans="1:22" ht="13.95" customHeight="1" x14ac:dyDescent="0.3">
      <c r="A528" s="82"/>
      <c r="B528" s="85"/>
      <c r="C528" s="18" t="s">
        <v>549</v>
      </c>
      <c r="D528" s="72"/>
      <c r="E528" s="88"/>
      <c r="F528" s="63" t="str">
        <f t="shared" ref="F528:V528" si="264">IFERROR((F527-F526)/F526,"")</f>
        <v/>
      </c>
      <c r="G528" s="63" t="str">
        <f t="shared" si="264"/>
        <v/>
      </c>
      <c r="H528" s="63" t="str">
        <f t="shared" si="264"/>
        <v/>
      </c>
      <c r="I528" s="63" t="str">
        <f t="shared" si="264"/>
        <v/>
      </c>
      <c r="J528" s="63" t="str">
        <f t="shared" si="264"/>
        <v/>
      </c>
      <c r="K528" s="63" t="str">
        <f t="shared" si="264"/>
        <v/>
      </c>
      <c r="L528" s="63" t="str">
        <f t="shared" si="264"/>
        <v/>
      </c>
      <c r="M528" s="63" t="str">
        <f t="shared" si="264"/>
        <v/>
      </c>
      <c r="N528" s="35" t="str">
        <f t="shared" si="264"/>
        <v/>
      </c>
      <c r="O528" s="35" t="str">
        <f t="shared" si="264"/>
        <v/>
      </c>
      <c r="P528" s="35" t="str">
        <f t="shared" si="264"/>
        <v/>
      </c>
      <c r="Q528" s="63" t="str">
        <f t="shared" si="264"/>
        <v/>
      </c>
      <c r="R528" s="63" t="str">
        <f t="shared" si="264"/>
        <v/>
      </c>
      <c r="S528" s="63" t="str">
        <f t="shared" si="264"/>
        <v/>
      </c>
      <c r="T528" s="63" t="str">
        <f t="shared" si="264"/>
        <v/>
      </c>
      <c r="U528" s="63" t="str">
        <f t="shared" si="264"/>
        <v/>
      </c>
      <c r="V528" s="64" t="str">
        <f t="shared" si="264"/>
        <v/>
      </c>
    </row>
    <row r="529" spans="1:22" ht="13.95" customHeight="1" thickBot="1" x14ac:dyDescent="0.35">
      <c r="A529" s="83"/>
      <c r="B529" s="86"/>
      <c r="C529" s="61" t="s">
        <v>550</v>
      </c>
      <c r="D529" s="73"/>
      <c r="E529" s="89"/>
      <c r="F529" s="65" t="str">
        <f t="shared" ref="F529:V529" si="265">IFERROR(SQRT(2*(F527-F526)^2/(F527+F526)),"")</f>
        <v/>
      </c>
      <c r="G529" s="65" t="str">
        <f t="shared" si="265"/>
        <v/>
      </c>
      <c r="H529" s="65" t="str">
        <f t="shared" si="265"/>
        <v/>
      </c>
      <c r="I529" s="65" t="str">
        <f t="shared" si="265"/>
        <v/>
      </c>
      <c r="J529" s="65" t="str">
        <f t="shared" si="265"/>
        <v/>
      </c>
      <c r="K529" s="65" t="str">
        <f t="shared" si="265"/>
        <v/>
      </c>
      <c r="L529" s="65" t="str">
        <f t="shared" si="265"/>
        <v/>
      </c>
      <c r="M529" s="65" t="str">
        <f t="shared" si="265"/>
        <v/>
      </c>
      <c r="N529" s="70" t="str">
        <f t="shared" si="265"/>
        <v/>
      </c>
      <c r="O529" s="70" t="str">
        <f t="shared" si="265"/>
        <v/>
      </c>
      <c r="P529" s="70" t="str">
        <f t="shared" si="265"/>
        <v/>
      </c>
      <c r="Q529" s="65" t="str">
        <f t="shared" si="265"/>
        <v/>
      </c>
      <c r="R529" s="65" t="str">
        <f t="shared" si="265"/>
        <v/>
      </c>
      <c r="S529" s="65" t="str">
        <f t="shared" si="265"/>
        <v/>
      </c>
      <c r="T529" s="65" t="str">
        <f t="shared" si="265"/>
        <v/>
      </c>
      <c r="U529" s="65" t="str">
        <f t="shared" si="265"/>
        <v/>
      </c>
      <c r="V529" s="66" t="str">
        <f t="shared" si="265"/>
        <v/>
      </c>
    </row>
    <row r="530" spans="1:22" ht="13.95" customHeight="1" x14ac:dyDescent="0.3">
      <c r="A530" s="81">
        <v>8009900</v>
      </c>
      <c r="B530" s="84" t="s">
        <v>186</v>
      </c>
      <c r="C530" s="58" t="s">
        <v>547</v>
      </c>
      <c r="D530" s="71"/>
      <c r="E530" s="91"/>
      <c r="F530" s="58"/>
      <c r="G530" s="58"/>
      <c r="H530" s="58"/>
      <c r="I530" s="58"/>
      <c r="J530" s="58"/>
      <c r="K530" s="58"/>
      <c r="L530" s="58"/>
      <c r="M530" s="58"/>
      <c r="Q530" s="58"/>
      <c r="R530" s="58"/>
      <c r="S530" s="58"/>
      <c r="T530" s="58"/>
      <c r="U530" s="58"/>
      <c r="V530" s="59"/>
    </row>
    <row r="531" spans="1:22" ht="13.95" customHeight="1" x14ac:dyDescent="0.3">
      <c r="A531" s="82"/>
      <c r="B531" s="85"/>
      <c r="C531" s="18" t="s">
        <v>548</v>
      </c>
      <c r="D531" s="72"/>
      <c r="E531" s="88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60"/>
    </row>
    <row r="532" spans="1:22" ht="13.95" customHeight="1" x14ac:dyDescent="0.3">
      <c r="A532" s="82"/>
      <c r="B532" s="85"/>
      <c r="C532" s="18" t="s">
        <v>549</v>
      </c>
      <c r="D532" s="72"/>
      <c r="E532" s="88"/>
      <c r="F532" s="63" t="str">
        <f t="shared" ref="F532:V532" si="266">IFERROR((F531-F530)/F530,"")</f>
        <v/>
      </c>
      <c r="G532" s="63" t="str">
        <f t="shared" si="266"/>
        <v/>
      </c>
      <c r="H532" s="63" t="str">
        <f t="shared" si="266"/>
        <v/>
      </c>
      <c r="I532" s="63" t="str">
        <f t="shared" si="266"/>
        <v/>
      </c>
      <c r="J532" s="63" t="str">
        <f t="shared" si="266"/>
        <v/>
      </c>
      <c r="K532" s="63" t="str">
        <f t="shared" si="266"/>
        <v/>
      </c>
      <c r="L532" s="63" t="str">
        <f t="shared" si="266"/>
        <v/>
      </c>
      <c r="M532" s="63" t="str">
        <f t="shared" si="266"/>
        <v/>
      </c>
      <c r="N532" s="35" t="str">
        <f t="shared" si="266"/>
        <v/>
      </c>
      <c r="O532" s="35" t="str">
        <f t="shared" si="266"/>
        <v/>
      </c>
      <c r="P532" s="35" t="str">
        <f t="shared" si="266"/>
        <v/>
      </c>
      <c r="Q532" s="63" t="str">
        <f t="shared" si="266"/>
        <v/>
      </c>
      <c r="R532" s="63" t="str">
        <f t="shared" si="266"/>
        <v/>
      </c>
      <c r="S532" s="63" t="str">
        <f t="shared" si="266"/>
        <v/>
      </c>
      <c r="T532" s="63" t="str">
        <f t="shared" si="266"/>
        <v/>
      </c>
      <c r="U532" s="63" t="str">
        <f t="shared" si="266"/>
        <v/>
      </c>
      <c r="V532" s="64" t="str">
        <f t="shared" si="266"/>
        <v/>
      </c>
    </row>
    <row r="533" spans="1:22" ht="13.95" customHeight="1" thickBot="1" x14ac:dyDescent="0.35">
      <c r="A533" s="83"/>
      <c r="B533" s="86"/>
      <c r="C533" s="61" t="s">
        <v>550</v>
      </c>
      <c r="D533" s="73"/>
      <c r="E533" s="89"/>
      <c r="F533" s="65" t="str">
        <f t="shared" ref="F533:V533" si="267">IFERROR(SQRT(2*(F531-F530)^2/(F531+F530)),"")</f>
        <v/>
      </c>
      <c r="G533" s="65" t="str">
        <f t="shared" si="267"/>
        <v/>
      </c>
      <c r="H533" s="65" t="str">
        <f t="shared" si="267"/>
        <v/>
      </c>
      <c r="I533" s="65" t="str">
        <f t="shared" si="267"/>
        <v/>
      </c>
      <c r="J533" s="65" t="str">
        <f t="shared" si="267"/>
        <v/>
      </c>
      <c r="K533" s="65" t="str">
        <f t="shared" si="267"/>
        <v/>
      </c>
      <c r="L533" s="65" t="str">
        <f t="shared" si="267"/>
        <v/>
      </c>
      <c r="M533" s="65" t="str">
        <f t="shared" si="267"/>
        <v/>
      </c>
      <c r="N533" s="70" t="str">
        <f t="shared" si="267"/>
        <v/>
      </c>
      <c r="O533" s="70" t="str">
        <f t="shared" si="267"/>
        <v/>
      </c>
      <c r="P533" s="70" t="str">
        <f t="shared" si="267"/>
        <v/>
      </c>
      <c r="Q533" s="65" t="str">
        <f t="shared" si="267"/>
        <v/>
      </c>
      <c r="R533" s="65" t="str">
        <f t="shared" si="267"/>
        <v/>
      </c>
      <c r="S533" s="65" t="str">
        <f t="shared" si="267"/>
        <v/>
      </c>
      <c r="T533" s="65" t="str">
        <f t="shared" si="267"/>
        <v/>
      </c>
      <c r="U533" s="65" t="str">
        <f t="shared" si="267"/>
        <v/>
      </c>
      <c r="V533" s="66" t="str">
        <f t="shared" si="267"/>
        <v/>
      </c>
    </row>
    <row r="534" spans="1:22" ht="13.95" customHeight="1" x14ac:dyDescent="0.3">
      <c r="A534" s="81">
        <v>8007200</v>
      </c>
      <c r="B534" s="84" t="s">
        <v>37</v>
      </c>
      <c r="C534" s="58" t="s">
        <v>547</v>
      </c>
      <c r="D534" s="71"/>
      <c r="E534" s="91"/>
      <c r="F534" s="58"/>
      <c r="G534" s="58"/>
      <c r="H534" s="58"/>
      <c r="I534" s="58"/>
      <c r="J534" s="58"/>
      <c r="K534" s="58"/>
      <c r="L534" s="58"/>
      <c r="M534" s="58"/>
      <c r="Q534" s="58"/>
      <c r="R534" s="58"/>
      <c r="S534" s="58"/>
      <c r="T534" s="58"/>
      <c r="U534" s="58"/>
      <c r="V534" s="59"/>
    </row>
    <row r="535" spans="1:22" ht="13.95" customHeight="1" x14ac:dyDescent="0.3">
      <c r="A535" s="82"/>
      <c r="B535" s="85"/>
      <c r="C535" s="18" t="s">
        <v>548</v>
      </c>
      <c r="D535" s="72"/>
      <c r="E535" s="88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60"/>
    </row>
    <row r="536" spans="1:22" ht="13.95" customHeight="1" x14ac:dyDescent="0.3">
      <c r="A536" s="82"/>
      <c r="B536" s="85"/>
      <c r="C536" s="18" t="s">
        <v>549</v>
      </c>
      <c r="D536" s="72"/>
      <c r="E536" s="88"/>
      <c r="F536" s="63" t="str">
        <f t="shared" ref="F536:V536" si="268">IFERROR((F535-F534)/F534,"")</f>
        <v/>
      </c>
      <c r="G536" s="63" t="str">
        <f t="shared" si="268"/>
        <v/>
      </c>
      <c r="H536" s="63" t="str">
        <f t="shared" si="268"/>
        <v/>
      </c>
      <c r="I536" s="63" t="str">
        <f t="shared" si="268"/>
        <v/>
      </c>
      <c r="J536" s="63" t="str">
        <f t="shared" si="268"/>
        <v/>
      </c>
      <c r="K536" s="63" t="str">
        <f t="shared" si="268"/>
        <v/>
      </c>
      <c r="L536" s="63" t="str">
        <f t="shared" si="268"/>
        <v/>
      </c>
      <c r="M536" s="63" t="str">
        <f t="shared" si="268"/>
        <v/>
      </c>
      <c r="N536" s="35" t="str">
        <f t="shared" si="268"/>
        <v/>
      </c>
      <c r="O536" s="35" t="str">
        <f t="shared" si="268"/>
        <v/>
      </c>
      <c r="P536" s="35" t="str">
        <f t="shared" si="268"/>
        <v/>
      </c>
      <c r="Q536" s="63" t="str">
        <f t="shared" si="268"/>
        <v/>
      </c>
      <c r="R536" s="63" t="str">
        <f t="shared" si="268"/>
        <v/>
      </c>
      <c r="S536" s="63" t="str">
        <f t="shared" si="268"/>
        <v/>
      </c>
      <c r="T536" s="63" t="str">
        <f t="shared" si="268"/>
        <v/>
      </c>
      <c r="U536" s="63" t="str">
        <f t="shared" si="268"/>
        <v/>
      </c>
      <c r="V536" s="64" t="str">
        <f t="shared" si="268"/>
        <v/>
      </c>
    </row>
    <row r="537" spans="1:22" ht="13.95" customHeight="1" thickBot="1" x14ac:dyDescent="0.35">
      <c r="A537" s="83"/>
      <c r="B537" s="86"/>
      <c r="C537" s="61" t="s">
        <v>550</v>
      </c>
      <c r="D537" s="73"/>
      <c r="E537" s="89"/>
      <c r="F537" s="65" t="str">
        <f t="shared" ref="F537:V537" si="269">IFERROR(SQRT(2*(F535-F534)^2/(F535+F534)),"")</f>
        <v/>
      </c>
      <c r="G537" s="65" t="str">
        <f t="shared" si="269"/>
        <v/>
      </c>
      <c r="H537" s="65" t="str">
        <f t="shared" si="269"/>
        <v/>
      </c>
      <c r="I537" s="65" t="str">
        <f t="shared" si="269"/>
        <v/>
      </c>
      <c r="J537" s="65" t="str">
        <f t="shared" si="269"/>
        <v/>
      </c>
      <c r="K537" s="65" t="str">
        <f t="shared" si="269"/>
        <v/>
      </c>
      <c r="L537" s="65" t="str">
        <f t="shared" si="269"/>
        <v/>
      </c>
      <c r="M537" s="65" t="str">
        <f t="shared" si="269"/>
        <v/>
      </c>
      <c r="N537" s="70" t="str">
        <f t="shared" si="269"/>
        <v/>
      </c>
      <c r="O537" s="70" t="str">
        <f t="shared" si="269"/>
        <v/>
      </c>
      <c r="P537" s="70" t="str">
        <f t="shared" si="269"/>
        <v/>
      </c>
      <c r="Q537" s="65" t="str">
        <f t="shared" si="269"/>
        <v/>
      </c>
      <c r="R537" s="65" t="str">
        <f t="shared" si="269"/>
        <v/>
      </c>
      <c r="S537" s="65" t="str">
        <f t="shared" si="269"/>
        <v/>
      </c>
      <c r="T537" s="65" t="str">
        <f t="shared" si="269"/>
        <v/>
      </c>
      <c r="U537" s="65" t="str">
        <f t="shared" si="269"/>
        <v/>
      </c>
      <c r="V537" s="66" t="str">
        <f t="shared" si="269"/>
        <v/>
      </c>
    </row>
    <row r="538" spans="1:22" ht="13.95" customHeight="1" x14ac:dyDescent="0.3">
      <c r="A538" s="81">
        <v>8049500</v>
      </c>
      <c r="B538" s="84" t="s">
        <v>224</v>
      </c>
      <c r="C538" s="58" t="s">
        <v>547</v>
      </c>
      <c r="D538" s="71"/>
      <c r="E538" s="91"/>
      <c r="F538" s="58"/>
      <c r="G538" s="58"/>
      <c r="H538" s="58"/>
      <c r="I538" s="58"/>
      <c r="J538" s="58"/>
      <c r="K538" s="58"/>
      <c r="L538" s="58"/>
      <c r="M538" s="58"/>
      <c r="Q538" s="58"/>
      <c r="R538" s="58"/>
      <c r="S538" s="58"/>
      <c r="T538" s="58"/>
      <c r="U538" s="58"/>
      <c r="V538" s="59"/>
    </row>
    <row r="539" spans="1:22" ht="13.95" customHeight="1" x14ac:dyDescent="0.3">
      <c r="A539" s="82"/>
      <c r="B539" s="85"/>
      <c r="C539" s="18" t="s">
        <v>548</v>
      </c>
      <c r="D539" s="72"/>
      <c r="E539" s="88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60"/>
    </row>
    <row r="540" spans="1:22" ht="13.95" customHeight="1" x14ac:dyDescent="0.3">
      <c r="A540" s="82"/>
      <c r="B540" s="85"/>
      <c r="C540" s="18" t="s">
        <v>549</v>
      </c>
      <c r="D540" s="72"/>
      <c r="E540" s="88"/>
      <c r="F540" s="63" t="str">
        <f t="shared" ref="F540:V540" si="270">IFERROR((F539-F538)/F538,"")</f>
        <v/>
      </c>
      <c r="G540" s="63" t="str">
        <f t="shared" si="270"/>
        <v/>
      </c>
      <c r="H540" s="63" t="str">
        <f t="shared" si="270"/>
        <v/>
      </c>
      <c r="I540" s="63" t="str">
        <f t="shared" si="270"/>
        <v/>
      </c>
      <c r="J540" s="63" t="str">
        <f t="shared" si="270"/>
        <v/>
      </c>
      <c r="K540" s="63" t="str">
        <f t="shared" si="270"/>
        <v/>
      </c>
      <c r="L540" s="63" t="str">
        <f t="shared" si="270"/>
        <v/>
      </c>
      <c r="M540" s="63" t="str">
        <f t="shared" si="270"/>
        <v/>
      </c>
      <c r="N540" s="35" t="str">
        <f t="shared" si="270"/>
        <v/>
      </c>
      <c r="O540" s="35" t="str">
        <f t="shared" si="270"/>
        <v/>
      </c>
      <c r="P540" s="35" t="str">
        <f t="shared" si="270"/>
        <v/>
      </c>
      <c r="Q540" s="63" t="str">
        <f t="shared" si="270"/>
        <v/>
      </c>
      <c r="R540" s="63" t="str">
        <f t="shared" si="270"/>
        <v/>
      </c>
      <c r="S540" s="63" t="str">
        <f t="shared" si="270"/>
        <v/>
      </c>
      <c r="T540" s="63" t="str">
        <f t="shared" si="270"/>
        <v/>
      </c>
      <c r="U540" s="63" t="str">
        <f t="shared" si="270"/>
        <v/>
      </c>
      <c r="V540" s="64" t="str">
        <f t="shared" si="270"/>
        <v/>
      </c>
    </row>
    <row r="541" spans="1:22" ht="13.95" customHeight="1" thickBot="1" x14ac:dyDescent="0.35">
      <c r="A541" s="83"/>
      <c r="B541" s="86"/>
      <c r="C541" s="61" t="s">
        <v>550</v>
      </c>
      <c r="D541" s="73"/>
      <c r="E541" s="89"/>
      <c r="F541" s="65" t="str">
        <f t="shared" ref="F541:V541" si="271">IFERROR(SQRT(2*(F539-F538)^2/(F539+F538)),"")</f>
        <v/>
      </c>
      <c r="G541" s="65" t="str">
        <f t="shared" si="271"/>
        <v/>
      </c>
      <c r="H541" s="65" t="str">
        <f t="shared" si="271"/>
        <v/>
      </c>
      <c r="I541" s="65" t="str">
        <f t="shared" si="271"/>
        <v/>
      </c>
      <c r="J541" s="65" t="str">
        <f t="shared" si="271"/>
        <v/>
      </c>
      <c r="K541" s="65" t="str">
        <f t="shared" si="271"/>
        <v/>
      </c>
      <c r="L541" s="65" t="str">
        <f t="shared" si="271"/>
        <v/>
      </c>
      <c r="M541" s="65" t="str">
        <f t="shared" si="271"/>
        <v/>
      </c>
      <c r="N541" s="70" t="str">
        <f t="shared" si="271"/>
        <v/>
      </c>
      <c r="O541" s="70" t="str">
        <f t="shared" si="271"/>
        <v/>
      </c>
      <c r="P541" s="70" t="str">
        <f t="shared" si="271"/>
        <v/>
      </c>
      <c r="Q541" s="65" t="str">
        <f t="shared" si="271"/>
        <v/>
      </c>
      <c r="R541" s="65" t="str">
        <f t="shared" si="271"/>
        <v/>
      </c>
      <c r="S541" s="65" t="str">
        <f t="shared" si="271"/>
        <v/>
      </c>
      <c r="T541" s="65" t="str">
        <f t="shared" si="271"/>
        <v/>
      </c>
      <c r="U541" s="65" t="str">
        <f t="shared" si="271"/>
        <v/>
      </c>
      <c r="V541" s="66" t="str">
        <f t="shared" si="271"/>
        <v/>
      </c>
    </row>
    <row r="542" spans="1:22" ht="13.95" customHeight="1" x14ac:dyDescent="0.3">
      <c r="A542" s="81">
        <v>8048800</v>
      </c>
      <c r="B542" s="84" t="s">
        <v>221</v>
      </c>
      <c r="C542" s="58" t="s">
        <v>547</v>
      </c>
      <c r="D542" s="71"/>
      <c r="E542" s="91"/>
      <c r="F542" s="58"/>
      <c r="G542" s="58"/>
      <c r="H542" s="58"/>
      <c r="I542" s="58"/>
      <c r="J542" s="58"/>
      <c r="K542" s="58"/>
      <c r="L542" s="58"/>
      <c r="M542" s="58"/>
      <c r="Q542" s="58"/>
      <c r="R542" s="58"/>
      <c r="S542" s="58"/>
      <c r="T542" s="58"/>
      <c r="U542" s="58"/>
      <c r="V542" s="59"/>
    </row>
    <row r="543" spans="1:22" ht="13.95" customHeight="1" x14ac:dyDescent="0.3">
      <c r="A543" s="82"/>
      <c r="B543" s="85"/>
      <c r="C543" s="18" t="s">
        <v>548</v>
      </c>
      <c r="D543" s="72"/>
      <c r="E543" s="88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60"/>
    </row>
    <row r="544" spans="1:22" ht="13.95" customHeight="1" x14ac:dyDescent="0.3">
      <c r="A544" s="82"/>
      <c r="B544" s="85"/>
      <c r="C544" s="18" t="s">
        <v>549</v>
      </c>
      <c r="D544" s="72"/>
      <c r="E544" s="88"/>
      <c r="F544" s="63" t="str">
        <f t="shared" ref="F544:V544" si="272">IFERROR((F543-F542)/F542,"")</f>
        <v/>
      </c>
      <c r="G544" s="63" t="str">
        <f t="shared" si="272"/>
        <v/>
      </c>
      <c r="H544" s="63" t="str">
        <f t="shared" si="272"/>
        <v/>
      </c>
      <c r="I544" s="63" t="str">
        <f t="shared" si="272"/>
        <v/>
      </c>
      <c r="J544" s="63" t="str">
        <f t="shared" si="272"/>
        <v/>
      </c>
      <c r="K544" s="63" t="str">
        <f t="shared" si="272"/>
        <v/>
      </c>
      <c r="L544" s="63" t="str">
        <f t="shared" si="272"/>
        <v/>
      </c>
      <c r="M544" s="63" t="str">
        <f t="shared" si="272"/>
        <v/>
      </c>
      <c r="N544" s="35" t="str">
        <f t="shared" si="272"/>
        <v/>
      </c>
      <c r="O544" s="35" t="str">
        <f t="shared" si="272"/>
        <v/>
      </c>
      <c r="P544" s="35" t="str">
        <f t="shared" si="272"/>
        <v/>
      </c>
      <c r="Q544" s="63" t="str">
        <f t="shared" si="272"/>
        <v/>
      </c>
      <c r="R544" s="63" t="str">
        <f t="shared" si="272"/>
        <v/>
      </c>
      <c r="S544" s="63" t="str">
        <f t="shared" si="272"/>
        <v/>
      </c>
      <c r="T544" s="63" t="str">
        <f t="shared" si="272"/>
        <v/>
      </c>
      <c r="U544" s="63" t="str">
        <f t="shared" si="272"/>
        <v/>
      </c>
      <c r="V544" s="64" t="str">
        <f t="shared" si="272"/>
        <v/>
      </c>
    </row>
    <row r="545" spans="1:22" ht="13.95" customHeight="1" thickBot="1" x14ac:dyDescent="0.35">
      <c r="A545" s="83"/>
      <c r="B545" s="86"/>
      <c r="C545" s="61" t="s">
        <v>550</v>
      </c>
      <c r="D545" s="73"/>
      <c r="E545" s="89"/>
      <c r="F545" s="65" t="str">
        <f t="shared" ref="F545:V545" si="273">IFERROR(SQRT(2*(F543-F542)^2/(F543+F542)),"")</f>
        <v/>
      </c>
      <c r="G545" s="65" t="str">
        <f t="shared" si="273"/>
        <v/>
      </c>
      <c r="H545" s="65" t="str">
        <f t="shared" si="273"/>
        <v/>
      </c>
      <c r="I545" s="65" t="str">
        <f t="shared" si="273"/>
        <v/>
      </c>
      <c r="J545" s="65" t="str">
        <f t="shared" si="273"/>
        <v/>
      </c>
      <c r="K545" s="65" t="str">
        <f t="shared" si="273"/>
        <v/>
      </c>
      <c r="L545" s="65" t="str">
        <f t="shared" si="273"/>
        <v/>
      </c>
      <c r="M545" s="65" t="str">
        <f t="shared" si="273"/>
        <v/>
      </c>
      <c r="N545" s="70" t="str">
        <f t="shared" si="273"/>
        <v/>
      </c>
      <c r="O545" s="70" t="str">
        <f t="shared" si="273"/>
        <v/>
      </c>
      <c r="P545" s="70" t="str">
        <f t="shared" si="273"/>
        <v/>
      </c>
      <c r="Q545" s="65" t="str">
        <f t="shared" si="273"/>
        <v/>
      </c>
      <c r="R545" s="65" t="str">
        <f t="shared" si="273"/>
        <v/>
      </c>
      <c r="S545" s="65" t="str">
        <f t="shared" si="273"/>
        <v/>
      </c>
      <c r="T545" s="65" t="str">
        <f t="shared" si="273"/>
        <v/>
      </c>
      <c r="U545" s="65" t="str">
        <f t="shared" si="273"/>
        <v/>
      </c>
      <c r="V545" s="66" t="str">
        <f t="shared" si="273"/>
        <v/>
      </c>
    </row>
    <row r="546" spans="1:22" ht="13.95" customHeight="1" x14ac:dyDescent="0.3">
      <c r="A546" s="81">
        <v>8048100</v>
      </c>
      <c r="B546" s="84" t="s">
        <v>217</v>
      </c>
      <c r="C546" s="58" t="s">
        <v>547</v>
      </c>
      <c r="D546" s="71"/>
      <c r="E546" s="91"/>
      <c r="F546" s="58"/>
      <c r="G546" s="58"/>
      <c r="H546" s="58"/>
      <c r="I546" s="58"/>
      <c r="J546" s="58"/>
      <c r="K546" s="58"/>
      <c r="L546" s="58"/>
      <c r="M546" s="58"/>
      <c r="Q546" s="58"/>
      <c r="R546" s="58"/>
      <c r="S546" s="58"/>
      <c r="T546" s="58"/>
      <c r="U546" s="58"/>
      <c r="V546" s="59"/>
    </row>
    <row r="547" spans="1:22" ht="13.95" customHeight="1" x14ac:dyDescent="0.3">
      <c r="A547" s="82"/>
      <c r="B547" s="85"/>
      <c r="C547" s="18" t="s">
        <v>548</v>
      </c>
      <c r="D547" s="72"/>
      <c r="E547" s="88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60"/>
    </row>
    <row r="548" spans="1:22" ht="13.95" customHeight="1" x14ac:dyDescent="0.3">
      <c r="A548" s="82"/>
      <c r="B548" s="85"/>
      <c r="C548" s="18" t="s">
        <v>549</v>
      </c>
      <c r="D548" s="72"/>
      <c r="E548" s="88"/>
      <c r="F548" s="63" t="str">
        <f t="shared" ref="F548:V548" si="274">IFERROR((F547-F546)/F546,"")</f>
        <v/>
      </c>
      <c r="G548" s="63" t="str">
        <f t="shared" si="274"/>
        <v/>
      </c>
      <c r="H548" s="63" t="str">
        <f t="shared" si="274"/>
        <v/>
      </c>
      <c r="I548" s="63" t="str">
        <f t="shared" si="274"/>
        <v/>
      </c>
      <c r="J548" s="63" t="str">
        <f t="shared" si="274"/>
        <v/>
      </c>
      <c r="K548" s="63" t="str">
        <f t="shared" si="274"/>
        <v/>
      </c>
      <c r="L548" s="63" t="str">
        <f t="shared" si="274"/>
        <v/>
      </c>
      <c r="M548" s="63" t="str">
        <f t="shared" si="274"/>
        <v/>
      </c>
      <c r="N548" s="35" t="str">
        <f t="shared" si="274"/>
        <v/>
      </c>
      <c r="O548" s="35" t="str">
        <f t="shared" si="274"/>
        <v/>
      </c>
      <c r="P548" s="35" t="str">
        <f t="shared" si="274"/>
        <v/>
      </c>
      <c r="Q548" s="63" t="str">
        <f t="shared" si="274"/>
        <v/>
      </c>
      <c r="R548" s="63" t="str">
        <f t="shared" si="274"/>
        <v/>
      </c>
      <c r="S548" s="63" t="str">
        <f t="shared" si="274"/>
        <v/>
      </c>
      <c r="T548" s="63" t="str">
        <f t="shared" si="274"/>
        <v/>
      </c>
      <c r="U548" s="63" t="str">
        <f t="shared" si="274"/>
        <v/>
      </c>
      <c r="V548" s="64" t="str">
        <f t="shared" si="274"/>
        <v/>
      </c>
    </row>
    <row r="549" spans="1:22" ht="13.95" customHeight="1" thickBot="1" x14ac:dyDescent="0.35">
      <c r="A549" s="83"/>
      <c r="B549" s="86"/>
      <c r="C549" s="61" t="s">
        <v>550</v>
      </c>
      <c r="D549" s="73"/>
      <c r="E549" s="89"/>
      <c r="F549" s="65" t="str">
        <f t="shared" ref="F549:V549" si="275">IFERROR(SQRT(2*(F547-F546)^2/(F547+F546)),"")</f>
        <v/>
      </c>
      <c r="G549" s="65" t="str">
        <f t="shared" si="275"/>
        <v/>
      </c>
      <c r="H549" s="65" t="str">
        <f t="shared" si="275"/>
        <v/>
      </c>
      <c r="I549" s="65" t="str">
        <f t="shared" si="275"/>
        <v/>
      </c>
      <c r="J549" s="65" t="str">
        <f t="shared" si="275"/>
        <v/>
      </c>
      <c r="K549" s="65" t="str">
        <f t="shared" si="275"/>
        <v/>
      </c>
      <c r="L549" s="65" t="str">
        <f t="shared" si="275"/>
        <v/>
      </c>
      <c r="M549" s="65" t="str">
        <f t="shared" si="275"/>
        <v/>
      </c>
      <c r="N549" s="70" t="str">
        <f t="shared" si="275"/>
        <v/>
      </c>
      <c r="O549" s="70" t="str">
        <f t="shared" si="275"/>
        <v/>
      </c>
      <c r="P549" s="70" t="str">
        <f t="shared" si="275"/>
        <v/>
      </c>
      <c r="Q549" s="65" t="str">
        <f t="shared" si="275"/>
        <v/>
      </c>
      <c r="R549" s="65" t="str">
        <f t="shared" si="275"/>
        <v/>
      </c>
      <c r="S549" s="65" t="str">
        <f t="shared" si="275"/>
        <v/>
      </c>
      <c r="T549" s="65" t="str">
        <f t="shared" si="275"/>
        <v/>
      </c>
      <c r="U549" s="65" t="str">
        <f t="shared" si="275"/>
        <v/>
      </c>
      <c r="V549" s="66" t="str">
        <f t="shared" si="275"/>
        <v/>
      </c>
    </row>
    <row r="550" spans="1:22" ht="13.95" customHeight="1" x14ac:dyDescent="0.3">
      <c r="A550" s="81">
        <v>8049700</v>
      </c>
      <c r="B550" s="84" t="s">
        <v>225</v>
      </c>
      <c r="C550" s="58" t="s">
        <v>547</v>
      </c>
      <c r="D550" s="71"/>
      <c r="E550" s="91"/>
      <c r="F550" s="58"/>
      <c r="G550" s="58"/>
      <c r="H550" s="58"/>
      <c r="I550" s="58"/>
      <c r="J550" s="58"/>
      <c r="K550" s="58"/>
      <c r="L550" s="58"/>
      <c r="M550" s="58"/>
      <c r="Q550" s="58"/>
      <c r="R550" s="58"/>
      <c r="S550" s="58"/>
      <c r="T550" s="58"/>
      <c r="U550" s="58"/>
      <c r="V550" s="59"/>
    </row>
    <row r="551" spans="1:22" ht="13.95" customHeight="1" x14ac:dyDescent="0.3">
      <c r="A551" s="82"/>
      <c r="B551" s="85"/>
      <c r="C551" s="18" t="s">
        <v>548</v>
      </c>
      <c r="D551" s="72"/>
      <c r="E551" s="88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60"/>
    </row>
    <row r="552" spans="1:22" ht="13.95" customHeight="1" x14ac:dyDescent="0.3">
      <c r="A552" s="82"/>
      <c r="B552" s="85"/>
      <c r="C552" s="18" t="s">
        <v>549</v>
      </c>
      <c r="D552" s="72"/>
      <c r="E552" s="88"/>
      <c r="F552" s="63" t="str">
        <f t="shared" ref="F552:V552" si="276">IFERROR((F551-F550)/F550,"")</f>
        <v/>
      </c>
      <c r="G552" s="63" t="str">
        <f t="shared" si="276"/>
        <v/>
      </c>
      <c r="H552" s="63" t="str">
        <f t="shared" si="276"/>
        <v/>
      </c>
      <c r="I552" s="63" t="str">
        <f t="shared" si="276"/>
        <v/>
      </c>
      <c r="J552" s="63" t="str">
        <f t="shared" si="276"/>
        <v/>
      </c>
      <c r="K552" s="63" t="str">
        <f t="shared" si="276"/>
        <v/>
      </c>
      <c r="L552" s="63" t="str">
        <f t="shared" si="276"/>
        <v/>
      </c>
      <c r="M552" s="63" t="str">
        <f t="shared" si="276"/>
        <v/>
      </c>
      <c r="N552" s="35" t="str">
        <f t="shared" si="276"/>
        <v/>
      </c>
      <c r="O552" s="35" t="str">
        <f t="shared" si="276"/>
        <v/>
      </c>
      <c r="P552" s="35" t="str">
        <f t="shared" si="276"/>
        <v/>
      </c>
      <c r="Q552" s="63" t="str">
        <f t="shared" si="276"/>
        <v/>
      </c>
      <c r="R552" s="63" t="str">
        <f t="shared" si="276"/>
        <v/>
      </c>
      <c r="S552" s="63" t="str">
        <f t="shared" si="276"/>
        <v/>
      </c>
      <c r="T552" s="63" t="str">
        <f t="shared" si="276"/>
        <v/>
      </c>
      <c r="U552" s="63" t="str">
        <f t="shared" si="276"/>
        <v/>
      </c>
      <c r="V552" s="64" t="str">
        <f t="shared" si="276"/>
        <v/>
      </c>
    </row>
    <row r="553" spans="1:22" ht="13.95" customHeight="1" thickBot="1" x14ac:dyDescent="0.35">
      <c r="A553" s="83"/>
      <c r="B553" s="86"/>
      <c r="C553" s="61" t="s">
        <v>550</v>
      </c>
      <c r="D553" s="73"/>
      <c r="E553" s="89"/>
      <c r="F553" s="65" t="str">
        <f t="shared" ref="F553:V553" si="277">IFERROR(SQRT(2*(F551-F550)^2/(F551+F550)),"")</f>
        <v/>
      </c>
      <c r="G553" s="65" t="str">
        <f t="shared" si="277"/>
        <v/>
      </c>
      <c r="H553" s="65" t="str">
        <f t="shared" si="277"/>
        <v/>
      </c>
      <c r="I553" s="65" t="str">
        <f t="shared" si="277"/>
        <v/>
      </c>
      <c r="J553" s="65" t="str">
        <f t="shared" si="277"/>
        <v/>
      </c>
      <c r="K553" s="65" t="str">
        <f t="shared" si="277"/>
        <v/>
      </c>
      <c r="L553" s="65" t="str">
        <f t="shared" si="277"/>
        <v/>
      </c>
      <c r="M553" s="65" t="str">
        <f t="shared" si="277"/>
        <v/>
      </c>
      <c r="N553" s="70" t="str">
        <f t="shared" si="277"/>
        <v/>
      </c>
      <c r="O553" s="70" t="str">
        <f t="shared" si="277"/>
        <v/>
      </c>
      <c r="P553" s="70" t="str">
        <f t="shared" si="277"/>
        <v/>
      </c>
      <c r="Q553" s="65" t="str">
        <f t="shared" si="277"/>
        <v/>
      </c>
      <c r="R553" s="65" t="str">
        <f t="shared" si="277"/>
        <v/>
      </c>
      <c r="S553" s="65" t="str">
        <f t="shared" si="277"/>
        <v/>
      </c>
      <c r="T553" s="65" t="str">
        <f t="shared" si="277"/>
        <v/>
      </c>
      <c r="U553" s="65" t="str">
        <f t="shared" si="277"/>
        <v/>
      </c>
      <c r="V553" s="66" t="str">
        <f t="shared" si="277"/>
        <v/>
      </c>
    </row>
    <row r="554" spans="1:22" ht="13.95" customHeight="1" x14ac:dyDescent="0.3">
      <c r="A554" s="81">
        <v>8049400</v>
      </c>
      <c r="B554" s="84" t="s">
        <v>223</v>
      </c>
      <c r="C554" s="58" t="s">
        <v>547</v>
      </c>
      <c r="D554" s="71"/>
      <c r="E554" s="91"/>
      <c r="F554" s="58"/>
      <c r="G554" s="58"/>
      <c r="H554" s="58"/>
      <c r="I554" s="58"/>
      <c r="J554" s="58"/>
      <c r="K554" s="58"/>
      <c r="L554" s="58"/>
      <c r="M554" s="58"/>
      <c r="Q554" s="58"/>
      <c r="R554" s="58"/>
      <c r="S554" s="58"/>
      <c r="T554" s="58"/>
      <c r="U554" s="58"/>
      <c r="V554" s="59"/>
    </row>
    <row r="555" spans="1:22" ht="13.95" customHeight="1" x14ac:dyDescent="0.3">
      <c r="A555" s="82"/>
      <c r="B555" s="85"/>
      <c r="C555" s="18" t="s">
        <v>548</v>
      </c>
      <c r="D555" s="72"/>
      <c r="E555" s="88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60"/>
    </row>
    <row r="556" spans="1:22" ht="13.95" customHeight="1" x14ac:dyDescent="0.3">
      <c r="A556" s="82"/>
      <c r="B556" s="85"/>
      <c r="C556" s="18" t="s">
        <v>549</v>
      </c>
      <c r="D556" s="72"/>
      <c r="E556" s="88"/>
      <c r="F556" s="63" t="str">
        <f t="shared" ref="F556:V556" si="278">IFERROR((F555-F554)/F554,"")</f>
        <v/>
      </c>
      <c r="G556" s="63" t="str">
        <f t="shared" si="278"/>
        <v/>
      </c>
      <c r="H556" s="63" t="str">
        <f t="shared" si="278"/>
        <v/>
      </c>
      <c r="I556" s="63" t="str">
        <f t="shared" si="278"/>
        <v/>
      </c>
      <c r="J556" s="63" t="str">
        <f t="shared" si="278"/>
        <v/>
      </c>
      <c r="K556" s="63" t="str">
        <f t="shared" si="278"/>
        <v/>
      </c>
      <c r="L556" s="63" t="str">
        <f t="shared" si="278"/>
        <v/>
      </c>
      <c r="M556" s="63" t="str">
        <f t="shared" si="278"/>
        <v/>
      </c>
      <c r="N556" s="35" t="str">
        <f t="shared" si="278"/>
        <v/>
      </c>
      <c r="O556" s="35" t="str">
        <f t="shared" si="278"/>
        <v/>
      </c>
      <c r="P556" s="35" t="str">
        <f t="shared" si="278"/>
        <v/>
      </c>
      <c r="Q556" s="63" t="str">
        <f t="shared" si="278"/>
        <v/>
      </c>
      <c r="R556" s="63" t="str">
        <f t="shared" si="278"/>
        <v/>
      </c>
      <c r="S556" s="63" t="str">
        <f t="shared" si="278"/>
        <v/>
      </c>
      <c r="T556" s="63" t="str">
        <f t="shared" si="278"/>
        <v/>
      </c>
      <c r="U556" s="63" t="str">
        <f t="shared" si="278"/>
        <v/>
      </c>
      <c r="V556" s="64" t="str">
        <f t="shared" si="278"/>
        <v/>
      </c>
    </row>
    <row r="557" spans="1:22" ht="13.95" customHeight="1" thickBot="1" x14ac:dyDescent="0.35">
      <c r="A557" s="83"/>
      <c r="B557" s="86"/>
      <c r="C557" s="61" t="s">
        <v>550</v>
      </c>
      <c r="D557" s="73"/>
      <c r="E557" s="89"/>
      <c r="F557" s="65" t="str">
        <f t="shared" ref="F557:V557" si="279">IFERROR(SQRT(2*(F555-F554)^2/(F555+F554)),"")</f>
        <v/>
      </c>
      <c r="G557" s="65" t="str">
        <f t="shared" si="279"/>
        <v/>
      </c>
      <c r="H557" s="65" t="str">
        <f t="shared" si="279"/>
        <v/>
      </c>
      <c r="I557" s="65" t="str">
        <f t="shared" si="279"/>
        <v/>
      </c>
      <c r="J557" s="65" t="str">
        <f t="shared" si="279"/>
        <v/>
      </c>
      <c r="K557" s="65" t="str">
        <f t="shared" si="279"/>
        <v/>
      </c>
      <c r="L557" s="65" t="str">
        <f t="shared" si="279"/>
        <v/>
      </c>
      <c r="M557" s="65" t="str">
        <f t="shared" si="279"/>
        <v/>
      </c>
      <c r="N557" s="70" t="str">
        <f t="shared" si="279"/>
        <v/>
      </c>
      <c r="O557" s="70" t="str">
        <f t="shared" si="279"/>
        <v/>
      </c>
      <c r="P557" s="70" t="str">
        <f t="shared" si="279"/>
        <v/>
      </c>
      <c r="Q557" s="65" t="str">
        <f t="shared" si="279"/>
        <v/>
      </c>
      <c r="R557" s="65" t="str">
        <f t="shared" si="279"/>
        <v/>
      </c>
      <c r="S557" s="65" t="str">
        <f t="shared" si="279"/>
        <v/>
      </c>
      <c r="T557" s="65" t="str">
        <f t="shared" si="279"/>
        <v/>
      </c>
      <c r="U557" s="65" t="str">
        <f t="shared" si="279"/>
        <v/>
      </c>
      <c r="V557" s="66" t="str">
        <f t="shared" si="279"/>
        <v/>
      </c>
    </row>
    <row r="558" spans="1:22" ht="13.95" customHeight="1" x14ac:dyDescent="0.3">
      <c r="A558" s="81">
        <v>8038100</v>
      </c>
      <c r="B558" s="84" t="s">
        <v>211</v>
      </c>
      <c r="C558" s="58" t="s">
        <v>547</v>
      </c>
      <c r="D558" s="71"/>
      <c r="E558" s="91"/>
      <c r="F558" s="58"/>
      <c r="G558" s="58"/>
      <c r="H558" s="58"/>
      <c r="I558" s="58"/>
      <c r="J558" s="58"/>
      <c r="K558" s="58"/>
      <c r="L558" s="58"/>
      <c r="M558" s="58"/>
      <c r="Q558" s="58"/>
      <c r="R558" s="58"/>
      <c r="S558" s="58"/>
      <c r="T558" s="58"/>
      <c r="U558" s="58"/>
      <c r="V558" s="59"/>
    </row>
    <row r="559" spans="1:22" ht="13.95" customHeight="1" x14ac:dyDescent="0.3">
      <c r="A559" s="82"/>
      <c r="B559" s="85"/>
      <c r="C559" s="18" t="s">
        <v>548</v>
      </c>
      <c r="D559" s="72"/>
      <c r="E559" s="88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60"/>
    </row>
    <row r="560" spans="1:22" ht="13.95" customHeight="1" x14ac:dyDescent="0.3">
      <c r="A560" s="82"/>
      <c r="B560" s="85"/>
      <c r="C560" s="18" t="s">
        <v>549</v>
      </c>
      <c r="D560" s="72"/>
      <c r="E560" s="88"/>
      <c r="F560" s="63" t="str">
        <f t="shared" ref="F560:V560" si="280">IFERROR((F559-F558)/F558,"")</f>
        <v/>
      </c>
      <c r="G560" s="63" t="str">
        <f t="shared" si="280"/>
        <v/>
      </c>
      <c r="H560" s="63" t="str">
        <f t="shared" si="280"/>
        <v/>
      </c>
      <c r="I560" s="63" t="str">
        <f t="shared" si="280"/>
        <v/>
      </c>
      <c r="J560" s="63" t="str">
        <f t="shared" si="280"/>
        <v/>
      </c>
      <c r="K560" s="63" t="str">
        <f t="shared" si="280"/>
        <v/>
      </c>
      <c r="L560" s="63" t="str">
        <f t="shared" si="280"/>
        <v/>
      </c>
      <c r="M560" s="63" t="str">
        <f t="shared" si="280"/>
        <v/>
      </c>
      <c r="N560" s="35" t="str">
        <f t="shared" si="280"/>
        <v/>
      </c>
      <c r="O560" s="35" t="str">
        <f t="shared" si="280"/>
        <v/>
      </c>
      <c r="P560" s="35" t="str">
        <f t="shared" si="280"/>
        <v/>
      </c>
      <c r="Q560" s="63" t="str">
        <f t="shared" si="280"/>
        <v/>
      </c>
      <c r="R560" s="63" t="str">
        <f t="shared" si="280"/>
        <v/>
      </c>
      <c r="S560" s="63" t="str">
        <f t="shared" si="280"/>
        <v/>
      </c>
      <c r="T560" s="63" t="str">
        <f t="shared" si="280"/>
        <v/>
      </c>
      <c r="U560" s="63" t="str">
        <f t="shared" si="280"/>
        <v/>
      </c>
      <c r="V560" s="64" t="str">
        <f t="shared" si="280"/>
        <v/>
      </c>
    </row>
    <row r="561" spans="1:22" ht="13.95" customHeight="1" thickBot="1" x14ac:dyDescent="0.35">
      <c r="A561" s="83"/>
      <c r="B561" s="86"/>
      <c r="C561" s="61" t="s">
        <v>550</v>
      </c>
      <c r="D561" s="73"/>
      <c r="E561" s="89"/>
      <c r="F561" s="65" t="str">
        <f t="shared" ref="F561:V561" si="281">IFERROR(SQRT(2*(F559-F558)^2/(F559+F558)),"")</f>
        <v/>
      </c>
      <c r="G561" s="65" t="str">
        <f t="shared" si="281"/>
        <v/>
      </c>
      <c r="H561" s="65" t="str">
        <f t="shared" si="281"/>
        <v/>
      </c>
      <c r="I561" s="65" t="str">
        <f t="shared" si="281"/>
        <v/>
      </c>
      <c r="J561" s="65" t="str">
        <f t="shared" si="281"/>
        <v/>
      </c>
      <c r="K561" s="65" t="str">
        <f t="shared" si="281"/>
        <v/>
      </c>
      <c r="L561" s="65" t="str">
        <f t="shared" si="281"/>
        <v/>
      </c>
      <c r="M561" s="65" t="str">
        <f t="shared" si="281"/>
        <v/>
      </c>
      <c r="N561" s="70" t="str">
        <f t="shared" si="281"/>
        <v/>
      </c>
      <c r="O561" s="70" t="str">
        <f t="shared" si="281"/>
        <v/>
      </c>
      <c r="P561" s="70" t="str">
        <f t="shared" si="281"/>
        <v/>
      </c>
      <c r="Q561" s="65" t="str">
        <f t="shared" si="281"/>
        <v/>
      </c>
      <c r="R561" s="65" t="str">
        <f t="shared" si="281"/>
        <v/>
      </c>
      <c r="S561" s="65" t="str">
        <f t="shared" si="281"/>
        <v/>
      </c>
      <c r="T561" s="65" t="str">
        <f t="shared" si="281"/>
        <v/>
      </c>
      <c r="U561" s="65" t="str">
        <f t="shared" si="281"/>
        <v/>
      </c>
      <c r="V561" s="66" t="str">
        <f t="shared" si="281"/>
        <v/>
      </c>
    </row>
    <row r="562" spans="1:22" ht="13.95" customHeight="1" x14ac:dyDescent="0.3">
      <c r="A562" s="81">
        <v>8050900</v>
      </c>
      <c r="B562" s="84" t="s">
        <v>227</v>
      </c>
      <c r="C562" s="58" t="s">
        <v>547</v>
      </c>
      <c r="D562" s="71"/>
      <c r="E562" s="91"/>
      <c r="F562" s="58"/>
      <c r="G562" s="58"/>
      <c r="H562" s="58"/>
      <c r="I562" s="58"/>
      <c r="J562" s="58"/>
      <c r="K562" s="58"/>
      <c r="L562" s="58"/>
      <c r="M562" s="58"/>
      <c r="Q562" s="58"/>
      <c r="R562" s="58"/>
      <c r="S562" s="58"/>
      <c r="T562" s="58"/>
      <c r="U562" s="58"/>
      <c r="V562" s="59"/>
    </row>
    <row r="563" spans="1:22" ht="13.95" customHeight="1" x14ac:dyDescent="0.3">
      <c r="A563" s="82"/>
      <c r="B563" s="85"/>
      <c r="C563" s="18" t="s">
        <v>548</v>
      </c>
      <c r="D563" s="72"/>
      <c r="E563" s="88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60"/>
    </row>
    <row r="564" spans="1:22" ht="13.95" customHeight="1" x14ac:dyDescent="0.3">
      <c r="A564" s="82"/>
      <c r="B564" s="85"/>
      <c r="C564" s="18" t="s">
        <v>549</v>
      </c>
      <c r="D564" s="72"/>
      <c r="E564" s="88"/>
      <c r="F564" s="63" t="str">
        <f t="shared" ref="F564:V564" si="282">IFERROR((F563-F562)/F562,"")</f>
        <v/>
      </c>
      <c r="G564" s="63" t="str">
        <f t="shared" si="282"/>
        <v/>
      </c>
      <c r="H564" s="63" t="str">
        <f t="shared" si="282"/>
        <v/>
      </c>
      <c r="I564" s="63" t="str">
        <f t="shared" si="282"/>
        <v/>
      </c>
      <c r="J564" s="63" t="str">
        <f t="shared" si="282"/>
        <v/>
      </c>
      <c r="K564" s="63" t="str">
        <f t="shared" si="282"/>
        <v/>
      </c>
      <c r="L564" s="63" t="str">
        <f t="shared" si="282"/>
        <v/>
      </c>
      <c r="M564" s="63" t="str">
        <f t="shared" si="282"/>
        <v/>
      </c>
      <c r="N564" s="35" t="str">
        <f t="shared" si="282"/>
        <v/>
      </c>
      <c r="O564" s="35" t="str">
        <f t="shared" si="282"/>
        <v/>
      </c>
      <c r="P564" s="35" t="str">
        <f t="shared" si="282"/>
        <v/>
      </c>
      <c r="Q564" s="63" t="str">
        <f t="shared" si="282"/>
        <v/>
      </c>
      <c r="R564" s="63" t="str">
        <f t="shared" si="282"/>
        <v/>
      </c>
      <c r="S564" s="63" t="str">
        <f t="shared" si="282"/>
        <v/>
      </c>
      <c r="T564" s="63" t="str">
        <f t="shared" si="282"/>
        <v/>
      </c>
      <c r="U564" s="63" t="str">
        <f t="shared" si="282"/>
        <v/>
      </c>
      <c r="V564" s="64" t="str">
        <f t="shared" si="282"/>
        <v/>
      </c>
    </row>
    <row r="565" spans="1:22" ht="13.95" customHeight="1" thickBot="1" x14ac:dyDescent="0.35">
      <c r="A565" s="83"/>
      <c r="B565" s="86"/>
      <c r="C565" s="61" t="s">
        <v>550</v>
      </c>
      <c r="D565" s="73"/>
      <c r="E565" s="89"/>
      <c r="F565" s="65" t="str">
        <f t="shared" ref="F565:V565" si="283">IFERROR(SQRT(2*(F563-F562)^2/(F563+F562)),"")</f>
        <v/>
      </c>
      <c r="G565" s="65" t="str">
        <f t="shared" si="283"/>
        <v/>
      </c>
      <c r="H565" s="65" t="str">
        <f t="shared" si="283"/>
        <v/>
      </c>
      <c r="I565" s="65" t="str">
        <f t="shared" si="283"/>
        <v/>
      </c>
      <c r="J565" s="65" t="str">
        <f t="shared" si="283"/>
        <v/>
      </c>
      <c r="K565" s="65" t="str">
        <f t="shared" si="283"/>
        <v/>
      </c>
      <c r="L565" s="65" t="str">
        <f t="shared" si="283"/>
        <v/>
      </c>
      <c r="M565" s="65" t="str">
        <f t="shared" si="283"/>
        <v/>
      </c>
      <c r="N565" s="70" t="str">
        <f t="shared" si="283"/>
        <v/>
      </c>
      <c r="O565" s="70" t="str">
        <f t="shared" si="283"/>
        <v/>
      </c>
      <c r="P565" s="70" t="str">
        <f t="shared" si="283"/>
        <v/>
      </c>
      <c r="Q565" s="65" t="str">
        <f t="shared" si="283"/>
        <v/>
      </c>
      <c r="R565" s="65" t="str">
        <f t="shared" si="283"/>
        <v/>
      </c>
      <c r="S565" s="65" t="str">
        <f t="shared" si="283"/>
        <v/>
      </c>
      <c r="T565" s="65" t="str">
        <f t="shared" si="283"/>
        <v/>
      </c>
      <c r="U565" s="65" t="str">
        <f t="shared" si="283"/>
        <v/>
      </c>
      <c r="V565" s="66" t="str">
        <f t="shared" si="283"/>
        <v/>
      </c>
    </row>
    <row r="566" spans="1:22" ht="13.95" customHeight="1" x14ac:dyDescent="0.3">
      <c r="A566" s="81">
        <v>8057700</v>
      </c>
      <c r="B566" s="84" t="s">
        <v>239</v>
      </c>
      <c r="C566" s="58" t="s">
        <v>547</v>
      </c>
      <c r="D566" s="71"/>
      <c r="E566" s="91"/>
      <c r="F566" s="58"/>
      <c r="G566" s="58"/>
      <c r="H566" s="58"/>
      <c r="I566" s="58"/>
      <c r="J566" s="58"/>
      <c r="K566" s="58"/>
      <c r="L566" s="58"/>
      <c r="M566" s="58"/>
      <c r="Q566" s="58"/>
      <c r="R566" s="58"/>
      <c r="S566" s="58"/>
      <c r="T566" s="58"/>
      <c r="U566" s="58"/>
      <c r="V566" s="59"/>
    </row>
    <row r="567" spans="1:22" ht="13.95" customHeight="1" x14ac:dyDescent="0.3">
      <c r="A567" s="82"/>
      <c r="B567" s="85"/>
      <c r="C567" s="18" t="s">
        <v>548</v>
      </c>
      <c r="D567" s="72"/>
      <c r="E567" s="88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60"/>
    </row>
    <row r="568" spans="1:22" ht="13.95" customHeight="1" x14ac:dyDescent="0.3">
      <c r="A568" s="82"/>
      <c r="B568" s="85"/>
      <c r="C568" s="18" t="s">
        <v>549</v>
      </c>
      <c r="D568" s="72"/>
      <c r="E568" s="88"/>
      <c r="F568" s="63" t="str">
        <f t="shared" ref="F568:V568" si="284">IFERROR((F567-F566)/F566,"")</f>
        <v/>
      </c>
      <c r="G568" s="63" t="str">
        <f t="shared" si="284"/>
        <v/>
      </c>
      <c r="H568" s="63" t="str">
        <f t="shared" si="284"/>
        <v/>
      </c>
      <c r="I568" s="63" t="str">
        <f t="shared" si="284"/>
        <v/>
      </c>
      <c r="J568" s="63" t="str">
        <f t="shared" si="284"/>
        <v/>
      </c>
      <c r="K568" s="63" t="str">
        <f t="shared" si="284"/>
        <v/>
      </c>
      <c r="L568" s="63" t="str">
        <f t="shared" si="284"/>
        <v/>
      </c>
      <c r="M568" s="63" t="str">
        <f t="shared" si="284"/>
        <v/>
      </c>
      <c r="N568" s="35" t="str">
        <f t="shared" si="284"/>
        <v/>
      </c>
      <c r="O568" s="35" t="str">
        <f t="shared" si="284"/>
        <v/>
      </c>
      <c r="P568" s="35" t="str">
        <f t="shared" si="284"/>
        <v/>
      </c>
      <c r="Q568" s="63" t="str">
        <f t="shared" si="284"/>
        <v/>
      </c>
      <c r="R568" s="63" t="str">
        <f t="shared" si="284"/>
        <v/>
      </c>
      <c r="S568" s="63" t="str">
        <f t="shared" si="284"/>
        <v/>
      </c>
      <c r="T568" s="63" t="str">
        <f t="shared" si="284"/>
        <v/>
      </c>
      <c r="U568" s="63" t="str">
        <f t="shared" si="284"/>
        <v/>
      </c>
      <c r="V568" s="64" t="str">
        <f t="shared" si="284"/>
        <v/>
      </c>
    </row>
    <row r="569" spans="1:22" ht="13.95" customHeight="1" thickBot="1" x14ac:dyDescent="0.35">
      <c r="A569" s="83"/>
      <c r="B569" s="86"/>
      <c r="C569" s="61" t="s">
        <v>550</v>
      </c>
      <c r="D569" s="73"/>
      <c r="E569" s="89"/>
      <c r="F569" s="65" t="str">
        <f t="shared" ref="F569:V569" si="285">IFERROR(SQRT(2*(F567-F566)^2/(F567+F566)),"")</f>
        <v/>
      </c>
      <c r="G569" s="65" t="str">
        <f t="shared" si="285"/>
        <v/>
      </c>
      <c r="H569" s="65" t="str">
        <f t="shared" si="285"/>
        <v/>
      </c>
      <c r="I569" s="65" t="str">
        <f t="shared" si="285"/>
        <v/>
      </c>
      <c r="J569" s="65" t="str">
        <f t="shared" si="285"/>
        <v/>
      </c>
      <c r="K569" s="65" t="str">
        <f t="shared" si="285"/>
        <v/>
      </c>
      <c r="L569" s="65" t="str">
        <f t="shared" si="285"/>
        <v/>
      </c>
      <c r="M569" s="65" t="str">
        <f t="shared" si="285"/>
        <v/>
      </c>
      <c r="N569" s="70" t="str">
        <f t="shared" si="285"/>
        <v/>
      </c>
      <c r="O569" s="70" t="str">
        <f t="shared" si="285"/>
        <v/>
      </c>
      <c r="P569" s="70" t="str">
        <f t="shared" si="285"/>
        <v/>
      </c>
      <c r="Q569" s="65" t="str">
        <f t="shared" si="285"/>
        <v/>
      </c>
      <c r="R569" s="65" t="str">
        <f t="shared" si="285"/>
        <v/>
      </c>
      <c r="S569" s="65" t="str">
        <f t="shared" si="285"/>
        <v/>
      </c>
      <c r="T569" s="65" t="str">
        <f t="shared" si="285"/>
        <v/>
      </c>
      <c r="U569" s="65" t="str">
        <f t="shared" si="285"/>
        <v/>
      </c>
      <c r="V569" s="66" t="str">
        <f t="shared" si="285"/>
        <v/>
      </c>
    </row>
    <row r="570" spans="1:22" ht="13.95" customHeight="1" x14ac:dyDescent="0.3">
      <c r="A570" s="81">
        <v>8004800</v>
      </c>
      <c r="B570" s="84" t="s">
        <v>33</v>
      </c>
      <c r="C570" s="58" t="s">
        <v>547</v>
      </c>
      <c r="D570" s="71"/>
      <c r="E570" s="91"/>
      <c r="F570" s="58"/>
      <c r="G570" s="58"/>
      <c r="H570" s="58"/>
      <c r="I570" s="58"/>
      <c r="J570" s="58"/>
      <c r="K570" s="58"/>
      <c r="L570" s="58"/>
      <c r="M570" s="58"/>
      <c r="Q570" s="58"/>
      <c r="R570" s="58"/>
      <c r="S570" s="58"/>
      <c r="T570" s="58"/>
      <c r="U570" s="58"/>
      <c r="V570" s="59"/>
    </row>
    <row r="571" spans="1:22" ht="13.95" customHeight="1" x14ac:dyDescent="0.3">
      <c r="A571" s="82"/>
      <c r="B571" s="85"/>
      <c r="C571" s="18" t="s">
        <v>548</v>
      </c>
      <c r="D571" s="72"/>
      <c r="E571" s="88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60"/>
    </row>
    <row r="572" spans="1:22" ht="13.95" customHeight="1" x14ac:dyDescent="0.3">
      <c r="A572" s="82"/>
      <c r="B572" s="85"/>
      <c r="C572" s="18" t="s">
        <v>549</v>
      </c>
      <c r="D572" s="72"/>
      <c r="E572" s="88"/>
      <c r="F572" s="63" t="str">
        <f t="shared" ref="F572:V572" si="286">IFERROR((F571-F570)/F570,"")</f>
        <v/>
      </c>
      <c r="G572" s="63" t="str">
        <f t="shared" si="286"/>
        <v/>
      </c>
      <c r="H572" s="63" t="str">
        <f t="shared" si="286"/>
        <v/>
      </c>
      <c r="I572" s="63" t="str">
        <f t="shared" si="286"/>
        <v/>
      </c>
      <c r="J572" s="63" t="str">
        <f t="shared" si="286"/>
        <v/>
      </c>
      <c r="K572" s="63" t="str">
        <f t="shared" si="286"/>
        <v/>
      </c>
      <c r="L572" s="63" t="str">
        <f t="shared" si="286"/>
        <v/>
      </c>
      <c r="M572" s="63" t="str">
        <f t="shared" si="286"/>
        <v/>
      </c>
      <c r="N572" s="35" t="str">
        <f t="shared" si="286"/>
        <v/>
      </c>
      <c r="O572" s="35" t="str">
        <f t="shared" si="286"/>
        <v/>
      </c>
      <c r="P572" s="35" t="str">
        <f t="shared" si="286"/>
        <v/>
      </c>
      <c r="Q572" s="63" t="str">
        <f t="shared" si="286"/>
        <v/>
      </c>
      <c r="R572" s="63" t="str">
        <f t="shared" si="286"/>
        <v/>
      </c>
      <c r="S572" s="63" t="str">
        <f t="shared" si="286"/>
        <v/>
      </c>
      <c r="T572" s="63" t="str">
        <f t="shared" si="286"/>
        <v/>
      </c>
      <c r="U572" s="63" t="str">
        <f t="shared" si="286"/>
        <v/>
      </c>
      <c r="V572" s="64" t="str">
        <f t="shared" si="286"/>
        <v/>
      </c>
    </row>
    <row r="573" spans="1:22" ht="13.95" customHeight="1" thickBot="1" x14ac:dyDescent="0.35">
      <c r="A573" s="83"/>
      <c r="B573" s="86"/>
      <c r="C573" s="61" t="s">
        <v>550</v>
      </c>
      <c r="D573" s="73"/>
      <c r="E573" s="89"/>
      <c r="F573" s="65" t="str">
        <f t="shared" ref="F573:V573" si="287">IFERROR(SQRT(2*(F571-F570)^2/(F571+F570)),"")</f>
        <v/>
      </c>
      <c r="G573" s="65" t="str">
        <f t="shared" si="287"/>
        <v/>
      </c>
      <c r="H573" s="65" t="str">
        <f t="shared" si="287"/>
        <v/>
      </c>
      <c r="I573" s="65" t="str">
        <f t="shared" si="287"/>
        <v/>
      </c>
      <c r="J573" s="65" t="str">
        <f t="shared" si="287"/>
        <v/>
      </c>
      <c r="K573" s="65" t="str">
        <f t="shared" si="287"/>
        <v/>
      </c>
      <c r="L573" s="65" t="str">
        <f t="shared" si="287"/>
        <v/>
      </c>
      <c r="M573" s="65" t="str">
        <f t="shared" si="287"/>
        <v/>
      </c>
      <c r="N573" s="70" t="str">
        <f t="shared" si="287"/>
        <v/>
      </c>
      <c r="O573" s="70" t="str">
        <f t="shared" si="287"/>
        <v/>
      </c>
      <c r="P573" s="70" t="str">
        <f t="shared" si="287"/>
        <v/>
      </c>
      <c r="Q573" s="65" t="str">
        <f t="shared" si="287"/>
        <v/>
      </c>
      <c r="R573" s="65" t="str">
        <f t="shared" si="287"/>
        <v/>
      </c>
      <c r="S573" s="65" t="str">
        <f t="shared" si="287"/>
        <v/>
      </c>
      <c r="T573" s="65" t="str">
        <f t="shared" si="287"/>
        <v/>
      </c>
      <c r="U573" s="65" t="str">
        <f t="shared" si="287"/>
        <v/>
      </c>
      <c r="V573" s="66" t="str">
        <f t="shared" si="287"/>
        <v/>
      </c>
    </row>
    <row r="574" spans="1:22" ht="13.95" customHeight="1" x14ac:dyDescent="0.3">
      <c r="A574" s="81">
        <v>8020600</v>
      </c>
      <c r="B574" s="84" t="s">
        <v>57</v>
      </c>
      <c r="C574" s="58" t="s">
        <v>547</v>
      </c>
      <c r="D574" s="71"/>
      <c r="E574" s="91"/>
      <c r="F574" s="58"/>
      <c r="G574" s="58"/>
      <c r="H574" s="58"/>
      <c r="I574" s="58"/>
      <c r="J574" s="58"/>
      <c r="K574" s="58"/>
      <c r="L574" s="58"/>
      <c r="M574" s="58"/>
      <c r="Q574" s="58"/>
      <c r="R574" s="58"/>
      <c r="S574" s="58"/>
      <c r="T574" s="58"/>
      <c r="U574" s="58"/>
      <c r="V574" s="59"/>
    </row>
    <row r="575" spans="1:22" ht="13.95" customHeight="1" x14ac:dyDescent="0.3">
      <c r="A575" s="82"/>
      <c r="B575" s="85"/>
      <c r="C575" s="18" t="s">
        <v>548</v>
      </c>
      <c r="D575" s="72"/>
      <c r="E575" s="88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60"/>
    </row>
    <row r="576" spans="1:22" ht="13.95" customHeight="1" x14ac:dyDescent="0.3">
      <c r="A576" s="82"/>
      <c r="B576" s="85"/>
      <c r="C576" s="18" t="s">
        <v>549</v>
      </c>
      <c r="D576" s="72"/>
      <c r="E576" s="88"/>
      <c r="F576" s="63" t="str">
        <f t="shared" ref="F576:V576" si="288">IFERROR((F575-F574)/F574,"")</f>
        <v/>
      </c>
      <c r="G576" s="63" t="str">
        <f t="shared" si="288"/>
        <v/>
      </c>
      <c r="H576" s="63" t="str">
        <f t="shared" si="288"/>
        <v/>
      </c>
      <c r="I576" s="63" t="str">
        <f t="shared" si="288"/>
        <v/>
      </c>
      <c r="J576" s="63" t="str">
        <f t="shared" si="288"/>
        <v/>
      </c>
      <c r="K576" s="63" t="str">
        <f t="shared" si="288"/>
        <v/>
      </c>
      <c r="L576" s="63" t="str">
        <f t="shared" si="288"/>
        <v/>
      </c>
      <c r="M576" s="63" t="str">
        <f t="shared" si="288"/>
        <v/>
      </c>
      <c r="N576" s="35" t="str">
        <f t="shared" si="288"/>
        <v/>
      </c>
      <c r="O576" s="35" t="str">
        <f t="shared" si="288"/>
        <v/>
      </c>
      <c r="P576" s="35" t="str">
        <f t="shared" si="288"/>
        <v/>
      </c>
      <c r="Q576" s="63" t="str">
        <f t="shared" si="288"/>
        <v/>
      </c>
      <c r="R576" s="63" t="str">
        <f t="shared" si="288"/>
        <v/>
      </c>
      <c r="S576" s="63" t="str">
        <f t="shared" si="288"/>
        <v/>
      </c>
      <c r="T576" s="63" t="str">
        <f t="shared" si="288"/>
        <v/>
      </c>
      <c r="U576" s="63" t="str">
        <f t="shared" si="288"/>
        <v/>
      </c>
      <c r="V576" s="64" t="str">
        <f t="shared" si="288"/>
        <v/>
      </c>
    </row>
    <row r="577" spans="1:22" ht="13.95" customHeight="1" thickBot="1" x14ac:dyDescent="0.35">
      <c r="A577" s="83"/>
      <c r="B577" s="86"/>
      <c r="C577" s="61" t="s">
        <v>550</v>
      </c>
      <c r="D577" s="73"/>
      <c r="E577" s="89"/>
      <c r="F577" s="65" t="str">
        <f t="shared" ref="F577:V577" si="289">IFERROR(SQRT(2*(F575-F574)^2/(F575+F574)),"")</f>
        <v/>
      </c>
      <c r="G577" s="65" t="str">
        <f t="shared" si="289"/>
        <v/>
      </c>
      <c r="H577" s="65" t="str">
        <f t="shared" si="289"/>
        <v/>
      </c>
      <c r="I577" s="65" t="str">
        <f t="shared" si="289"/>
        <v/>
      </c>
      <c r="J577" s="65" t="str">
        <f t="shared" si="289"/>
        <v/>
      </c>
      <c r="K577" s="65" t="str">
        <f t="shared" si="289"/>
        <v/>
      </c>
      <c r="L577" s="65" t="str">
        <f t="shared" si="289"/>
        <v/>
      </c>
      <c r="M577" s="65" t="str">
        <f t="shared" si="289"/>
        <v/>
      </c>
      <c r="N577" s="70" t="str">
        <f t="shared" si="289"/>
        <v/>
      </c>
      <c r="O577" s="70" t="str">
        <f t="shared" si="289"/>
        <v/>
      </c>
      <c r="P577" s="70" t="str">
        <f t="shared" si="289"/>
        <v/>
      </c>
      <c r="Q577" s="65" t="str">
        <f t="shared" si="289"/>
        <v/>
      </c>
      <c r="R577" s="65" t="str">
        <f t="shared" si="289"/>
        <v/>
      </c>
      <c r="S577" s="65" t="str">
        <f t="shared" si="289"/>
        <v/>
      </c>
      <c r="T577" s="65" t="str">
        <f t="shared" si="289"/>
        <v/>
      </c>
      <c r="U577" s="65" t="str">
        <f t="shared" si="289"/>
        <v/>
      </c>
      <c r="V577" s="66" t="str">
        <f t="shared" si="289"/>
        <v/>
      </c>
    </row>
    <row r="578" spans="1:22" ht="13.95" customHeight="1" x14ac:dyDescent="0.3">
      <c r="A578" s="81">
        <v>8042500</v>
      </c>
      <c r="B578" s="84" t="s">
        <v>107</v>
      </c>
      <c r="C578" s="58" t="s">
        <v>547</v>
      </c>
      <c r="D578" s="71"/>
      <c r="E578" s="91"/>
      <c r="F578" s="58"/>
      <c r="G578" s="58"/>
      <c r="H578" s="58"/>
      <c r="I578" s="58"/>
      <c r="J578" s="58"/>
      <c r="K578" s="58"/>
      <c r="L578" s="58"/>
      <c r="M578" s="58"/>
      <c r="Q578" s="58"/>
      <c r="R578" s="58"/>
      <c r="S578" s="58"/>
      <c r="T578" s="58"/>
      <c r="U578" s="58"/>
      <c r="V578" s="59"/>
    </row>
    <row r="579" spans="1:22" ht="13.95" customHeight="1" x14ac:dyDescent="0.3">
      <c r="A579" s="82"/>
      <c r="B579" s="85"/>
      <c r="C579" s="18" t="s">
        <v>548</v>
      </c>
      <c r="D579" s="72"/>
      <c r="E579" s="88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60"/>
    </row>
    <row r="580" spans="1:22" ht="13.95" customHeight="1" x14ac:dyDescent="0.3">
      <c r="A580" s="82"/>
      <c r="B580" s="85"/>
      <c r="C580" s="18" t="s">
        <v>549</v>
      </c>
      <c r="D580" s="72"/>
      <c r="E580" s="88"/>
      <c r="F580" s="63" t="str">
        <f t="shared" ref="F580:V580" si="290">IFERROR((F579-F578)/F578,"")</f>
        <v/>
      </c>
      <c r="G580" s="63" t="str">
        <f t="shared" si="290"/>
        <v/>
      </c>
      <c r="H580" s="63" t="str">
        <f t="shared" si="290"/>
        <v/>
      </c>
      <c r="I580" s="63" t="str">
        <f t="shared" si="290"/>
        <v/>
      </c>
      <c r="J580" s="63" t="str">
        <f t="shared" si="290"/>
        <v/>
      </c>
      <c r="K580" s="63" t="str">
        <f t="shared" si="290"/>
        <v/>
      </c>
      <c r="L580" s="63" t="str">
        <f t="shared" si="290"/>
        <v/>
      </c>
      <c r="M580" s="63" t="str">
        <f t="shared" si="290"/>
        <v/>
      </c>
      <c r="N580" s="35" t="str">
        <f t="shared" si="290"/>
        <v/>
      </c>
      <c r="O580" s="35" t="str">
        <f t="shared" si="290"/>
        <v/>
      </c>
      <c r="P580" s="35" t="str">
        <f t="shared" si="290"/>
        <v/>
      </c>
      <c r="Q580" s="63" t="str">
        <f t="shared" si="290"/>
        <v/>
      </c>
      <c r="R580" s="63" t="str">
        <f t="shared" si="290"/>
        <v/>
      </c>
      <c r="S580" s="63" t="str">
        <f t="shared" si="290"/>
        <v/>
      </c>
      <c r="T580" s="63" t="str">
        <f t="shared" si="290"/>
        <v/>
      </c>
      <c r="U580" s="63" t="str">
        <f t="shared" si="290"/>
        <v/>
      </c>
      <c r="V580" s="64" t="str">
        <f t="shared" si="290"/>
        <v/>
      </c>
    </row>
    <row r="581" spans="1:22" ht="13.95" customHeight="1" thickBot="1" x14ac:dyDescent="0.35">
      <c r="A581" s="83"/>
      <c r="B581" s="86"/>
      <c r="C581" s="61" t="s">
        <v>550</v>
      </c>
      <c r="D581" s="73"/>
      <c r="E581" s="89"/>
      <c r="F581" s="65" t="str">
        <f t="shared" ref="F581:V581" si="291">IFERROR(SQRT(2*(F579-F578)^2/(F579+F578)),"")</f>
        <v/>
      </c>
      <c r="G581" s="65" t="str">
        <f t="shared" si="291"/>
        <v/>
      </c>
      <c r="H581" s="65" t="str">
        <f t="shared" si="291"/>
        <v/>
      </c>
      <c r="I581" s="65" t="str">
        <f t="shared" si="291"/>
        <v/>
      </c>
      <c r="J581" s="65" t="str">
        <f t="shared" si="291"/>
        <v/>
      </c>
      <c r="K581" s="65" t="str">
        <f t="shared" si="291"/>
        <v/>
      </c>
      <c r="L581" s="65" t="str">
        <f t="shared" si="291"/>
        <v/>
      </c>
      <c r="M581" s="65" t="str">
        <f t="shared" si="291"/>
        <v/>
      </c>
      <c r="N581" s="70" t="str">
        <f t="shared" si="291"/>
        <v/>
      </c>
      <c r="O581" s="70" t="str">
        <f t="shared" si="291"/>
        <v/>
      </c>
      <c r="P581" s="70" t="str">
        <f t="shared" si="291"/>
        <v/>
      </c>
      <c r="Q581" s="65" t="str">
        <f t="shared" si="291"/>
        <v/>
      </c>
      <c r="R581" s="65" t="str">
        <f t="shared" si="291"/>
        <v/>
      </c>
      <c r="S581" s="65" t="str">
        <f t="shared" si="291"/>
        <v/>
      </c>
      <c r="T581" s="65" t="str">
        <f t="shared" si="291"/>
        <v/>
      </c>
      <c r="U581" s="65" t="str">
        <f t="shared" si="291"/>
        <v/>
      </c>
      <c r="V581" s="66" t="str">
        <f t="shared" si="291"/>
        <v/>
      </c>
    </row>
    <row r="582" spans="1:22" ht="13.95" customHeight="1" x14ac:dyDescent="0.3">
      <c r="A582" s="81">
        <v>8028800</v>
      </c>
      <c r="B582" s="84" t="s">
        <v>82</v>
      </c>
      <c r="C582" s="58" t="s">
        <v>547</v>
      </c>
      <c r="D582" s="71"/>
      <c r="E582" s="91"/>
      <c r="F582" s="58"/>
      <c r="G582" s="58"/>
      <c r="H582" s="58"/>
      <c r="I582" s="58"/>
      <c r="J582" s="58"/>
      <c r="K582" s="58"/>
      <c r="L582" s="58"/>
      <c r="M582" s="58"/>
      <c r="Q582" s="58"/>
      <c r="R582" s="58"/>
      <c r="S582" s="58"/>
      <c r="T582" s="58"/>
      <c r="U582" s="58"/>
      <c r="V582" s="59"/>
    </row>
    <row r="583" spans="1:22" ht="13.95" customHeight="1" x14ac:dyDescent="0.3">
      <c r="A583" s="82"/>
      <c r="B583" s="85"/>
      <c r="C583" s="18" t="s">
        <v>548</v>
      </c>
      <c r="D583" s="72"/>
      <c r="E583" s="88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60"/>
    </row>
    <row r="584" spans="1:22" ht="13.95" customHeight="1" x14ac:dyDescent="0.3">
      <c r="A584" s="82"/>
      <c r="B584" s="85"/>
      <c r="C584" s="18" t="s">
        <v>549</v>
      </c>
      <c r="D584" s="72"/>
      <c r="E584" s="88"/>
      <c r="F584" s="63" t="str">
        <f t="shared" ref="F584:V584" si="292">IFERROR((F583-F582)/F582,"")</f>
        <v/>
      </c>
      <c r="G584" s="63" t="str">
        <f t="shared" si="292"/>
        <v/>
      </c>
      <c r="H584" s="63" t="str">
        <f t="shared" si="292"/>
        <v/>
      </c>
      <c r="I584" s="63" t="str">
        <f t="shared" si="292"/>
        <v/>
      </c>
      <c r="J584" s="63" t="str">
        <f t="shared" si="292"/>
        <v/>
      </c>
      <c r="K584" s="63" t="str">
        <f t="shared" si="292"/>
        <v/>
      </c>
      <c r="L584" s="63" t="str">
        <f t="shared" si="292"/>
        <v/>
      </c>
      <c r="M584" s="63" t="str">
        <f t="shared" si="292"/>
        <v/>
      </c>
      <c r="N584" s="35" t="str">
        <f t="shared" si="292"/>
        <v/>
      </c>
      <c r="O584" s="35" t="str">
        <f t="shared" si="292"/>
        <v/>
      </c>
      <c r="P584" s="35" t="str">
        <f t="shared" si="292"/>
        <v/>
      </c>
      <c r="Q584" s="63" t="str">
        <f t="shared" si="292"/>
        <v/>
      </c>
      <c r="R584" s="63" t="str">
        <f t="shared" si="292"/>
        <v/>
      </c>
      <c r="S584" s="63" t="str">
        <f t="shared" si="292"/>
        <v/>
      </c>
      <c r="T584" s="63" t="str">
        <f t="shared" si="292"/>
        <v/>
      </c>
      <c r="U584" s="63" t="str">
        <f t="shared" si="292"/>
        <v/>
      </c>
      <c r="V584" s="64" t="str">
        <f t="shared" si="292"/>
        <v/>
      </c>
    </row>
    <row r="585" spans="1:22" ht="13.95" customHeight="1" thickBot="1" x14ac:dyDescent="0.35">
      <c r="A585" s="83"/>
      <c r="B585" s="86"/>
      <c r="C585" s="61" t="s">
        <v>550</v>
      </c>
      <c r="D585" s="73"/>
      <c r="E585" s="89"/>
      <c r="F585" s="65" t="str">
        <f t="shared" ref="F585:V585" si="293">IFERROR(SQRT(2*(F583-F582)^2/(F583+F582)),"")</f>
        <v/>
      </c>
      <c r="G585" s="65" t="str">
        <f t="shared" si="293"/>
        <v/>
      </c>
      <c r="H585" s="65" t="str">
        <f t="shared" si="293"/>
        <v/>
      </c>
      <c r="I585" s="65" t="str">
        <f t="shared" si="293"/>
        <v/>
      </c>
      <c r="J585" s="65" t="str">
        <f t="shared" si="293"/>
        <v/>
      </c>
      <c r="K585" s="65" t="str">
        <f t="shared" si="293"/>
        <v/>
      </c>
      <c r="L585" s="65" t="str">
        <f t="shared" si="293"/>
        <v/>
      </c>
      <c r="M585" s="65" t="str">
        <f t="shared" si="293"/>
        <v/>
      </c>
      <c r="N585" s="70" t="str">
        <f t="shared" si="293"/>
        <v/>
      </c>
      <c r="O585" s="70" t="str">
        <f t="shared" si="293"/>
        <v/>
      </c>
      <c r="P585" s="70" t="str">
        <f t="shared" si="293"/>
        <v/>
      </c>
      <c r="Q585" s="65" t="str">
        <f t="shared" si="293"/>
        <v/>
      </c>
      <c r="R585" s="65" t="str">
        <f t="shared" si="293"/>
        <v/>
      </c>
      <c r="S585" s="65" t="str">
        <f t="shared" si="293"/>
        <v/>
      </c>
      <c r="T585" s="65" t="str">
        <f t="shared" si="293"/>
        <v/>
      </c>
      <c r="U585" s="65" t="str">
        <f t="shared" si="293"/>
        <v/>
      </c>
      <c r="V585" s="66" t="str">
        <f t="shared" si="293"/>
        <v/>
      </c>
    </row>
    <row r="586" spans="1:22" ht="13.95" customHeight="1" x14ac:dyDescent="0.3">
      <c r="A586" s="81">
        <v>8023800</v>
      </c>
      <c r="B586" s="84" t="s">
        <v>64</v>
      </c>
      <c r="C586" s="58" t="s">
        <v>547</v>
      </c>
      <c r="D586" s="71"/>
      <c r="E586" s="91"/>
      <c r="F586" s="58"/>
      <c r="G586" s="58"/>
      <c r="H586" s="58"/>
      <c r="I586" s="58"/>
      <c r="J586" s="58"/>
      <c r="K586" s="58"/>
      <c r="L586" s="58"/>
      <c r="M586" s="58"/>
      <c r="Q586" s="58"/>
      <c r="R586" s="58"/>
      <c r="S586" s="58"/>
      <c r="T586" s="58"/>
      <c r="U586" s="58"/>
      <c r="V586" s="59"/>
    </row>
    <row r="587" spans="1:22" ht="13.95" customHeight="1" x14ac:dyDescent="0.3">
      <c r="A587" s="82"/>
      <c r="B587" s="85"/>
      <c r="C587" s="18" t="s">
        <v>548</v>
      </c>
      <c r="D587" s="72"/>
      <c r="E587" s="88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60"/>
    </row>
    <row r="588" spans="1:22" ht="13.95" customHeight="1" x14ac:dyDescent="0.3">
      <c r="A588" s="82"/>
      <c r="B588" s="85"/>
      <c r="C588" s="18" t="s">
        <v>549</v>
      </c>
      <c r="D588" s="72"/>
      <c r="E588" s="88"/>
      <c r="F588" s="63" t="str">
        <f t="shared" ref="F588:V588" si="294">IFERROR((F587-F586)/F586,"")</f>
        <v/>
      </c>
      <c r="G588" s="63" t="str">
        <f t="shared" si="294"/>
        <v/>
      </c>
      <c r="H588" s="63" t="str">
        <f t="shared" si="294"/>
        <v/>
      </c>
      <c r="I588" s="63" t="str">
        <f t="shared" si="294"/>
        <v/>
      </c>
      <c r="J588" s="63" t="str">
        <f t="shared" si="294"/>
        <v/>
      </c>
      <c r="K588" s="63" t="str">
        <f t="shared" si="294"/>
        <v/>
      </c>
      <c r="L588" s="63" t="str">
        <f t="shared" si="294"/>
        <v/>
      </c>
      <c r="M588" s="63" t="str">
        <f t="shared" si="294"/>
        <v/>
      </c>
      <c r="N588" s="35" t="str">
        <f t="shared" si="294"/>
        <v/>
      </c>
      <c r="O588" s="35" t="str">
        <f t="shared" si="294"/>
        <v/>
      </c>
      <c r="P588" s="35" t="str">
        <f t="shared" si="294"/>
        <v/>
      </c>
      <c r="Q588" s="63" t="str">
        <f t="shared" si="294"/>
        <v/>
      </c>
      <c r="R588" s="63" t="str">
        <f t="shared" si="294"/>
        <v/>
      </c>
      <c r="S588" s="63" t="str">
        <f t="shared" si="294"/>
        <v/>
      </c>
      <c r="T588" s="63" t="str">
        <f t="shared" si="294"/>
        <v/>
      </c>
      <c r="U588" s="63" t="str">
        <f t="shared" si="294"/>
        <v/>
      </c>
      <c r="V588" s="64" t="str">
        <f t="shared" si="294"/>
        <v/>
      </c>
    </row>
    <row r="589" spans="1:22" ht="13.95" customHeight="1" thickBot="1" x14ac:dyDescent="0.35">
      <c r="A589" s="83"/>
      <c r="B589" s="86"/>
      <c r="C589" s="61" t="s">
        <v>550</v>
      </c>
      <c r="D589" s="73"/>
      <c r="E589" s="89"/>
      <c r="F589" s="65" t="str">
        <f t="shared" ref="F589:V589" si="295">IFERROR(SQRT(2*(F587-F586)^2/(F587+F586)),"")</f>
        <v/>
      </c>
      <c r="G589" s="65" t="str">
        <f t="shared" si="295"/>
        <v/>
      </c>
      <c r="H589" s="65" t="str">
        <f t="shared" si="295"/>
        <v/>
      </c>
      <c r="I589" s="65" t="str">
        <f t="shared" si="295"/>
        <v/>
      </c>
      <c r="J589" s="65" t="str">
        <f t="shared" si="295"/>
        <v/>
      </c>
      <c r="K589" s="65" t="str">
        <f t="shared" si="295"/>
        <v/>
      </c>
      <c r="L589" s="65" t="str">
        <f t="shared" si="295"/>
        <v/>
      </c>
      <c r="M589" s="65" t="str">
        <f t="shared" si="295"/>
        <v/>
      </c>
      <c r="N589" s="70" t="str">
        <f t="shared" si="295"/>
        <v/>
      </c>
      <c r="O589" s="70" t="str">
        <f t="shared" si="295"/>
        <v/>
      </c>
      <c r="P589" s="70" t="str">
        <f t="shared" si="295"/>
        <v/>
      </c>
      <c r="Q589" s="65" t="str">
        <f t="shared" si="295"/>
        <v/>
      </c>
      <c r="R589" s="65" t="str">
        <f t="shared" si="295"/>
        <v/>
      </c>
      <c r="S589" s="65" t="str">
        <f t="shared" si="295"/>
        <v/>
      </c>
      <c r="T589" s="65" t="str">
        <f t="shared" si="295"/>
        <v/>
      </c>
      <c r="U589" s="65" t="str">
        <f t="shared" si="295"/>
        <v/>
      </c>
      <c r="V589" s="66" t="str">
        <f t="shared" si="295"/>
        <v/>
      </c>
    </row>
    <row r="590" spans="1:22" ht="13.95" customHeight="1" x14ac:dyDescent="0.3">
      <c r="A590" s="81">
        <v>8052800</v>
      </c>
      <c r="B590" s="84" t="s">
        <v>234</v>
      </c>
      <c r="C590" s="58" t="s">
        <v>547</v>
      </c>
      <c r="D590" s="71"/>
      <c r="E590" s="91"/>
      <c r="F590" s="58"/>
      <c r="G590" s="58"/>
      <c r="H590" s="58"/>
      <c r="I590" s="58"/>
      <c r="J590" s="58"/>
      <c r="K590" s="58"/>
      <c r="L590" s="58"/>
      <c r="M590" s="58"/>
      <c r="Q590" s="58"/>
      <c r="R590" s="58"/>
      <c r="S590" s="58"/>
      <c r="T590" s="58"/>
      <c r="U590" s="58"/>
      <c r="V590" s="59"/>
    </row>
    <row r="591" spans="1:22" ht="13.95" customHeight="1" x14ac:dyDescent="0.3">
      <c r="A591" s="82"/>
      <c r="B591" s="85"/>
      <c r="C591" s="18" t="s">
        <v>548</v>
      </c>
      <c r="D591" s="72"/>
      <c r="E591" s="88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60"/>
    </row>
    <row r="592" spans="1:22" ht="13.95" customHeight="1" x14ac:dyDescent="0.3">
      <c r="A592" s="82"/>
      <c r="B592" s="85"/>
      <c r="C592" s="18" t="s">
        <v>549</v>
      </c>
      <c r="D592" s="72"/>
      <c r="E592" s="88"/>
      <c r="F592" s="63" t="str">
        <f t="shared" ref="F592:V592" si="296">IFERROR((F591-F590)/F590,"")</f>
        <v/>
      </c>
      <c r="G592" s="63" t="str">
        <f t="shared" si="296"/>
        <v/>
      </c>
      <c r="H592" s="63" t="str">
        <f t="shared" si="296"/>
        <v/>
      </c>
      <c r="I592" s="63" t="str">
        <f t="shared" si="296"/>
        <v/>
      </c>
      <c r="J592" s="63" t="str">
        <f t="shared" si="296"/>
        <v/>
      </c>
      <c r="K592" s="63" t="str">
        <f t="shared" si="296"/>
        <v/>
      </c>
      <c r="L592" s="63" t="str">
        <f t="shared" si="296"/>
        <v/>
      </c>
      <c r="M592" s="63" t="str">
        <f t="shared" si="296"/>
        <v/>
      </c>
      <c r="N592" s="35" t="str">
        <f t="shared" si="296"/>
        <v/>
      </c>
      <c r="O592" s="35" t="str">
        <f t="shared" si="296"/>
        <v/>
      </c>
      <c r="P592" s="35" t="str">
        <f t="shared" si="296"/>
        <v/>
      </c>
      <c r="Q592" s="63" t="str">
        <f t="shared" si="296"/>
        <v/>
      </c>
      <c r="R592" s="63" t="str">
        <f t="shared" si="296"/>
        <v/>
      </c>
      <c r="S592" s="63" t="str">
        <f t="shared" si="296"/>
        <v/>
      </c>
      <c r="T592" s="63" t="str">
        <f t="shared" si="296"/>
        <v/>
      </c>
      <c r="U592" s="63" t="str">
        <f t="shared" si="296"/>
        <v/>
      </c>
      <c r="V592" s="64" t="str">
        <f t="shared" si="296"/>
        <v/>
      </c>
    </row>
    <row r="593" spans="1:22" ht="13.95" customHeight="1" thickBot="1" x14ac:dyDescent="0.35">
      <c r="A593" s="83"/>
      <c r="B593" s="86"/>
      <c r="C593" s="61" t="s">
        <v>550</v>
      </c>
      <c r="D593" s="73"/>
      <c r="E593" s="89"/>
      <c r="F593" s="65" t="str">
        <f t="shared" ref="F593:V593" si="297">IFERROR(SQRT(2*(F591-F590)^2/(F591+F590)),"")</f>
        <v/>
      </c>
      <c r="G593" s="65" t="str">
        <f t="shared" si="297"/>
        <v/>
      </c>
      <c r="H593" s="65" t="str">
        <f t="shared" si="297"/>
        <v/>
      </c>
      <c r="I593" s="65" t="str">
        <f t="shared" si="297"/>
        <v/>
      </c>
      <c r="J593" s="65" t="str">
        <f t="shared" si="297"/>
        <v/>
      </c>
      <c r="K593" s="65" t="str">
        <f t="shared" si="297"/>
        <v/>
      </c>
      <c r="L593" s="65" t="str">
        <f t="shared" si="297"/>
        <v/>
      </c>
      <c r="M593" s="65" t="str">
        <f t="shared" si="297"/>
        <v/>
      </c>
      <c r="N593" s="70" t="str">
        <f t="shared" si="297"/>
        <v/>
      </c>
      <c r="O593" s="70" t="str">
        <f t="shared" si="297"/>
        <v/>
      </c>
      <c r="P593" s="70" t="str">
        <f t="shared" si="297"/>
        <v/>
      </c>
      <c r="Q593" s="65" t="str">
        <f t="shared" si="297"/>
        <v/>
      </c>
      <c r="R593" s="65" t="str">
        <f t="shared" si="297"/>
        <v/>
      </c>
      <c r="S593" s="65" t="str">
        <f t="shared" si="297"/>
        <v/>
      </c>
      <c r="T593" s="65" t="str">
        <f t="shared" si="297"/>
        <v/>
      </c>
      <c r="U593" s="65" t="str">
        <f t="shared" si="297"/>
        <v/>
      </c>
      <c r="V593" s="66" t="str">
        <f t="shared" si="297"/>
        <v/>
      </c>
    </row>
    <row r="594" spans="1:22" ht="13.95" customHeight="1" x14ac:dyDescent="0.3">
      <c r="A594" s="81">
        <v>8001200</v>
      </c>
      <c r="B594" s="84" t="s">
        <v>3</v>
      </c>
      <c r="C594" s="58" t="s">
        <v>547</v>
      </c>
      <c r="D594" s="71"/>
      <c r="E594" s="91"/>
      <c r="F594" s="58"/>
      <c r="G594" s="58"/>
      <c r="H594" s="58"/>
      <c r="I594" s="58"/>
      <c r="J594" s="58"/>
      <c r="K594" s="58"/>
      <c r="L594" s="58"/>
      <c r="M594" s="58"/>
      <c r="Q594" s="58"/>
      <c r="R594" s="58"/>
      <c r="S594" s="58"/>
      <c r="T594" s="58"/>
      <c r="U594" s="58"/>
      <c r="V594" s="59"/>
    </row>
    <row r="595" spans="1:22" ht="13.95" customHeight="1" x14ac:dyDescent="0.3">
      <c r="A595" s="82"/>
      <c r="B595" s="85"/>
      <c r="C595" s="18" t="s">
        <v>548</v>
      </c>
      <c r="D595" s="72"/>
      <c r="E595" s="88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60"/>
    </row>
    <row r="596" spans="1:22" ht="13.95" customHeight="1" x14ac:dyDescent="0.3">
      <c r="A596" s="82"/>
      <c r="B596" s="85"/>
      <c r="C596" s="18" t="s">
        <v>549</v>
      </c>
      <c r="D596" s="72"/>
      <c r="E596" s="88"/>
      <c r="F596" s="63" t="str">
        <f t="shared" ref="F596:V596" si="298">IFERROR((F595-F594)/F594,"")</f>
        <v/>
      </c>
      <c r="G596" s="63" t="str">
        <f t="shared" si="298"/>
        <v/>
      </c>
      <c r="H596" s="63" t="str">
        <f t="shared" si="298"/>
        <v/>
      </c>
      <c r="I596" s="63" t="str">
        <f t="shared" si="298"/>
        <v/>
      </c>
      <c r="J596" s="63" t="str">
        <f t="shared" si="298"/>
        <v/>
      </c>
      <c r="K596" s="63" t="str">
        <f t="shared" si="298"/>
        <v/>
      </c>
      <c r="L596" s="63" t="str">
        <f t="shared" si="298"/>
        <v/>
      </c>
      <c r="M596" s="63" t="str">
        <f t="shared" si="298"/>
        <v/>
      </c>
      <c r="N596" s="35" t="str">
        <f t="shared" si="298"/>
        <v/>
      </c>
      <c r="O596" s="35" t="str">
        <f t="shared" si="298"/>
        <v/>
      </c>
      <c r="P596" s="35" t="str">
        <f t="shared" si="298"/>
        <v/>
      </c>
      <c r="Q596" s="63" t="str">
        <f t="shared" si="298"/>
        <v/>
      </c>
      <c r="R596" s="63" t="str">
        <f t="shared" si="298"/>
        <v/>
      </c>
      <c r="S596" s="63" t="str">
        <f t="shared" si="298"/>
        <v/>
      </c>
      <c r="T596" s="63" t="str">
        <f t="shared" si="298"/>
        <v/>
      </c>
      <c r="U596" s="63" t="str">
        <f t="shared" si="298"/>
        <v/>
      </c>
      <c r="V596" s="64" t="str">
        <f t="shared" si="298"/>
        <v/>
      </c>
    </row>
    <row r="597" spans="1:22" ht="13.95" customHeight="1" thickBot="1" x14ac:dyDescent="0.35">
      <c r="A597" s="83"/>
      <c r="B597" s="86"/>
      <c r="C597" s="61" t="s">
        <v>550</v>
      </c>
      <c r="D597" s="73"/>
      <c r="E597" s="89"/>
      <c r="F597" s="65" t="str">
        <f t="shared" ref="F597:V597" si="299">IFERROR(SQRT(2*(F595-F594)^2/(F595+F594)),"")</f>
        <v/>
      </c>
      <c r="G597" s="65" t="str">
        <f t="shared" si="299"/>
        <v/>
      </c>
      <c r="H597" s="65" t="str">
        <f t="shared" si="299"/>
        <v/>
      </c>
      <c r="I597" s="65" t="str">
        <f t="shared" si="299"/>
        <v/>
      </c>
      <c r="J597" s="65" t="str">
        <f t="shared" si="299"/>
        <v/>
      </c>
      <c r="K597" s="65" t="str">
        <f t="shared" si="299"/>
        <v/>
      </c>
      <c r="L597" s="65" t="str">
        <f t="shared" si="299"/>
        <v/>
      </c>
      <c r="M597" s="65" t="str">
        <f t="shared" si="299"/>
        <v/>
      </c>
      <c r="N597" s="70" t="str">
        <f t="shared" si="299"/>
        <v/>
      </c>
      <c r="O597" s="70" t="str">
        <f t="shared" si="299"/>
        <v/>
      </c>
      <c r="P597" s="70" t="str">
        <f t="shared" si="299"/>
        <v/>
      </c>
      <c r="Q597" s="65" t="str">
        <f t="shared" si="299"/>
        <v/>
      </c>
      <c r="R597" s="65" t="str">
        <f t="shared" si="299"/>
        <v/>
      </c>
      <c r="S597" s="65" t="str">
        <f t="shared" si="299"/>
        <v/>
      </c>
      <c r="T597" s="65" t="str">
        <f t="shared" si="299"/>
        <v/>
      </c>
      <c r="U597" s="65" t="str">
        <f t="shared" si="299"/>
        <v/>
      </c>
      <c r="V597" s="66" t="str">
        <f t="shared" si="299"/>
        <v/>
      </c>
    </row>
    <row r="598" spans="1:22" ht="13.95" customHeight="1" x14ac:dyDescent="0.3">
      <c r="A598" s="81">
        <v>8005400</v>
      </c>
      <c r="B598" s="84" t="s">
        <v>20</v>
      </c>
      <c r="C598" s="58" t="s">
        <v>547</v>
      </c>
      <c r="D598" s="71"/>
      <c r="E598" s="91"/>
      <c r="F598" s="58"/>
      <c r="G598" s="58"/>
      <c r="H598" s="58"/>
      <c r="I598" s="58"/>
      <c r="J598" s="58"/>
      <c r="K598" s="58"/>
      <c r="L598" s="58"/>
      <c r="M598" s="58"/>
      <c r="Q598" s="58"/>
      <c r="R598" s="58"/>
      <c r="S598" s="58"/>
      <c r="T598" s="58"/>
      <c r="U598" s="58"/>
      <c r="V598" s="59"/>
    </row>
    <row r="599" spans="1:22" ht="13.95" customHeight="1" x14ac:dyDescent="0.3">
      <c r="A599" s="82"/>
      <c r="B599" s="85"/>
      <c r="C599" s="18" t="s">
        <v>548</v>
      </c>
      <c r="D599" s="72"/>
      <c r="E599" s="88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60"/>
    </row>
    <row r="600" spans="1:22" ht="13.95" customHeight="1" x14ac:dyDescent="0.3">
      <c r="A600" s="82"/>
      <c r="B600" s="85"/>
      <c r="C600" s="18" t="s">
        <v>549</v>
      </c>
      <c r="D600" s="72"/>
      <c r="E600" s="88"/>
      <c r="F600" s="63" t="str">
        <f t="shared" ref="F600:V600" si="300">IFERROR((F599-F598)/F598,"")</f>
        <v/>
      </c>
      <c r="G600" s="63" t="str">
        <f t="shared" si="300"/>
        <v/>
      </c>
      <c r="H600" s="63" t="str">
        <f t="shared" si="300"/>
        <v/>
      </c>
      <c r="I600" s="63" t="str">
        <f t="shared" si="300"/>
        <v/>
      </c>
      <c r="J600" s="63" t="str">
        <f t="shared" si="300"/>
        <v/>
      </c>
      <c r="K600" s="63" t="str">
        <f t="shared" si="300"/>
        <v/>
      </c>
      <c r="L600" s="63" t="str">
        <f t="shared" si="300"/>
        <v/>
      </c>
      <c r="M600" s="63" t="str">
        <f t="shared" si="300"/>
        <v/>
      </c>
      <c r="N600" s="35" t="str">
        <f t="shared" si="300"/>
        <v/>
      </c>
      <c r="O600" s="35" t="str">
        <f t="shared" si="300"/>
        <v/>
      </c>
      <c r="P600" s="35" t="str">
        <f t="shared" si="300"/>
        <v/>
      </c>
      <c r="Q600" s="63" t="str">
        <f t="shared" si="300"/>
        <v/>
      </c>
      <c r="R600" s="63" t="str">
        <f t="shared" si="300"/>
        <v/>
      </c>
      <c r="S600" s="63" t="str">
        <f t="shared" si="300"/>
        <v/>
      </c>
      <c r="T600" s="63" t="str">
        <f t="shared" si="300"/>
        <v/>
      </c>
      <c r="U600" s="63" t="str">
        <f t="shared" si="300"/>
        <v/>
      </c>
      <c r="V600" s="64" t="str">
        <f t="shared" si="300"/>
        <v/>
      </c>
    </row>
    <row r="601" spans="1:22" ht="13.95" customHeight="1" thickBot="1" x14ac:dyDescent="0.35">
      <c r="A601" s="83"/>
      <c r="B601" s="86"/>
      <c r="C601" s="61" t="s">
        <v>550</v>
      </c>
      <c r="D601" s="73"/>
      <c r="E601" s="89"/>
      <c r="F601" s="65" t="str">
        <f t="shared" ref="F601:V601" si="301">IFERROR(SQRT(2*(F599-F598)^2/(F599+F598)),"")</f>
        <v/>
      </c>
      <c r="G601" s="65" t="str">
        <f t="shared" si="301"/>
        <v/>
      </c>
      <c r="H601" s="65" t="str">
        <f t="shared" si="301"/>
        <v/>
      </c>
      <c r="I601" s="65" t="str">
        <f t="shared" si="301"/>
        <v/>
      </c>
      <c r="J601" s="65" t="str">
        <f t="shared" si="301"/>
        <v/>
      </c>
      <c r="K601" s="65" t="str">
        <f t="shared" si="301"/>
        <v/>
      </c>
      <c r="L601" s="65" t="str">
        <f t="shared" si="301"/>
        <v/>
      </c>
      <c r="M601" s="65" t="str">
        <f t="shared" si="301"/>
        <v/>
      </c>
      <c r="N601" s="70" t="str">
        <f t="shared" si="301"/>
        <v/>
      </c>
      <c r="O601" s="70" t="str">
        <f t="shared" si="301"/>
        <v/>
      </c>
      <c r="P601" s="70" t="str">
        <f t="shared" si="301"/>
        <v/>
      </c>
      <c r="Q601" s="65" t="str">
        <f t="shared" si="301"/>
        <v/>
      </c>
      <c r="R601" s="65" t="str">
        <f t="shared" si="301"/>
        <v/>
      </c>
      <c r="S601" s="65" t="str">
        <f t="shared" si="301"/>
        <v/>
      </c>
      <c r="T601" s="65" t="str">
        <f t="shared" si="301"/>
        <v/>
      </c>
      <c r="U601" s="65" t="str">
        <f t="shared" si="301"/>
        <v/>
      </c>
      <c r="V601" s="66" t="str">
        <f t="shared" si="301"/>
        <v/>
      </c>
    </row>
    <row r="602" spans="1:22" ht="13.95" customHeight="1" x14ac:dyDescent="0.3">
      <c r="A602" s="81">
        <v>8045200</v>
      </c>
      <c r="B602" s="84" t="s">
        <v>111</v>
      </c>
      <c r="C602" s="58" t="s">
        <v>547</v>
      </c>
      <c r="D602" s="71"/>
      <c r="E602" s="91"/>
      <c r="F602" s="58"/>
      <c r="G602" s="58"/>
      <c r="H602" s="58"/>
      <c r="I602" s="58"/>
      <c r="J602" s="58"/>
      <c r="K602" s="58"/>
      <c r="L602" s="58"/>
      <c r="M602" s="58"/>
      <c r="Q602" s="58"/>
      <c r="R602" s="58"/>
      <c r="S602" s="58"/>
      <c r="T602" s="58"/>
      <c r="U602" s="58"/>
      <c r="V602" s="59"/>
    </row>
    <row r="603" spans="1:22" ht="13.95" customHeight="1" x14ac:dyDescent="0.3">
      <c r="A603" s="82"/>
      <c r="B603" s="85"/>
      <c r="C603" s="18" t="s">
        <v>548</v>
      </c>
      <c r="D603" s="72"/>
      <c r="E603" s="88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60"/>
    </row>
    <row r="604" spans="1:22" ht="13.95" customHeight="1" x14ac:dyDescent="0.3">
      <c r="A604" s="82"/>
      <c r="B604" s="85"/>
      <c r="C604" s="18" t="s">
        <v>549</v>
      </c>
      <c r="D604" s="72"/>
      <c r="E604" s="88"/>
      <c r="F604" s="63" t="str">
        <f t="shared" ref="F604:V604" si="302">IFERROR((F603-F602)/F602,"")</f>
        <v/>
      </c>
      <c r="G604" s="63" t="str">
        <f t="shared" si="302"/>
        <v/>
      </c>
      <c r="H604" s="63" t="str">
        <f t="shared" si="302"/>
        <v/>
      </c>
      <c r="I604" s="63" t="str">
        <f t="shared" si="302"/>
        <v/>
      </c>
      <c r="J604" s="63" t="str">
        <f t="shared" si="302"/>
        <v/>
      </c>
      <c r="K604" s="63" t="str">
        <f t="shared" si="302"/>
        <v/>
      </c>
      <c r="L604" s="63" t="str">
        <f t="shared" si="302"/>
        <v/>
      </c>
      <c r="M604" s="63" t="str">
        <f t="shared" si="302"/>
        <v/>
      </c>
      <c r="N604" s="35" t="str">
        <f t="shared" si="302"/>
        <v/>
      </c>
      <c r="O604" s="35" t="str">
        <f t="shared" si="302"/>
        <v/>
      </c>
      <c r="P604" s="35" t="str">
        <f t="shared" si="302"/>
        <v/>
      </c>
      <c r="Q604" s="63" t="str">
        <f t="shared" si="302"/>
        <v/>
      </c>
      <c r="R604" s="63" t="str">
        <f t="shared" si="302"/>
        <v/>
      </c>
      <c r="S604" s="63" t="str">
        <f t="shared" si="302"/>
        <v/>
      </c>
      <c r="T604" s="63" t="str">
        <f t="shared" si="302"/>
        <v/>
      </c>
      <c r="U604" s="63" t="str">
        <f t="shared" si="302"/>
        <v/>
      </c>
      <c r="V604" s="64" t="str">
        <f t="shared" si="302"/>
        <v/>
      </c>
    </row>
    <row r="605" spans="1:22" ht="13.95" customHeight="1" thickBot="1" x14ac:dyDescent="0.35">
      <c r="A605" s="83"/>
      <c r="B605" s="86"/>
      <c r="C605" s="61" t="s">
        <v>550</v>
      </c>
      <c r="D605" s="73"/>
      <c r="E605" s="89"/>
      <c r="F605" s="65" t="str">
        <f t="shared" ref="F605:V605" si="303">IFERROR(SQRT(2*(F603-F602)^2/(F603+F602)),"")</f>
        <v/>
      </c>
      <c r="G605" s="65" t="str">
        <f t="shared" si="303"/>
        <v/>
      </c>
      <c r="H605" s="65" t="str">
        <f t="shared" si="303"/>
        <v/>
      </c>
      <c r="I605" s="65" t="str">
        <f t="shared" si="303"/>
        <v/>
      </c>
      <c r="J605" s="65" t="str">
        <f t="shared" si="303"/>
        <v/>
      </c>
      <c r="K605" s="65" t="str">
        <f t="shared" si="303"/>
        <v/>
      </c>
      <c r="L605" s="65" t="str">
        <f t="shared" si="303"/>
        <v/>
      </c>
      <c r="M605" s="65" t="str">
        <f t="shared" si="303"/>
        <v/>
      </c>
      <c r="N605" s="70" t="str">
        <f t="shared" si="303"/>
        <v/>
      </c>
      <c r="O605" s="70" t="str">
        <f t="shared" si="303"/>
        <v/>
      </c>
      <c r="P605" s="70" t="str">
        <f t="shared" si="303"/>
        <v/>
      </c>
      <c r="Q605" s="65" t="str">
        <f t="shared" si="303"/>
        <v/>
      </c>
      <c r="R605" s="65" t="str">
        <f t="shared" si="303"/>
        <v/>
      </c>
      <c r="S605" s="65" t="str">
        <f t="shared" si="303"/>
        <v/>
      </c>
      <c r="T605" s="65" t="str">
        <f t="shared" si="303"/>
        <v/>
      </c>
      <c r="U605" s="65" t="str">
        <f t="shared" si="303"/>
        <v/>
      </c>
      <c r="V605" s="66" t="str">
        <f t="shared" si="303"/>
        <v/>
      </c>
    </row>
    <row r="606" spans="1:22" ht="13.95" customHeight="1" x14ac:dyDescent="0.3">
      <c r="A606" s="81">
        <v>8001100</v>
      </c>
      <c r="B606" s="84" t="s">
        <v>21</v>
      </c>
      <c r="C606" s="58" t="s">
        <v>547</v>
      </c>
      <c r="D606" s="71"/>
      <c r="E606" s="91"/>
      <c r="F606" s="58"/>
      <c r="G606" s="58"/>
      <c r="H606" s="58"/>
      <c r="I606" s="58"/>
      <c r="J606" s="58"/>
      <c r="K606" s="58"/>
      <c r="L606" s="58"/>
      <c r="M606" s="58"/>
      <c r="Q606" s="58"/>
      <c r="R606" s="58"/>
      <c r="S606" s="58"/>
      <c r="T606" s="58"/>
      <c r="U606" s="58"/>
      <c r="V606" s="59"/>
    </row>
    <row r="607" spans="1:22" ht="13.95" customHeight="1" x14ac:dyDescent="0.3">
      <c r="A607" s="82"/>
      <c r="B607" s="85"/>
      <c r="C607" s="18" t="s">
        <v>548</v>
      </c>
      <c r="D607" s="72"/>
      <c r="E607" s="88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60"/>
    </row>
    <row r="608" spans="1:22" ht="13.95" customHeight="1" x14ac:dyDescent="0.3">
      <c r="A608" s="82"/>
      <c r="B608" s="85"/>
      <c r="C608" s="18" t="s">
        <v>549</v>
      </c>
      <c r="D608" s="72"/>
      <c r="E608" s="88"/>
      <c r="F608" s="63" t="str">
        <f t="shared" ref="F608:V608" si="304">IFERROR((F607-F606)/F606,"")</f>
        <v/>
      </c>
      <c r="G608" s="63" t="str">
        <f t="shared" si="304"/>
        <v/>
      </c>
      <c r="H608" s="63" t="str">
        <f t="shared" si="304"/>
        <v/>
      </c>
      <c r="I608" s="63" t="str">
        <f t="shared" si="304"/>
        <v/>
      </c>
      <c r="J608" s="63" t="str">
        <f t="shared" si="304"/>
        <v/>
      </c>
      <c r="K608" s="63" t="str">
        <f t="shared" si="304"/>
        <v/>
      </c>
      <c r="L608" s="63" t="str">
        <f t="shared" si="304"/>
        <v/>
      </c>
      <c r="M608" s="63" t="str">
        <f t="shared" si="304"/>
        <v/>
      </c>
      <c r="N608" s="35" t="str">
        <f t="shared" si="304"/>
        <v/>
      </c>
      <c r="O608" s="35" t="str">
        <f t="shared" si="304"/>
        <v/>
      </c>
      <c r="P608" s="35" t="str">
        <f t="shared" si="304"/>
        <v/>
      </c>
      <c r="Q608" s="63" t="str">
        <f t="shared" si="304"/>
        <v/>
      </c>
      <c r="R608" s="63" t="str">
        <f t="shared" si="304"/>
        <v/>
      </c>
      <c r="S608" s="63" t="str">
        <f t="shared" si="304"/>
        <v/>
      </c>
      <c r="T608" s="63" t="str">
        <f t="shared" si="304"/>
        <v/>
      </c>
      <c r="U608" s="63" t="str">
        <f t="shared" si="304"/>
        <v/>
      </c>
      <c r="V608" s="64" t="str">
        <f t="shared" si="304"/>
        <v/>
      </c>
    </row>
    <row r="609" spans="1:22" ht="13.95" customHeight="1" thickBot="1" x14ac:dyDescent="0.35">
      <c r="A609" s="83"/>
      <c r="B609" s="86"/>
      <c r="C609" s="61" t="s">
        <v>550</v>
      </c>
      <c r="D609" s="73"/>
      <c r="E609" s="89"/>
      <c r="F609" s="65" t="str">
        <f t="shared" ref="F609:V609" si="305">IFERROR(SQRT(2*(F607-F606)^2/(F607+F606)),"")</f>
        <v/>
      </c>
      <c r="G609" s="65" t="str">
        <f t="shared" si="305"/>
        <v/>
      </c>
      <c r="H609" s="65" t="str">
        <f t="shared" si="305"/>
        <v/>
      </c>
      <c r="I609" s="65" t="str">
        <f t="shared" si="305"/>
        <v/>
      </c>
      <c r="J609" s="65" t="str">
        <f t="shared" si="305"/>
        <v/>
      </c>
      <c r="K609" s="65" t="str">
        <f t="shared" si="305"/>
        <v/>
      </c>
      <c r="L609" s="65" t="str">
        <f t="shared" si="305"/>
        <v/>
      </c>
      <c r="M609" s="65" t="str">
        <f t="shared" si="305"/>
        <v/>
      </c>
      <c r="N609" s="70" t="str">
        <f t="shared" si="305"/>
        <v/>
      </c>
      <c r="O609" s="70" t="str">
        <f t="shared" si="305"/>
        <v/>
      </c>
      <c r="P609" s="70" t="str">
        <f t="shared" si="305"/>
        <v/>
      </c>
      <c r="Q609" s="65" t="str">
        <f t="shared" si="305"/>
        <v/>
      </c>
      <c r="R609" s="65" t="str">
        <f t="shared" si="305"/>
        <v/>
      </c>
      <c r="S609" s="65" t="str">
        <f t="shared" si="305"/>
        <v/>
      </c>
      <c r="T609" s="65" t="str">
        <f t="shared" si="305"/>
        <v/>
      </c>
      <c r="U609" s="65" t="str">
        <f t="shared" si="305"/>
        <v/>
      </c>
      <c r="V609" s="66" t="str">
        <f t="shared" si="305"/>
        <v/>
      </c>
    </row>
    <row r="610" spans="1:22" ht="13.95" customHeight="1" x14ac:dyDescent="0.3">
      <c r="A610" s="81">
        <v>8001000</v>
      </c>
      <c r="B610" s="84" t="s">
        <v>22</v>
      </c>
      <c r="C610" s="58" t="s">
        <v>547</v>
      </c>
      <c r="D610" s="71"/>
      <c r="E610" s="91"/>
      <c r="F610" s="58"/>
      <c r="G610" s="58"/>
      <c r="H610" s="58"/>
      <c r="I610" s="58"/>
      <c r="J610" s="58"/>
      <c r="K610" s="58"/>
      <c r="L610" s="58"/>
      <c r="M610" s="58"/>
      <c r="Q610" s="58"/>
      <c r="R610" s="58"/>
      <c r="S610" s="58"/>
      <c r="T610" s="58"/>
      <c r="U610" s="58"/>
      <c r="V610" s="59"/>
    </row>
    <row r="611" spans="1:22" ht="13.95" customHeight="1" x14ac:dyDescent="0.3">
      <c r="A611" s="82"/>
      <c r="B611" s="85"/>
      <c r="C611" s="18" t="s">
        <v>548</v>
      </c>
      <c r="D611" s="72"/>
      <c r="E611" s="88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60"/>
    </row>
    <row r="612" spans="1:22" ht="13.95" customHeight="1" x14ac:dyDescent="0.3">
      <c r="A612" s="82"/>
      <c r="B612" s="85"/>
      <c r="C612" s="18" t="s">
        <v>549</v>
      </c>
      <c r="D612" s="72"/>
      <c r="E612" s="88"/>
      <c r="F612" s="63" t="str">
        <f t="shared" ref="F612:V612" si="306">IFERROR((F611-F610)/F610,"")</f>
        <v/>
      </c>
      <c r="G612" s="63" t="str">
        <f t="shared" si="306"/>
        <v/>
      </c>
      <c r="H612" s="63" t="str">
        <f t="shared" si="306"/>
        <v/>
      </c>
      <c r="I612" s="63" t="str">
        <f t="shared" si="306"/>
        <v/>
      </c>
      <c r="J612" s="63" t="str">
        <f t="shared" si="306"/>
        <v/>
      </c>
      <c r="K612" s="63" t="str">
        <f t="shared" si="306"/>
        <v/>
      </c>
      <c r="L612" s="63" t="str">
        <f t="shared" si="306"/>
        <v/>
      </c>
      <c r="M612" s="63" t="str">
        <f t="shared" si="306"/>
        <v/>
      </c>
      <c r="N612" s="35" t="str">
        <f t="shared" si="306"/>
        <v/>
      </c>
      <c r="O612" s="35" t="str">
        <f t="shared" si="306"/>
        <v/>
      </c>
      <c r="P612" s="35" t="str">
        <f t="shared" si="306"/>
        <v/>
      </c>
      <c r="Q612" s="63" t="str">
        <f t="shared" si="306"/>
        <v/>
      </c>
      <c r="R612" s="63" t="str">
        <f t="shared" si="306"/>
        <v/>
      </c>
      <c r="S612" s="63" t="str">
        <f t="shared" si="306"/>
        <v/>
      </c>
      <c r="T612" s="63" t="str">
        <f t="shared" si="306"/>
        <v/>
      </c>
      <c r="U612" s="63" t="str">
        <f t="shared" si="306"/>
        <v/>
      </c>
      <c r="V612" s="64" t="str">
        <f t="shared" si="306"/>
        <v/>
      </c>
    </row>
    <row r="613" spans="1:22" ht="13.95" customHeight="1" thickBot="1" x14ac:dyDescent="0.35">
      <c r="A613" s="83"/>
      <c r="B613" s="86"/>
      <c r="C613" s="61" t="s">
        <v>550</v>
      </c>
      <c r="D613" s="73"/>
      <c r="E613" s="89"/>
      <c r="F613" s="65" t="str">
        <f t="shared" ref="F613:V613" si="307">IFERROR(SQRT(2*(F611-F610)^2/(F611+F610)),"")</f>
        <v/>
      </c>
      <c r="G613" s="65" t="str">
        <f t="shared" si="307"/>
        <v/>
      </c>
      <c r="H613" s="65" t="str">
        <f t="shared" si="307"/>
        <v/>
      </c>
      <c r="I613" s="65" t="str">
        <f t="shared" si="307"/>
        <v/>
      </c>
      <c r="J613" s="65" t="str">
        <f t="shared" si="307"/>
        <v/>
      </c>
      <c r="K613" s="65" t="str">
        <f t="shared" si="307"/>
        <v/>
      </c>
      <c r="L613" s="65" t="str">
        <f t="shared" si="307"/>
        <v/>
      </c>
      <c r="M613" s="65" t="str">
        <f t="shared" si="307"/>
        <v/>
      </c>
      <c r="N613" s="70" t="str">
        <f t="shared" si="307"/>
        <v/>
      </c>
      <c r="O613" s="70" t="str">
        <f t="shared" si="307"/>
        <v/>
      </c>
      <c r="P613" s="70" t="str">
        <f t="shared" si="307"/>
        <v/>
      </c>
      <c r="Q613" s="65" t="str">
        <f t="shared" si="307"/>
        <v/>
      </c>
      <c r="R613" s="65" t="str">
        <f t="shared" si="307"/>
        <v/>
      </c>
      <c r="S613" s="65" t="str">
        <f t="shared" si="307"/>
        <v/>
      </c>
      <c r="T613" s="65" t="str">
        <f t="shared" si="307"/>
        <v/>
      </c>
      <c r="U613" s="65" t="str">
        <f t="shared" si="307"/>
        <v/>
      </c>
      <c r="V613" s="66" t="str">
        <f t="shared" si="307"/>
        <v/>
      </c>
    </row>
    <row r="614" spans="1:22" ht="13.95" customHeight="1" x14ac:dyDescent="0.3">
      <c r="A614" s="81">
        <v>8019700</v>
      </c>
      <c r="B614" s="84" t="s">
        <v>56</v>
      </c>
      <c r="C614" s="58" t="s">
        <v>547</v>
      </c>
      <c r="D614" s="71"/>
      <c r="E614" s="91"/>
      <c r="F614" s="58"/>
      <c r="G614" s="58"/>
      <c r="H614" s="58"/>
      <c r="I614" s="58"/>
      <c r="J614" s="58"/>
      <c r="K614" s="58"/>
      <c r="L614" s="58"/>
      <c r="M614" s="58"/>
      <c r="Q614" s="58"/>
      <c r="R614" s="58"/>
      <c r="S614" s="58"/>
      <c r="T614" s="58"/>
      <c r="U614" s="58"/>
      <c r="V614" s="59"/>
    </row>
    <row r="615" spans="1:22" ht="13.95" customHeight="1" x14ac:dyDescent="0.3">
      <c r="A615" s="82"/>
      <c r="B615" s="85"/>
      <c r="C615" s="18" t="s">
        <v>548</v>
      </c>
      <c r="D615" s="72"/>
      <c r="E615" s="88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60"/>
    </row>
    <row r="616" spans="1:22" ht="13.95" customHeight="1" x14ac:dyDescent="0.3">
      <c r="A616" s="82"/>
      <c r="B616" s="85"/>
      <c r="C616" s="18" t="s">
        <v>549</v>
      </c>
      <c r="D616" s="72"/>
      <c r="E616" s="88"/>
      <c r="F616" s="63" t="str">
        <f t="shared" ref="F616:V616" si="308">IFERROR((F615-F614)/F614,"")</f>
        <v/>
      </c>
      <c r="G616" s="63" t="str">
        <f t="shared" si="308"/>
        <v/>
      </c>
      <c r="H616" s="63" t="str">
        <f t="shared" si="308"/>
        <v/>
      </c>
      <c r="I616" s="63" t="str">
        <f t="shared" si="308"/>
        <v/>
      </c>
      <c r="J616" s="63" t="str">
        <f t="shared" si="308"/>
        <v/>
      </c>
      <c r="K616" s="63" t="str">
        <f t="shared" si="308"/>
        <v/>
      </c>
      <c r="L616" s="63" t="str">
        <f t="shared" si="308"/>
        <v/>
      </c>
      <c r="M616" s="63" t="str">
        <f t="shared" si="308"/>
        <v/>
      </c>
      <c r="N616" s="35" t="str">
        <f t="shared" si="308"/>
        <v/>
      </c>
      <c r="O616" s="35" t="str">
        <f t="shared" si="308"/>
        <v/>
      </c>
      <c r="P616" s="35" t="str">
        <f t="shared" si="308"/>
        <v/>
      </c>
      <c r="Q616" s="63" t="str">
        <f t="shared" si="308"/>
        <v/>
      </c>
      <c r="R616" s="63" t="str">
        <f t="shared" si="308"/>
        <v/>
      </c>
      <c r="S616" s="63" t="str">
        <f t="shared" si="308"/>
        <v/>
      </c>
      <c r="T616" s="63" t="str">
        <f t="shared" si="308"/>
        <v/>
      </c>
      <c r="U616" s="63" t="str">
        <f t="shared" si="308"/>
        <v/>
      </c>
      <c r="V616" s="64" t="str">
        <f t="shared" si="308"/>
        <v/>
      </c>
    </row>
    <row r="617" spans="1:22" ht="13.95" customHeight="1" thickBot="1" x14ac:dyDescent="0.35">
      <c r="A617" s="83"/>
      <c r="B617" s="86"/>
      <c r="C617" s="61" t="s">
        <v>550</v>
      </c>
      <c r="D617" s="73"/>
      <c r="E617" s="89"/>
      <c r="F617" s="65" t="str">
        <f t="shared" ref="F617:V617" si="309">IFERROR(SQRT(2*(F615-F614)^2/(F615+F614)),"")</f>
        <v/>
      </c>
      <c r="G617" s="65" t="str">
        <f t="shared" si="309"/>
        <v/>
      </c>
      <c r="H617" s="65" t="str">
        <f t="shared" si="309"/>
        <v/>
      </c>
      <c r="I617" s="65" t="str">
        <f t="shared" si="309"/>
        <v/>
      </c>
      <c r="J617" s="65" t="str">
        <f t="shared" si="309"/>
        <v/>
      </c>
      <c r="K617" s="65" t="str">
        <f t="shared" si="309"/>
        <v/>
      </c>
      <c r="L617" s="65" t="str">
        <f t="shared" si="309"/>
        <v/>
      </c>
      <c r="M617" s="65" t="str">
        <f t="shared" si="309"/>
        <v/>
      </c>
      <c r="N617" s="70" t="str">
        <f t="shared" si="309"/>
        <v/>
      </c>
      <c r="O617" s="70" t="str">
        <f t="shared" si="309"/>
        <v/>
      </c>
      <c r="P617" s="70" t="str">
        <f t="shared" si="309"/>
        <v/>
      </c>
      <c r="Q617" s="65" t="str">
        <f t="shared" si="309"/>
        <v/>
      </c>
      <c r="R617" s="65" t="str">
        <f t="shared" si="309"/>
        <v/>
      </c>
      <c r="S617" s="65" t="str">
        <f t="shared" si="309"/>
        <v/>
      </c>
      <c r="T617" s="65" t="str">
        <f t="shared" si="309"/>
        <v/>
      </c>
      <c r="U617" s="65" t="str">
        <f t="shared" si="309"/>
        <v/>
      </c>
      <c r="V617" s="66" t="str">
        <f t="shared" si="309"/>
        <v/>
      </c>
    </row>
    <row r="618" spans="1:22" ht="13.95" customHeight="1" x14ac:dyDescent="0.3">
      <c r="A618" s="81">
        <v>8003600</v>
      </c>
      <c r="B618" s="84" t="s">
        <v>182</v>
      </c>
      <c r="C618" s="58" t="s">
        <v>547</v>
      </c>
      <c r="D618" s="71"/>
      <c r="E618" s="91"/>
      <c r="F618" s="58"/>
      <c r="G618" s="58"/>
      <c r="H618" s="58"/>
      <c r="I618" s="58"/>
      <c r="J618" s="58"/>
      <c r="K618" s="58"/>
      <c r="L618" s="58"/>
      <c r="M618" s="58"/>
      <c r="Q618" s="58"/>
      <c r="R618" s="58"/>
      <c r="S618" s="58"/>
      <c r="T618" s="58"/>
      <c r="U618" s="58"/>
      <c r="V618" s="59"/>
    </row>
    <row r="619" spans="1:22" ht="13.95" customHeight="1" x14ac:dyDescent="0.3">
      <c r="A619" s="82"/>
      <c r="B619" s="85"/>
      <c r="C619" s="18" t="s">
        <v>548</v>
      </c>
      <c r="D619" s="72"/>
      <c r="E619" s="88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60"/>
    </row>
    <row r="620" spans="1:22" ht="13.95" customHeight="1" x14ac:dyDescent="0.3">
      <c r="A620" s="82"/>
      <c r="B620" s="85"/>
      <c r="C620" s="18" t="s">
        <v>549</v>
      </c>
      <c r="D620" s="72"/>
      <c r="E620" s="88"/>
      <c r="F620" s="63" t="str">
        <f t="shared" ref="F620:V620" si="310">IFERROR((F619-F618)/F618,"")</f>
        <v/>
      </c>
      <c r="G620" s="63" t="str">
        <f t="shared" si="310"/>
        <v/>
      </c>
      <c r="H620" s="63" t="str">
        <f t="shared" si="310"/>
        <v/>
      </c>
      <c r="I620" s="63" t="str">
        <f t="shared" si="310"/>
        <v/>
      </c>
      <c r="J620" s="63" t="str">
        <f t="shared" si="310"/>
        <v/>
      </c>
      <c r="K620" s="63" t="str">
        <f t="shared" si="310"/>
        <v/>
      </c>
      <c r="L620" s="63" t="str">
        <f t="shared" si="310"/>
        <v/>
      </c>
      <c r="M620" s="63" t="str">
        <f t="shared" si="310"/>
        <v/>
      </c>
      <c r="N620" s="35" t="str">
        <f t="shared" si="310"/>
        <v/>
      </c>
      <c r="O620" s="35" t="str">
        <f t="shared" si="310"/>
        <v/>
      </c>
      <c r="P620" s="35" t="str">
        <f t="shared" si="310"/>
        <v/>
      </c>
      <c r="Q620" s="63" t="str">
        <f t="shared" si="310"/>
        <v/>
      </c>
      <c r="R620" s="63" t="str">
        <f t="shared" si="310"/>
        <v/>
      </c>
      <c r="S620" s="63" t="str">
        <f t="shared" si="310"/>
        <v/>
      </c>
      <c r="T620" s="63" t="str">
        <f t="shared" si="310"/>
        <v/>
      </c>
      <c r="U620" s="63" t="str">
        <f t="shared" si="310"/>
        <v/>
      </c>
      <c r="V620" s="64" t="str">
        <f t="shared" si="310"/>
        <v/>
      </c>
    </row>
    <row r="621" spans="1:22" ht="13.95" customHeight="1" thickBot="1" x14ac:dyDescent="0.35">
      <c r="A621" s="83"/>
      <c r="B621" s="86"/>
      <c r="C621" s="61" t="s">
        <v>550</v>
      </c>
      <c r="D621" s="73"/>
      <c r="E621" s="89"/>
      <c r="F621" s="65" t="str">
        <f t="shared" ref="F621:V621" si="311">IFERROR(SQRT(2*(F619-F618)^2/(F619+F618)),"")</f>
        <v/>
      </c>
      <c r="G621" s="65" t="str">
        <f t="shared" si="311"/>
        <v/>
      </c>
      <c r="H621" s="65" t="str">
        <f t="shared" si="311"/>
        <v/>
      </c>
      <c r="I621" s="65" t="str">
        <f t="shared" si="311"/>
        <v/>
      </c>
      <c r="J621" s="65" t="str">
        <f t="shared" si="311"/>
        <v/>
      </c>
      <c r="K621" s="65" t="str">
        <f t="shared" si="311"/>
        <v/>
      </c>
      <c r="L621" s="65" t="str">
        <f t="shared" si="311"/>
        <v/>
      </c>
      <c r="M621" s="65" t="str">
        <f t="shared" si="311"/>
        <v/>
      </c>
      <c r="N621" s="70" t="str">
        <f t="shared" si="311"/>
        <v/>
      </c>
      <c r="O621" s="70" t="str">
        <f t="shared" si="311"/>
        <v/>
      </c>
      <c r="P621" s="70" t="str">
        <f t="shared" si="311"/>
        <v/>
      </c>
      <c r="Q621" s="65" t="str">
        <f t="shared" si="311"/>
        <v/>
      </c>
      <c r="R621" s="65" t="str">
        <f t="shared" si="311"/>
        <v/>
      </c>
      <c r="S621" s="65" t="str">
        <f t="shared" si="311"/>
        <v/>
      </c>
      <c r="T621" s="65" t="str">
        <f t="shared" si="311"/>
        <v/>
      </c>
      <c r="U621" s="65" t="str">
        <f t="shared" si="311"/>
        <v/>
      </c>
      <c r="V621" s="66" t="str">
        <f t="shared" si="311"/>
        <v/>
      </c>
    </row>
    <row r="622" spans="1:22" ht="13.95" customHeight="1" x14ac:dyDescent="0.3">
      <c r="A622" s="81">
        <v>8018900</v>
      </c>
      <c r="B622" s="84" t="s">
        <v>54</v>
      </c>
      <c r="C622" s="58" t="s">
        <v>547</v>
      </c>
      <c r="D622" s="71"/>
      <c r="E622" s="91"/>
      <c r="F622" s="58"/>
      <c r="G622" s="58"/>
      <c r="H622" s="58"/>
      <c r="I622" s="58"/>
      <c r="J622" s="58"/>
      <c r="K622" s="58"/>
      <c r="L622" s="58"/>
      <c r="M622" s="58"/>
      <c r="Q622" s="58"/>
      <c r="R622" s="58"/>
      <c r="S622" s="58"/>
      <c r="T622" s="58"/>
      <c r="U622" s="58"/>
      <c r="V622" s="59"/>
    </row>
    <row r="623" spans="1:22" ht="13.95" customHeight="1" x14ac:dyDescent="0.3">
      <c r="A623" s="82"/>
      <c r="B623" s="85"/>
      <c r="C623" s="18" t="s">
        <v>548</v>
      </c>
      <c r="D623" s="72"/>
      <c r="E623" s="88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60"/>
    </row>
    <row r="624" spans="1:22" ht="13.95" customHeight="1" x14ac:dyDescent="0.3">
      <c r="A624" s="82"/>
      <c r="B624" s="85"/>
      <c r="C624" s="18" t="s">
        <v>549</v>
      </c>
      <c r="D624" s="72"/>
      <c r="E624" s="88"/>
      <c r="F624" s="63" t="str">
        <f t="shared" ref="F624:V624" si="312">IFERROR((F623-F622)/F622,"")</f>
        <v/>
      </c>
      <c r="G624" s="63" t="str">
        <f t="shared" si="312"/>
        <v/>
      </c>
      <c r="H624" s="63" t="str">
        <f t="shared" si="312"/>
        <v/>
      </c>
      <c r="I624" s="63" t="str">
        <f t="shared" si="312"/>
        <v/>
      </c>
      <c r="J624" s="63" t="str">
        <f t="shared" si="312"/>
        <v/>
      </c>
      <c r="K624" s="63" t="str">
        <f t="shared" si="312"/>
        <v/>
      </c>
      <c r="L624" s="63" t="str">
        <f t="shared" si="312"/>
        <v/>
      </c>
      <c r="M624" s="63" t="str">
        <f t="shared" si="312"/>
        <v/>
      </c>
      <c r="N624" s="35" t="str">
        <f t="shared" si="312"/>
        <v/>
      </c>
      <c r="O624" s="35" t="str">
        <f t="shared" si="312"/>
        <v/>
      </c>
      <c r="P624" s="35" t="str">
        <f t="shared" si="312"/>
        <v/>
      </c>
      <c r="Q624" s="63" t="str">
        <f t="shared" si="312"/>
        <v/>
      </c>
      <c r="R624" s="63" t="str">
        <f t="shared" si="312"/>
        <v/>
      </c>
      <c r="S624" s="63" t="str">
        <f t="shared" si="312"/>
        <v/>
      </c>
      <c r="T624" s="63" t="str">
        <f t="shared" si="312"/>
        <v/>
      </c>
      <c r="U624" s="63" t="str">
        <f t="shared" si="312"/>
        <v/>
      </c>
      <c r="V624" s="64" t="str">
        <f t="shared" si="312"/>
        <v/>
      </c>
    </row>
    <row r="625" spans="1:22" ht="13.95" customHeight="1" thickBot="1" x14ac:dyDescent="0.35">
      <c r="A625" s="83"/>
      <c r="B625" s="86"/>
      <c r="C625" s="61" t="s">
        <v>550</v>
      </c>
      <c r="D625" s="73"/>
      <c r="E625" s="89"/>
      <c r="F625" s="65" t="str">
        <f t="shared" ref="F625:V625" si="313">IFERROR(SQRT(2*(F623-F622)^2/(F623+F622)),"")</f>
        <v/>
      </c>
      <c r="G625" s="65" t="str">
        <f t="shared" si="313"/>
        <v/>
      </c>
      <c r="H625" s="65" t="str">
        <f t="shared" si="313"/>
        <v/>
      </c>
      <c r="I625" s="65" t="str">
        <f t="shared" si="313"/>
        <v/>
      </c>
      <c r="J625" s="65" t="str">
        <f t="shared" si="313"/>
        <v/>
      </c>
      <c r="K625" s="65" t="str">
        <f t="shared" si="313"/>
        <v/>
      </c>
      <c r="L625" s="65" t="str">
        <f t="shared" si="313"/>
        <v/>
      </c>
      <c r="M625" s="65" t="str">
        <f t="shared" si="313"/>
        <v/>
      </c>
      <c r="N625" s="70" t="str">
        <f t="shared" si="313"/>
        <v/>
      </c>
      <c r="O625" s="70" t="str">
        <f t="shared" si="313"/>
        <v/>
      </c>
      <c r="P625" s="70" t="str">
        <f t="shared" si="313"/>
        <v/>
      </c>
      <c r="Q625" s="65" t="str">
        <f t="shared" si="313"/>
        <v/>
      </c>
      <c r="R625" s="65" t="str">
        <f t="shared" si="313"/>
        <v/>
      </c>
      <c r="S625" s="65" t="str">
        <f t="shared" si="313"/>
        <v/>
      </c>
      <c r="T625" s="65" t="str">
        <f t="shared" si="313"/>
        <v/>
      </c>
      <c r="U625" s="65" t="str">
        <f t="shared" si="313"/>
        <v/>
      </c>
      <c r="V625" s="66" t="str">
        <f t="shared" si="313"/>
        <v/>
      </c>
    </row>
    <row r="626" spans="1:22" ht="13.95" customHeight="1" x14ac:dyDescent="0.3">
      <c r="A626" s="81">
        <v>8013000</v>
      </c>
      <c r="B626" s="84" t="s">
        <v>45</v>
      </c>
      <c r="C626" s="58" t="s">
        <v>547</v>
      </c>
      <c r="D626" s="71"/>
      <c r="E626" s="91"/>
      <c r="F626" s="58"/>
      <c r="G626" s="58"/>
      <c r="H626" s="58"/>
      <c r="I626" s="58"/>
      <c r="J626" s="58"/>
      <c r="K626" s="58"/>
      <c r="L626" s="58"/>
      <c r="M626" s="58"/>
      <c r="Q626" s="58"/>
      <c r="R626" s="58"/>
      <c r="S626" s="58"/>
      <c r="T626" s="58"/>
      <c r="U626" s="58"/>
      <c r="V626" s="59"/>
    </row>
    <row r="627" spans="1:22" ht="13.95" customHeight="1" x14ac:dyDescent="0.3">
      <c r="A627" s="82"/>
      <c r="B627" s="85"/>
      <c r="C627" s="18" t="s">
        <v>548</v>
      </c>
      <c r="D627" s="72"/>
      <c r="E627" s="88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60"/>
    </row>
    <row r="628" spans="1:22" ht="13.95" customHeight="1" x14ac:dyDescent="0.3">
      <c r="A628" s="82"/>
      <c r="B628" s="85"/>
      <c r="C628" s="18" t="s">
        <v>549</v>
      </c>
      <c r="D628" s="72"/>
      <c r="E628" s="88"/>
      <c r="F628" s="63" t="str">
        <f t="shared" ref="F628:V628" si="314">IFERROR((F627-F626)/F626,"")</f>
        <v/>
      </c>
      <c r="G628" s="63" t="str">
        <f t="shared" si="314"/>
        <v/>
      </c>
      <c r="H628" s="63" t="str">
        <f t="shared" si="314"/>
        <v/>
      </c>
      <c r="I628" s="63" t="str">
        <f t="shared" si="314"/>
        <v/>
      </c>
      <c r="J628" s="63" t="str">
        <f t="shared" si="314"/>
        <v/>
      </c>
      <c r="K628" s="63" t="str">
        <f t="shared" si="314"/>
        <v/>
      </c>
      <c r="L628" s="63" t="str">
        <f t="shared" si="314"/>
        <v/>
      </c>
      <c r="M628" s="63" t="str">
        <f t="shared" si="314"/>
        <v/>
      </c>
      <c r="N628" s="35" t="str">
        <f t="shared" si="314"/>
        <v/>
      </c>
      <c r="O628" s="35" t="str">
        <f t="shared" si="314"/>
        <v/>
      </c>
      <c r="P628" s="35" t="str">
        <f t="shared" si="314"/>
        <v/>
      </c>
      <c r="Q628" s="63" t="str">
        <f t="shared" si="314"/>
        <v/>
      </c>
      <c r="R628" s="63" t="str">
        <f t="shared" si="314"/>
        <v/>
      </c>
      <c r="S628" s="63" t="str">
        <f t="shared" si="314"/>
        <v/>
      </c>
      <c r="T628" s="63" t="str">
        <f t="shared" si="314"/>
        <v/>
      </c>
      <c r="U628" s="63" t="str">
        <f t="shared" si="314"/>
        <v/>
      </c>
      <c r="V628" s="64" t="str">
        <f t="shared" si="314"/>
        <v/>
      </c>
    </row>
    <row r="629" spans="1:22" ht="13.95" customHeight="1" thickBot="1" x14ac:dyDescent="0.35">
      <c r="A629" s="83"/>
      <c r="B629" s="86"/>
      <c r="C629" s="61" t="s">
        <v>550</v>
      </c>
      <c r="D629" s="73"/>
      <c r="E629" s="89"/>
      <c r="F629" s="65" t="str">
        <f t="shared" ref="F629:V629" si="315">IFERROR(SQRT(2*(F627-F626)^2/(F627+F626)),"")</f>
        <v/>
      </c>
      <c r="G629" s="65" t="str">
        <f t="shared" si="315"/>
        <v/>
      </c>
      <c r="H629" s="65" t="str">
        <f t="shared" si="315"/>
        <v/>
      </c>
      <c r="I629" s="65" t="str">
        <f t="shared" si="315"/>
        <v/>
      </c>
      <c r="J629" s="65" t="str">
        <f t="shared" si="315"/>
        <v/>
      </c>
      <c r="K629" s="65" t="str">
        <f t="shared" si="315"/>
        <v/>
      </c>
      <c r="L629" s="65" t="str">
        <f t="shared" si="315"/>
        <v/>
      </c>
      <c r="M629" s="65" t="str">
        <f t="shared" si="315"/>
        <v/>
      </c>
      <c r="N629" s="70" t="str">
        <f t="shared" si="315"/>
        <v/>
      </c>
      <c r="O629" s="70" t="str">
        <f t="shared" si="315"/>
        <v/>
      </c>
      <c r="P629" s="70" t="str">
        <f t="shared" si="315"/>
        <v/>
      </c>
      <c r="Q629" s="65" t="str">
        <f t="shared" si="315"/>
        <v/>
      </c>
      <c r="R629" s="65" t="str">
        <f t="shared" si="315"/>
        <v/>
      </c>
      <c r="S629" s="65" t="str">
        <f t="shared" si="315"/>
        <v/>
      </c>
      <c r="T629" s="65" t="str">
        <f t="shared" si="315"/>
        <v/>
      </c>
      <c r="U629" s="65" t="str">
        <f t="shared" si="315"/>
        <v/>
      </c>
      <c r="V629" s="66" t="str">
        <f t="shared" si="315"/>
        <v/>
      </c>
    </row>
    <row r="630" spans="1:22" ht="13.95" customHeight="1" x14ac:dyDescent="0.3">
      <c r="A630" s="81">
        <v>8021900</v>
      </c>
      <c r="B630" s="84" t="s">
        <v>59</v>
      </c>
      <c r="C630" s="58" t="s">
        <v>547</v>
      </c>
      <c r="D630" s="71"/>
      <c r="E630" s="91"/>
      <c r="F630" s="58"/>
      <c r="G630" s="58"/>
      <c r="H630" s="58"/>
      <c r="I630" s="58"/>
      <c r="J630" s="58"/>
      <c r="K630" s="58"/>
      <c r="L630" s="58"/>
      <c r="M630" s="58"/>
      <c r="Q630" s="58"/>
      <c r="R630" s="58"/>
      <c r="S630" s="58"/>
      <c r="T630" s="58"/>
      <c r="U630" s="58"/>
      <c r="V630" s="59"/>
    </row>
    <row r="631" spans="1:22" ht="13.95" customHeight="1" x14ac:dyDescent="0.3">
      <c r="A631" s="82"/>
      <c r="B631" s="85"/>
      <c r="C631" s="18" t="s">
        <v>548</v>
      </c>
      <c r="D631" s="72"/>
      <c r="E631" s="88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60"/>
    </row>
    <row r="632" spans="1:22" ht="13.95" customHeight="1" x14ac:dyDescent="0.3">
      <c r="A632" s="82"/>
      <c r="B632" s="85"/>
      <c r="C632" s="18" t="s">
        <v>549</v>
      </c>
      <c r="D632" s="72"/>
      <c r="E632" s="88"/>
      <c r="F632" s="63" t="str">
        <f t="shared" ref="F632:V632" si="316">IFERROR((F631-F630)/F630,"")</f>
        <v/>
      </c>
      <c r="G632" s="63" t="str">
        <f t="shared" si="316"/>
        <v/>
      </c>
      <c r="H632" s="63" t="str">
        <f t="shared" si="316"/>
        <v/>
      </c>
      <c r="I632" s="63" t="str">
        <f t="shared" si="316"/>
        <v/>
      </c>
      <c r="J632" s="63" t="str">
        <f t="shared" si="316"/>
        <v/>
      </c>
      <c r="K632" s="63" t="str">
        <f t="shared" si="316"/>
        <v/>
      </c>
      <c r="L632" s="63" t="str">
        <f t="shared" si="316"/>
        <v/>
      </c>
      <c r="M632" s="63" t="str">
        <f t="shared" si="316"/>
        <v/>
      </c>
      <c r="N632" s="35" t="str">
        <f t="shared" si="316"/>
        <v/>
      </c>
      <c r="O632" s="35" t="str">
        <f t="shared" si="316"/>
        <v/>
      </c>
      <c r="P632" s="35" t="str">
        <f t="shared" si="316"/>
        <v/>
      </c>
      <c r="Q632" s="63" t="str">
        <f t="shared" si="316"/>
        <v/>
      </c>
      <c r="R632" s="63" t="str">
        <f t="shared" si="316"/>
        <v/>
      </c>
      <c r="S632" s="63" t="str">
        <f t="shared" si="316"/>
        <v/>
      </c>
      <c r="T632" s="63" t="str">
        <f t="shared" si="316"/>
        <v/>
      </c>
      <c r="U632" s="63" t="str">
        <f t="shared" si="316"/>
        <v/>
      </c>
      <c r="V632" s="64" t="str">
        <f t="shared" si="316"/>
        <v/>
      </c>
    </row>
    <row r="633" spans="1:22" ht="13.95" customHeight="1" thickBot="1" x14ac:dyDescent="0.35">
      <c r="A633" s="83"/>
      <c r="B633" s="86"/>
      <c r="C633" s="61" t="s">
        <v>550</v>
      </c>
      <c r="D633" s="73"/>
      <c r="E633" s="89"/>
      <c r="F633" s="65" t="str">
        <f t="shared" ref="F633:V633" si="317">IFERROR(SQRT(2*(F631-F630)^2/(F631+F630)),"")</f>
        <v/>
      </c>
      <c r="G633" s="65" t="str">
        <f t="shared" si="317"/>
        <v/>
      </c>
      <c r="H633" s="65" t="str">
        <f t="shared" si="317"/>
        <v/>
      </c>
      <c r="I633" s="65" t="str">
        <f t="shared" si="317"/>
        <v/>
      </c>
      <c r="J633" s="65" t="str">
        <f t="shared" si="317"/>
        <v/>
      </c>
      <c r="K633" s="65" t="str">
        <f t="shared" si="317"/>
        <v/>
      </c>
      <c r="L633" s="65" t="str">
        <f t="shared" si="317"/>
        <v/>
      </c>
      <c r="M633" s="65" t="str">
        <f t="shared" si="317"/>
        <v/>
      </c>
      <c r="N633" s="70" t="str">
        <f t="shared" si="317"/>
        <v/>
      </c>
      <c r="O633" s="70" t="str">
        <f t="shared" si="317"/>
        <v/>
      </c>
      <c r="P633" s="70" t="str">
        <f t="shared" si="317"/>
        <v/>
      </c>
      <c r="Q633" s="65" t="str">
        <f t="shared" si="317"/>
        <v/>
      </c>
      <c r="R633" s="65" t="str">
        <f t="shared" si="317"/>
        <v/>
      </c>
      <c r="S633" s="65" t="str">
        <f t="shared" si="317"/>
        <v/>
      </c>
      <c r="T633" s="65" t="str">
        <f t="shared" si="317"/>
        <v/>
      </c>
      <c r="U633" s="65" t="str">
        <f t="shared" si="317"/>
        <v/>
      </c>
      <c r="V633" s="66" t="str">
        <f t="shared" si="317"/>
        <v/>
      </c>
    </row>
    <row r="634" spans="1:22" ht="13.95" customHeight="1" x14ac:dyDescent="0.3">
      <c r="A634" s="81">
        <v>8007400</v>
      </c>
      <c r="B634" s="84" t="s">
        <v>38</v>
      </c>
      <c r="C634" s="58" t="s">
        <v>547</v>
      </c>
      <c r="D634" s="71"/>
      <c r="E634" s="91"/>
      <c r="F634" s="58"/>
      <c r="G634" s="58"/>
      <c r="H634" s="58"/>
      <c r="I634" s="58"/>
      <c r="J634" s="58"/>
      <c r="K634" s="58"/>
      <c r="L634" s="58"/>
      <c r="M634" s="58"/>
      <c r="Q634" s="58"/>
      <c r="R634" s="58"/>
      <c r="S634" s="58"/>
      <c r="T634" s="58"/>
      <c r="U634" s="58"/>
      <c r="V634" s="59"/>
    </row>
    <row r="635" spans="1:22" ht="13.95" customHeight="1" x14ac:dyDescent="0.3">
      <c r="A635" s="82"/>
      <c r="B635" s="85"/>
      <c r="C635" s="18" t="s">
        <v>548</v>
      </c>
      <c r="D635" s="72"/>
      <c r="E635" s="88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60"/>
    </row>
    <row r="636" spans="1:22" ht="13.95" customHeight="1" x14ac:dyDescent="0.3">
      <c r="A636" s="82"/>
      <c r="B636" s="85"/>
      <c r="C636" s="18" t="s">
        <v>549</v>
      </c>
      <c r="D636" s="72"/>
      <c r="E636" s="88"/>
      <c r="F636" s="63" t="str">
        <f t="shared" ref="F636:V636" si="318">IFERROR((F635-F634)/F634,"")</f>
        <v/>
      </c>
      <c r="G636" s="63" t="str">
        <f t="shared" si="318"/>
        <v/>
      </c>
      <c r="H636" s="63" t="str">
        <f t="shared" si="318"/>
        <v/>
      </c>
      <c r="I636" s="63" t="str">
        <f t="shared" si="318"/>
        <v/>
      </c>
      <c r="J636" s="63" t="str">
        <f t="shared" si="318"/>
        <v/>
      </c>
      <c r="K636" s="63" t="str">
        <f t="shared" si="318"/>
        <v/>
      </c>
      <c r="L636" s="63" t="str">
        <f t="shared" si="318"/>
        <v/>
      </c>
      <c r="M636" s="63" t="str">
        <f t="shared" si="318"/>
        <v/>
      </c>
      <c r="N636" s="35" t="str">
        <f t="shared" si="318"/>
        <v/>
      </c>
      <c r="O636" s="35" t="str">
        <f t="shared" si="318"/>
        <v/>
      </c>
      <c r="P636" s="35" t="str">
        <f t="shared" si="318"/>
        <v/>
      </c>
      <c r="Q636" s="63" t="str">
        <f t="shared" si="318"/>
        <v/>
      </c>
      <c r="R636" s="63" t="str">
        <f t="shared" si="318"/>
        <v/>
      </c>
      <c r="S636" s="63" t="str">
        <f t="shared" si="318"/>
        <v/>
      </c>
      <c r="T636" s="63" t="str">
        <f t="shared" si="318"/>
        <v/>
      </c>
      <c r="U636" s="63" t="str">
        <f t="shared" si="318"/>
        <v/>
      </c>
      <c r="V636" s="64" t="str">
        <f t="shared" si="318"/>
        <v/>
      </c>
    </row>
    <row r="637" spans="1:22" ht="13.95" customHeight="1" thickBot="1" x14ac:dyDescent="0.35">
      <c r="A637" s="83"/>
      <c r="B637" s="86"/>
      <c r="C637" s="61" t="s">
        <v>550</v>
      </c>
      <c r="D637" s="73"/>
      <c r="E637" s="89"/>
      <c r="F637" s="65" t="str">
        <f t="shared" ref="F637:V637" si="319">IFERROR(SQRT(2*(F635-F634)^2/(F635+F634)),"")</f>
        <v/>
      </c>
      <c r="G637" s="65" t="str">
        <f t="shared" si="319"/>
        <v/>
      </c>
      <c r="H637" s="65" t="str">
        <f t="shared" si="319"/>
        <v/>
      </c>
      <c r="I637" s="65" t="str">
        <f t="shared" si="319"/>
        <v/>
      </c>
      <c r="J637" s="65" t="str">
        <f t="shared" si="319"/>
        <v/>
      </c>
      <c r="K637" s="65" t="str">
        <f t="shared" si="319"/>
        <v/>
      </c>
      <c r="L637" s="65" t="str">
        <f t="shared" si="319"/>
        <v/>
      </c>
      <c r="M637" s="65" t="str">
        <f t="shared" si="319"/>
        <v/>
      </c>
      <c r="N637" s="70" t="str">
        <f t="shared" si="319"/>
        <v/>
      </c>
      <c r="O637" s="70" t="str">
        <f t="shared" si="319"/>
        <v/>
      </c>
      <c r="P637" s="70" t="str">
        <f t="shared" si="319"/>
        <v/>
      </c>
      <c r="Q637" s="65" t="str">
        <f t="shared" si="319"/>
        <v/>
      </c>
      <c r="R637" s="65" t="str">
        <f t="shared" si="319"/>
        <v/>
      </c>
      <c r="S637" s="65" t="str">
        <f t="shared" si="319"/>
        <v/>
      </c>
      <c r="T637" s="65" t="str">
        <f t="shared" si="319"/>
        <v/>
      </c>
      <c r="U637" s="65" t="str">
        <f t="shared" si="319"/>
        <v/>
      </c>
      <c r="V637" s="66" t="str">
        <f t="shared" si="319"/>
        <v/>
      </c>
    </row>
    <row r="638" spans="1:22" ht="13.95" customHeight="1" x14ac:dyDescent="0.3">
      <c r="A638" s="81">
        <v>8003900</v>
      </c>
      <c r="B638" s="84" t="s">
        <v>30</v>
      </c>
      <c r="C638" s="58" t="s">
        <v>547</v>
      </c>
      <c r="D638" s="71"/>
      <c r="E638" s="91"/>
      <c r="F638" s="58"/>
      <c r="G638" s="58"/>
      <c r="H638" s="58"/>
      <c r="I638" s="58"/>
      <c r="J638" s="58"/>
      <c r="K638" s="58"/>
      <c r="L638" s="58"/>
      <c r="M638" s="58"/>
      <c r="Q638" s="58"/>
      <c r="R638" s="58"/>
      <c r="S638" s="58"/>
      <c r="T638" s="58"/>
      <c r="U638" s="58"/>
      <c r="V638" s="59"/>
    </row>
    <row r="639" spans="1:22" ht="13.95" customHeight="1" x14ac:dyDescent="0.3">
      <c r="A639" s="82"/>
      <c r="B639" s="85"/>
      <c r="C639" s="18" t="s">
        <v>548</v>
      </c>
      <c r="D639" s="72"/>
      <c r="E639" s="88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60"/>
    </row>
    <row r="640" spans="1:22" ht="13.95" customHeight="1" x14ac:dyDescent="0.3">
      <c r="A640" s="82"/>
      <c r="B640" s="85"/>
      <c r="C640" s="18" t="s">
        <v>549</v>
      </c>
      <c r="D640" s="72"/>
      <c r="E640" s="88"/>
      <c r="F640" s="63" t="str">
        <f t="shared" ref="F640:V640" si="320">IFERROR((F639-F638)/F638,"")</f>
        <v/>
      </c>
      <c r="G640" s="63" t="str">
        <f t="shared" si="320"/>
        <v/>
      </c>
      <c r="H640" s="63" t="str">
        <f t="shared" si="320"/>
        <v/>
      </c>
      <c r="I640" s="63" t="str">
        <f t="shared" si="320"/>
        <v/>
      </c>
      <c r="J640" s="63" t="str">
        <f t="shared" si="320"/>
        <v/>
      </c>
      <c r="K640" s="63" t="str">
        <f t="shared" si="320"/>
        <v/>
      </c>
      <c r="L640" s="63" t="str">
        <f t="shared" si="320"/>
        <v/>
      </c>
      <c r="M640" s="63" t="str">
        <f t="shared" si="320"/>
        <v/>
      </c>
      <c r="N640" s="35" t="str">
        <f t="shared" si="320"/>
        <v/>
      </c>
      <c r="O640" s="35" t="str">
        <f t="shared" si="320"/>
        <v/>
      </c>
      <c r="P640" s="35" t="str">
        <f t="shared" si="320"/>
        <v/>
      </c>
      <c r="Q640" s="63" t="str">
        <f t="shared" si="320"/>
        <v/>
      </c>
      <c r="R640" s="63" t="str">
        <f t="shared" si="320"/>
        <v/>
      </c>
      <c r="S640" s="63" t="str">
        <f t="shared" si="320"/>
        <v/>
      </c>
      <c r="T640" s="63" t="str">
        <f t="shared" si="320"/>
        <v/>
      </c>
      <c r="U640" s="63" t="str">
        <f t="shared" si="320"/>
        <v/>
      </c>
      <c r="V640" s="64" t="str">
        <f t="shared" si="320"/>
        <v/>
      </c>
    </row>
    <row r="641" spans="1:22" ht="13.95" customHeight="1" thickBot="1" x14ac:dyDescent="0.35">
      <c r="A641" s="83"/>
      <c r="B641" s="86"/>
      <c r="C641" s="61" t="s">
        <v>550</v>
      </c>
      <c r="D641" s="73"/>
      <c r="E641" s="89"/>
      <c r="F641" s="65" t="str">
        <f t="shared" ref="F641:V641" si="321">IFERROR(SQRT(2*(F639-F638)^2/(F639+F638)),"")</f>
        <v/>
      </c>
      <c r="G641" s="65" t="str">
        <f t="shared" si="321"/>
        <v/>
      </c>
      <c r="H641" s="65" t="str">
        <f t="shared" si="321"/>
        <v/>
      </c>
      <c r="I641" s="65" t="str">
        <f t="shared" si="321"/>
        <v/>
      </c>
      <c r="J641" s="65" t="str">
        <f t="shared" si="321"/>
        <v/>
      </c>
      <c r="K641" s="65" t="str">
        <f t="shared" si="321"/>
        <v/>
      </c>
      <c r="L641" s="65" t="str">
        <f t="shared" si="321"/>
        <v/>
      </c>
      <c r="M641" s="65" t="str">
        <f t="shared" si="321"/>
        <v/>
      </c>
      <c r="N641" s="70" t="str">
        <f t="shared" si="321"/>
        <v/>
      </c>
      <c r="O641" s="70" t="str">
        <f t="shared" si="321"/>
        <v/>
      </c>
      <c r="P641" s="70" t="str">
        <f t="shared" si="321"/>
        <v/>
      </c>
      <c r="Q641" s="65" t="str">
        <f t="shared" si="321"/>
        <v/>
      </c>
      <c r="R641" s="65" t="str">
        <f t="shared" si="321"/>
        <v/>
      </c>
      <c r="S641" s="65" t="str">
        <f t="shared" si="321"/>
        <v/>
      </c>
      <c r="T641" s="65" t="str">
        <f t="shared" si="321"/>
        <v/>
      </c>
      <c r="U641" s="65" t="str">
        <f t="shared" si="321"/>
        <v/>
      </c>
      <c r="V641" s="66" t="str">
        <f t="shared" si="321"/>
        <v/>
      </c>
    </row>
    <row r="642" spans="1:22" ht="13.95" customHeight="1" x14ac:dyDescent="0.3">
      <c r="A642" s="81">
        <v>8004000</v>
      </c>
      <c r="B642" s="84" t="s">
        <v>31</v>
      </c>
      <c r="C642" s="58" t="s">
        <v>547</v>
      </c>
      <c r="D642" s="71"/>
      <c r="E642" s="91"/>
      <c r="F642" s="58"/>
      <c r="G642" s="58"/>
      <c r="H642" s="58"/>
      <c r="I642" s="58"/>
      <c r="J642" s="58"/>
      <c r="K642" s="58"/>
      <c r="L642" s="58"/>
      <c r="M642" s="58"/>
      <c r="Q642" s="58"/>
      <c r="R642" s="58"/>
      <c r="S642" s="58"/>
      <c r="T642" s="58"/>
      <c r="U642" s="58"/>
      <c r="V642" s="59"/>
    </row>
    <row r="643" spans="1:22" ht="13.95" customHeight="1" x14ac:dyDescent="0.3">
      <c r="A643" s="82"/>
      <c r="B643" s="85"/>
      <c r="C643" s="18" t="s">
        <v>548</v>
      </c>
      <c r="D643" s="72"/>
      <c r="E643" s="88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60"/>
    </row>
    <row r="644" spans="1:22" ht="13.95" customHeight="1" x14ac:dyDescent="0.3">
      <c r="A644" s="82"/>
      <c r="B644" s="85"/>
      <c r="C644" s="18" t="s">
        <v>549</v>
      </c>
      <c r="D644" s="72"/>
      <c r="E644" s="88"/>
      <c r="F644" s="63" t="str">
        <f t="shared" ref="F644:V644" si="322">IFERROR((F643-F642)/F642,"")</f>
        <v/>
      </c>
      <c r="G644" s="63" t="str">
        <f t="shared" si="322"/>
        <v/>
      </c>
      <c r="H644" s="63" t="str">
        <f t="shared" si="322"/>
        <v/>
      </c>
      <c r="I644" s="63" t="str">
        <f t="shared" si="322"/>
        <v/>
      </c>
      <c r="J644" s="63" t="str">
        <f t="shared" si="322"/>
        <v/>
      </c>
      <c r="K644" s="63" t="str">
        <f t="shared" si="322"/>
        <v/>
      </c>
      <c r="L644" s="63" t="str">
        <f t="shared" si="322"/>
        <v/>
      </c>
      <c r="M644" s="63" t="str">
        <f t="shared" si="322"/>
        <v/>
      </c>
      <c r="N644" s="35" t="str">
        <f t="shared" si="322"/>
        <v/>
      </c>
      <c r="O644" s="35" t="str">
        <f t="shared" si="322"/>
        <v/>
      </c>
      <c r="P644" s="35" t="str">
        <f t="shared" si="322"/>
        <v/>
      </c>
      <c r="Q644" s="63" t="str">
        <f t="shared" si="322"/>
        <v/>
      </c>
      <c r="R644" s="63" t="str">
        <f t="shared" si="322"/>
        <v/>
      </c>
      <c r="S644" s="63" t="str">
        <f t="shared" si="322"/>
        <v/>
      </c>
      <c r="T644" s="63" t="str">
        <f t="shared" si="322"/>
        <v/>
      </c>
      <c r="U644" s="63" t="str">
        <f t="shared" si="322"/>
        <v/>
      </c>
      <c r="V644" s="64" t="str">
        <f t="shared" si="322"/>
        <v/>
      </c>
    </row>
    <row r="645" spans="1:22" ht="13.95" customHeight="1" thickBot="1" x14ac:dyDescent="0.35">
      <c r="A645" s="83"/>
      <c r="B645" s="86"/>
      <c r="C645" s="61" t="s">
        <v>550</v>
      </c>
      <c r="D645" s="73"/>
      <c r="E645" s="89"/>
      <c r="F645" s="65" t="str">
        <f t="shared" ref="F645:V645" si="323">IFERROR(SQRT(2*(F643-F642)^2/(F643+F642)),"")</f>
        <v/>
      </c>
      <c r="G645" s="65" t="str">
        <f t="shared" si="323"/>
        <v/>
      </c>
      <c r="H645" s="65" t="str">
        <f t="shared" si="323"/>
        <v/>
      </c>
      <c r="I645" s="65" t="str">
        <f t="shared" si="323"/>
        <v/>
      </c>
      <c r="J645" s="65" t="str">
        <f t="shared" si="323"/>
        <v/>
      </c>
      <c r="K645" s="65" t="str">
        <f t="shared" si="323"/>
        <v/>
      </c>
      <c r="L645" s="65" t="str">
        <f t="shared" si="323"/>
        <v/>
      </c>
      <c r="M645" s="65" t="str">
        <f t="shared" si="323"/>
        <v/>
      </c>
      <c r="N645" s="70" t="str">
        <f t="shared" si="323"/>
        <v/>
      </c>
      <c r="O645" s="70" t="str">
        <f t="shared" si="323"/>
        <v/>
      </c>
      <c r="P645" s="70" t="str">
        <f t="shared" si="323"/>
        <v/>
      </c>
      <c r="Q645" s="65" t="str">
        <f t="shared" si="323"/>
        <v/>
      </c>
      <c r="R645" s="65" t="str">
        <f t="shared" si="323"/>
        <v/>
      </c>
      <c r="S645" s="65" t="str">
        <f t="shared" si="323"/>
        <v/>
      </c>
      <c r="T645" s="65" t="str">
        <f t="shared" si="323"/>
        <v/>
      </c>
      <c r="U645" s="65" t="str">
        <f t="shared" si="323"/>
        <v/>
      </c>
      <c r="V645" s="66" t="str">
        <f t="shared" si="323"/>
        <v/>
      </c>
    </row>
    <row r="646" spans="1:22" ht="13.95" customHeight="1" x14ac:dyDescent="0.3">
      <c r="A646" s="81">
        <v>8028500</v>
      </c>
      <c r="B646" s="84" t="s">
        <v>81</v>
      </c>
      <c r="C646" s="58" t="s">
        <v>547</v>
      </c>
      <c r="D646" s="71"/>
      <c r="E646" s="91"/>
      <c r="F646" s="58"/>
      <c r="G646" s="58"/>
      <c r="H646" s="58"/>
      <c r="I646" s="58"/>
      <c r="J646" s="58"/>
      <c r="K646" s="58"/>
      <c r="L646" s="58"/>
      <c r="M646" s="58"/>
      <c r="Q646" s="58"/>
      <c r="R646" s="58"/>
      <c r="S646" s="58"/>
      <c r="T646" s="58"/>
      <c r="U646" s="58"/>
      <c r="V646" s="59"/>
    </row>
    <row r="647" spans="1:22" ht="13.95" customHeight="1" x14ac:dyDescent="0.3">
      <c r="A647" s="82"/>
      <c r="B647" s="85"/>
      <c r="C647" s="18" t="s">
        <v>548</v>
      </c>
      <c r="D647" s="72"/>
      <c r="E647" s="88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60"/>
    </row>
    <row r="648" spans="1:22" ht="13.95" customHeight="1" x14ac:dyDescent="0.3">
      <c r="A648" s="82"/>
      <c r="B648" s="85"/>
      <c r="C648" s="18" t="s">
        <v>549</v>
      </c>
      <c r="D648" s="72"/>
      <c r="E648" s="88"/>
      <c r="F648" s="63" t="str">
        <f t="shared" ref="F648:V648" si="324">IFERROR((F647-F646)/F646,"")</f>
        <v/>
      </c>
      <c r="G648" s="63" t="str">
        <f t="shared" si="324"/>
        <v/>
      </c>
      <c r="H648" s="63" t="str">
        <f t="shared" si="324"/>
        <v/>
      </c>
      <c r="I648" s="63" t="str">
        <f t="shared" si="324"/>
        <v/>
      </c>
      <c r="J648" s="63" t="str">
        <f t="shared" si="324"/>
        <v/>
      </c>
      <c r="K648" s="63" t="str">
        <f t="shared" si="324"/>
        <v/>
      </c>
      <c r="L648" s="63" t="str">
        <f t="shared" si="324"/>
        <v/>
      </c>
      <c r="M648" s="63" t="str">
        <f t="shared" si="324"/>
        <v/>
      </c>
      <c r="N648" s="35" t="str">
        <f t="shared" si="324"/>
        <v/>
      </c>
      <c r="O648" s="35" t="str">
        <f t="shared" si="324"/>
        <v/>
      </c>
      <c r="P648" s="35" t="str">
        <f t="shared" si="324"/>
        <v/>
      </c>
      <c r="Q648" s="63" t="str">
        <f t="shared" si="324"/>
        <v/>
      </c>
      <c r="R648" s="63" t="str">
        <f t="shared" si="324"/>
        <v/>
      </c>
      <c r="S648" s="63" t="str">
        <f t="shared" si="324"/>
        <v/>
      </c>
      <c r="T648" s="63" t="str">
        <f t="shared" si="324"/>
        <v/>
      </c>
      <c r="U648" s="63" t="str">
        <f t="shared" si="324"/>
        <v/>
      </c>
      <c r="V648" s="64" t="str">
        <f t="shared" si="324"/>
        <v/>
      </c>
    </row>
    <row r="649" spans="1:22" ht="13.95" customHeight="1" thickBot="1" x14ac:dyDescent="0.35">
      <c r="A649" s="83"/>
      <c r="B649" s="86"/>
      <c r="C649" s="61" t="s">
        <v>550</v>
      </c>
      <c r="D649" s="73"/>
      <c r="E649" s="89"/>
      <c r="F649" s="65" t="str">
        <f t="shared" ref="F649:V649" si="325">IFERROR(SQRT(2*(F647-F646)^2/(F647+F646)),"")</f>
        <v/>
      </c>
      <c r="G649" s="65" t="str">
        <f t="shared" si="325"/>
        <v/>
      </c>
      <c r="H649" s="65" t="str">
        <f t="shared" si="325"/>
        <v/>
      </c>
      <c r="I649" s="65" t="str">
        <f t="shared" si="325"/>
        <v/>
      </c>
      <c r="J649" s="65" t="str">
        <f t="shared" si="325"/>
        <v/>
      </c>
      <c r="K649" s="65" t="str">
        <f t="shared" si="325"/>
        <v/>
      </c>
      <c r="L649" s="65" t="str">
        <f t="shared" si="325"/>
        <v/>
      </c>
      <c r="M649" s="65" t="str">
        <f t="shared" si="325"/>
        <v/>
      </c>
      <c r="N649" s="70" t="str">
        <f t="shared" si="325"/>
        <v/>
      </c>
      <c r="O649" s="70" t="str">
        <f t="shared" si="325"/>
        <v/>
      </c>
      <c r="P649" s="70" t="str">
        <f t="shared" si="325"/>
        <v/>
      </c>
      <c r="Q649" s="65" t="str">
        <f t="shared" si="325"/>
        <v/>
      </c>
      <c r="R649" s="65" t="str">
        <f t="shared" si="325"/>
        <v/>
      </c>
      <c r="S649" s="65" t="str">
        <f t="shared" si="325"/>
        <v/>
      </c>
      <c r="T649" s="65" t="str">
        <f t="shared" si="325"/>
        <v/>
      </c>
      <c r="U649" s="65" t="str">
        <f t="shared" si="325"/>
        <v/>
      </c>
      <c r="V649" s="66" t="str">
        <f t="shared" si="325"/>
        <v/>
      </c>
    </row>
    <row r="650" spans="1:22" ht="13.95" customHeight="1" x14ac:dyDescent="0.3">
      <c r="A650" s="81">
        <v>8023600</v>
      </c>
      <c r="B650" s="84" t="s">
        <v>192</v>
      </c>
      <c r="C650" s="58" t="s">
        <v>547</v>
      </c>
      <c r="D650" s="71"/>
      <c r="E650" s="91"/>
      <c r="F650" s="58"/>
      <c r="G650" s="58"/>
      <c r="H650" s="58"/>
      <c r="I650" s="58"/>
      <c r="J650" s="58"/>
      <c r="K650" s="58"/>
      <c r="L650" s="58"/>
      <c r="M650" s="58"/>
      <c r="Q650" s="58"/>
      <c r="R650" s="58"/>
      <c r="S650" s="58"/>
      <c r="T650" s="58"/>
      <c r="U650" s="58"/>
      <c r="V650" s="59"/>
    </row>
    <row r="651" spans="1:22" ht="13.95" customHeight="1" x14ac:dyDescent="0.3">
      <c r="A651" s="82"/>
      <c r="B651" s="85"/>
      <c r="C651" s="18" t="s">
        <v>548</v>
      </c>
      <c r="D651" s="72"/>
      <c r="E651" s="88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60"/>
    </row>
    <row r="652" spans="1:22" ht="13.95" customHeight="1" x14ac:dyDescent="0.3">
      <c r="A652" s="82"/>
      <c r="B652" s="85"/>
      <c r="C652" s="18" t="s">
        <v>549</v>
      </c>
      <c r="D652" s="72"/>
      <c r="E652" s="88"/>
      <c r="F652" s="63" t="str">
        <f t="shared" ref="F652:V652" si="326">IFERROR((F651-F650)/F650,"")</f>
        <v/>
      </c>
      <c r="G652" s="63" t="str">
        <f t="shared" si="326"/>
        <v/>
      </c>
      <c r="H652" s="63" t="str">
        <f t="shared" si="326"/>
        <v/>
      </c>
      <c r="I652" s="63" t="str">
        <f t="shared" si="326"/>
        <v/>
      </c>
      <c r="J652" s="63" t="str">
        <f t="shared" si="326"/>
        <v/>
      </c>
      <c r="K652" s="63" t="str">
        <f t="shared" si="326"/>
        <v/>
      </c>
      <c r="L652" s="63" t="str">
        <f t="shared" si="326"/>
        <v/>
      </c>
      <c r="M652" s="63" t="str">
        <f t="shared" si="326"/>
        <v/>
      </c>
      <c r="N652" s="35" t="str">
        <f t="shared" si="326"/>
        <v/>
      </c>
      <c r="O652" s="35" t="str">
        <f t="shared" si="326"/>
        <v/>
      </c>
      <c r="P652" s="35" t="str">
        <f t="shared" si="326"/>
        <v/>
      </c>
      <c r="Q652" s="63" t="str">
        <f t="shared" si="326"/>
        <v/>
      </c>
      <c r="R652" s="63" t="str">
        <f t="shared" si="326"/>
        <v/>
      </c>
      <c r="S652" s="63" t="str">
        <f t="shared" si="326"/>
        <v/>
      </c>
      <c r="T652" s="63" t="str">
        <f t="shared" si="326"/>
        <v/>
      </c>
      <c r="U652" s="63" t="str">
        <f t="shared" si="326"/>
        <v/>
      </c>
      <c r="V652" s="64" t="str">
        <f t="shared" si="326"/>
        <v/>
      </c>
    </row>
    <row r="653" spans="1:22" ht="13.95" customHeight="1" thickBot="1" x14ac:dyDescent="0.35">
      <c r="A653" s="83"/>
      <c r="B653" s="86"/>
      <c r="C653" s="61" t="s">
        <v>550</v>
      </c>
      <c r="D653" s="73"/>
      <c r="E653" s="89"/>
      <c r="F653" s="65" t="str">
        <f t="shared" ref="F653:V653" si="327">IFERROR(SQRT(2*(F651-F650)^2/(F651+F650)),"")</f>
        <v/>
      </c>
      <c r="G653" s="65" t="str">
        <f t="shared" si="327"/>
        <v/>
      </c>
      <c r="H653" s="65" t="str">
        <f t="shared" si="327"/>
        <v/>
      </c>
      <c r="I653" s="65" t="str">
        <f t="shared" si="327"/>
        <v/>
      </c>
      <c r="J653" s="65" t="str">
        <f t="shared" si="327"/>
        <v/>
      </c>
      <c r="K653" s="65" t="str">
        <f t="shared" si="327"/>
        <v/>
      </c>
      <c r="L653" s="65" t="str">
        <f t="shared" si="327"/>
        <v/>
      </c>
      <c r="M653" s="65" t="str">
        <f t="shared" si="327"/>
        <v/>
      </c>
      <c r="N653" s="70" t="str">
        <f t="shared" si="327"/>
        <v/>
      </c>
      <c r="O653" s="70" t="str">
        <f t="shared" si="327"/>
        <v/>
      </c>
      <c r="P653" s="70" t="str">
        <f t="shared" si="327"/>
        <v/>
      </c>
      <c r="Q653" s="65" t="str">
        <f t="shared" si="327"/>
        <v/>
      </c>
      <c r="R653" s="65" t="str">
        <f t="shared" si="327"/>
        <v/>
      </c>
      <c r="S653" s="65" t="str">
        <f t="shared" si="327"/>
        <v/>
      </c>
      <c r="T653" s="65" t="str">
        <f t="shared" si="327"/>
        <v/>
      </c>
      <c r="U653" s="65" t="str">
        <f t="shared" si="327"/>
        <v/>
      </c>
      <c r="V653" s="66" t="str">
        <f t="shared" si="327"/>
        <v/>
      </c>
    </row>
    <row r="654" spans="1:22" ht="13.95" customHeight="1" x14ac:dyDescent="0.3">
      <c r="A654" s="81">
        <v>8003100</v>
      </c>
      <c r="B654" s="84" t="s">
        <v>29</v>
      </c>
      <c r="C654" s="58" t="s">
        <v>547</v>
      </c>
      <c r="D654" s="71"/>
      <c r="E654" s="91"/>
      <c r="F654" s="58"/>
      <c r="G654" s="58"/>
      <c r="H654" s="58"/>
      <c r="I654" s="58"/>
      <c r="J654" s="58"/>
      <c r="K654" s="58"/>
      <c r="L654" s="58"/>
      <c r="M654" s="58"/>
      <c r="Q654" s="58"/>
      <c r="R654" s="58"/>
      <c r="S654" s="58"/>
      <c r="T654" s="58"/>
      <c r="U654" s="58"/>
      <c r="V654" s="59"/>
    </row>
    <row r="655" spans="1:22" ht="13.95" customHeight="1" x14ac:dyDescent="0.3">
      <c r="A655" s="82"/>
      <c r="B655" s="85"/>
      <c r="C655" s="18" t="s">
        <v>548</v>
      </c>
      <c r="D655" s="72"/>
      <c r="E655" s="88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60"/>
    </row>
    <row r="656" spans="1:22" ht="13.95" customHeight="1" x14ac:dyDescent="0.3">
      <c r="A656" s="82"/>
      <c r="B656" s="85"/>
      <c r="C656" s="18" t="s">
        <v>549</v>
      </c>
      <c r="D656" s="72"/>
      <c r="E656" s="88"/>
      <c r="F656" s="63" t="str">
        <f t="shared" ref="F656:V656" si="328">IFERROR((F655-F654)/F654,"")</f>
        <v/>
      </c>
      <c r="G656" s="63" t="str">
        <f t="shared" si="328"/>
        <v/>
      </c>
      <c r="H656" s="63" t="str">
        <f t="shared" si="328"/>
        <v/>
      </c>
      <c r="I656" s="63" t="str">
        <f t="shared" si="328"/>
        <v/>
      </c>
      <c r="J656" s="63" t="str">
        <f t="shared" si="328"/>
        <v/>
      </c>
      <c r="K656" s="63" t="str">
        <f t="shared" si="328"/>
        <v/>
      </c>
      <c r="L656" s="63" t="str">
        <f t="shared" si="328"/>
        <v/>
      </c>
      <c r="M656" s="63" t="str">
        <f t="shared" si="328"/>
        <v/>
      </c>
      <c r="N656" s="35" t="str">
        <f t="shared" si="328"/>
        <v/>
      </c>
      <c r="O656" s="35" t="str">
        <f t="shared" si="328"/>
        <v/>
      </c>
      <c r="P656" s="35" t="str">
        <f t="shared" si="328"/>
        <v/>
      </c>
      <c r="Q656" s="63" t="str">
        <f t="shared" si="328"/>
        <v/>
      </c>
      <c r="R656" s="63" t="str">
        <f t="shared" si="328"/>
        <v/>
      </c>
      <c r="S656" s="63" t="str">
        <f t="shared" si="328"/>
        <v/>
      </c>
      <c r="T656" s="63" t="str">
        <f t="shared" si="328"/>
        <v/>
      </c>
      <c r="U656" s="63" t="str">
        <f t="shared" si="328"/>
        <v/>
      </c>
      <c r="V656" s="64" t="str">
        <f t="shared" si="328"/>
        <v/>
      </c>
    </row>
    <row r="657" spans="1:22" ht="13.95" customHeight="1" thickBot="1" x14ac:dyDescent="0.35">
      <c r="A657" s="83"/>
      <c r="B657" s="86"/>
      <c r="C657" s="61" t="s">
        <v>550</v>
      </c>
      <c r="D657" s="73"/>
      <c r="E657" s="89"/>
      <c r="F657" s="65" t="str">
        <f t="shared" ref="F657:V657" si="329">IFERROR(SQRT(2*(F655-F654)^2/(F655+F654)),"")</f>
        <v/>
      </c>
      <c r="G657" s="65" t="str">
        <f t="shared" si="329"/>
        <v/>
      </c>
      <c r="H657" s="65" t="str">
        <f t="shared" si="329"/>
        <v/>
      </c>
      <c r="I657" s="65" t="str">
        <f t="shared" si="329"/>
        <v/>
      </c>
      <c r="J657" s="65" t="str">
        <f t="shared" si="329"/>
        <v/>
      </c>
      <c r="K657" s="65" t="str">
        <f t="shared" si="329"/>
        <v/>
      </c>
      <c r="L657" s="65" t="str">
        <f t="shared" si="329"/>
        <v/>
      </c>
      <c r="M657" s="65" t="str">
        <f t="shared" si="329"/>
        <v/>
      </c>
      <c r="N657" s="70" t="str">
        <f t="shared" si="329"/>
        <v/>
      </c>
      <c r="O657" s="70" t="str">
        <f t="shared" si="329"/>
        <v/>
      </c>
      <c r="P657" s="70" t="str">
        <f t="shared" si="329"/>
        <v/>
      </c>
      <c r="Q657" s="65" t="str">
        <f t="shared" si="329"/>
        <v/>
      </c>
      <c r="R657" s="65" t="str">
        <f t="shared" si="329"/>
        <v/>
      </c>
      <c r="S657" s="65" t="str">
        <f t="shared" si="329"/>
        <v/>
      </c>
      <c r="T657" s="65" t="str">
        <f t="shared" si="329"/>
        <v/>
      </c>
      <c r="U657" s="65" t="str">
        <f t="shared" si="329"/>
        <v/>
      </c>
      <c r="V657" s="66" t="str">
        <f t="shared" si="329"/>
        <v/>
      </c>
    </row>
    <row r="658" spans="1:22" ht="13.95" customHeight="1" x14ac:dyDescent="0.3">
      <c r="A658" s="81">
        <v>8007600</v>
      </c>
      <c r="B658" s="84" t="s">
        <v>39</v>
      </c>
      <c r="C658" s="58" t="s">
        <v>547</v>
      </c>
      <c r="D658" s="71"/>
      <c r="E658" s="91"/>
      <c r="F658" s="58"/>
      <c r="G658" s="58"/>
      <c r="H658" s="58"/>
      <c r="I658" s="58"/>
      <c r="J658" s="58"/>
      <c r="K658" s="58"/>
      <c r="L658" s="58"/>
      <c r="M658" s="58"/>
      <c r="Q658" s="58"/>
      <c r="R658" s="58"/>
      <c r="S658" s="58"/>
      <c r="T658" s="58"/>
      <c r="U658" s="58"/>
      <c r="V658" s="59"/>
    </row>
    <row r="659" spans="1:22" ht="13.95" customHeight="1" x14ac:dyDescent="0.3">
      <c r="A659" s="82"/>
      <c r="B659" s="85"/>
      <c r="C659" s="18" t="s">
        <v>548</v>
      </c>
      <c r="D659" s="72"/>
      <c r="E659" s="88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60"/>
    </row>
    <row r="660" spans="1:22" ht="13.95" customHeight="1" x14ac:dyDescent="0.3">
      <c r="A660" s="82"/>
      <c r="B660" s="85"/>
      <c r="C660" s="18" t="s">
        <v>549</v>
      </c>
      <c r="D660" s="72"/>
      <c r="E660" s="88"/>
      <c r="F660" s="63" t="str">
        <f t="shared" ref="F660:V660" si="330">IFERROR((F659-F658)/F658,"")</f>
        <v/>
      </c>
      <c r="G660" s="63" t="str">
        <f t="shared" si="330"/>
        <v/>
      </c>
      <c r="H660" s="63" t="str">
        <f t="shared" si="330"/>
        <v/>
      </c>
      <c r="I660" s="63" t="str">
        <f t="shared" si="330"/>
        <v/>
      </c>
      <c r="J660" s="63" t="str">
        <f t="shared" si="330"/>
        <v/>
      </c>
      <c r="K660" s="63" t="str">
        <f t="shared" si="330"/>
        <v/>
      </c>
      <c r="L660" s="63" t="str">
        <f t="shared" si="330"/>
        <v/>
      </c>
      <c r="M660" s="63" t="str">
        <f t="shared" si="330"/>
        <v/>
      </c>
      <c r="N660" s="35" t="str">
        <f t="shared" si="330"/>
        <v/>
      </c>
      <c r="O660" s="35" t="str">
        <f t="shared" si="330"/>
        <v/>
      </c>
      <c r="P660" s="35" t="str">
        <f t="shared" si="330"/>
        <v/>
      </c>
      <c r="Q660" s="63" t="str">
        <f t="shared" si="330"/>
        <v/>
      </c>
      <c r="R660" s="63" t="str">
        <f t="shared" si="330"/>
        <v/>
      </c>
      <c r="S660" s="63" t="str">
        <f t="shared" si="330"/>
        <v/>
      </c>
      <c r="T660" s="63" t="str">
        <f t="shared" si="330"/>
        <v/>
      </c>
      <c r="U660" s="63" t="str">
        <f t="shared" si="330"/>
        <v/>
      </c>
      <c r="V660" s="64" t="str">
        <f t="shared" si="330"/>
        <v/>
      </c>
    </row>
    <row r="661" spans="1:22" ht="13.95" customHeight="1" thickBot="1" x14ac:dyDescent="0.35">
      <c r="A661" s="83"/>
      <c r="B661" s="86"/>
      <c r="C661" s="61" t="s">
        <v>550</v>
      </c>
      <c r="D661" s="73"/>
      <c r="E661" s="89"/>
      <c r="F661" s="65" t="str">
        <f t="shared" ref="F661:V661" si="331">IFERROR(SQRT(2*(F659-F658)^2/(F659+F658)),"")</f>
        <v/>
      </c>
      <c r="G661" s="65" t="str">
        <f t="shared" si="331"/>
        <v/>
      </c>
      <c r="H661" s="65" t="str">
        <f t="shared" si="331"/>
        <v/>
      </c>
      <c r="I661" s="65" t="str">
        <f t="shared" si="331"/>
        <v/>
      </c>
      <c r="J661" s="65" t="str">
        <f t="shared" si="331"/>
        <v/>
      </c>
      <c r="K661" s="65" t="str">
        <f t="shared" si="331"/>
        <v/>
      </c>
      <c r="L661" s="65" t="str">
        <f t="shared" si="331"/>
        <v/>
      </c>
      <c r="M661" s="65" t="str">
        <f t="shared" si="331"/>
        <v/>
      </c>
      <c r="N661" s="70" t="str">
        <f t="shared" si="331"/>
        <v/>
      </c>
      <c r="O661" s="70" t="str">
        <f t="shared" si="331"/>
        <v/>
      </c>
      <c r="P661" s="70" t="str">
        <f t="shared" si="331"/>
        <v/>
      </c>
      <c r="Q661" s="65" t="str">
        <f t="shared" si="331"/>
        <v/>
      </c>
      <c r="R661" s="65" t="str">
        <f t="shared" si="331"/>
        <v/>
      </c>
      <c r="S661" s="65" t="str">
        <f t="shared" si="331"/>
        <v/>
      </c>
      <c r="T661" s="65" t="str">
        <f t="shared" si="331"/>
        <v/>
      </c>
      <c r="U661" s="65" t="str">
        <f t="shared" si="331"/>
        <v/>
      </c>
      <c r="V661" s="66" t="str">
        <f t="shared" si="331"/>
        <v/>
      </c>
    </row>
    <row r="662" spans="1:22" ht="13.95" customHeight="1" x14ac:dyDescent="0.3">
      <c r="A662" s="81">
        <v>8048900</v>
      </c>
      <c r="B662" s="84" t="s">
        <v>115</v>
      </c>
      <c r="C662" s="58" t="s">
        <v>547</v>
      </c>
      <c r="D662" s="71"/>
      <c r="E662" s="91"/>
      <c r="F662" s="58"/>
      <c r="G662" s="58"/>
      <c r="H662" s="58"/>
      <c r="I662" s="58"/>
      <c r="J662" s="58"/>
      <c r="K662" s="58"/>
      <c r="L662" s="58"/>
      <c r="M662" s="58"/>
      <c r="Q662" s="58"/>
      <c r="R662" s="58"/>
      <c r="S662" s="58"/>
      <c r="T662" s="58"/>
      <c r="U662" s="58"/>
      <c r="V662" s="59"/>
    </row>
    <row r="663" spans="1:22" ht="13.95" customHeight="1" x14ac:dyDescent="0.3">
      <c r="A663" s="82"/>
      <c r="B663" s="85"/>
      <c r="C663" s="18" t="s">
        <v>548</v>
      </c>
      <c r="D663" s="72"/>
      <c r="E663" s="88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60"/>
    </row>
    <row r="664" spans="1:22" ht="13.95" customHeight="1" x14ac:dyDescent="0.3">
      <c r="A664" s="82"/>
      <c r="B664" s="85"/>
      <c r="C664" s="18" t="s">
        <v>549</v>
      </c>
      <c r="D664" s="72"/>
      <c r="E664" s="88"/>
      <c r="F664" s="63" t="str">
        <f t="shared" ref="F664:V664" si="332">IFERROR((F663-F662)/F662,"")</f>
        <v/>
      </c>
      <c r="G664" s="63" t="str">
        <f t="shared" si="332"/>
        <v/>
      </c>
      <c r="H664" s="63" t="str">
        <f t="shared" si="332"/>
        <v/>
      </c>
      <c r="I664" s="63" t="str">
        <f t="shared" si="332"/>
        <v/>
      </c>
      <c r="J664" s="63" t="str">
        <f t="shared" si="332"/>
        <v/>
      </c>
      <c r="K664" s="63" t="str">
        <f t="shared" si="332"/>
        <v/>
      </c>
      <c r="L664" s="63" t="str">
        <f t="shared" si="332"/>
        <v/>
      </c>
      <c r="M664" s="63" t="str">
        <f t="shared" si="332"/>
        <v/>
      </c>
      <c r="N664" s="35" t="str">
        <f t="shared" si="332"/>
        <v/>
      </c>
      <c r="O664" s="35" t="str">
        <f t="shared" si="332"/>
        <v/>
      </c>
      <c r="P664" s="35" t="str">
        <f t="shared" si="332"/>
        <v/>
      </c>
      <c r="Q664" s="63" t="str">
        <f t="shared" si="332"/>
        <v/>
      </c>
      <c r="R664" s="63" t="str">
        <f t="shared" si="332"/>
        <v/>
      </c>
      <c r="S664" s="63" t="str">
        <f t="shared" si="332"/>
        <v/>
      </c>
      <c r="T664" s="63" t="str">
        <f t="shared" si="332"/>
        <v/>
      </c>
      <c r="U664" s="63" t="str">
        <f t="shared" si="332"/>
        <v/>
      </c>
      <c r="V664" s="64" t="str">
        <f t="shared" si="332"/>
        <v/>
      </c>
    </row>
    <row r="665" spans="1:22" ht="13.95" customHeight="1" thickBot="1" x14ac:dyDescent="0.35">
      <c r="A665" s="83"/>
      <c r="B665" s="86"/>
      <c r="C665" s="61" t="s">
        <v>550</v>
      </c>
      <c r="D665" s="73"/>
      <c r="E665" s="89"/>
      <c r="F665" s="65" t="str">
        <f t="shared" ref="F665:V665" si="333">IFERROR(SQRT(2*(F663-F662)^2/(F663+F662)),"")</f>
        <v/>
      </c>
      <c r="G665" s="65" t="str">
        <f t="shared" si="333"/>
        <v/>
      </c>
      <c r="H665" s="65" t="str">
        <f t="shared" si="333"/>
        <v/>
      </c>
      <c r="I665" s="65" t="str">
        <f t="shared" si="333"/>
        <v/>
      </c>
      <c r="J665" s="65" t="str">
        <f t="shared" si="333"/>
        <v/>
      </c>
      <c r="K665" s="65" t="str">
        <f t="shared" si="333"/>
        <v/>
      </c>
      <c r="L665" s="65" t="str">
        <f t="shared" si="333"/>
        <v/>
      </c>
      <c r="M665" s="65" t="str">
        <f t="shared" si="333"/>
        <v/>
      </c>
      <c r="N665" s="70" t="str">
        <f t="shared" si="333"/>
        <v/>
      </c>
      <c r="O665" s="70" t="str">
        <f t="shared" si="333"/>
        <v/>
      </c>
      <c r="P665" s="70" t="str">
        <f t="shared" si="333"/>
        <v/>
      </c>
      <c r="Q665" s="65" t="str">
        <f t="shared" si="333"/>
        <v/>
      </c>
      <c r="R665" s="65" t="str">
        <f t="shared" si="333"/>
        <v/>
      </c>
      <c r="S665" s="65" t="str">
        <f t="shared" si="333"/>
        <v/>
      </c>
      <c r="T665" s="65" t="str">
        <f t="shared" si="333"/>
        <v/>
      </c>
      <c r="U665" s="65" t="str">
        <f t="shared" si="333"/>
        <v/>
      </c>
      <c r="V665" s="66" t="str">
        <f t="shared" si="333"/>
        <v/>
      </c>
    </row>
    <row r="666" spans="1:22" ht="13.95" customHeight="1" x14ac:dyDescent="0.3">
      <c r="A666" s="81">
        <v>8002900</v>
      </c>
      <c r="B666" s="84" t="s">
        <v>180</v>
      </c>
      <c r="C666" s="58" t="s">
        <v>547</v>
      </c>
      <c r="D666" s="71"/>
      <c r="E666" s="91"/>
      <c r="F666" s="58"/>
      <c r="G666" s="58"/>
      <c r="H666" s="58"/>
      <c r="I666" s="58"/>
      <c r="J666" s="58"/>
      <c r="K666" s="58"/>
      <c r="L666" s="58"/>
      <c r="M666" s="58"/>
      <c r="Q666" s="58"/>
      <c r="R666" s="58"/>
      <c r="S666" s="58"/>
      <c r="T666" s="58"/>
      <c r="U666" s="58"/>
      <c r="V666" s="59"/>
    </row>
    <row r="667" spans="1:22" ht="13.95" customHeight="1" x14ac:dyDescent="0.3">
      <c r="A667" s="82"/>
      <c r="B667" s="85"/>
      <c r="C667" s="18" t="s">
        <v>548</v>
      </c>
      <c r="D667" s="72"/>
      <c r="E667" s="88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60"/>
    </row>
    <row r="668" spans="1:22" ht="13.95" customHeight="1" x14ac:dyDescent="0.3">
      <c r="A668" s="82"/>
      <c r="B668" s="85"/>
      <c r="C668" s="18" t="s">
        <v>549</v>
      </c>
      <c r="D668" s="72"/>
      <c r="E668" s="88"/>
      <c r="F668" s="63" t="str">
        <f t="shared" ref="F668:V668" si="334">IFERROR((F667-F666)/F666,"")</f>
        <v/>
      </c>
      <c r="G668" s="63" t="str">
        <f t="shared" si="334"/>
        <v/>
      </c>
      <c r="H668" s="63" t="str">
        <f t="shared" si="334"/>
        <v/>
      </c>
      <c r="I668" s="63" t="str">
        <f t="shared" si="334"/>
        <v/>
      </c>
      <c r="J668" s="63" t="str">
        <f t="shared" si="334"/>
        <v/>
      </c>
      <c r="K668" s="63" t="str">
        <f t="shared" si="334"/>
        <v/>
      </c>
      <c r="L668" s="63" t="str">
        <f t="shared" si="334"/>
        <v/>
      </c>
      <c r="M668" s="63" t="str">
        <f t="shared" si="334"/>
        <v/>
      </c>
      <c r="N668" s="35" t="str">
        <f t="shared" si="334"/>
        <v/>
      </c>
      <c r="O668" s="35" t="str">
        <f t="shared" si="334"/>
        <v/>
      </c>
      <c r="P668" s="35" t="str">
        <f t="shared" si="334"/>
        <v/>
      </c>
      <c r="Q668" s="63" t="str">
        <f t="shared" si="334"/>
        <v/>
      </c>
      <c r="R668" s="63" t="str">
        <f t="shared" si="334"/>
        <v/>
      </c>
      <c r="S668" s="63" t="str">
        <f t="shared" si="334"/>
        <v/>
      </c>
      <c r="T668" s="63" t="str">
        <f t="shared" si="334"/>
        <v/>
      </c>
      <c r="U668" s="63" t="str">
        <f t="shared" si="334"/>
        <v/>
      </c>
      <c r="V668" s="64" t="str">
        <f t="shared" si="334"/>
        <v/>
      </c>
    </row>
    <row r="669" spans="1:22" ht="13.95" customHeight="1" thickBot="1" x14ac:dyDescent="0.35">
      <c r="A669" s="83"/>
      <c r="B669" s="86"/>
      <c r="C669" s="61" t="s">
        <v>550</v>
      </c>
      <c r="D669" s="73"/>
      <c r="E669" s="89"/>
      <c r="F669" s="65" t="str">
        <f t="shared" ref="F669:V669" si="335">IFERROR(SQRT(2*(F667-F666)^2/(F667+F666)),"")</f>
        <v/>
      </c>
      <c r="G669" s="65" t="str">
        <f t="shared" si="335"/>
        <v/>
      </c>
      <c r="H669" s="65" t="str">
        <f t="shared" si="335"/>
        <v/>
      </c>
      <c r="I669" s="65" t="str">
        <f t="shared" si="335"/>
        <v/>
      </c>
      <c r="J669" s="65" t="str">
        <f t="shared" si="335"/>
        <v/>
      </c>
      <c r="K669" s="65" t="str">
        <f t="shared" si="335"/>
        <v/>
      </c>
      <c r="L669" s="65" t="str">
        <f t="shared" si="335"/>
        <v/>
      </c>
      <c r="M669" s="65" t="str">
        <f t="shared" si="335"/>
        <v/>
      </c>
      <c r="N669" s="70" t="str">
        <f t="shared" si="335"/>
        <v/>
      </c>
      <c r="O669" s="70" t="str">
        <f t="shared" si="335"/>
        <v/>
      </c>
      <c r="P669" s="70" t="str">
        <f t="shared" si="335"/>
        <v/>
      </c>
      <c r="Q669" s="65" t="str">
        <f t="shared" si="335"/>
        <v/>
      </c>
      <c r="R669" s="65" t="str">
        <f t="shared" si="335"/>
        <v/>
      </c>
      <c r="S669" s="65" t="str">
        <f t="shared" si="335"/>
        <v/>
      </c>
      <c r="T669" s="65" t="str">
        <f t="shared" si="335"/>
        <v/>
      </c>
      <c r="U669" s="65" t="str">
        <f t="shared" si="335"/>
        <v/>
      </c>
      <c r="V669" s="66" t="str">
        <f t="shared" si="335"/>
        <v/>
      </c>
    </row>
    <row r="670" spans="1:22" ht="13.95" customHeight="1" x14ac:dyDescent="0.3">
      <c r="A670" s="81">
        <v>8015700</v>
      </c>
      <c r="B670" s="84" t="s">
        <v>48</v>
      </c>
      <c r="C670" s="58" t="s">
        <v>547</v>
      </c>
      <c r="D670" s="71"/>
      <c r="E670" s="91"/>
      <c r="F670" s="58"/>
      <c r="G670" s="58"/>
      <c r="H670" s="58"/>
      <c r="I670" s="58"/>
      <c r="J670" s="58"/>
      <c r="K670" s="58"/>
      <c r="L670" s="58"/>
      <c r="M670" s="58"/>
      <c r="Q670" s="58"/>
      <c r="R670" s="58"/>
      <c r="S670" s="58"/>
      <c r="T670" s="58"/>
      <c r="U670" s="58"/>
      <c r="V670" s="59"/>
    </row>
    <row r="671" spans="1:22" ht="13.95" customHeight="1" x14ac:dyDescent="0.3">
      <c r="A671" s="82"/>
      <c r="B671" s="85"/>
      <c r="C671" s="18" t="s">
        <v>548</v>
      </c>
      <c r="D671" s="72"/>
      <c r="E671" s="88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60"/>
    </row>
    <row r="672" spans="1:22" ht="13.95" customHeight="1" x14ac:dyDescent="0.3">
      <c r="A672" s="82"/>
      <c r="B672" s="85"/>
      <c r="C672" s="18" t="s">
        <v>549</v>
      </c>
      <c r="D672" s="72"/>
      <c r="E672" s="88"/>
      <c r="F672" s="63" t="str">
        <f t="shared" ref="F672:V672" si="336">IFERROR((F671-F670)/F670,"")</f>
        <v/>
      </c>
      <c r="G672" s="63" t="str">
        <f t="shared" si="336"/>
        <v/>
      </c>
      <c r="H672" s="63" t="str">
        <f t="shared" si="336"/>
        <v/>
      </c>
      <c r="I672" s="63" t="str">
        <f t="shared" si="336"/>
        <v/>
      </c>
      <c r="J672" s="63" t="str">
        <f t="shared" si="336"/>
        <v/>
      </c>
      <c r="K672" s="63" t="str">
        <f t="shared" si="336"/>
        <v/>
      </c>
      <c r="L672" s="63" t="str">
        <f t="shared" si="336"/>
        <v/>
      </c>
      <c r="M672" s="63" t="str">
        <f t="shared" si="336"/>
        <v/>
      </c>
      <c r="N672" s="35" t="str">
        <f t="shared" si="336"/>
        <v/>
      </c>
      <c r="O672" s="35" t="str">
        <f t="shared" si="336"/>
        <v/>
      </c>
      <c r="P672" s="35" t="str">
        <f t="shared" si="336"/>
        <v/>
      </c>
      <c r="Q672" s="63" t="str">
        <f t="shared" si="336"/>
        <v/>
      </c>
      <c r="R672" s="63" t="str">
        <f t="shared" si="336"/>
        <v/>
      </c>
      <c r="S672" s="63" t="str">
        <f t="shared" si="336"/>
        <v/>
      </c>
      <c r="T672" s="63" t="str">
        <f t="shared" si="336"/>
        <v/>
      </c>
      <c r="U672" s="63" t="str">
        <f t="shared" si="336"/>
        <v/>
      </c>
      <c r="V672" s="64" t="str">
        <f t="shared" si="336"/>
        <v/>
      </c>
    </row>
    <row r="673" spans="1:22" ht="13.95" customHeight="1" thickBot="1" x14ac:dyDescent="0.35">
      <c r="A673" s="83"/>
      <c r="B673" s="86"/>
      <c r="C673" s="61" t="s">
        <v>550</v>
      </c>
      <c r="D673" s="73"/>
      <c r="E673" s="89"/>
      <c r="F673" s="65" t="str">
        <f t="shared" ref="F673:V673" si="337">IFERROR(SQRT(2*(F671-F670)^2/(F671+F670)),"")</f>
        <v/>
      </c>
      <c r="G673" s="65" t="str">
        <f t="shared" si="337"/>
        <v/>
      </c>
      <c r="H673" s="65" t="str">
        <f t="shared" si="337"/>
        <v/>
      </c>
      <c r="I673" s="65" t="str">
        <f t="shared" si="337"/>
        <v/>
      </c>
      <c r="J673" s="65" t="str">
        <f t="shared" si="337"/>
        <v/>
      </c>
      <c r="K673" s="65" t="str">
        <f t="shared" si="337"/>
        <v/>
      </c>
      <c r="L673" s="65" t="str">
        <f t="shared" si="337"/>
        <v/>
      </c>
      <c r="M673" s="65" t="str">
        <f t="shared" si="337"/>
        <v/>
      </c>
      <c r="N673" s="70" t="str">
        <f t="shared" si="337"/>
        <v/>
      </c>
      <c r="O673" s="70" t="str">
        <f t="shared" si="337"/>
        <v/>
      </c>
      <c r="P673" s="70" t="str">
        <f t="shared" si="337"/>
        <v/>
      </c>
      <c r="Q673" s="65" t="str">
        <f t="shared" si="337"/>
        <v/>
      </c>
      <c r="R673" s="65" t="str">
        <f t="shared" si="337"/>
        <v/>
      </c>
      <c r="S673" s="65" t="str">
        <f t="shared" si="337"/>
        <v/>
      </c>
      <c r="T673" s="65" t="str">
        <f t="shared" si="337"/>
        <v/>
      </c>
      <c r="U673" s="65" t="str">
        <f t="shared" si="337"/>
        <v/>
      </c>
      <c r="V673" s="66" t="str">
        <f t="shared" si="337"/>
        <v/>
      </c>
    </row>
    <row r="674" spans="1:22" ht="13.95" customHeight="1" x14ac:dyDescent="0.3">
      <c r="A674" s="81">
        <v>8035300</v>
      </c>
      <c r="B674" s="84" t="s">
        <v>95</v>
      </c>
      <c r="C674" s="58" t="s">
        <v>547</v>
      </c>
      <c r="D674" s="71"/>
      <c r="E674" s="91"/>
      <c r="F674" s="58"/>
      <c r="G674" s="58"/>
      <c r="H674" s="58"/>
      <c r="I674" s="58"/>
      <c r="J674" s="58"/>
      <c r="K674" s="58"/>
      <c r="L674" s="58"/>
      <c r="M674" s="58"/>
      <c r="Q674" s="58"/>
      <c r="R674" s="58"/>
      <c r="S674" s="58"/>
      <c r="T674" s="58"/>
      <c r="U674" s="58"/>
      <c r="V674" s="59"/>
    </row>
    <row r="675" spans="1:22" ht="13.95" customHeight="1" x14ac:dyDescent="0.3">
      <c r="A675" s="82"/>
      <c r="B675" s="85"/>
      <c r="C675" s="18" t="s">
        <v>548</v>
      </c>
      <c r="D675" s="72"/>
      <c r="E675" s="88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60"/>
    </row>
    <row r="676" spans="1:22" ht="13.95" customHeight="1" x14ac:dyDescent="0.3">
      <c r="A676" s="82"/>
      <c r="B676" s="85"/>
      <c r="C676" s="18" t="s">
        <v>549</v>
      </c>
      <c r="D676" s="72"/>
      <c r="E676" s="88"/>
      <c r="F676" s="63" t="str">
        <f t="shared" ref="F676:V676" si="338">IFERROR((F675-F674)/F674,"")</f>
        <v/>
      </c>
      <c r="G676" s="63" t="str">
        <f t="shared" si="338"/>
        <v/>
      </c>
      <c r="H676" s="63" t="str">
        <f t="shared" si="338"/>
        <v/>
      </c>
      <c r="I676" s="63" t="str">
        <f t="shared" si="338"/>
        <v/>
      </c>
      <c r="J676" s="63" t="str">
        <f t="shared" si="338"/>
        <v/>
      </c>
      <c r="K676" s="63" t="str">
        <f t="shared" si="338"/>
        <v/>
      </c>
      <c r="L676" s="63" t="str">
        <f t="shared" si="338"/>
        <v/>
      </c>
      <c r="M676" s="63" t="str">
        <f t="shared" si="338"/>
        <v/>
      </c>
      <c r="N676" s="35" t="str">
        <f t="shared" si="338"/>
        <v/>
      </c>
      <c r="O676" s="35" t="str">
        <f t="shared" si="338"/>
        <v/>
      </c>
      <c r="P676" s="35" t="str">
        <f t="shared" si="338"/>
        <v/>
      </c>
      <c r="Q676" s="63" t="str">
        <f t="shared" si="338"/>
        <v/>
      </c>
      <c r="R676" s="63" t="str">
        <f t="shared" si="338"/>
        <v/>
      </c>
      <c r="S676" s="63" t="str">
        <f t="shared" si="338"/>
        <v/>
      </c>
      <c r="T676" s="63" t="str">
        <f t="shared" si="338"/>
        <v/>
      </c>
      <c r="U676" s="63" t="str">
        <f t="shared" si="338"/>
        <v/>
      </c>
      <c r="V676" s="64" t="str">
        <f t="shared" si="338"/>
        <v/>
      </c>
    </row>
    <row r="677" spans="1:22" ht="13.95" customHeight="1" thickBot="1" x14ac:dyDescent="0.35">
      <c r="A677" s="83"/>
      <c r="B677" s="86"/>
      <c r="C677" s="61" t="s">
        <v>550</v>
      </c>
      <c r="D677" s="73"/>
      <c r="E677" s="89"/>
      <c r="F677" s="65" t="str">
        <f t="shared" ref="F677:V677" si="339">IFERROR(SQRT(2*(F675-F674)^2/(F675+F674)),"")</f>
        <v/>
      </c>
      <c r="G677" s="65" t="str">
        <f t="shared" si="339"/>
        <v/>
      </c>
      <c r="H677" s="65" t="str">
        <f t="shared" si="339"/>
        <v/>
      </c>
      <c r="I677" s="65" t="str">
        <f t="shared" si="339"/>
        <v/>
      </c>
      <c r="J677" s="65" t="str">
        <f t="shared" si="339"/>
        <v/>
      </c>
      <c r="K677" s="65" t="str">
        <f t="shared" si="339"/>
        <v/>
      </c>
      <c r="L677" s="65" t="str">
        <f t="shared" si="339"/>
        <v/>
      </c>
      <c r="M677" s="65" t="str">
        <f t="shared" si="339"/>
        <v/>
      </c>
      <c r="N677" s="70" t="str">
        <f t="shared" si="339"/>
        <v/>
      </c>
      <c r="O677" s="70" t="str">
        <f t="shared" si="339"/>
        <v/>
      </c>
      <c r="P677" s="70" t="str">
        <f t="shared" si="339"/>
        <v/>
      </c>
      <c r="Q677" s="65" t="str">
        <f t="shared" si="339"/>
        <v/>
      </c>
      <c r="R677" s="65" t="str">
        <f t="shared" si="339"/>
        <v/>
      </c>
      <c r="S677" s="65" t="str">
        <f t="shared" si="339"/>
        <v/>
      </c>
      <c r="T677" s="65" t="str">
        <f t="shared" si="339"/>
        <v/>
      </c>
      <c r="U677" s="65" t="str">
        <f t="shared" si="339"/>
        <v/>
      </c>
      <c r="V677" s="66" t="str">
        <f t="shared" si="339"/>
        <v/>
      </c>
    </row>
    <row r="678" spans="1:22" ht="13.95" customHeight="1" x14ac:dyDescent="0.3">
      <c r="A678" s="81">
        <v>8028000</v>
      </c>
      <c r="B678" s="84" t="s">
        <v>195</v>
      </c>
      <c r="C678" s="58" t="s">
        <v>547</v>
      </c>
      <c r="D678" s="71"/>
      <c r="E678" s="91"/>
      <c r="F678" s="58"/>
      <c r="G678" s="58"/>
      <c r="H678" s="58"/>
      <c r="I678" s="58"/>
      <c r="J678" s="58"/>
      <c r="K678" s="58"/>
      <c r="L678" s="58"/>
      <c r="M678" s="58"/>
      <c r="Q678" s="58"/>
      <c r="R678" s="58"/>
      <c r="S678" s="58"/>
      <c r="T678" s="58"/>
      <c r="U678" s="58"/>
      <c r="V678" s="59"/>
    </row>
    <row r="679" spans="1:22" ht="13.95" customHeight="1" x14ac:dyDescent="0.3">
      <c r="A679" s="82"/>
      <c r="B679" s="85"/>
      <c r="C679" s="18" t="s">
        <v>548</v>
      </c>
      <c r="D679" s="72"/>
      <c r="E679" s="88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60"/>
    </row>
    <row r="680" spans="1:22" ht="13.95" customHeight="1" x14ac:dyDescent="0.3">
      <c r="A680" s="82"/>
      <c r="B680" s="85"/>
      <c r="C680" s="18" t="s">
        <v>549</v>
      </c>
      <c r="D680" s="72"/>
      <c r="E680" s="88"/>
      <c r="F680" s="63" t="str">
        <f t="shared" ref="F680:V680" si="340">IFERROR((F679-F678)/F678,"")</f>
        <v/>
      </c>
      <c r="G680" s="63" t="str">
        <f t="shared" si="340"/>
        <v/>
      </c>
      <c r="H680" s="63" t="str">
        <f t="shared" si="340"/>
        <v/>
      </c>
      <c r="I680" s="63" t="str">
        <f t="shared" si="340"/>
        <v/>
      </c>
      <c r="J680" s="63" t="str">
        <f t="shared" si="340"/>
        <v/>
      </c>
      <c r="K680" s="63" t="str">
        <f t="shared" si="340"/>
        <v/>
      </c>
      <c r="L680" s="63" t="str">
        <f t="shared" si="340"/>
        <v/>
      </c>
      <c r="M680" s="63" t="str">
        <f t="shared" si="340"/>
        <v/>
      </c>
      <c r="N680" s="35" t="str">
        <f t="shared" si="340"/>
        <v/>
      </c>
      <c r="O680" s="35" t="str">
        <f t="shared" si="340"/>
        <v/>
      </c>
      <c r="P680" s="35" t="str">
        <f t="shared" si="340"/>
        <v/>
      </c>
      <c r="Q680" s="63" t="str">
        <f t="shared" si="340"/>
        <v/>
      </c>
      <c r="R680" s="63" t="str">
        <f t="shared" si="340"/>
        <v/>
      </c>
      <c r="S680" s="63" t="str">
        <f t="shared" si="340"/>
        <v/>
      </c>
      <c r="T680" s="63" t="str">
        <f t="shared" si="340"/>
        <v/>
      </c>
      <c r="U680" s="63" t="str">
        <f t="shared" si="340"/>
        <v/>
      </c>
      <c r="V680" s="64" t="str">
        <f t="shared" si="340"/>
        <v/>
      </c>
    </row>
    <row r="681" spans="1:22" ht="13.95" customHeight="1" thickBot="1" x14ac:dyDescent="0.35">
      <c r="A681" s="83"/>
      <c r="B681" s="86"/>
      <c r="C681" s="61" t="s">
        <v>550</v>
      </c>
      <c r="D681" s="73"/>
      <c r="E681" s="89"/>
      <c r="F681" s="65" t="str">
        <f t="shared" ref="F681:V681" si="341">IFERROR(SQRT(2*(F679-F678)^2/(F679+F678)),"")</f>
        <v/>
      </c>
      <c r="G681" s="65" t="str">
        <f t="shared" si="341"/>
        <v/>
      </c>
      <c r="H681" s="65" t="str">
        <f t="shared" si="341"/>
        <v/>
      </c>
      <c r="I681" s="65" t="str">
        <f t="shared" si="341"/>
        <v/>
      </c>
      <c r="J681" s="65" t="str">
        <f t="shared" si="341"/>
        <v/>
      </c>
      <c r="K681" s="65" t="str">
        <f t="shared" si="341"/>
        <v/>
      </c>
      <c r="L681" s="65" t="str">
        <f t="shared" si="341"/>
        <v/>
      </c>
      <c r="M681" s="65" t="str">
        <f t="shared" si="341"/>
        <v/>
      </c>
      <c r="N681" s="70" t="str">
        <f t="shared" si="341"/>
        <v/>
      </c>
      <c r="O681" s="70" t="str">
        <f t="shared" si="341"/>
        <v/>
      </c>
      <c r="P681" s="70" t="str">
        <f t="shared" si="341"/>
        <v/>
      </c>
      <c r="Q681" s="65" t="str">
        <f t="shared" si="341"/>
        <v/>
      </c>
      <c r="R681" s="65" t="str">
        <f t="shared" si="341"/>
        <v/>
      </c>
      <c r="S681" s="65" t="str">
        <f t="shared" si="341"/>
        <v/>
      </c>
      <c r="T681" s="65" t="str">
        <f t="shared" si="341"/>
        <v/>
      </c>
      <c r="U681" s="65" t="str">
        <f t="shared" si="341"/>
        <v/>
      </c>
      <c r="V681" s="66" t="str">
        <f t="shared" si="341"/>
        <v/>
      </c>
    </row>
    <row r="682" spans="1:22" ht="13.95" customHeight="1" x14ac:dyDescent="0.3">
      <c r="A682" s="81">
        <v>8055950</v>
      </c>
      <c r="B682" s="84" t="s">
        <v>510</v>
      </c>
      <c r="C682" s="58" t="s">
        <v>547</v>
      </c>
      <c r="D682" s="71"/>
      <c r="E682" s="91"/>
      <c r="F682" s="58"/>
      <c r="G682" s="58"/>
      <c r="H682" s="58"/>
      <c r="I682" s="58"/>
      <c r="J682" s="58"/>
      <c r="K682" s="58"/>
      <c r="L682" s="58"/>
      <c r="M682" s="58"/>
      <c r="Q682" s="58"/>
      <c r="R682" s="58"/>
      <c r="S682" s="58"/>
      <c r="T682" s="58"/>
      <c r="U682" s="58"/>
      <c r="V682" s="59"/>
    </row>
    <row r="683" spans="1:22" ht="13.95" customHeight="1" x14ac:dyDescent="0.3">
      <c r="A683" s="82"/>
      <c r="B683" s="85"/>
      <c r="C683" s="18" t="s">
        <v>548</v>
      </c>
      <c r="D683" s="72"/>
      <c r="E683" s="88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60"/>
    </row>
    <row r="684" spans="1:22" ht="13.95" customHeight="1" x14ac:dyDescent="0.3">
      <c r="A684" s="82"/>
      <c r="B684" s="85"/>
      <c r="C684" s="18" t="s">
        <v>549</v>
      </c>
      <c r="D684" s="72"/>
      <c r="E684" s="88"/>
      <c r="F684" s="63" t="str">
        <f t="shared" ref="F684:V684" si="342">IFERROR((F683-F682)/F682,"")</f>
        <v/>
      </c>
      <c r="G684" s="63" t="str">
        <f t="shared" si="342"/>
        <v/>
      </c>
      <c r="H684" s="63" t="str">
        <f t="shared" si="342"/>
        <v/>
      </c>
      <c r="I684" s="63" t="str">
        <f t="shared" si="342"/>
        <v/>
      </c>
      <c r="J684" s="63" t="str">
        <f t="shared" si="342"/>
        <v/>
      </c>
      <c r="K684" s="63" t="str">
        <f t="shared" si="342"/>
        <v/>
      </c>
      <c r="L684" s="63" t="str">
        <f t="shared" si="342"/>
        <v/>
      </c>
      <c r="M684" s="63" t="str">
        <f t="shared" si="342"/>
        <v/>
      </c>
      <c r="N684" s="35" t="str">
        <f t="shared" si="342"/>
        <v/>
      </c>
      <c r="O684" s="35" t="str">
        <f t="shared" si="342"/>
        <v/>
      </c>
      <c r="P684" s="35" t="str">
        <f t="shared" si="342"/>
        <v/>
      </c>
      <c r="Q684" s="63" t="str">
        <f t="shared" si="342"/>
        <v/>
      </c>
      <c r="R684" s="63" t="str">
        <f t="shared" si="342"/>
        <v/>
      </c>
      <c r="S684" s="63" t="str">
        <f t="shared" si="342"/>
        <v/>
      </c>
      <c r="T684" s="63" t="str">
        <f t="shared" si="342"/>
        <v/>
      </c>
      <c r="U684" s="63" t="str">
        <f t="shared" si="342"/>
        <v/>
      </c>
      <c r="V684" s="64" t="str">
        <f t="shared" si="342"/>
        <v/>
      </c>
    </row>
    <row r="685" spans="1:22" ht="13.95" customHeight="1" thickBot="1" x14ac:dyDescent="0.35">
      <c r="A685" s="83"/>
      <c r="B685" s="86"/>
      <c r="C685" s="61" t="s">
        <v>550</v>
      </c>
      <c r="D685" s="73"/>
      <c r="E685" s="89"/>
      <c r="F685" s="65" t="str">
        <f t="shared" ref="F685:V685" si="343">IFERROR(SQRT(2*(F683-F682)^2/(F683+F682)),"")</f>
        <v/>
      </c>
      <c r="G685" s="65" t="str">
        <f t="shared" si="343"/>
        <v/>
      </c>
      <c r="H685" s="65" t="str">
        <f t="shared" si="343"/>
        <v/>
      </c>
      <c r="I685" s="65" t="str">
        <f t="shared" si="343"/>
        <v/>
      </c>
      <c r="J685" s="65" t="str">
        <f t="shared" si="343"/>
        <v/>
      </c>
      <c r="K685" s="65" t="str">
        <f t="shared" si="343"/>
        <v/>
      </c>
      <c r="L685" s="65" t="str">
        <f t="shared" si="343"/>
        <v/>
      </c>
      <c r="M685" s="65" t="str">
        <f t="shared" si="343"/>
        <v/>
      </c>
      <c r="N685" s="70" t="str">
        <f t="shared" si="343"/>
        <v/>
      </c>
      <c r="O685" s="70" t="str">
        <f t="shared" si="343"/>
        <v/>
      </c>
      <c r="P685" s="70" t="str">
        <f t="shared" si="343"/>
        <v/>
      </c>
      <c r="Q685" s="65" t="str">
        <f t="shared" si="343"/>
        <v/>
      </c>
      <c r="R685" s="65" t="str">
        <f t="shared" si="343"/>
        <v/>
      </c>
      <c r="S685" s="65" t="str">
        <f t="shared" si="343"/>
        <v/>
      </c>
      <c r="T685" s="65" t="str">
        <f t="shared" si="343"/>
        <v/>
      </c>
      <c r="U685" s="65" t="str">
        <f t="shared" si="343"/>
        <v/>
      </c>
      <c r="V685" s="66" t="str">
        <f t="shared" si="343"/>
        <v/>
      </c>
    </row>
    <row r="686" spans="1:22" ht="13.95" customHeight="1" x14ac:dyDescent="0.3">
      <c r="A686" s="81">
        <v>8057400</v>
      </c>
      <c r="B686" s="84" t="s">
        <v>143</v>
      </c>
      <c r="C686" s="58" t="s">
        <v>547</v>
      </c>
      <c r="D686" s="71"/>
      <c r="E686" s="91"/>
      <c r="F686" s="58"/>
      <c r="G686" s="58"/>
      <c r="H686" s="58"/>
      <c r="I686" s="58"/>
      <c r="J686" s="58"/>
      <c r="K686" s="58"/>
      <c r="L686" s="58"/>
      <c r="M686" s="58"/>
      <c r="Q686" s="58"/>
      <c r="R686" s="58"/>
      <c r="S686" s="58"/>
      <c r="T686" s="58"/>
      <c r="U686" s="58"/>
      <c r="V686" s="59"/>
    </row>
    <row r="687" spans="1:22" ht="13.95" customHeight="1" x14ac:dyDescent="0.3">
      <c r="A687" s="82"/>
      <c r="B687" s="85"/>
      <c r="C687" s="18" t="s">
        <v>548</v>
      </c>
      <c r="D687" s="72"/>
      <c r="E687" s="88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60"/>
    </row>
    <row r="688" spans="1:22" ht="13.95" customHeight="1" x14ac:dyDescent="0.3">
      <c r="A688" s="82"/>
      <c r="B688" s="85"/>
      <c r="C688" s="18" t="s">
        <v>549</v>
      </c>
      <c r="D688" s="72"/>
      <c r="E688" s="88"/>
      <c r="F688" s="63" t="str">
        <f t="shared" ref="F688:V688" si="344">IFERROR((F687-F686)/F686,"")</f>
        <v/>
      </c>
      <c r="G688" s="63" t="str">
        <f t="shared" si="344"/>
        <v/>
      </c>
      <c r="H688" s="63" t="str">
        <f t="shared" si="344"/>
        <v/>
      </c>
      <c r="I688" s="63" t="str">
        <f t="shared" si="344"/>
        <v/>
      </c>
      <c r="J688" s="63" t="str">
        <f t="shared" si="344"/>
        <v/>
      </c>
      <c r="K688" s="63" t="str">
        <f t="shared" si="344"/>
        <v/>
      </c>
      <c r="L688" s="63" t="str">
        <f t="shared" si="344"/>
        <v/>
      </c>
      <c r="M688" s="63" t="str">
        <f t="shared" si="344"/>
        <v/>
      </c>
      <c r="N688" s="35" t="str">
        <f t="shared" si="344"/>
        <v/>
      </c>
      <c r="O688" s="35" t="str">
        <f t="shared" si="344"/>
        <v/>
      </c>
      <c r="P688" s="35" t="str">
        <f t="shared" si="344"/>
        <v/>
      </c>
      <c r="Q688" s="63" t="str">
        <f t="shared" si="344"/>
        <v/>
      </c>
      <c r="R688" s="63" t="str">
        <f t="shared" si="344"/>
        <v/>
      </c>
      <c r="S688" s="63" t="str">
        <f t="shared" si="344"/>
        <v/>
      </c>
      <c r="T688" s="63" t="str">
        <f t="shared" si="344"/>
        <v/>
      </c>
      <c r="U688" s="63" t="str">
        <f t="shared" si="344"/>
        <v/>
      </c>
      <c r="V688" s="64" t="str">
        <f t="shared" si="344"/>
        <v/>
      </c>
    </row>
    <row r="689" spans="1:22" ht="13.95" customHeight="1" thickBot="1" x14ac:dyDescent="0.35">
      <c r="A689" s="83"/>
      <c r="B689" s="86"/>
      <c r="C689" s="61" t="s">
        <v>550</v>
      </c>
      <c r="D689" s="73"/>
      <c r="E689" s="89"/>
      <c r="F689" s="65" t="str">
        <f t="shared" ref="F689:V689" si="345">IFERROR(SQRT(2*(F687-F686)^2/(F687+F686)),"")</f>
        <v/>
      </c>
      <c r="G689" s="65" t="str">
        <f t="shared" si="345"/>
        <v/>
      </c>
      <c r="H689" s="65" t="str">
        <f t="shared" si="345"/>
        <v/>
      </c>
      <c r="I689" s="65" t="str">
        <f t="shared" si="345"/>
        <v/>
      </c>
      <c r="J689" s="65" t="str">
        <f t="shared" si="345"/>
        <v/>
      </c>
      <c r="K689" s="65" t="str">
        <f t="shared" si="345"/>
        <v/>
      </c>
      <c r="L689" s="65" t="str">
        <f t="shared" si="345"/>
        <v/>
      </c>
      <c r="M689" s="65" t="str">
        <f t="shared" si="345"/>
        <v/>
      </c>
      <c r="N689" s="70" t="str">
        <f t="shared" si="345"/>
        <v/>
      </c>
      <c r="O689" s="70" t="str">
        <f t="shared" si="345"/>
        <v/>
      </c>
      <c r="P689" s="70" t="str">
        <f t="shared" si="345"/>
        <v/>
      </c>
      <c r="Q689" s="65" t="str">
        <f t="shared" si="345"/>
        <v/>
      </c>
      <c r="R689" s="65" t="str">
        <f t="shared" si="345"/>
        <v/>
      </c>
      <c r="S689" s="65" t="str">
        <f t="shared" si="345"/>
        <v/>
      </c>
      <c r="T689" s="65" t="str">
        <f t="shared" si="345"/>
        <v/>
      </c>
      <c r="U689" s="65" t="str">
        <f t="shared" si="345"/>
        <v/>
      </c>
      <c r="V689" s="66" t="str">
        <f t="shared" si="345"/>
        <v/>
      </c>
    </row>
    <row r="690" spans="1:22" ht="13.95" customHeight="1" x14ac:dyDescent="0.3">
      <c r="A690" s="81">
        <v>8057800</v>
      </c>
      <c r="B690" s="84" t="s">
        <v>240</v>
      </c>
      <c r="C690" s="58" t="s">
        <v>547</v>
      </c>
      <c r="D690" s="71"/>
      <c r="E690" s="91"/>
      <c r="F690" s="58"/>
      <c r="G690" s="58"/>
      <c r="H690" s="58"/>
      <c r="I690" s="58"/>
      <c r="J690" s="58"/>
      <c r="K690" s="58"/>
      <c r="L690" s="58"/>
      <c r="M690" s="58"/>
      <c r="Q690" s="58"/>
      <c r="R690" s="58"/>
      <c r="S690" s="58"/>
      <c r="T690" s="58"/>
      <c r="U690" s="58"/>
      <c r="V690" s="59"/>
    </row>
    <row r="691" spans="1:22" ht="13.95" customHeight="1" x14ac:dyDescent="0.3">
      <c r="A691" s="82"/>
      <c r="B691" s="85"/>
      <c r="C691" s="18" t="s">
        <v>548</v>
      </c>
      <c r="D691" s="72"/>
      <c r="E691" s="88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60"/>
    </row>
    <row r="692" spans="1:22" ht="13.95" customHeight="1" x14ac:dyDescent="0.3">
      <c r="A692" s="82"/>
      <c r="B692" s="85"/>
      <c r="C692" s="18" t="s">
        <v>549</v>
      </c>
      <c r="D692" s="72"/>
      <c r="E692" s="88"/>
      <c r="F692" s="63" t="str">
        <f t="shared" ref="F692:V692" si="346">IFERROR((F691-F690)/F690,"")</f>
        <v/>
      </c>
      <c r="G692" s="63" t="str">
        <f t="shared" si="346"/>
        <v/>
      </c>
      <c r="H692" s="63" t="str">
        <f t="shared" si="346"/>
        <v/>
      </c>
      <c r="I692" s="63" t="str">
        <f t="shared" si="346"/>
        <v/>
      </c>
      <c r="J692" s="63" t="str">
        <f t="shared" si="346"/>
        <v/>
      </c>
      <c r="K692" s="63" t="str">
        <f t="shared" si="346"/>
        <v/>
      </c>
      <c r="L692" s="63" t="str">
        <f t="shared" si="346"/>
        <v/>
      </c>
      <c r="M692" s="63" t="str">
        <f t="shared" si="346"/>
        <v/>
      </c>
      <c r="N692" s="35" t="str">
        <f t="shared" si="346"/>
        <v/>
      </c>
      <c r="O692" s="35" t="str">
        <f t="shared" si="346"/>
        <v/>
      </c>
      <c r="P692" s="35" t="str">
        <f t="shared" si="346"/>
        <v/>
      </c>
      <c r="Q692" s="63" t="str">
        <f t="shared" si="346"/>
        <v/>
      </c>
      <c r="R692" s="63" t="str">
        <f t="shared" si="346"/>
        <v/>
      </c>
      <c r="S692" s="63" t="str">
        <f t="shared" si="346"/>
        <v/>
      </c>
      <c r="T692" s="63" t="str">
        <f t="shared" si="346"/>
        <v/>
      </c>
      <c r="U692" s="63" t="str">
        <f t="shared" si="346"/>
        <v/>
      </c>
      <c r="V692" s="64" t="str">
        <f t="shared" si="346"/>
        <v/>
      </c>
    </row>
    <row r="693" spans="1:22" ht="13.95" customHeight="1" thickBot="1" x14ac:dyDescent="0.35">
      <c r="A693" s="83"/>
      <c r="B693" s="86"/>
      <c r="C693" s="61" t="s">
        <v>550</v>
      </c>
      <c r="D693" s="73"/>
      <c r="E693" s="89"/>
      <c r="F693" s="65" t="str">
        <f t="shared" ref="F693:V693" si="347">IFERROR(SQRT(2*(F691-F690)^2/(F691+F690)),"")</f>
        <v/>
      </c>
      <c r="G693" s="65" t="str">
        <f t="shared" si="347"/>
        <v/>
      </c>
      <c r="H693" s="65" t="str">
        <f t="shared" si="347"/>
        <v/>
      </c>
      <c r="I693" s="65" t="str">
        <f t="shared" si="347"/>
        <v/>
      </c>
      <c r="J693" s="65" t="str">
        <f t="shared" si="347"/>
        <v/>
      </c>
      <c r="K693" s="65" t="str">
        <f t="shared" si="347"/>
        <v/>
      </c>
      <c r="L693" s="65" t="str">
        <f t="shared" si="347"/>
        <v/>
      </c>
      <c r="M693" s="65" t="str">
        <f t="shared" si="347"/>
        <v/>
      </c>
      <c r="N693" s="70" t="str">
        <f t="shared" si="347"/>
        <v/>
      </c>
      <c r="O693" s="70" t="str">
        <f t="shared" si="347"/>
        <v/>
      </c>
      <c r="P693" s="70" t="str">
        <f t="shared" si="347"/>
        <v/>
      </c>
      <c r="Q693" s="65" t="str">
        <f t="shared" si="347"/>
        <v/>
      </c>
      <c r="R693" s="65" t="str">
        <f t="shared" si="347"/>
        <v/>
      </c>
      <c r="S693" s="65" t="str">
        <f t="shared" si="347"/>
        <v/>
      </c>
      <c r="T693" s="65" t="str">
        <f t="shared" si="347"/>
        <v/>
      </c>
      <c r="U693" s="65" t="str">
        <f t="shared" si="347"/>
        <v/>
      </c>
      <c r="V693" s="66" t="str">
        <f t="shared" si="347"/>
        <v/>
      </c>
    </row>
    <row r="694" spans="1:22" ht="13.95" customHeight="1" x14ac:dyDescent="0.3">
      <c r="A694" s="81">
        <v>8057350</v>
      </c>
      <c r="B694" s="84" t="s">
        <v>142</v>
      </c>
      <c r="C694" s="58" t="s">
        <v>547</v>
      </c>
      <c r="D694" s="71"/>
      <c r="E694" s="91"/>
      <c r="F694" s="58"/>
      <c r="G694" s="58"/>
      <c r="H694" s="58"/>
      <c r="I694" s="58"/>
      <c r="J694" s="58"/>
      <c r="K694" s="58"/>
      <c r="L694" s="58"/>
      <c r="M694" s="58"/>
      <c r="Q694" s="58"/>
      <c r="R694" s="58"/>
      <c r="S694" s="58"/>
      <c r="T694" s="58"/>
      <c r="U694" s="58"/>
      <c r="V694" s="59"/>
    </row>
    <row r="695" spans="1:22" ht="13.95" customHeight="1" x14ac:dyDescent="0.3">
      <c r="A695" s="82"/>
      <c r="B695" s="85"/>
      <c r="C695" s="18" t="s">
        <v>548</v>
      </c>
      <c r="D695" s="72"/>
      <c r="E695" s="88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60"/>
    </row>
    <row r="696" spans="1:22" ht="13.95" customHeight="1" x14ac:dyDescent="0.3">
      <c r="A696" s="82"/>
      <c r="B696" s="85"/>
      <c r="C696" s="18" t="s">
        <v>549</v>
      </c>
      <c r="D696" s="72"/>
      <c r="E696" s="88"/>
      <c r="F696" s="63" t="str">
        <f t="shared" ref="F696:V696" si="348">IFERROR((F695-F694)/F694,"")</f>
        <v/>
      </c>
      <c r="G696" s="63" t="str">
        <f t="shared" si="348"/>
        <v/>
      </c>
      <c r="H696" s="63" t="str">
        <f t="shared" si="348"/>
        <v/>
      </c>
      <c r="I696" s="63" t="str">
        <f t="shared" si="348"/>
        <v/>
      </c>
      <c r="J696" s="63" t="str">
        <f t="shared" si="348"/>
        <v/>
      </c>
      <c r="K696" s="63" t="str">
        <f t="shared" si="348"/>
        <v/>
      </c>
      <c r="L696" s="63" t="str">
        <f t="shared" si="348"/>
        <v/>
      </c>
      <c r="M696" s="63" t="str">
        <f t="shared" si="348"/>
        <v/>
      </c>
      <c r="N696" s="35" t="str">
        <f t="shared" si="348"/>
        <v/>
      </c>
      <c r="O696" s="35" t="str">
        <f t="shared" si="348"/>
        <v/>
      </c>
      <c r="P696" s="35" t="str">
        <f t="shared" si="348"/>
        <v/>
      </c>
      <c r="Q696" s="63" t="str">
        <f t="shared" si="348"/>
        <v/>
      </c>
      <c r="R696" s="63" t="str">
        <f t="shared" si="348"/>
        <v/>
      </c>
      <c r="S696" s="63" t="str">
        <f t="shared" si="348"/>
        <v/>
      </c>
      <c r="T696" s="63" t="str">
        <f t="shared" si="348"/>
        <v/>
      </c>
      <c r="U696" s="63" t="str">
        <f t="shared" si="348"/>
        <v/>
      </c>
      <c r="V696" s="64" t="str">
        <f t="shared" si="348"/>
        <v/>
      </c>
    </row>
    <row r="697" spans="1:22" ht="13.95" customHeight="1" thickBot="1" x14ac:dyDescent="0.35">
      <c r="A697" s="83"/>
      <c r="B697" s="86"/>
      <c r="C697" s="61" t="s">
        <v>550</v>
      </c>
      <c r="D697" s="73"/>
      <c r="E697" s="89"/>
      <c r="F697" s="65" t="str">
        <f t="shared" ref="F697:V697" si="349">IFERROR(SQRT(2*(F695-F694)^2/(F695+F694)),"")</f>
        <v/>
      </c>
      <c r="G697" s="65" t="str">
        <f t="shared" si="349"/>
        <v/>
      </c>
      <c r="H697" s="65" t="str">
        <f t="shared" si="349"/>
        <v/>
      </c>
      <c r="I697" s="65" t="str">
        <f t="shared" si="349"/>
        <v/>
      </c>
      <c r="J697" s="65" t="str">
        <f t="shared" si="349"/>
        <v/>
      </c>
      <c r="K697" s="65" t="str">
        <f t="shared" si="349"/>
        <v/>
      </c>
      <c r="L697" s="65" t="str">
        <f t="shared" si="349"/>
        <v/>
      </c>
      <c r="M697" s="65" t="str">
        <f t="shared" si="349"/>
        <v/>
      </c>
      <c r="N697" s="70" t="str">
        <f t="shared" si="349"/>
        <v/>
      </c>
      <c r="O697" s="70" t="str">
        <f t="shared" si="349"/>
        <v/>
      </c>
      <c r="P697" s="70" t="str">
        <f t="shared" si="349"/>
        <v/>
      </c>
      <c r="Q697" s="65" t="str">
        <f t="shared" si="349"/>
        <v/>
      </c>
      <c r="R697" s="65" t="str">
        <f t="shared" si="349"/>
        <v/>
      </c>
      <c r="S697" s="65" t="str">
        <f t="shared" si="349"/>
        <v/>
      </c>
      <c r="T697" s="65" t="str">
        <f t="shared" si="349"/>
        <v/>
      </c>
      <c r="U697" s="65" t="str">
        <f t="shared" si="349"/>
        <v/>
      </c>
      <c r="V697" s="66" t="str">
        <f t="shared" si="349"/>
        <v/>
      </c>
    </row>
    <row r="698" spans="1:22" ht="13.95" customHeight="1" x14ac:dyDescent="0.3">
      <c r="A698" s="81">
        <v>8057450</v>
      </c>
      <c r="B698" s="84" t="s">
        <v>144</v>
      </c>
      <c r="C698" s="58" t="s">
        <v>547</v>
      </c>
      <c r="D698" s="71"/>
      <c r="E698" s="91"/>
      <c r="F698" s="58"/>
      <c r="G698" s="58"/>
      <c r="H698" s="58"/>
      <c r="I698" s="58"/>
      <c r="J698" s="58"/>
      <c r="K698" s="58"/>
      <c r="L698" s="58"/>
      <c r="M698" s="58"/>
      <c r="Q698" s="58"/>
      <c r="R698" s="58"/>
      <c r="S698" s="58"/>
      <c r="T698" s="58"/>
      <c r="U698" s="58"/>
      <c r="V698" s="59"/>
    </row>
    <row r="699" spans="1:22" ht="13.95" customHeight="1" x14ac:dyDescent="0.3">
      <c r="A699" s="82"/>
      <c r="B699" s="85"/>
      <c r="C699" s="18" t="s">
        <v>548</v>
      </c>
      <c r="D699" s="72"/>
      <c r="E699" s="88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60"/>
    </row>
    <row r="700" spans="1:22" ht="13.95" customHeight="1" x14ac:dyDescent="0.3">
      <c r="A700" s="82"/>
      <c r="B700" s="85"/>
      <c r="C700" s="18" t="s">
        <v>549</v>
      </c>
      <c r="D700" s="72"/>
      <c r="E700" s="88"/>
      <c r="F700" s="63" t="str">
        <f t="shared" ref="F700:V700" si="350">IFERROR((F699-F698)/F698,"")</f>
        <v/>
      </c>
      <c r="G700" s="63" t="str">
        <f t="shared" si="350"/>
        <v/>
      </c>
      <c r="H700" s="63" t="str">
        <f t="shared" si="350"/>
        <v/>
      </c>
      <c r="I700" s="63" t="str">
        <f t="shared" si="350"/>
        <v/>
      </c>
      <c r="J700" s="63" t="str">
        <f t="shared" si="350"/>
        <v/>
      </c>
      <c r="K700" s="63" t="str">
        <f t="shared" si="350"/>
        <v/>
      </c>
      <c r="L700" s="63" t="str">
        <f t="shared" si="350"/>
        <v/>
      </c>
      <c r="M700" s="63" t="str">
        <f t="shared" si="350"/>
        <v/>
      </c>
      <c r="N700" s="35" t="str">
        <f t="shared" si="350"/>
        <v/>
      </c>
      <c r="O700" s="35" t="str">
        <f t="shared" si="350"/>
        <v/>
      </c>
      <c r="P700" s="35" t="str">
        <f t="shared" si="350"/>
        <v/>
      </c>
      <c r="Q700" s="63" t="str">
        <f t="shared" si="350"/>
        <v/>
      </c>
      <c r="R700" s="63" t="str">
        <f t="shared" si="350"/>
        <v/>
      </c>
      <c r="S700" s="63" t="str">
        <f t="shared" si="350"/>
        <v/>
      </c>
      <c r="T700" s="63" t="str">
        <f t="shared" si="350"/>
        <v/>
      </c>
      <c r="U700" s="63" t="str">
        <f t="shared" si="350"/>
        <v/>
      </c>
      <c r="V700" s="64" t="str">
        <f t="shared" si="350"/>
        <v/>
      </c>
    </row>
    <row r="701" spans="1:22" ht="13.95" customHeight="1" thickBot="1" x14ac:dyDescent="0.35">
      <c r="A701" s="83"/>
      <c r="B701" s="86"/>
      <c r="C701" s="61" t="s">
        <v>550</v>
      </c>
      <c r="D701" s="73"/>
      <c r="E701" s="89"/>
      <c r="F701" s="65" t="str">
        <f t="shared" ref="F701:V701" si="351">IFERROR(SQRT(2*(F699-F698)^2/(F699+F698)),"")</f>
        <v/>
      </c>
      <c r="G701" s="65" t="str">
        <f t="shared" si="351"/>
        <v/>
      </c>
      <c r="H701" s="65" t="str">
        <f t="shared" si="351"/>
        <v/>
      </c>
      <c r="I701" s="65" t="str">
        <f t="shared" si="351"/>
        <v/>
      </c>
      <c r="J701" s="65" t="str">
        <f t="shared" si="351"/>
        <v/>
      </c>
      <c r="K701" s="65" t="str">
        <f t="shared" si="351"/>
        <v/>
      </c>
      <c r="L701" s="65" t="str">
        <f t="shared" si="351"/>
        <v/>
      </c>
      <c r="M701" s="65" t="str">
        <f t="shared" si="351"/>
        <v/>
      </c>
      <c r="N701" s="70" t="str">
        <f t="shared" si="351"/>
        <v/>
      </c>
      <c r="O701" s="70" t="str">
        <f t="shared" si="351"/>
        <v/>
      </c>
      <c r="P701" s="70" t="str">
        <f t="shared" si="351"/>
        <v/>
      </c>
      <c r="Q701" s="65" t="str">
        <f t="shared" si="351"/>
        <v/>
      </c>
      <c r="R701" s="65" t="str">
        <f t="shared" si="351"/>
        <v/>
      </c>
      <c r="S701" s="65" t="str">
        <f t="shared" si="351"/>
        <v/>
      </c>
      <c r="T701" s="65" t="str">
        <f t="shared" si="351"/>
        <v/>
      </c>
      <c r="U701" s="65" t="str">
        <f t="shared" si="351"/>
        <v/>
      </c>
      <c r="V701" s="66" t="str">
        <f t="shared" si="351"/>
        <v/>
      </c>
    </row>
    <row r="702" spans="1:22" ht="13.95" customHeight="1" x14ac:dyDescent="0.3">
      <c r="A702" s="81">
        <v>8057650</v>
      </c>
      <c r="B702" s="84" t="s">
        <v>148</v>
      </c>
      <c r="C702" s="58" t="s">
        <v>547</v>
      </c>
      <c r="D702" s="71"/>
      <c r="E702" s="91"/>
      <c r="F702" s="58"/>
      <c r="G702" s="58"/>
      <c r="H702" s="58"/>
      <c r="I702" s="58"/>
      <c r="J702" s="58"/>
      <c r="K702" s="58"/>
      <c r="L702" s="58"/>
      <c r="M702" s="58"/>
      <c r="Q702" s="58"/>
      <c r="R702" s="58"/>
      <c r="S702" s="58"/>
      <c r="T702" s="58"/>
      <c r="U702" s="58"/>
      <c r="V702" s="59"/>
    </row>
    <row r="703" spans="1:22" ht="13.95" customHeight="1" x14ac:dyDescent="0.3">
      <c r="A703" s="82"/>
      <c r="B703" s="85"/>
      <c r="C703" s="18" t="s">
        <v>548</v>
      </c>
      <c r="D703" s="72"/>
      <c r="E703" s="88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60"/>
    </row>
    <row r="704" spans="1:22" ht="13.95" customHeight="1" x14ac:dyDescent="0.3">
      <c r="A704" s="82"/>
      <c r="B704" s="85"/>
      <c r="C704" s="18" t="s">
        <v>549</v>
      </c>
      <c r="D704" s="72"/>
      <c r="E704" s="88"/>
      <c r="F704" s="63" t="str">
        <f t="shared" ref="F704:V704" si="352">IFERROR((F703-F702)/F702,"")</f>
        <v/>
      </c>
      <c r="G704" s="63" t="str">
        <f t="shared" si="352"/>
        <v/>
      </c>
      <c r="H704" s="63" t="str">
        <f t="shared" si="352"/>
        <v/>
      </c>
      <c r="I704" s="63" t="str">
        <f t="shared" si="352"/>
        <v/>
      </c>
      <c r="J704" s="63" t="str">
        <f t="shared" si="352"/>
        <v/>
      </c>
      <c r="K704" s="63" t="str">
        <f t="shared" si="352"/>
        <v/>
      </c>
      <c r="L704" s="63" t="str">
        <f t="shared" si="352"/>
        <v/>
      </c>
      <c r="M704" s="63" t="str">
        <f t="shared" si="352"/>
        <v/>
      </c>
      <c r="N704" s="35" t="str">
        <f t="shared" si="352"/>
        <v/>
      </c>
      <c r="O704" s="35" t="str">
        <f t="shared" si="352"/>
        <v/>
      </c>
      <c r="P704" s="35" t="str">
        <f t="shared" si="352"/>
        <v/>
      </c>
      <c r="Q704" s="63" t="str">
        <f t="shared" si="352"/>
        <v/>
      </c>
      <c r="R704" s="63" t="str">
        <f t="shared" si="352"/>
        <v/>
      </c>
      <c r="S704" s="63" t="str">
        <f t="shared" si="352"/>
        <v/>
      </c>
      <c r="T704" s="63" t="str">
        <f t="shared" si="352"/>
        <v/>
      </c>
      <c r="U704" s="63" t="str">
        <f t="shared" si="352"/>
        <v/>
      </c>
      <c r="V704" s="64" t="str">
        <f t="shared" si="352"/>
        <v/>
      </c>
    </row>
    <row r="705" spans="1:22" ht="13.95" customHeight="1" thickBot="1" x14ac:dyDescent="0.35">
      <c r="A705" s="83"/>
      <c r="B705" s="86"/>
      <c r="C705" s="61" t="s">
        <v>550</v>
      </c>
      <c r="D705" s="73"/>
      <c r="E705" s="89"/>
      <c r="F705" s="65" t="str">
        <f t="shared" ref="F705:V705" si="353">IFERROR(SQRT(2*(F703-F702)^2/(F703+F702)),"")</f>
        <v/>
      </c>
      <c r="G705" s="65" t="str">
        <f t="shared" si="353"/>
        <v/>
      </c>
      <c r="H705" s="65" t="str">
        <f t="shared" si="353"/>
        <v/>
      </c>
      <c r="I705" s="65" t="str">
        <f t="shared" si="353"/>
        <v/>
      </c>
      <c r="J705" s="65" t="str">
        <f t="shared" si="353"/>
        <v/>
      </c>
      <c r="K705" s="65" t="str">
        <f t="shared" si="353"/>
        <v/>
      </c>
      <c r="L705" s="65" t="str">
        <f t="shared" si="353"/>
        <v/>
      </c>
      <c r="M705" s="65" t="str">
        <f t="shared" si="353"/>
        <v/>
      </c>
      <c r="N705" s="70" t="str">
        <f t="shared" si="353"/>
        <v/>
      </c>
      <c r="O705" s="70" t="str">
        <f t="shared" si="353"/>
        <v/>
      </c>
      <c r="P705" s="70" t="str">
        <f t="shared" si="353"/>
        <v/>
      </c>
      <c r="Q705" s="65" t="str">
        <f t="shared" si="353"/>
        <v/>
      </c>
      <c r="R705" s="65" t="str">
        <f t="shared" si="353"/>
        <v/>
      </c>
      <c r="S705" s="65" t="str">
        <f t="shared" si="353"/>
        <v/>
      </c>
      <c r="T705" s="65" t="str">
        <f t="shared" si="353"/>
        <v/>
      </c>
      <c r="U705" s="65" t="str">
        <f t="shared" si="353"/>
        <v/>
      </c>
      <c r="V705" s="66" t="str">
        <f t="shared" si="353"/>
        <v/>
      </c>
    </row>
    <row r="706" spans="1:22" ht="13.95" customHeight="1" x14ac:dyDescent="0.3">
      <c r="A706" s="81">
        <v>8057500</v>
      </c>
      <c r="B706" s="84" t="s">
        <v>145</v>
      </c>
      <c r="C706" s="58" t="s">
        <v>561</v>
      </c>
      <c r="D706" s="87">
        <v>45959</v>
      </c>
      <c r="E706" s="91" t="s">
        <v>563</v>
      </c>
      <c r="F706" s="58">
        <v>36033</v>
      </c>
      <c r="G706" s="58">
        <v>7576</v>
      </c>
      <c r="H706" s="58">
        <v>7149</v>
      </c>
      <c r="I706" s="58">
        <v>11768</v>
      </c>
      <c r="J706" s="58">
        <v>9540</v>
      </c>
      <c r="K706" s="18">
        <v>926</v>
      </c>
      <c r="L706" s="18">
        <v>4039</v>
      </c>
      <c r="M706" s="18">
        <v>2611</v>
      </c>
      <c r="N706" s="18">
        <v>2577</v>
      </c>
      <c r="O706" s="18">
        <v>3788</v>
      </c>
      <c r="P706" s="18">
        <v>784</v>
      </c>
      <c r="Q706" s="18">
        <v>2108</v>
      </c>
      <c r="R706" s="18">
        <v>7473</v>
      </c>
      <c r="S706" s="18">
        <v>2187</v>
      </c>
      <c r="T706" s="18">
        <v>950</v>
      </c>
      <c r="U706" s="18">
        <v>7715</v>
      </c>
      <c r="V706" s="18">
        <v>875</v>
      </c>
    </row>
    <row r="707" spans="1:22" ht="13.95" customHeight="1" x14ac:dyDescent="0.3">
      <c r="A707" s="82"/>
      <c r="B707" s="85"/>
      <c r="C707" s="18" t="s">
        <v>548</v>
      </c>
      <c r="D707" s="88"/>
      <c r="E707" s="88"/>
      <c r="F707" s="18">
        <v>35603</v>
      </c>
      <c r="G707" s="18">
        <v>7458</v>
      </c>
      <c r="H707" s="18">
        <v>6674</v>
      </c>
      <c r="I707" s="18">
        <v>11621</v>
      </c>
      <c r="J707" s="18">
        <v>9850</v>
      </c>
      <c r="K707" s="18">
        <v>956</v>
      </c>
      <c r="L707" s="18">
        <v>3852</v>
      </c>
      <c r="M707" s="18">
        <v>2650</v>
      </c>
      <c r="N707">
        <v>2094</v>
      </c>
      <c r="O707">
        <v>3727</v>
      </c>
      <c r="P707">
        <v>853</v>
      </c>
      <c r="Q707" s="18">
        <v>2025</v>
      </c>
      <c r="R707" s="18">
        <v>7277</v>
      </c>
      <c r="S707" s="18">
        <v>2319</v>
      </c>
      <c r="T707" s="18">
        <v>1057</v>
      </c>
      <c r="U707" s="18">
        <v>7800</v>
      </c>
      <c r="V707" s="60">
        <v>993</v>
      </c>
    </row>
    <row r="708" spans="1:22" ht="13.95" customHeight="1" x14ac:dyDescent="0.3">
      <c r="A708" s="82"/>
      <c r="B708" s="85"/>
      <c r="C708" s="18" t="s">
        <v>549</v>
      </c>
      <c r="D708" s="88"/>
      <c r="E708" s="88"/>
      <c r="F708" s="63">
        <f t="shared" ref="F708:V708" si="354">IFERROR((F707-F706)/F706,"")</f>
        <v>-1.1933505397829768E-2</v>
      </c>
      <c r="G708" s="63">
        <f t="shared" si="354"/>
        <v>-1.5575501583949313E-2</v>
      </c>
      <c r="H708" s="63">
        <f t="shared" si="354"/>
        <v>-6.6442859141138622E-2</v>
      </c>
      <c r="I708" s="63">
        <f t="shared" si="354"/>
        <v>-1.2491502379333786E-2</v>
      </c>
      <c r="J708" s="63">
        <f t="shared" si="354"/>
        <v>3.2494758909853247E-2</v>
      </c>
      <c r="K708" s="63">
        <f t="shared" si="354"/>
        <v>3.2397408207343416E-2</v>
      </c>
      <c r="L708" s="63">
        <f t="shared" si="354"/>
        <v>-4.6298588759593959E-2</v>
      </c>
      <c r="M708" s="63">
        <f t="shared" si="354"/>
        <v>1.493680582152432E-2</v>
      </c>
      <c r="N708" s="35">
        <f t="shared" si="354"/>
        <v>-0.18742724097788127</v>
      </c>
      <c r="O708" s="35">
        <f t="shared" si="354"/>
        <v>-1.6103484688489968E-2</v>
      </c>
      <c r="P708" s="35">
        <f t="shared" si="354"/>
        <v>8.8010204081632654E-2</v>
      </c>
      <c r="Q708" s="63">
        <f t="shared" si="354"/>
        <v>-3.9373814041745732E-2</v>
      </c>
      <c r="R708" s="63">
        <f t="shared" si="354"/>
        <v>-2.6227753245015389E-2</v>
      </c>
      <c r="S708" s="63">
        <f t="shared" si="354"/>
        <v>6.035665294924554E-2</v>
      </c>
      <c r="T708" s="63">
        <f t="shared" si="354"/>
        <v>0.11263157894736842</v>
      </c>
      <c r="U708" s="63">
        <f t="shared" si="354"/>
        <v>1.1017498379779649E-2</v>
      </c>
      <c r="V708" s="64">
        <f t="shared" si="354"/>
        <v>0.13485714285714287</v>
      </c>
    </row>
    <row r="709" spans="1:22" ht="13.95" customHeight="1" thickBot="1" x14ac:dyDescent="0.35">
      <c r="A709" s="83"/>
      <c r="B709" s="86"/>
      <c r="C709" s="61" t="s">
        <v>550</v>
      </c>
      <c r="D709" s="89"/>
      <c r="E709" s="89"/>
      <c r="F709" s="65">
        <f t="shared" ref="F709:V709" si="355">IFERROR(SQRT(2*(F707-F706)^2/(F707+F706)),"")</f>
        <v>2.2720495032509902</v>
      </c>
      <c r="G709" s="65">
        <f t="shared" si="355"/>
        <v>1.3610050359918624</v>
      </c>
      <c r="H709" s="65">
        <f t="shared" si="355"/>
        <v>5.7135686965534171</v>
      </c>
      <c r="I709" s="65">
        <f t="shared" si="355"/>
        <v>1.359335020129901</v>
      </c>
      <c r="J709" s="65">
        <f t="shared" si="355"/>
        <v>3.1483846558523956</v>
      </c>
      <c r="K709" s="65">
        <f t="shared" si="355"/>
        <v>0.97797204995821263</v>
      </c>
      <c r="L709" s="65">
        <f t="shared" si="355"/>
        <v>2.9770805314410946</v>
      </c>
      <c r="M709" s="65">
        <f t="shared" si="355"/>
        <v>0.76040585807730943</v>
      </c>
      <c r="N709" s="70">
        <f t="shared" si="355"/>
        <v>9.9944107694316333</v>
      </c>
      <c r="O709" s="70">
        <f t="shared" si="355"/>
        <v>0.99513119460587263</v>
      </c>
      <c r="P709" s="70">
        <f t="shared" si="355"/>
        <v>2.4117914369296951</v>
      </c>
      <c r="Q709" s="65">
        <f t="shared" si="355"/>
        <v>1.8258302056859397</v>
      </c>
      <c r="R709" s="65">
        <f t="shared" si="355"/>
        <v>2.2823122381791614</v>
      </c>
      <c r="S709" s="65">
        <f t="shared" si="355"/>
        <v>2.7809509911981678</v>
      </c>
      <c r="T709" s="65">
        <f t="shared" si="355"/>
        <v>3.3777312298473658</v>
      </c>
      <c r="U709" s="65">
        <f t="shared" si="355"/>
        <v>0.96506826262745615</v>
      </c>
      <c r="V709" s="66">
        <f t="shared" si="355"/>
        <v>3.8610779469217618</v>
      </c>
    </row>
    <row r="710" spans="1:22" ht="13.95" customHeight="1" x14ac:dyDescent="0.3">
      <c r="A710" s="81">
        <v>8057550</v>
      </c>
      <c r="B710" s="84" t="s">
        <v>146</v>
      </c>
      <c r="C710" s="58" t="s">
        <v>547</v>
      </c>
      <c r="D710" s="71"/>
      <c r="E710" s="91"/>
      <c r="F710" s="58"/>
      <c r="G710" s="58"/>
      <c r="H710" s="58"/>
      <c r="I710" s="58"/>
      <c r="J710" s="58"/>
      <c r="K710" s="58"/>
      <c r="L710" s="58"/>
      <c r="M710" s="58"/>
      <c r="Q710" s="58"/>
      <c r="R710" s="58"/>
      <c r="S710" s="58"/>
      <c r="T710" s="58"/>
      <c r="U710" s="58"/>
      <c r="V710" s="59"/>
    </row>
    <row r="711" spans="1:22" ht="13.95" customHeight="1" x14ac:dyDescent="0.3">
      <c r="A711" s="82"/>
      <c r="B711" s="85"/>
      <c r="C711" s="18" t="s">
        <v>548</v>
      </c>
      <c r="D711" s="72"/>
      <c r="E711" s="88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60"/>
    </row>
    <row r="712" spans="1:22" ht="13.95" customHeight="1" x14ac:dyDescent="0.3">
      <c r="A712" s="82"/>
      <c r="B712" s="85"/>
      <c r="C712" s="18" t="s">
        <v>549</v>
      </c>
      <c r="D712" s="72"/>
      <c r="E712" s="88"/>
      <c r="F712" s="63" t="str">
        <f t="shared" ref="F712:V712" si="356">IFERROR((F711-F710)/F710,"")</f>
        <v/>
      </c>
      <c r="G712" s="63" t="str">
        <f t="shared" si="356"/>
        <v/>
      </c>
      <c r="H712" s="63" t="str">
        <f t="shared" si="356"/>
        <v/>
      </c>
      <c r="I712" s="63" t="str">
        <f t="shared" si="356"/>
        <v/>
      </c>
      <c r="J712" s="63" t="str">
        <f t="shared" si="356"/>
        <v/>
      </c>
      <c r="K712" s="63" t="str">
        <f t="shared" si="356"/>
        <v/>
      </c>
      <c r="L712" s="63" t="str">
        <f t="shared" si="356"/>
        <v/>
      </c>
      <c r="M712" s="63" t="str">
        <f t="shared" si="356"/>
        <v/>
      </c>
      <c r="N712" s="35" t="str">
        <f t="shared" si="356"/>
        <v/>
      </c>
      <c r="O712" s="35" t="str">
        <f t="shared" si="356"/>
        <v/>
      </c>
      <c r="P712" s="35" t="str">
        <f t="shared" si="356"/>
        <v/>
      </c>
      <c r="Q712" s="63" t="str">
        <f t="shared" si="356"/>
        <v/>
      </c>
      <c r="R712" s="63" t="str">
        <f t="shared" si="356"/>
        <v/>
      </c>
      <c r="S712" s="63" t="str">
        <f t="shared" si="356"/>
        <v/>
      </c>
      <c r="T712" s="63" t="str">
        <f t="shared" si="356"/>
        <v/>
      </c>
      <c r="U712" s="63" t="str">
        <f t="shared" si="356"/>
        <v/>
      </c>
      <c r="V712" s="64" t="str">
        <f t="shared" si="356"/>
        <v/>
      </c>
    </row>
    <row r="713" spans="1:22" ht="13.95" customHeight="1" thickBot="1" x14ac:dyDescent="0.35">
      <c r="A713" s="83"/>
      <c r="B713" s="86"/>
      <c r="C713" s="61" t="s">
        <v>550</v>
      </c>
      <c r="D713" s="73"/>
      <c r="E713" s="89"/>
      <c r="F713" s="65" t="str">
        <f t="shared" ref="F713:V713" si="357">IFERROR(SQRT(2*(F711-F710)^2/(F711+F710)),"")</f>
        <v/>
      </c>
      <c r="G713" s="65" t="str">
        <f t="shared" si="357"/>
        <v/>
      </c>
      <c r="H713" s="65" t="str">
        <f t="shared" si="357"/>
        <v/>
      </c>
      <c r="I713" s="65" t="str">
        <f t="shared" si="357"/>
        <v/>
      </c>
      <c r="J713" s="65" t="str">
        <f t="shared" si="357"/>
        <v/>
      </c>
      <c r="K713" s="65" t="str">
        <f t="shared" si="357"/>
        <v/>
      </c>
      <c r="L713" s="65" t="str">
        <f t="shared" si="357"/>
        <v/>
      </c>
      <c r="M713" s="65" t="str">
        <f t="shared" si="357"/>
        <v/>
      </c>
      <c r="N713" s="70" t="str">
        <f t="shared" si="357"/>
        <v/>
      </c>
      <c r="O713" s="70" t="str">
        <f t="shared" si="357"/>
        <v/>
      </c>
      <c r="P713" s="70" t="str">
        <f t="shared" si="357"/>
        <v/>
      </c>
      <c r="Q713" s="65" t="str">
        <f t="shared" si="357"/>
        <v/>
      </c>
      <c r="R713" s="65" t="str">
        <f t="shared" si="357"/>
        <v/>
      </c>
      <c r="S713" s="65" t="str">
        <f t="shared" si="357"/>
        <v/>
      </c>
      <c r="T713" s="65" t="str">
        <f t="shared" si="357"/>
        <v/>
      </c>
      <c r="U713" s="65" t="str">
        <f t="shared" si="357"/>
        <v/>
      </c>
      <c r="V713" s="66" t="str">
        <f t="shared" si="357"/>
        <v/>
      </c>
    </row>
    <row r="714" spans="1:22" ht="13.95" customHeight="1" x14ac:dyDescent="0.3">
      <c r="A714" s="81">
        <v>8057600</v>
      </c>
      <c r="B714" s="84" t="s">
        <v>147</v>
      </c>
      <c r="C714" s="58" t="s">
        <v>547</v>
      </c>
      <c r="D714" s="71"/>
      <c r="E714" s="91"/>
      <c r="F714" s="58"/>
      <c r="G714" s="58"/>
      <c r="H714" s="58"/>
      <c r="I714" s="58"/>
      <c r="J714" s="58"/>
      <c r="K714" s="58"/>
      <c r="L714" s="58"/>
      <c r="M714" s="58"/>
      <c r="Q714" s="58"/>
      <c r="R714" s="58"/>
      <c r="S714" s="58"/>
      <c r="T714" s="58"/>
      <c r="U714" s="58"/>
      <c r="V714" s="59"/>
    </row>
    <row r="715" spans="1:22" ht="13.95" customHeight="1" x14ac:dyDescent="0.3">
      <c r="A715" s="82"/>
      <c r="B715" s="85"/>
      <c r="C715" s="18" t="s">
        <v>548</v>
      </c>
      <c r="D715" s="72"/>
      <c r="E715" s="88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60"/>
    </row>
    <row r="716" spans="1:22" ht="13.95" customHeight="1" x14ac:dyDescent="0.3">
      <c r="A716" s="82"/>
      <c r="B716" s="85"/>
      <c r="C716" s="18" t="s">
        <v>549</v>
      </c>
      <c r="D716" s="72"/>
      <c r="E716" s="88"/>
      <c r="F716" s="63" t="str">
        <f t="shared" ref="F716:V716" si="358">IFERROR((F715-F714)/F714,"")</f>
        <v/>
      </c>
      <c r="G716" s="63" t="str">
        <f t="shared" si="358"/>
        <v/>
      </c>
      <c r="H716" s="63" t="str">
        <f t="shared" si="358"/>
        <v/>
      </c>
      <c r="I716" s="63" t="str">
        <f t="shared" si="358"/>
        <v/>
      </c>
      <c r="J716" s="63" t="str">
        <f t="shared" si="358"/>
        <v/>
      </c>
      <c r="K716" s="63" t="str">
        <f t="shared" si="358"/>
        <v/>
      </c>
      <c r="L716" s="63" t="str">
        <f t="shared" si="358"/>
        <v/>
      </c>
      <c r="M716" s="63" t="str">
        <f t="shared" si="358"/>
        <v/>
      </c>
      <c r="N716" s="35" t="str">
        <f t="shared" si="358"/>
        <v/>
      </c>
      <c r="O716" s="35" t="str">
        <f t="shared" si="358"/>
        <v/>
      </c>
      <c r="P716" s="35" t="str">
        <f t="shared" si="358"/>
        <v/>
      </c>
      <c r="Q716" s="63" t="str">
        <f t="shared" si="358"/>
        <v/>
      </c>
      <c r="R716" s="63" t="str">
        <f t="shared" si="358"/>
        <v/>
      </c>
      <c r="S716" s="63" t="str">
        <f t="shared" si="358"/>
        <v/>
      </c>
      <c r="T716" s="63" t="str">
        <f t="shared" si="358"/>
        <v/>
      </c>
      <c r="U716" s="63" t="str">
        <f t="shared" si="358"/>
        <v/>
      </c>
      <c r="V716" s="64" t="str">
        <f t="shared" si="358"/>
        <v/>
      </c>
    </row>
    <row r="717" spans="1:22" ht="13.95" customHeight="1" thickBot="1" x14ac:dyDescent="0.35">
      <c r="A717" s="83"/>
      <c r="B717" s="86"/>
      <c r="C717" s="61" t="s">
        <v>550</v>
      </c>
      <c r="D717" s="73"/>
      <c r="E717" s="89"/>
      <c r="F717" s="65" t="str">
        <f t="shared" ref="F717:V717" si="359">IFERROR(SQRT(2*(F715-F714)^2/(F715+F714)),"")</f>
        <v/>
      </c>
      <c r="G717" s="65" t="str">
        <f t="shared" si="359"/>
        <v/>
      </c>
      <c r="H717" s="65" t="str">
        <f t="shared" si="359"/>
        <v/>
      </c>
      <c r="I717" s="65" t="str">
        <f t="shared" si="359"/>
        <v/>
      </c>
      <c r="J717" s="65" t="str">
        <f t="shared" si="359"/>
        <v/>
      </c>
      <c r="K717" s="65" t="str">
        <f t="shared" si="359"/>
        <v/>
      </c>
      <c r="L717" s="65" t="str">
        <f t="shared" si="359"/>
        <v/>
      </c>
      <c r="M717" s="65" t="str">
        <f t="shared" si="359"/>
        <v/>
      </c>
      <c r="N717" s="70" t="str">
        <f t="shared" si="359"/>
        <v/>
      </c>
      <c r="O717" s="70" t="str">
        <f t="shared" si="359"/>
        <v/>
      </c>
      <c r="P717" s="70" t="str">
        <f t="shared" si="359"/>
        <v/>
      </c>
      <c r="Q717" s="65" t="str">
        <f t="shared" si="359"/>
        <v/>
      </c>
      <c r="R717" s="65" t="str">
        <f t="shared" si="359"/>
        <v/>
      </c>
      <c r="S717" s="65" t="str">
        <f t="shared" si="359"/>
        <v/>
      </c>
      <c r="T717" s="65" t="str">
        <f t="shared" si="359"/>
        <v/>
      </c>
      <c r="U717" s="65" t="str">
        <f t="shared" si="359"/>
        <v/>
      </c>
      <c r="V717" s="66" t="str">
        <f t="shared" si="359"/>
        <v/>
      </c>
    </row>
    <row r="718" spans="1:22" ht="13.95" customHeight="1" x14ac:dyDescent="0.3">
      <c r="A718" s="81">
        <v>8061200</v>
      </c>
      <c r="B718" s="84" t="s">
        <v>250</v>
      </c>
      <c r="C718" s="58" t="s">
        <v>547</v>
      </c>
      <c r="D718" s="71"/>
      <c r="E718" s="91"/>
      <c r="F718" s="58"/>
      <c r="G718" s="58"/>
      <c r="H718" s="58"/>
      <c r="I718" s="58"/>
      <c r="J718" s="58"/>
      <c r="K718" s="58"/>
      <c r="L718" s="58"/>
      <c r="M718" s="58"/>
      <c r="Q718" s="58"/>
      <c r="R718" s="58"/>
      <c r="S718" s="58"/>
      <c r="T718" s="58"/>
      <c r="U718" s="58"/>
      <c r="V718" s="59"/>
    </row>
    <row r="719" spans="1:22" ht="13.95" customHeight="1" x14ac:dyDescent="0.3">
      <c r="A719" s="82"/>
      <c r="B719" s="85"/>
      <c r="C719" s="18" t="s">
        <v>548</v>
      </c>
      <c r="D719" s="72"/>
      <c r="E719" s="88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60"/>
    </row>
    <row r="720" spans="1:22" ht="13.95" customHeight="1" x14ac:dyDescent="0.3">
      <c r="A720" s="82"/>
      <c r="B720" s="85"/>
      <c r="C720" s="18" t="s">
        <v>549</v>
      </c>
      <c r="D720" s="72"/>
      <c r="E720" s="88"/>
      <c r="F720" s="63" t="str">
        <f t="shared" ref="F720:V720" si="360">IFERROR((F719-F718)/F718,"")</f>
        <v/>
      </c>
      <c r="G720" s="63" t="str">
        <f t="shared" si="360"/>
        <v/>
      </c>
      <c r="H720" s="63" t="str">
        <f t="shared" si="360"/>
        <v/>
      </c>
      <c r="I720" s="63" t="str">
        <f t="shared" si="360"/>
        <v/>
      </c>
      <c r="J720" s="63" t="str">
        <f t="shared" si="360"/>
        <v/>
      </c>
      <c r="K720" s="63" t="str">
        <f t="shared" si="360"/>
        <v/>
      </c>
      <c r="L720" s="63" t="str">
        <f t="shared" si="360"/>
        <v/>
      </c>
      <c r="M720" s="63" t="str">
        <f t="shared" si="360"/>
        <v/>
      </c>
      <c r="N720" s="35" t="str">
        <f t="shared" si="360"/>
        <v/>
      </c>
      <c r="O720" s="35" t="str">
        <f t="shared" si="360"/>
        <v/>
      </c>
      <c r="P720" s="35" t="str">
        <f t="shared" si="360"/>
        <v/>
      </c>
      <c r="Q720" s="63" t="str">
        <f t="shared" si="360"/>
        <v/>
      </c>
      <c r="R720" s="63" t="str">
        <f t="shared" si="360"/>
        <v/>
      </c>
      <c r="S720" s="63" t="str">
        <f t="shared" si="360"/>
        <v/>
      </c>
      <c r="T720" s="63" t="str">
        <f t="shared" si="360"/>
        <v/>
      </c>
      <c r="U720" s="63" t="str">
        <f t="shared" si="360"/>
        <v/>
      </c>
      <c r="V720" s="64" t="str">
        <f t="shared" si="360"/>
        <v/>
      </c>
    </row>
    <row r="721" spans="1:22" ht="13.95" customHeight="1" thickBot="1" x14ac:dyDescent="0.35">
      <c r="A721" s="83"/>
      <c r="B721" s="86"/>
      <c r="C721" s="61" t="s">
        <v>550</v>
      </c>
      <c r="D721" s="73"/>
      <c r="E721" s="89"/>
      <c r="F721" s="65" t="str">
        <f t="shared" ref="F721:V721" si="361">IFERROR(SQRT(2*(F719-F718)^2/(F719+F718)),"")</f>
        <v/>
      </c>
      <c r="G721" s="65" t="str">
        <f t="shared" si="361"/>
        <v/>
      </c>
      <c r="H721" s="65" t="str">
        <f t="shared" si="361"/>
        <v/>
      </c>
      <c r="I721" s="65" t="str">
        <f t="shared" si="361"/>
        <v/>
      </c>
      <c r="J721" s="65" t="str">
        <f t="shared" si="361"/>
        <v/>
      </c>
      <c r="K721" s="65" t="str">
        <f t="shared" si="361"/>
        <v/>
      </c>
      <c r="L721" s="65" t="str">
        <f t="shared" si="361"/>
        <v/>
      </c>
      <c r="M721" s="65" t="str">
        <f t="shared" si="361"/>
        <v/>
      </c>
      <c r="N721" s="70" t="str">
        <f t="shared" si="361"/>
        <v/>
      </c>
      <c r="O721" s="70" t="str">
        <f t="shared" si="361"/>
        <v/>
      </c>
      <c r="P721" s="70" t="str">
        <f t="shared" si="361"/>
        <v/>
      </c>
      <c r="Q721" s="65" t="str">
        <f t="shared" si="361"/>
        <v/>
      </c>
      <c r="R721" s="65" t="str">
        <f t="shared" si="361"/>
        <v/>
      </c>
      <c r="S721" s="65" t="str">
        <f t="shared" si="361"/>
        <v/>
      </c>
      <c r="T721" s="65" t="str">
        <f t="shared" si="361"/>
        <v/>
      </c>
      <c r="U721" s="65" t="str">
        <f t="shared" si="361"/>
        <v/>
      </c>
      <c r="V721" s="66" t="str">
        <f t="shared" si="361"/>
        <v/>
      </c>
    </row>
    <row r="722" spans="1:22" ht="13.95" customHeight="1" x14ac:dyDescent="0.3">
      <c r="A722" s="81">
        <v>8039200</v>
      </c>
      <c r="B722" s="84" t="s">
        <v>101</v>
      </c>
      <c r="C722" s="58" t="s">
        <v>547</v>
      </c>
      <c r="D722" s="71"/>
      <c r="E722" s="91"/>
      <c r="F722" s="58"/>
      <c r="G722" s="58"/>
      <c r="H722" s="58"/>
      <c r="I722" s="58"/>
      <c r="J722" s="58"/>
      <c r="K722" s="58"/>
      <c r="L722" s="58"/>
      <c r="M722" s="58"/>
      <c r="Q722" s="58"/>
      <c r="R722" s="58"/>
      <c r="S722" s="58"/>
      <c r="T722" s="58"/>
      <c r="U722" s="58"/>
      <c r="V722" s="59"/>
    </row>
    <row r="723" spans="1:22" ht="13.95" customHeight="1" x14ac:dyDescent="0.3">
      <c r="A723" s="82"/>
      <c r="B723" s="85"/>
      <c r="C723" s="18" t="s">
        <v>548</v>
      </c>
      <c r="D723" s="72"/>
      <c r="E723" s="88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60"/>
    </row>
    <row r="724" spans="1:22" ht="13.95" customHeight="1" x14ac:dyDescent="0.3">
      <c r="A724" s="82"/>
      <c r="B724" s="85"/>
      <c r="C724" s="18" t="s">
        <v>549</v>
      </c>
      <c r="D724" s="72"/>
      <c r="E724" s="88"/>
      <c r="F724" s="63" t="str">
        <f t="shared" ref="F724:V724" si="362">IFERROR((F723-F722)/F722,"")</f>
        <v/>
      </c>
      <c r="G724" s="63" t="str">
        <f t="shared" si="362"/>
        <v/>
      </c>
      <c r="H724" s="63" t="str">
        <f t="shared" si="362"/>
        <v/>
      </c>
      <c r="I724" s="63" t="str">
        <f t="shared" si="362"/>
        <v/>
      </c>
      <c r="J724" s="63" t="str">
        <f t="shared" si="362"/>
        <v/>
      </c>
      <c r="K724" s="63" t="str">
        <f t="shared" si="362"/>
        <v/>
      </c>
      <c r="L724" s="63" t="str">
        <f t="shared" si="362"/>
        <v/>
      </c>
      <c r="M724" s="63" t="str">
        <f t="shared" si="362"/>
        <v/>
      </c>
      <c r="N724" s="35" t="str">
        <f t="shared" si="362"/>
        <v/>
      </c>
      <c r="O724" s="35" t="str">
        <f t="shared" si="362"/>
        <v/>
      </c>
      <c r="P724" s="35" t="str">
        <f t="shared" si="362"/>
        <v/>
      </c>
      <c r="Q724" s="63" t="str">
        <f t="shared" si="362"/>
        <v/>
      </c>
      <c r="R724" s="63" t="str">
        <f t="shared" si="362"/>
        <v/>
      </c>
      <c r="S724" s="63" t="str">
        <f t="shared" si="362"/>
        <v/>
      </c>
      <c r="T724" s="63" t="str">
        <f t="shared" si="362"/>
        <v/>
      </c>
      <c r="U724" s="63" t="str">
        <f t="shared" si="362"/>
        <v/>
      </c>
      <c r="V724" s="64" t="str">
        <f t="shared" si="362"/>
        <v/>
      </c>
    </row>
    <row r="725" spans="1:22" ht="13.95" customHeight="1" thickBot="1" x14ac:dyDescent="0.35">
      <c r="A725" s="83"/>
      <c r="B725" s="86"/>
      <c r="C725" s="61" t="s">
        <v>550</v>
      </c>
      <c r="D725" s="73"/>
      <c r="E725" s="89"/>
      <c r="F725" s="65" t="str">
        <f t="shared" ref="F725:V725" si="363">IFERROR(SQRT(2*(F723-F722)^2/(F723+F722)),"")</f>
        <v/>
      </c>
      <c r="G725" s="65" t="str">
        <f t="shared" si="363"/>
        <v/>
      </c>
      <c r="H725" s="65" t="str">
        <f t="shared" si="363"/>
        <v/>
      </c>
      <c r="I725" s="65" t="str">
        <f t="shared" si="363"/>
        <v/>
      </c>
      <c r="J725" s="65" t="str">
        <f t="shared" si="363"/>
        <v/>
      </c>
      <c r="K725" s="65" t="str">
        <f t="shared" si="363"/>
        <v/>
      </c>
      <c r="L725" s="65" t="str">
        <f t="shared" si="363"/>
        <v/>
      </c>
      <c r="M725" s="65" t="str">
        <f t="shared" si="363"/>
        <v/>
      </c>
      <c r="N725" s="70" t="str">
        <f t="shared" si="363"/>
        <v/>
      </c>
      <c r="O725" s="70" t="str">
        <f t="shared" si="363"/>
        <v/>
      </c>
      <c r="P725" s="70" t="str">
        <f t="shared" si="363"/>
        <v/>
      </c>
      <c r="Q725" s="65" t="str">
        <f t="shared" si="363"/>
        <v/>
      </c>
      <c r="R725" s="65" t="str">
        <f t="shared" si="363"/>
        <v/>
      </c>
      <c r="S725" s="65" t="str">
        <f t="shared" si="363"/>
        <v/>
      </c>
      <c r="T725" s="65" t="str">
        <f t="shared" si="363"/>
        <v/>
      </c>
      <c r="U725" s="65" t="str">
        <f t="shared" si="363"/>
        <v/>
      </c>
      <c r="V725" s="66" t="str">
        <f t="shared" si="363"/>
        <v/>
      </c>
    </row>
    <row r="726" spans="1:22" ht="13.95" customHeight="1" x14ac:dyDescent="0.3">
      <c r="A726" s="81">
        <v>8031500</v>
      </c>
      <c r="B726" s="84" t="s">
        <v>85</v>
      </c>
      <c r="C726" s="58" t="s">
        <v>547</v>
      </c>
      <c r="D726" s="71"/>
      <c r="E726" s="91"/>
      <c r="F726" s="58"/>
      <c r="G726" s="58"/>
      <c r="H726" s="58"/>
      <c r="I726" s="58"/>
      <c r="J726" s="58"/>
      <c r="K726" s="58"/>
      <c r="L726" s="58"/>
      <c r="M726" s="58"/>
      <c r="Q726" s="58"/>
      <c r="R726" s="58"/>
      <c r="S726" s="58"/>
      <c r="T726" s="58"/>
      <c r="U726" s="58"/>
      <c r="V726" s="59"/>
    </row>
    <row r="727" spans="1:22" ht="13.95" customHeight="1" x14ac:dyDescent="0.3">
      <c r="A727" s="82"/>
      <c r="B727" s="85"/>
      <c r="C727" s="18" t="s">
        <v>548</v>
      </c>
      <c r="D727" s="72"/>
      <c r="E727" s="88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60"/>
    </row>
    <row r="728" spans="1:22" ht="13.95" customHeight="1" x14ac:dyDescent="0.3">
      <c r="A728" s="82"/>
      <c r="B728" s="85"/>
      <c r="C728" s="18" t="s">
        <v>549</v>
      </c>
      <c r="D728" s="72"/>
      <c r="E728" s="88"/>
      <c r="F728" s="63" t="str">
        <f t="shared" ref="F728:V728" si="364">IFERROR((F727-F726)/F726,"")</f>
        <v/>
      </c>
      <c r="G728" s="63" t="str">
        <f t="shared" si="364"/>
        <v/>
      </c>
      <c r="H728" s="63" t="str">
        <f t="shared" si="364"/>
        <v/>
      </c>
      <c r="I728" s="63" t="str">
        <f t="shared" si="364"/>
        <v/>
      </c>
      <c r="J728" s="63" t="str">
        <f t="shared" si="364"/>
        <v/>
      </c>
      <c r="K728" s="63" t="str">
        <f t="shared" si="364"/>
        <v/>
      </c>
      <c r="L728" s="63" t="str">
        <f t="shared" si="364"/>
        <v/>
      </c>
      <c r="M728" s="63" t="str">
        <f t="shared" si="364"/>
        <v/>
      </c>
      <c r="N728" s="35" t="str">
        <f t="shared" si="364"/>
        <v/>
      </c>
      <c r="O728" s="35" t="str">
        <f t="shared" si="364"/>
        <v/>
      </c>
      <c r="P728" s="35" t="str">
        <f t="shared" si="364"/>
        <v/>
      </c>
      <c r="Q728" s="63" t="str">
        <f t="shared" si="364"/>
        <v/>
      </c>
      <c r="R728" s="63" t="str">
        <f t="shared" si="364"/>
        <v/>
      </c>
      <c r="S728" s="63" t="str">
        <f t="shared" si="364"/>
        <v/>
      </c>
      <c r="T728" s="63" t="str">
        <f t="shared" si="364"/>
        <v/>
      </c>
      <c r="U728" s="63" t="str">
        <f t="shared" si="364"/>
        <v/>
      </c>
      <c r="V728" s="64" t="str">
        <f t="shared" si="364"/>
        <v/>
      </c>
    </row>
    <row r="729" spans="1:22" ht="13.95" customHeight="1" thickBot="1" x14ac:dyDescent="0.35">
      <c r="A729" s="83"/>
      <c r="B729" s="86"/>
      <c r="C729" s="61" t="s">
        <v>550</v>
      </c>
      <c r="D729" s="73"/>
      <c r="E729" s="89"/>
      <c r="F729" s="65" t="str">
        <f t="shared" ref="F729:V729" si="365">IFERROR(SQRT(2*(F727-F726)^2/(F727+F726)),"")</f>
        <v/>
      </c>
      <c r="G729" s="65" t="str">
        <f t="shared" si="365"/>
        <v/>
      </c>
      <c r="H729" s="65" t="str">
        <f t="shared" si="365"/>
        <v/>
      </c>
      <c r="I729" s="65" t="str">
        <f t="shared" si="365"/>
        <v/>
      </c>
      <c r="J729" s="65" t="str">
        <f t="shared" si="365"/>
        <v/>
      </c>
      <c r="K729" s="65" t="str">
        <f t="shared" si="365"/>
        <v/>
      </c>
      <c r="L729" s="65" t="str">
        <f t="shared" si="365"/>
        <v/>
      </c>
      <c r="M729" s="65" t="str">
        <f t="shared" si="365"/>
        <v/>
      </c>
      <c r="N729" s="70" t="str">
        <f t="shared" si="365"/>
        <v/>
      </c>
      <c r="O729" s="70" t="str">
        <f t="shared" si="365"/>
        <v/>
      </c>
      <c r="P729" s="70" t="str">
        <f t="shared" si="365"/>
        <v/>
      </c>
      <c r="Q729" s="65" t="str">
        <f t="shared" si="365"/>
        <v/>
      </c>
      <c r="R729" s="65" t="str">
        <f t="shared" si="365"/>
        <v/>
      </c>
      <c r="S729" s="65" t="str">
        <f t="shared" si="365"/>
        <v/>
      </c>
      <c r="T729" s="65" t="str">
        <f t="shared" si="365"/>
        <v/>
      </c>
      <c r="U729" s="65" t="str">
        <f t="shared" si="365"/>
        <v/>
      </c>
      <c r="V729" s="66" t="str">
        <f t="shared" si="365"/>
        <v/>
      </c>
    </row>
    <row r="730" spans="1:22" ht="13.95" customHeight="1" x14ac:dyDescent="0.3">
      <c r="A730" s="81">
        <v>8053500</v>
      </c>
      <c r="B730" s="84" t="s">
        <v>121</v>
      </c>
      <c r="C730" s="58" t="s">
        <v>547</v>
      </c>
      <c r="D730" s="71"/>
      <c r="E730" s="91"/>
      <c r="F730" s="58"/>
      <c r="G730" s="58"/>
      <c r="H730" s="58"/>
      <c r="I730" s="58"/>
      <c r="J730" s="58"/>
      <c r="K730" s="58"/>
      <c r="L730" s="58"/>
      <c r="M730" s="58"/>
      <c r="Q730" s="58"/>
      <c r="R730" s="58"/>
      <c r="S730" s="58"/>
      <c r="T730" s="58"/>
      <c r="U730" s="58"/>
      <c r="V730" s="59"/>
    </row>
    <row r="731" spans="1:22" ht="13.95" customHeight="1" x14ac:dyDescent="0.3">
      <c r="A731" s="82"/>
      <c r="B731" s="85"/>
      <c r="C731" s="18" t="s">
        <v>548</v>
      </c>
      <c r="D731" s="72"/>
      <c r="E731" s="88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60"/>
    </row>
    <row r="732" spans="1:22" ht="13.95" customHeight="1" x14ac:dyDescent="0.3">
      <c r="A732" s="82"/>
      <c r="B732" s="85"/>
      <c r="C732" s="18" t="s">
        <v>549</v>
      </c>
      <c r="D732" s="72"/>
      <c r="E732" s="88"/>
      <c r="F732" s="63" t="str">
        <f t="shared" ref="F732:V732" si="366">IFERROR((F731-F730)/F730,"")</f>
        <v/>
      </c>
      <c r="G732" s="63" t="str">
        <f t="shared" si="366"/>
        <v/>
      </c>
      <c r="H732" s="63" t="str">
        <f t="shared" si="366"/>
        <v/>
      </c>
      <c r="I732" s="63" t="str">
        <f t="shared" si="366"/>
        <v/>
      </c>
      <c r="J732" s="63" t="str">
        <f t="shared" si="366"/>
        <v/>
      </c>
      <c r="K732" s="63" t="str">
        <f t="shared" si="366"/>
        <v/>
      </c>
      <c r="L732" s="63" t="str">
        <f t="shared" si="366"/>
        <v/>
      </c>
      <c r="M732" s="63" t="str">
        <f t="shared" si="366"/>
        <v/>
      </c>
      <c r="N732" s="35" t="str">
        <f t="shared" si="366"/>
        <v/>
      </c>
      <c r="O732" s="35" t="str">
        <f t="shared" si="366"/>
        <v/>
      </c>
      <c r="P732" s="35" t="str">
        <f t="shared" si="366"/>
        <v/>
      </c>
      <c r="Q732" s="63" t="str">
        <f t="shared" si="366"/>
        <v/>
      </c>
      <c r="R732" s="63" t="str">
        <f t="shared" si="366"/>
        <v/>
      </c>
      <c r="S732" s="63" t="str">
        <f t="shared" si="366"/>
        <v/>
      </c>
      <c r="T732" s="63" t="str">
        <f t="shared" si="366"/>
        <v/>
      </c>
      <c r="U732" s="63" t="str">
        <f t="shared" si="366"/>
        <v/>
      </c>
      <c r="V732" s="64" t="str">
        <f t="shared" si="366"/>
        <v/>
      </c>
    </row>
    <row r="733" spans="1:22" ht="13.95" customHeight="1" thickBot="1" x14ac:dyDescent="0.35">
      <c r="A733" s="83"/>
      <c r="B733" s="86"/>
      <c r="C733" s="61" t="s">
        <v>550</v>
      </c>
      <c r="D733" s="73"/>
      <c r="E733" s="89"/>
      <c r="F733" s="65" t="str">
        <f t="shared" ref="F733:V733" si="367">IFERROR(SQRT(2*(F731-F730)^2/(F731+F730)),"")</f>
        <v/>
      </c>
      <c r="G733" s="65" t="str">
        <f t="shared" si="367"/>
        <v/>
      </c>
      <c r="H733" s="65" t="str">
        <f t="shared" si="367"/>
        <v/>
      </c>
      <c r="I733" s="65" t="str">
        <f t="shared" si="367"/>
        <v/>
      </c>
      <c r="J733" s="65" t="str">
        <f t="shared" si="367"/>
        <v/>
      </c>
      <c r="K733" s="65" t="str">
        <f t="shared" si="367"/>
        <v/>
      </c>
      <c r="L733" s="65" t="str">
        <f t="shared" si="367"/>
        <v/>
      </c>
      <c r="M733" s="65" t="str">
        <f t="shared" si="367"/>
        <v/>
      </c>
      <c r="N733" s="70" t="str">
        <f t="shared" si="367"/>
        <v/>
      </c>
      <c r="O733" s="70" t="str">
        <f t="shared" si="367"/>
        <v/>
      </c>
      <c r="P733" s="70" t="str">
        <f t="shared" si="367"/>
        <v/>
      </c>
      <c r="Q733" s="65" t="str">
        <f t="shared" si="367"/>
        <v/>
      </c>
      <c r="R733" s="65" t="str">
        <f t="shared" si="367"/>
        <v/>
      </c>
      <c r="S733" s="65" t="str">
        <f t="shared" si="367"/>
        <v/>
      </c>
      <c r="T733" s="65" t="str">
        <f t="shared" si="367"/>
        <v/>
      </c>
      <c r="U733" s="65" t="str">
        <f t="shared" si="367"/>
        <v/>
      </c>
      <c r="V733" s="66" t="str">
        <f t="shared" si="367"/>
        <v/>
      </c>
    </row>
    <row r="734" spans="1:22" ht="13.95" customHeight="1" x14ac:dyDescent="0.3">
      <c r="A734" s="81">
        <v>9010590</v>
      </c>
      <c r="B734" s="84" t="s">
        <v>252</v>
      </c>
      <c r="C734" s="58" t="s">
        <v>547</v>
      </c>
      <c r="D734" s="71"/>
      <c r="E734" s="91"/>
      <c r="F734" s="58"/>
      <c r="G734" s="58"/>
      <c r="H734" s="58"/>
      <c r="I734" s="58"/>
      <c r="J734" s="58"/>
      <c r="K734" s="58"/>
      <c r="L734" s="58"/>
      <c r="M734" s="58"/>
      <c r="Q734" s="58"/>
      <c r="R734" s="58"/>
      <c r="S734" s="58"/>
      <c r="T734" s="58"/>
      <c r="U734" s="58"/>
      <c r="V734" s="59"/>
    </row>
    <row r="735" spans="1:22" ht="13.95" customHeight="1" x14ac:dyDescent="0.3">
      <c r="A735" s="82"/>
      <c r="B735" s="85"/>
      <c r="C735" s="18" t="s">
        <v>548</v>
      </c>
      <c r="D735" s="72"/>
      <c r="E735" s="88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60"/>
    </row>
    <row r="736" spans="1:22" ht="13.95" customHeight="1" x14ac:dyDescent="0.3">
      <c r="A736" s="82"/>
      <c r="B736" s="85"/>
      <c r="C736" s="18" t="s">
        <v>549</v>
      </c>
      <c r="D736" s="72"/>
      <c r="E736" s="88"/>
      <c r="F736" s="63" t="str">
        <f t="shared" ref="F736:V736" si="368">IFERROR((F735-F734)/F734,"")</f>
        <v/>
      </c>
      <c r="G736" s="63" t="str">
        <f t="shared" si="368"/>
        <v/>
      </c>
      <c r="H736" s="63" t="str">
        <f t="shared" si="368"/>
        <v/>
      </c>
      <c r="I736" s="63" t="str">
        <f t="shared" si="368"/>
        <v/>
      </c>
      <c r="J736" s="63" t="str">
        <f t="shared" si="368"/>
        <v/>
      </c>
      <c r="K736" s="63" t="str">
        <f t="shared" si="368"/>
        <v/>
      </c>
      <c r="L736" s="63" t="str">
        <f t="shared" si="368"/>
        <v/>
      </c>
      <c r="M736" s="63" t="str">
        <f t="shared" si="368"/>
        <v/>
      </c>
      <c r="N736" s="35" t="str">
        <f t="shared" si="368"/>
        <v/>
      </c>
      <c r="O736" s="35" t="str">
        <f t="shared" si="368"/>
        <v/>
      </c>
      <c r="P736" s="35" t="str">
        <f t="shared" si="368"/>
        <v/>
      </c>
      <c r="Q736" s="63" t="str">
        <f t="shared" si="368"/>
        <v/>
      </c>
      <c r="R736" s="63" t="str">
        <f t="shared" si="368"/>
        <v/>
      </c>
      <c r="S736" s="63" t="str">
        <f t="shared" si="368"/>
        <v/>
      </c>
      <c r="T736" s="63" t="str">
        <f t="shared" si="368"/>
        <v/>
      </c>
      <c r="U736" s="63" t="str">
        <f t="shared" si="368"/>
        <v/>
      </c>
      <c r="V736" s="64" t="str">
        <f t="shared" si="368"/>
        <v/>
      </c>
    </row>
    <row r="737" spans="1:22" ht="13.95" customHeight="1" thickBot="1" x14ac:dyDescent="0.35">
      <c r="A737" s="83"/>
      <c r="B737" s="86"/>
      <c r="C737" s="61" t="s">
        <v>550</v>
      </c>
      <c r="D737" s="73"/>
      <c r="E737" s="89"/>
      <c r="F737" s="65" t="str">
        <f t="shared" ref="F737:V737" si="369">IFERROR(SQRT(2*(F735-F734)^2/(F735+F734)),"")</f>
        <v/>
      </c>
      <c r="G737" s="65" t="str">
        <f t="shared" si="369"/>
        <v/>
      </c>
      <c r="H737" s="65" t="str">
        <f t="shared" si="369"/>
        <v/>
      </c>
      <c r="I737" s="65" t="str">
        <f t="shared" si="369"/>
        <v/>
      </c>
      <c r="J737" s="65" t="str">
        <f t="shared" si="369"/>
        <v/>
      </c>
      <c r="K737" s="65" t="str">
        <f t="shared" si="369"/>
        <v/>
      </c>
      <c r="L737" s="65" t="str">
        <f t="shared" si="369"/>
        <v/>
      </c>
      <c r="M737" s="65" t="str">
        <f t="shared" si="369"/>
        <v/>
      </c>
      <c r="N737" s="70" t="str">
        <f t="shared" si="369"/>
        <v/>
      </c>
      <c r="O737" s="70" t="str">
        <f t="shared" si="369"/>
        <v/>
      </c>
      <c r="P737" s="70" t="str">
        <f t="shared" si="369"/>
        <v/>
      </c>
      <c r="Q737" s="65" t="str">
        <f t="shared" si="369"/>
        <v/>
      </c>
      <c r="R737" s="65" t="str">
        <f t="shared" si="369"/>
        <v/>
      </c>
      <c r="S737" s="65" t="str">
        <f t="shared" si="369"/>
        <v/>
      </c>
      <c r="T737" s="65" t="str">
        <f t="shared" si="369"/>
        <v/>
      </c>
      <c r="U737" s="65" t="str">
        <f t="shared" si="369"/>
        <v/>
      </c>
      <c r="V737" s="66" t="str">
        <f t="shared" si="369"/>
        <v/>
      </c>
    </row>
    <row r="738" spans="1:22" ht="13.95" customHeight="1" x14ac:dyDescent="0.3">
      <c r="A738" s="81">
        <v>9010580</v>
      </c>
      <c r="B738" s="84" t="s">
        <v>251</v>
      </c>
      <c r="C738" s="58" t="s">
        <v>547</v>
      </c>
      <c r="D738" s="71"/>
      <c r="E738" s="91"/>
      <c r="F738" s="58"/>
      <c r="G738" s="58"/>
      <c r="H738" s="58"/>
      <c r="I738" s="58"/>
      <c r="J738" s="58"/>
      <c r="K738" s="58"/>
      <c r="L738" s="58"/>
      <c r="M738" s="58"/>
      <c r="Q738" s="58"/>
      <c r="R738" s="58"/>
      <c r="S738" s="58"/>
      <c r="T738" s="58"/>
      <c r="U738" s="58"/>
      <c r="V738" s="59"/>
    </row>
    <row r="739" spans="1:22" ht="13.95" customHeight="1" x14ac:dyDescent="0.3">
      <c r="A739" s="82"/>
      <c r="B739" s="85"/>
      <c r="C739" s="18" t="s">
        <v>548</v>
      </c>
      <c r="D739" s="72"/>
      <c r="E739" s="88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60"/>
    </row>
    <row r="740" spans="1:22" ht="13.95" customHeight="1" x14ac:dyDescent="0.3">
      <c r="A740" s="82"/>
      <c r="B740" s="85"/>
      <c r="C740" s="18" t="s">
        <v>549</v>
      </c>
      <c r="D740" s="72"/>
      <c r="E740" s="88"/>
      <c r="F740" s="63" t="str">
        <f t="shared" ref="F740:V740" si="370">IFERROR((F739-F738)/F738,"")</f>
        <v/>
      </c>
      <c r="G740" s="63" t="str">
        <f t="shared" si="370"/>
        <v/>
      </c>
      <c r="H740" s="63" t="str">
        <f t="shared" si="370"/>
        <v/>
      </c>
      <c r="I740" s="63" t="str">
        <f t="shared" si="370"/>
        <v/>
      </c>
      <c r="J740" s="63" t="str">
        <f t="shared" si="370"/>
        <v/>
      </c>
      <c r="K740" s="63" t="str">
        <f t="shared" si="370"/>
        <v/>
      </c>
      <c r="L740" s="63" t="str">
        <f t="shared" si="370"/>
        <v/>
      </c>
      <c r="M740" s="63" t="str">
        <f t="shared" si="370"/>
        <v/>
      </c>
      <c r="N740" s="35" t="str">
        <f t="shared" si="370"/>
        <v/>
      </c>
      <c r="O740" s="35" t="str">
        <f t="shared" si="370"/>
        <v/>
      </c>
      <c r="P740" s="35" t="str">
        <f t="shared" si="370"/>
        <v/>
      </c>
      <c r="Q740" s="63" t="str">
        <f t="shared" si="370"/>
        <v/>
      </c>
      <c r="R740" s="63" t="str">
        <f t="shared" si="370"/>
        <v/>
      </c>
      <c r="S740" s="63" t="str">
        <f t="shared" si="370"/>
        <v/>
      </c>
      <c r="T740" s="63" t="str">
        <f t="shared" si="370"/>
        <v/>
      </c>
      <c r="U740" s="63" t="str">
        <f t="shared" si="370"/>
        <v/>
      </c>
      <c r="V740" s="64" t="str">
        <f t="shared" si="370"/>
        <v/>
      </c>
    </row>
    <row r="741" spans="1:22" ht="13.95" customHeight="1" thickBot="1" x14ac:dyDescent="0.35">
      <c r="A741" s="83"/>
      <c r="B741" s="86"/>
      <c r="C741" s="61" t="s">
        <v>550</v>
      </c>
      <c r="D741" s="73"/>
      <c r="E741" s="89"/>
      <c r="F741" s="65" t="str">
        <f t="shared" ref="F741:V741" si="371">IFERROR(SQRT(2*(F739-F738)^2/(F739+F738)),"")</f>
        <v/>
      </c>
      <c r="G741" s="65" t="str">
        <f t="shared" si="371"/>
        <v/>
      </c>
      <c r="H741" s="65" t="str">
        <f t="shared" si="371"/>
        <v/>
      </c>
      <c r="I741" s="65" t="str">
        <f t="shared" si="371"/>
        <v/>
      </c>
      <c r="J741" s="65" t="str">
        <f t="shared" si="371"/>
        <v/>
      </c>
      <c r="K741" s="65" t="str">
        <f t="shared" si="371"/>
        <v/>
      </c>
      <c r="L741" s="65" t="str">
        <f t="shared" si="371"/>
        <v/>
      </c>
      <c r="M741" s="65" t="str">
        <f t="shared" si="371"/>
        <v/>
      </c>
      <c r="N741" s="70" t="str">
        <f t="shared" si="371"/>
        <v/>
      </c>
      <c r="O741" s="70" t="str">
        <f t="shared" si="371"/>
        <v/>
      </c>
      <c r="P741" s="70" t="str">
        <f t="shared" si="371"/>
        <v/>
      </c>
      <c r="Q741" s="65" t="str">
        <f t="shared" si="371"/>
        <v/>
      </c>
      <c r="R741" s="65" t="str">
        <f t="shared" si="371"/>
        <v/>
      </c>
      <c r="S741" s="65" t="str">
        <f t="shared" si="371"/>
        <v/>
      </c>
      <c r="T741" s="65" t="str">
        <f t="shared" si="371"/>
        <v/>
      </c>
      <c r="U741" s="65" t="str">
        <f t="shared" si="371"/>
        <v/>
      </c>
      <c r="V741" s="66" t="str">
        <f t="shared" si="371"/>
        <v/>
      </c>
    </row>
    <row r="742" spans="1:22" ht="13.95" customHeight="1" x14ac:dyDescent="0.3">
      <c r="A742" s="81">
        <v>8056150</v>
      </c>
      <c r="B742" s="84" t="s">
        <v>8</v>
      </c>
      <c r="C742" s="58" t="s">
        <v>547</v>
      </c>
      <c r="D742" s="71"/>
      <c r="E742" s="91"/>
      <c r="F742" s="58"/>
      <c r="G742" s="58"/>
      <c r="H742" s="58"/>
      <c r="I742" s="58"/>
      <c r="J742" s="58"/>
      <c r="K742" s="58"/>
      <c r="L742" s="58"/>
      <c r="M742" s="58"/>
      <c r="Q742" s="58"/>
      <c r="R742" s="58"/>
      <c r="S742" s="58"/>
      <c r="T742" s="58"/>
      <c r="U742" s="58"/>
      <c r="V742" s="59"/>
    </row>
    <row r="743" spans="1:22" ht="13.95" customHeight="1" x14ac:dyDescent="0.3">
      <c r="A743" s="82"/>
      <c r="B743" s="85"/>
      <c r="C743" s="18" t="s">
        <v>548</v>
      </c>
      <c r="D743" s="72"/>
      <c r="E743" s="88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60"/>
    </row>
    <row r="744" spans="1:22" ht="13.95" customHeight="1" x14ac:dyDescent="0.3">
      <c r="A744" s="82"/>
      <c r="B744" s="85"/>
      <c r="C744" s="18" t="s">
        <v>549</v>
      </c>
      <c r="D744" s="72"/>
      <c r="E744" s="88"/>
      <c r="F744" s="63" t="str">
        <f t="shared" ref="F744:V744" si="372">IFERROR((F743-F742)/F742,"")</f>
        <v/>
      </c>
      <c r="G744" s="63" t="str">
        <f t="shared" si="372"/>
        <v/>
      </c>
      <c r="H744" s="63" t="str">
        <f t="shared" si="372"/>
        <v/>
      </c>
      <c r="I744" s="63" t="str">
        <f t="shared" si="372"/>
        <v/>
      </c>
      <c r="J744" s="63" t="str">
        <f t="shared" si="372"/>
        <v/>
      </c>
      <c r="K744" s="63" t="str">
        <f t="shared" si="372"/>
        <v/>
      </c>
      <c r="L744" s="63" t="str">
        <f t="shared" si="372"/>
        <v/>
      </c>
      <c r="M744" s="63" t="str">
        <f t="shared" si="372"/>
        <v/>
      </c>
      <c r="N744" s="35" t="str">
        <f t="shared" si="372"/>
        <v/>
      </c>
      <c r="O744" s="35" t="str">
        <f t="shared" si="372"/>
        <v/>
      </c>
      <c r="P744" s="35" t="str">
        <f t="shared" si="372"/>
        <v/>
      </c>
      <c r="Q744" s="63" t="str">
        <f t="shared" si="372"/>
        <v/>
      </c>
      <c r="R744" s="63" t="str">
        <f t="shared" si="372"/>
        <v/>
      </c>
      <c r="S744" s="63" t="str">
        <f t="shared" si="372"/>
        <v/>
      </c>
      <c r="T744" s="63" t="str">
        <f t="shared" si="372"/>
        <v/>
      </c>
      <c r="U744" s="63" t="str">
        <f t="shared" si="372"/>
        <v/>
      </c>
      <c r="V744" s="64" t="str">
        <f t="shared" si="372"/>
        <v/>
      </c>
    </row>
    <row r="745" spans="1:22" ht="13.95" customHeight="1" thickBot="1" x14ac:dyDescent="0.35">
      <c r="A745" s="83"/>
      <c r="B745" s="86"/>
      <c r="C745" s="61" t="s">
        <v>550</v>
      </c>
      <c r="D745" s="73"/>
      <c r="E745" s="89"/>
      <c r="F745" s="65" t="str">
        <f t="shared" ref="F745:V745" si="373">IFERROR(SQRT(2*(F743-F742)^2/(F743+F742)),"")</f>
        <v/>
      </c>
      <c r="G745" s="65" t="str">
        <f t="shared" si="373"/>
        <v/>
      </c>
      <c r="H745" s="65" t="str">
        <f t="shared" si="373"/>
        <v/>
      </c>
      <c r="I745" s="65" t="str">
        <f t="shared" si="373"/>
        <v/>
      </c>
      <c r="J745" s="65" t="str">
        <f t="shared" si="373"/>
        <v/>
      </c>
      <c r="K745" s="65" t="str">
        <f t="shared" si="373"/>
        <v/>
      </c>
      <c r="L745" s="65" t="str">
        <f t="shared" si="373"/>
        <v/>
      </c>
      <c r="M745" s="65" t="str">
        <f t="shared" si="373"/>
        <v/>
      </c>
      <c r="N745" s="70" t="str">
        <f t="shared" si="373"/>
        <v/>
      </c>
      <c r="O745" s="70" t="str">
        <f t="shared" si="373"/>
        <v/>
      </c>
      <c r="P745" s="70" t="str">
        <f t="shared" si="373"/>
        <v/>
      </c>
      <c r="Q745" s="65" t="str">
        <f t="shared" si="373"/>
        <v/>
      </c>
      <c r="R745" s="65" t="str">
        <f t="shared" si="373"/>
        <v/>
      </c>
      <c r="S745" s="65" t="str">
        <f t="shared" si="373"/>
        <v/>
      </c>
      <c r="T745" s="65" t="str">
        <f t="shared" si="373"/>
        <v/>
      </c>
      <c r="U745" s="65" t="str">
        <f t="shared" si="373"/>
        <v/>
      </c>
      <c r="V745" s="66" t="str">
        <f t="shared" si="373"/>
        <v/>
      </c>
    </row>
    <row r="746" spans="1:22" ht="13.95" customHeight="1" x14ac:dyDescent="0.3">
      <c r="A746" s="81">
        <v>8042800</v>
      </c>
      <c r="B746" s="84" t="s">
        <v>108</v>
      </c>
      <c r="C746" s="58" t="s">
        <v>547</v>
      </c>
      <c r="D746" s="71"/>
      <c r="E746" s="91"/>
      <c r="F746" s="58"/>
      <c r="G746" s="58"/>
      <c r="H746" s="58"/>
      <c r="I746" s="58"/>
      <c r="J746" s="58"/>
      <c r="K746" s="58"/>
      <c r="L746" s="58"/>
      <c r="M746" s="58"/>
      <c r="Q746" s="58"/>
      <c r="R746" s="58"/>
      <c r="S746" s="58"/>
      <c r="T746" s="58"/>
      <c r="U746" s="58"/>
      <c r="V746" s="59"/>
    </row>
    <row r="747" spans="1:22" ht="13.95" customHeight="1" x14ac:dyDescent="0.3">
      <c r="A747" s="82"/>
      <c r="B747" s="85"/>
      <c r="C747" s="18" t="s">
        <v>548</v>
      </c>
      <c r="D747" s="72"/>
      <c r="E747" s="88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60"/>
    </row>
    <row r="748" spans="1:22" ht="13.95" customHeight="1" x14ac:dyDescent="0.3">
      <c r="A748" s="82"/>
      <c r="B748" s="85"/>
      <c r="C748" s="18" t="s">
        <v>549</v>
      </c>
      <c r="D748" s="72"/>
      <c r="E748" s="88"/>
      <c r="F748" s="63" t="str">
        <f t="shared" ref="F748:V748" si="374">IFERROR((F747-F746)/F746,"")</f>
        <v/>
      </c>
      <c r="G748" s="63" t="str">
        <f t="shared" si="374"/>
        <v/>
      </c>
      <c r="H748" s="63" t="str">
        <f t="shared" si="374"/>
        <v/>
      </c>
      <c r="I748" s="63" t="str">
        <f t="shared" si="374"/>
        <v/>
      </c>
      <c r="J748" s="63" t="str">
        <f t="shared" si="374"/>
        <v/>
      </c>
      <c r="K748" s="63" t="str">
        <f t="shared" si="374"/>
        <v/>
      </c>
      <c r="L748" s="63" t="str">
        <f t="shared" si="374"/>
        <v/>
      </c>
      <c r="M748" s="63" t="str">
        <f t="shared" si="374"/>
        <v/>
      </c>
      <c r="N748" s="35" t="str">
        <f t="shared" si="374"/>
        <v/>
      </c>
      <c r="O748" s="35" t="str">
        <f t="shared" si="374"/>
        <v/>
      </c>
      <c r="P748" s="35" t="str">
        <f t="shared" si="374"/>
        <v/>
      </c>
      <c r="Q748" s="63" t="str">
        <f t="shared" si="374"/>
        <v/>
      </c>
      <c r="R748" s="63" t="str">
        <f t="shared" si="374"/>
        <v/>
      </c>
      <c r="S748" s="63" t="str">
        <f t="shared" si="374"/>
        <v/>
      </c>
      <c r="T748" s="63" t="str">
        <f t="shared" si="374"/>
        <v/>
      </c>
      <c r="U748" s="63" t="str">
        <f t="shared" si="374"/>
        <v/>
      </c>
      <c r="V748" s="64" t="str">
        <f t="shared" si="374"/>
        <v/>
      </c>
    </row>
    <row r="749" spans="1:22" ht="13.95" customHeight="1" thickBot="1" x14ac:dyDescent="0.35">
      <c r="A749" s="83"/>
      <c r="B749" s="86"/>
      <c r="C749" s="61" t="s">
        <v>550</v>
      </c>
      <c r="D749" s="73"/>
      <c r="E749" s="89"/>
      <c r="F749" s="65" t="str">
        <f t="shared" ref="F749:V749" si="375">IFERROR(SQRT(2*(F747-F746)^2/(F747+F746)),"")</f>
        <v/>
      </c>
      <c r="G749" s="65" t="str">
        <f t="shared" si="375"/>
        <v/>
      </c>
      <c r="H749" s="65" t="str">
        <f t="shared" si="375"/>
        <v/>
      </c>
      <c r="I749" s="65" t="str">
        <f t="shared" si="375"/>
        <v/>
      </c>
      <c r="J749" s="65" t="str">
        <f t="shared" si="375"/>
        <v/>
      </c>
      <c r="K749" s="65" t="str">
        <f t="shared" si="375"/>
        <v/>
      </c>
      <c r="L749" s="65" t="str">
        <f t="shared" si="375"/>
        <v/>
      </c>
      <c r="M749" s="65" t="str">
        <f t="shared" si="375"/>
        <v/>
      </c>
      <c r="N749" s="70" t="str">
        <f t="shared" si="375"/>
        <v/>
      </c>
      <c r="O749" s="70" t="str">
        <f t="shared" si="375"/>
        <v/>
      </c>
      <c r="P749" s="70" t="str">
        <f t="shared" si="375"/>
        <v/>
      </c>
      <c r="Q749" s="65" t="str">
        <f t="shared" si="375"/>
        <v/>
      </c>
      <c r="R749" s="65" t="str">
        <f t="shared" si="375"/>
        <v/>
      </c>
      <c r="S749" s="65" t="str">
        <f t="shared" si="375"/>
        <v/>
      </c>
      <c r="T749" s="65" t="str">
        <f t="shared" si="375"/>
        <v/>
      </c>
      <c r="U749" s="65" t="str">
        <f t="shared" si="375"/>
        <v/>
      </c>
      <c r="V749" s="66" t="str">
        <f t="shared" si="375"/>
        <v/>
      </c>
    </row>
    <row r="750" spans="1:22" ht="13.95" customHeight="1" x14ac:dyDescent="0.3">
      <c r="A750" s="81">
        <v>8051600</v>
      </c>
      <c r="B750" s="84" t="s">
        <v>118</v>
      </c>
      <c r="C750" s="58" t="s">
        <v>547</v>
      </c>
      <c r="D750" s="71"/>
      <c r="E750" s="91"/>
      <c r="F750" s="58"/>
      <c r="G750" s="58"/>
      <c r="H750" s="58"/>
      <c r="I750" s="58"/>
      <c r="J750" s="58"/>
      <c r="K750" s="58"/>
      <c r="L750" s="58"/>
      <c r="M750" s="58"/>
      <c r="Q750" s="58"/>
      <c r="R750" s="58"/>
      <c r="S750" s="58"/>
      <c r="T750" s="58"/>
      <c r="U750" s="58"/>
      <c r="V750" s="59"/>
    </row>
    <row r="751" spans="1:22" ht="13.95" customHeight="1" x14ac:dyDescent="0.3">
      <c r="A751" s="82"/>
      <c r="B751" s="85"/>
      <c r="C751" s="18" t="s">
        <v>548</v>
      </c>
      <c r="D751" s="72"/>
      <c r="E751" s="88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60"/>
    </row>
    <row r="752" spans="1:22" ht="13.95" customHeight="1" x14ac:dyDescent="0.3">
      <c r="A752" s="82"/>
      <c r="B752" s="85"/>
      <c r="C752" s="18" t="s">
        <v>549</v>
      </c>
      <c r="D752" s="72"/>
      <c r="E752" s="88"/>
      <c r="F752" s="63" t="str">
        <f t="shared" ref="F752:V752" si="376">IFERROR((F751-F750)/F750,"")</f>
        <v/>
      </c>
      <c r="G752" s="63" t="str">
        <f t="shared" si="376"/>
        <v/>
      </c>
      <c r="H752" s="63" t="str">
        <f t="shared" si="376"/>
        <v/>
      </c>
      <c r="I752" s="63" t="str">
        <f t="shared" si="376"/>
        <v/>
      </c>
      <c r="J752" s="63" t="str">
        <f t="shared" si="376"/>
        <v/>
      </c>
      <c r="K752" s="63" t="str">
        <f t="shared" si="376"/>
        <v/>
      </c>
      <c r="L752" s="63" t="str">
        <f t="shared" si="376"/>
        <v/>
      </c>
      <c r="M752" s="63" t="str">
        <f t="shared" si="376"/>
        <v/>
      </c>
      <c r="N752" s="35" t="str">
        <f t="shared" si="376"/>
        <v/>
      </c>
      <c r="O752" s="35" t="str">
        <f t="shared" si="376"/>
        <v/>
      </c>
      <c r="P752" s="35" t="str">
        <f t="shared" si="376"/>
        <v/>
      </c>
      <c r="Q752" s="63" t="str">
        <f t="shared" si="376"/>
        <v/>
      </c>
      <c r="R752" s="63" t="str">
        <f t="shared" si="376"/>
        <v/>
      </c>
      <c r="S752" s="63" t="str">
        <f t="shared" si="376"/>
        <v/>
      </c>
      <c r="T752" s="63" t="str">
        <f t="shared" si="376"/>
        <v/>
      </c>
      <c r="U752" s="63" t="str">
        <f t="shared" si="376"/>
        <v/>
      </c>
      <c r="V752" s="64" t="str">
        <f t="shared" si="376"/>
        <v/>
      </c>
    </row>
    <row r="753" spans="1:22" ht="13.95" customHeight="1" thickBot="1" x14ac:dyDescent="0.35">
      <c r="A753" s="83"/>
      <c r="B753" s="86"/>
      <c r="C753" s="61" t="s">
        <v>550</v>
      </c>
      <c r="D753" s="73"/>
      <c r="E753" s="89"/>
      <c r="F753" s="65" t="str">
        <f t="shared" ref="F753:V753" si="377">IFERROR(SQRT(2*(F751-F750)^2/(F751+F750)),"")</f>
        <v/>
      </c>
      <c r="G753" s="65" t="str">
        <f t="shared" si="377"/>
        <v/>
      </c>
      <c r="H753" s="65" t="str">
        <f t="shared" si="377"/>
        <v/>
      </c>
      <c r="I753" s="65" t="str">
        <f t="shared" si="377"/>
        <v/>
      </c>
      <c r="J753" s="65" t="str">
        <f t="shared" si="377"/>
        <v/>
      </c>
      <c r="K753" s="65" t="str">
        <f t="shared" si="377"/>
        <v/>
      </c>
      <c r="L753" s="65" t="str">
        <f t="shared" si="377"/>
        <v/>
      </c>
      <c r="M753" s="65" t="str">
        <f t="shared" si="377"/>
        <v/>
      </c>
      <c r="N753" s="70" t="str">
        <f t="shared" si="377"/>
        <v/>
      </c>
      <c r="O753" s="70" t="str">
        <f t="shared" si="377"/>
        <v/>
      </c>
      <c r="P753" s="70" t="str">
        <f t="shared" si="377"/>
        <v/>
      </c>
      <c r="Q753" s="65" t="str">
        <f t="shared" si="377"/>
        <v/>
      </c>
      <c r="R753" s="65" t="str">
        <f t="shared" si="377"/>
        <v/>
      </c>
      <c r="S753" s="65" t="str">
        <f t="shared" si="377"/>
        <v/>
      </c>
      <c r="T753" s="65" t="str">
        <f t="shared" si="377"/>
        <v/>
      </c>
      <c r="U753" s="65" t="str">
        <f t="shared" si="377"/>
        <v/>
      </c>
      <c r="V753" s="66" t="str">
        <f t="shared" si="377"/>
        <v/>
      </c>
    </row>
    <row r="754" spans="1:22" ht="13.95" customHeight="1" x14ac:dyDescent="0.3">
      <c r="A754" s="81">
        <v>8052400</v>
      </c>
      <c r="B754" s="84" t="s">
        <v>119</v>
      </c>
      <c r="C754" s="58" t="s">
        <v>547</v>
      </c>
      <c r="D754" s="71"/>
      <c r="E754" s="91"/>
      <c r="F754" s="58"/>
      <c r="G754" s="58"/>
      <c r="H754" s="58"/>
      <c r="I754" s="58"/>
      <c r="J754" s="58"/>
      <c r="K754" s="58"/>
      <c r="L754" s="58"/>
      <c r="M754" s="58"/>
      <c r="Q754" s="58"/>
      <c r="R754" s="58"/>
      <c r="S754" s="58"/>
      <c r="T754" s="58"/>
      <c r="U754" s="58"/>
      <c r="V754" s="59"/>
    </row>
    <row r="755" spans="1:22" ht="13.95" customHeight="1" x14ac:dyDescent="0.3">
      <c r="A755" s="82"/>
      <c r="B755" s="85"/>
      <c r="C755" s="18" t="s">
        <v>548</v>
      </c>
      <c r="D755" s="72"/>
      <c r="E755" s="88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60"/>
    </row>
    <row r="756" spans="1:22" ht="13.95" customHeight="1" x14ac:dyDescent="0.3">
      <c r="A756" s="82"/>
      <c r="B756" s="85"/>
      <c r="C756" s="18" t="s">
        <v>549</v>
      </c>
      <c r="D756" s="72"/>
      <c r="E756" s="88"/>
      <c r="F756" s="63" t="str">
        <f t="shared" ref="F756:V756" si="378">IFERROR((F755-F754)/F754,"")</f>
        <v/>
      </c>
      <c r="G756" s="63" t="str">
        <f t="shared" si="378"/>
        <v/>
      </c>
      <c r="H756" s="63" t="str">
        <f t="shared" si="378"/>
        <v/>
      </c>
      <c r="I756" s="63" t="str">
        <f t="shared" si="378"/>
        <v/>
      </c>
      <c r="J756" s="63" t="str">
        <f t="shared" si="378"/>
        <v/>
      </c>
      <c r="K756" s="63" t="str">
        <f t="shared" si="378"/>
        <v/>
      </c>
      <c r="L756" s="63" t="str">
        <f t="shared" si="378"/>
        <v/>
      </c>
      <c r="M756" s="63" t="str">
        <f t="shared" si="378"/>
        <v/>
      </c>
      <c r="N756" s="35" t="str">
        <f t="shared" si="378"/>
        <v/>
      </c>
      <c r="O756" s="35" t="str">
        <f t="shared" si="378"/>
        <v/>
      </c>
      <c r="P756" s="35" t="str">
        <f t="shared" si="378"/>
        <v/>
      </c>
      <c r="Q756" s="63" t="str">
        <f t="shared" si="378"/>
        <v/>
      </c>
      <c r="R756" s="63" t="str">
        <f t="shared" si="378"/>
        <v/>
      </c>
      <c r="S756" s="63" t="str">
        <f t="shared" si="378"/>
        <v/>
      </c>
      <c r="T756" s="63" t="str">
        <f t="shared" si="378"/>
        <v/>
      </c>
      <c r="U756" s="63" t="str">
        <f t="shared" si="378"/>
        <v/>
      </c>
      <c r="V756" s="64" t="str">
        <f t="shared" si="378"/>
        <v/>
      </c>
    </row>
    <row r="757" spans="1:22" ht="13.95" customHeight="1" thickBot="1" x14ac:dyDescent="0.35">
      <c r="A757" s="83"/>
      <c r="B757" s="86"/>
      <c r="C757" s="61" t="s">
        <v>550</v>
      </c>
      <c r="D757" s="73"/>
      <c r="E757" s="89"/>
      <c r="F757" s="65" t="str">
        <f t="shared" ref="F757:V757" si="379">IFERROR(SQRT(2*(F755-F754)^2/(F755+F754)),"")</f>
        <v/>
      </c>
      <c r="G757" s="65" t="str">
        <f t="shared" si="379"/>
        <v/>
      </c>
      <c r="H757" s="65" t="str">
        <f t="shared" si="379"/>
        <v/>
      </c>
      <c r="I757" s="65" t="str">
        <f t="shared" si="379"/>
        <v/>
      </c>
      <c r="J757" s="65" t="str">
        <f t="shared" si="379"/>
        <v/>
      </c>
      <c r="K757" s="65" t="str">
        <f t="shared" si="379"/>
        <v/>
      </c>
      <c r="L757" s="65" t="str">
        <f t="shared" si="379"/>
        <v/>
      </c>
      <c r="M757" s="65" t="str">
        <f t="shared" si="379"/>
        <v/>
      </c>
      <c r="N757" s="70" t="str">
        <f t="shared" si="379"/>
        <v/>
      </c>
      <c r="O757" s="70" t="str">
        <f t="shared" si="379"/>
        <v/>
      </c>
      <c r="P757" s="70" t="str">
        <f t="shared" si="379"/>
        <v/>
      </c>
      <c r="Q757" s="65" t="str">
        <f t="shared" si="379"/>
        <v/>
      </c>
      <c r="R757" s="65" t="str">
        <f t="shared" si="379"/>
        <v/>
      </c>
      <c r="S757" s="65" t="str">
        <f t="shared" si="379"/>
        <v/>
      </c>
      <c r="T757" s="65" t="str">
        <f t="shared" si="379"/>
        <v/>
      </c>
      <c r="U757" s="65" t="str">
        <f t="shared" si="379"/>
        <v/>
      </c>
      <c r="V757" s="66" t="str">
        <f t="shared" si="379"/>
        <v/>
      </c>
    </row>
    <row r="758" spans="1:22" ht="13.95" customHeight="1" x14ac:dyDescent="0.3">
      <c r="A758" s="81">
        <v>8022300</v>
      </c>
      <c r="B758" s="84" t="s">
        <v>61</v>
      </c>
      <c r="C758" s="58" t="s">
        <v>547</v>
      </c>
      <c r="D758" s="71"/>
      <c r="E758" s="91"/>
      <c r="F758" s="58"/>
      <c r="G758" s="58"/>
      <c r="H758" s="58"/>
      <c r="I758" s="58"/>
      <c r="J758" s="58"/>
      <c r="K758" s="58"/>
      <c r="L758" s="58"/>
      <c r="M758" s="58"/>
      <c r="Q758" s="58"/>
      <c r="R758" s="58"/>
      <c r="S758" s="58"/>
      <c r="T758" s="58"/>
      <c r="U758" s="58"/>
      <c r="V758" s="59"/>
    </row>
    <row r="759" spans="1:22" ht="13.95" customHeight="1" x14ac:dyDescent="0.3">
      <c r="A759" s="82"/>
      <c r="B759" s="85"/>
      <c r="C759" s="18" t="s">
        <v>548</v>
      </c>
      <c r="D759" s="72"/>
      <c r="E759" s="88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60"/>
    </row>
    <row r="760" spans="1:22" ht="13.95" customHeight="1" x14ac:dyDescent="0.3">
      <c r="A760" s="82"/>
      <c r="B760" s="85"/>
      <c r="C760" s="18" t="s">
        <v>549</v>
      </c>
      <c r="D760" s="72"/>
      <c r="E760" s="88"/>
      <c r="F760" s="63" t="str">
        <f t="shared" ref="F760:V760" si="380">IFERROR((F759-F758)/F758,"")</f>
        <v/>
      </c>
      <c r="G760" s="63" t="str">
        <f t="shared" si="380"/>
        <v/>
      </c>
      <c r="H760" s="63" t="str">
        <f t="shared" si="380"/>
        <v/>
      </c>
      <c r="I760" s="63" t="str">
        <f t="shared" si="380"/>
        <v/>
      </c>
      <c r="J760" s="63" t="str">
        <f t="shared" si="380"/>
        <v/>
      </c>
      <c r="K760" s="63" t="str">
        <f t="shared" si="380"/>
        <v/>
      </c>
      <c r="L760" s="63" t="str">
        <f t="shared" si="380"/>
        <v/>
      </c>
      <c r="M760" s="63" t="str">
        <f t="shared" si="380"/>
        <v/>
      </c>
      <c r="N760" s="35" t="str">
        <f t="shared" si="380"/>
        <v/>
      </c>
      <c r="O760" s="35" t="str">
        <f t="shared" si="380"/>
        <v/>
      </c>
      <c r="P760" s="35" t="str">
        <f t="shared" si="380"/>
        <v/>
      </c>
      <c r="Q760" s="63" t="str">
        <f t="shared" si="380"/>
        <v/>
      </c>
      <c r="R760" s="63" t="str">
        <f t="shared" si="380"/>
        <v/>
      </c>
      <c r="S760" s="63" t="str">
        <f t="shared" si="380"/>
        <v/>
      </c>
      <c r="T760" s="63" t="str">
        <f t="shared" si="380"/>
        <v/>
      </c>
      <c r="U760" s="63" t="str">
        <f t="shared" si="380"/>
        <v/>
      </c>
      <c r="V760" s="64" t="str">
        <f t="shared" si="380"/>
        <v/>
      </c>
    </row>
    <row r="761" spans="1:22" ht="13.95" customHeight="1" thickBot="1" x14ac:dyDescent="0.35">
      <c r="A761" s="83"/>
      <c r="B761" s="86"/>
      <c r="C761" s="61" t="s">
        <v>550</v>
      </c>
      <c r="D761" s="73"/>
      <c r="E761" s="89"/>
      <c r="F761" s="65" t="str">
        <f t="shared" ref="F761:V761" si="381">IFERROR(SQRT(2*(F759-F758)^2/(F759+F758)),"")</f>
        <v/>
      </c>
      <c r="G761" s="65" t="str">
        <f t="shared" si="381"/>
        <v/>
      </c>
      <c r="H761" s="65" t="str">
        <f t="shared" si="381"/>
        <v/>
      </c>
      <c r="I761" s="65" t="str">
        <f t="shared" si="381"/>
        <v/>
      </c>
      <c r="J761" s="65" t="str">
        <f t="shared" si="381"/>
        <v/>
      </c>
      <c r="K761" s="65" t="str">
        <f t="shared" si="381"/>
        <v/>
      </c>
      <c r="L761" s="65" t="str">
        <f t="shared" si="381"/>
        <v/>
      </c>
      <c r="M761" s="65" t="str">
        <f t="shared" si="381"/>
        <v/>
      </c>
      <c r="N761" s="70" t="str">
        <f t="shared" si="381"/>
        <v/>
      </c>
      <c r="O761" s="70" t="str">
        <f t="shared" si="381"/>
        <v/>
      </c>
      <c r="P761" s="70" t="str">
        <f t="shared" si="381"/>
        <v/>
      </c>
      <c r="Q761" s="65" t="str">
        <f t="shared" si="381"/>
        <v/>
      </c>
      <c r="R761" s="65" t="str">
        <f t="shared" si="381"/>
        <v/>
      </c>
      <c r="S761" s="65" t="str">
        <f t="shared" si="381"/>
        <v/>
      </c>
      <c r="T761" s="65" t="str">
        <f t="shared" si="381"/>
        <v/>
      </c>
      <c r="U761" s="65" t="str">
        <f t="shared" si="381"/>
        <v/>
      </c>
      <c r="V761" s="66" t="str">
        <f t="shared" si="381"/>
        <v/>
      </c>
    </row>
    <row r="762" spans="1:22" ht="13.95" customHeight="1" x14ac:dyDescent="0.3">
      <c r="A762" s="81">
        <v>8039600</v>
      </c>
      <c r="B762" s="84" t="s">
        <v>102</v>
      </c>
      <c r="C762" s="58" t="s">
        <v>547</v>
      </c>
      <c r="D762" s="71"/>
      <c r="E762" s="91"/>
      <c r="F762" s="58"/>
      <c r="G762" s="58"/>
      <c r="H762" s="58"/>
      <c r="I762" s="58"/>
      <c r="J762" s="58"/>
      <c r="K762" s="58"/>
      <c r="L762" s="58"/>
      <c r="M762" s="58"/>
      <c r="Q762" s="58"/>
      <c r="R762" s="58"/>
      <c r="S762" s="58"/>
      <c r="T762" s="58"/>
      <c r="U762" s="58"/>
      <c r="V762" s="59"/>
    </row>
    <row r="763" spans="1:22" ht="13.95" customHeight="1" x14ac:dyDescent="0.3">
      <c r="A763" s="82"/>
      <c r="B763" s="85"/>
      <c r="C763" s="18" t="s">
        <v>548</v>
      </c>
      <c r="D763" s="72"/>
      <c r="E763" s="88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60"/>
    </row>
    <row r="764" spans="1:22" ht="13.95" customHeight="1" x14ac:dyDescent="0.3">
      <c r="A764" s="82"/>
      <c r="B764" s="85"/>
      <c r="C764" s="18" t="s">
        <v>549</v>
      </c>
      <c r="D764" s="72"/>
      <c r="E764" s="88"/>
      <c r="F764" s="63" t="str">
        <f t="shared" ref="F764:V764" si="382">IFERROR((F763-F762)/F762,"")</f>
        <v/>
      </c>
      <c r="G764" s="63" t="str">
        <f t="shared" si="382"/>
        <v/>
      </c>
      <c r="H764" s="63" t="str">
        <f t="shared" si="382"/>
        <v/>
      </c>
      <c r="I764" s="63" t="str">
        <f t="shared" si="382"/>
        <v/>
      </c>
      <c r="J764" s="63" t="str">
        <f t="shared" si="382"/>
        <v/>
      </c>
      <c r="K764" s="63" t="str">
        <f t="shared" si="382"/>
        <v/>
      </c>
      <c r="L764" s="63" t="str">
        <f t="shared" si="382"/>
        <v/>
      </c>
      <c r="M764" s="63" t="str">
        <f t="shared" si="382"/>
        <v/>
      </c>
      <c r="N764" s="35" t="str">
        <f t="shared" si="382"/>
        <v/>
      </c>
      <c r="O764" s="35" t="str">
        <f t="shared" si="382"/>
        <v/>
      </c>
      <c r="P764" s="35" t="str">
        <f t="shared" si="382"/>
        <v/>
      </c>
      <c r="Q764" s="63" t="str">
        <f t="shared" si="382"/>
        <v/>
      </c>
      <c r="R764" s="63" t="str">
        <f t="shared" si="382"/>
        <v/>
      </c>
      <c r="S764" s="63" t="str">
        <f t="shared" si="382"/>
        <v/>
      </c>
      <c r="T764" s="63" t="str">
        <f t="shared" si="382"/>
        <v/>
      </c>
      <c r="U764" s="63" t="str">
        <f t="shared" si="382"/>
        <v/>
      </c>
      <c r="V764" s="64" t="str">
        <f t="shared" si="382"/>
        <v/>
      </c>
    </row>
    <row r="765" spans="1:22" ht="13.95" customHeight="1" thickBot="1" x14ac:dyDescent="0.35">
      <c r="A765" s="83"/>
      <c r="B765" s="86"/>
      <c r="C765" s="61" t="s">
        <v>550</v>
      </c>
      <c r="D765" s="73"/>
      <c r="E765" s="89"/>
      <c r="F765" s="65" t="str">
        <f t="shared" ref="F765:V765" si="383">IFERROR(SQRT(2*(F763-F762)^2/(F763+F762)),"")</f>
        <v/>
      </c>
      <c r="G765" s="65" t="str">
        <f t="shared" si="383"/>
        <v/>
      </c>
      <c r="H765" s="65" t="str">
        <f t="shared" si="383"/>
        <v/>
      </c>
      <c r="I765" s="65" t="str">
        <f t="shared" si="383"/>
        <v/>
      </c>
      <c r="J765" s="65" t="str">
        <f t="shared" si="383"/>
        <v/>
      </c>
      <c r="K765" s="65" t="str">
        <f t="shared" si="383"/>
        <v/>
      </c>
      <c r="L765" s="65" t="str">
        <f t="shared" si="383"/>
        <v/>
      </c>
      <c r="M765" s="65" t="str">
        <f t="shared" si="383"/>
        <v/>
      </c>
      <c r="N765" s="70" t="str">
        <f t="shared" si="383"/>
        <v/>
      </c>
      <c r="O765" s="70" t="str">
        <f t="shared" si="383"/>
        <v/>
      </c>
      <c r="P765" s="70" t="str">
        <f t="shared" si="383"/>
        <v/>
      </c>
      <c r="Q765" s="65" t="str">
        <f t="shared" si="383"/>
        <v/>
      </c>
      <c r="R765" s="65" t="str">
        <f t="shared" si="383"/>
        <v/>
      </c>
      <c r="S765" s="65" t="str">
        <f t="shared" si="383"/>
        <v/>
      </c>
      <c r="T765" s="65" t="str">
        <f t="shared" si="383"/>
        <v/>
      </c>
      <c r="U765" s="65" t="str">
        <f t="shared" si="383"/>
        <v/>
      </c>
      <c r="V765" s="66" t="str">
        <f t="shared" si="383"/>
        <v/>
      </c>
    </row>
    <row r="766" spans="1:22" ht="13.95" customHeight="1" x14ac:dyDescent="0.3">
      <c r="A766" s="81">
        <v>8027300</v>
      </c>
      <c r="B766" s="84" t="s">
        <v>78</v>
      </c>
      <c r="C766" s="58" t="s">
        <v>561</v>
      </c>
      <c r="D766" s="87">
        <v>45778</v>
      </c>
      <c r="E766" s="91" t="s">
        <v>560</v>
      </c>
      <c r="F766" s="58">
        <v>17803</v>
      </c>
      <c r="G766" s="58">
        <v>2832</v>
      </c>
      <c r="H766" s="58">
        <v>3153</v>
      </c>
      <c r="I766" s="58">
        <v>7857</v>
      </c>
      <c r="J766" s="58">
        <v>3961</v>
      </c>
      <c r="K766" s="18">
        <v>258</v>
      </c>
      <c r="L766" s="18">
        <v>395</v>
      </c>
      <c r="M766" s="18">
        <v>2179</v>
      </c>
      <c r="N766" s="18">
        <v>2012</v>
      </c>
      <c r="O766" s="18">
        <v>526</v>
      </c>
      <c r="P766" s="18">
        <v>615</v>
      </c>
      <c r="Q766" s="18">
        <v>2326</v>
      </c>
      <c r="R766" s="18">
        <v>3641</v>
      </c>
      <c r="S766" s="18">
        <v>1890</v>
      </c>
      <c r="T766" s="18">
        <v>664</v>
      </c>
      <c r="U766" s="18">
        <v>2958</v>
      </c>
      <c r="V766" s="18">
        <v>339</v>
      </c>
    </row>
    <row r="767" spans="1:22" ht="13.95" customHeight="1" x14ac:dyDescent="0.3">
      <c r="A767" s="82"/>
      <c r="B767" s="85"/>
      <c r="C767" s="18" t="s">
        <v>548</v>
      </c>
      <c r="D767" s="88"/>
      <c r="E767" s="88"/>
      <c r="F767" s="18">
        <v>17694</v>
      </c>
      <c r="G767" s="18">
        <v>2749</v>
      </c>
      <c r="H767" s="18">
        <v>3019</v>
      </c>
      <c r="I767" s="18">
        <v>8091</v>
      </c>
      <c r="J767" s="18">
        <v>3835</v>
      </c>
      <c r="K767" s="18">
        <v>252</v>
      </c>
      <c r="L767" s="18">
        <v>406</v>
      </c>
      <c r="M767" s="18">
        <v>2091</v>
      </c>
      <c r="N767" s="18">
        <v>1880</v>
      </c>
      <c r="O767" s="18">
        <v>518</v>
      </c>
      <c r="P767" s="18">
        <v>621</v>
      </c>
      <c r="Q767" s="18">
        <v>2344</v>
      </c>
      <c r="R767" s="18">
        <v>3576</v>
      </c>
      <c r="S767" s="18">
        <v>2171</v>
      </c>
      <c r="T767" s="18">
        <v>660</v>
      </c>
      <c r="U767" s="18">
        <v>2843</v>
      </c>
      <c r="V767" s="18">
        <v>332</v>
      </c>
    </row>
    <row r="768" spans="1:22" ht="13.95" customHeight="1" x14ac:dyDescent="0.3">
      <c r="A768" s="82"/>
      <c r="B768" s="85"/>
      <c r="C768" s="18" t="s">
        <v>549</v>
      </c>
      <c r="D768" s="88"/>
      <c r="E768" s="88"/>
      <c r="F768" s="63">
        <f t="shared" ref="F768:V768" si="384">IFERROR((F767-F766)/F766,"")</f>
        <v>-6.122563612874235E-3</v>
      </c>
      <c r="G768" s="63">
        <f t="shared" si="384"/>
        <v>-2.9307909604519775E-2</v>
      </c>
      <c r="H768" s="63">
        <f t="shared" si="384"/>
        <v>-4.2499207104345071E-2</v>
      </c>
      <c r="I768" s="63">
        <f t="shared" si="384"/>
        <v>2.9782359679266894E-2</v>
      </c>
      <c r="J768" s="63">
        <f t="shared" si="384"/>
        <v>-3.1810148952284775E-2</v>
      </c>
      <c r="K768" s="63">
        <f t="shared" si="384"/>
        <v>-2.3255813953488372E-2</v>
      </c>
      <c r="L768" s="63">
        <f t="shared" si="384"/>
        <v>2.7848101265822784E-2</v>
      </c>
      <c r="M768" s="63">
        <f t="shared" si="384"/>
        <v>-4.0385497934832489E-2</v>
      </c>
      <c r="N768" s="35">
        <f t="shared" si="384"/>
        <v>-6.560636182902585E-2</v>
      </c>
      <c r="O768" s="35">
        <f t="shared" si="384"/>
        <v>-1.5209125475285171E-2</v>
      </c>
      <c r="P768" s="35">
        <f t="shared" si="384"/>
        <v>9.7560975609756097E-3</v>
      </c>
      <c r="Q768" s="63">
        <f t="shared" si="384"/>
        <v>7.7386070507308681E-3</v>
      </c>
      <c r="R768" s="63">
        <f t="shared" si="384"/>
        <v>-1.7852238396045043E-2</v>
      </c>
      <c r="S768" s="63">
        <f t="shared" si="384"/>
        <v>0.14867724867724869</v>
      </c>
      <c r="T768" s="63">
        <f t="shared" si="384"/>
        <v>-6.024096385542169E-3</v>
      </c>
      <c r="U768" s="63">
        <f t="shared" si="384"/>
        <v>-3.887762001352265E-2</v>
      </c>
      <c r="V768" s="64">
        <f t="shared" si="384"/>
        <v>-2.0648967551622419E-2</v>
      </c>
    </row>
    <row r="769" spans="1:22" ht="13.95" customHeight="1" thickBot="1" x14ac:dyDescent="0.35">
      <c r="A769" s="83"/>
      <c r="B769" s="86"/>
      <c r="C769" s="61" t="s">
        <v>550</v>
      </c>
      <c r="D769" s="89"/>
      <c r="E769" s="89"/>
      <c r="F769" s="65">
        <f t="shared" ref="F769:V769" si="385">IFERROR(SQRT(2*(F767-F766)^2/(F767+F766)),"")</f>
        <v>0.81817399275696046</v>
      </c>
      <c r="G769" s="65">
        <f t="shared" si="385"/>
        <v>1.5712202907088288</v>
      </c>
      <c r="H769" s="65">
        <f t="shared" si="385"/>
        <v>2.4121640327315284</v>
      </c>
      <c r="I769" s="65">
        <f t="shared" si="385"/>
        <v>2.6204612486652437</v>
      </c>
      <c r="J769" s="65">
        <f t="shared" si="385"/>
        <v>2.0181322741172742</v>
      </c>
      <c r="K769" s="65">
        <f t="shared" si="385"/>
        <v>0.37573457465108967</v>
      </c>
      <c r="L769" s="65">
        <f t="shared" si="385"/>
        <v>0.54965657193029838</v>
      </c>
      <c r="M769" s="65">
        <f t="shared" si="385"/>
        <v>1.904512083539142</v>
      </c>
      <c r="N769" s="70">
        <f t="shared" si="385"/>
        <v>2.9922819527388351</v>
      </c>
      <c r="O769" s="70">
        <f t="shared" si="385"/>
        <v>0.35015048762592682</v>
      </c>
      <c r="P769" s="70">
        <f t="shared" si="385"/>
        <v>0.24135539601273889</v>
      </c>
      <c r="Q769" s="65">
        <f t="shared" si="385"/>
        <v>0.37250238922534001</v>
      </c>
      <c r="R769" s="65">
        <f t="shared" si="385"/>
        <v>1.0820566584822255</v>
      </c>
      <c r="S769" s="65" t="s">
        <v>562</v>
      </c>
      <c r="T769" s="65">
        <f t="shared" si="385"/>
        <v>0.15546441486729434</v>
      </c>
      <c r="U769" s="65">
        <f t="shared" si="385"/>
        <v>2.1353123183217058</v>
      </c>
      <c r="V769" s="66">
        <f t="shared" si="385"/>
        <v>0.38216576330282986</v>
      </c>
    </row>
    <row r="770" spans="1:22" ht="13.95" customHeight="1" x14ac:dyDescent="0.3">
      <c r="A770" s="81">
        <v>8024300</v>
      </c>
      <c r="B770" s="84" t="s">
        <v>66</v>
      </c>
      <c r="C770" s="58" t="s">
        <v>547</v>
      </c>
      <c r="D770" s="71"/>
      <c r="E770" s="91"/>
      <c r="F770" s="58"/>
      <c r="G770" s="58"/>
      <c r="H770" s="58"/>
      <c r="I770" s="58"/>
      <c r="J770" s="58"/>
      <c r="K770" s="58"/>
      <c r="L770" s="58"/>
      <c r="M770" s="58"/>
      <c r="Q770" s="58"/>
      <c r="R770" s="58"/>
      <c r="S770" s="58"/>
      <c r="T770" s="58"/>
      <c r="U770" s="58"/>
      <c r="V770" s="59"/>
    </row>
    <row r="771" spans="1:22" ht="13.95" customHeight="1" x14ac:dyDescent="0.3">
      <c r="A771" s="82"/>
      <c r="B771" s="85"/>
      <c r="C771" s="18" t="s">
        <v>548</v>
      </c>
      <c r="D771" s="72"/>
      <c r="E771" s="88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60"/>
    </row>
    <row r="772" spans="1:22" ht="13.95" customHeight="1" x14ac:dyDescent="0.3">
      <c r="A772" s="82"/>
      <c r="B772" s="85"/>
      <c r="C772" s="18" t="s">
        <v>549</v>
      </c>
      <c r="D772" s="72"/>
      <c r="E772" s="88"/>
      <c r="F772" s="63" t="str">
        <f t="shared" ref="F772:V772" si="386">IFERROR((F771-F770)/F770,"")</f>
        <v/>
      </c>
      <c r="G772" s="63" t="str">
        <f t="shared" si="386"/>
        <v/>
      </c>
      <c r="H772" s="63" t="str">
        <f t="shared" si="386"/>
        <v/>
      </c>
      <c r="I772" s="63" t="str">
        <f t="shared" si="386"/>
        <v/>
      </c>
      <c r="J772" s="63" t="str">
        <f t="shared" si="386"/>
        <v/>
      </c>
      <c r="K772" s="63" t="str">
        <f t="shared" si="386"/>
        <v/>
      </c>
      <c r="L772" s="63" t="str">
        <f t="shared" si="386"/>
        <v/>
      </c>
      <c r="M772" s="63" t="str">
        <f t="shared" si="386"/>
        <v/>
      </c>
      <c r="N772" s="35" t="str">
        <f t="shared" si="386"/>
        <v/>
      </c>
      <c r="O772" s="35" t="str">
        <f t="shared" si="386"/>
        <v/>
      </c>
      <c r="P772" s="35" t="str">
        <f t="shared" si="386"/>
        <v/>
      </c>
      <c r="Q772" s="63" t="str">
        <f t="shared" si="386"/>
        <v/>
      </c>
      <c r="R772" s="63" t="str">
        <f t="shared" si="386"/>
        <v/>
      </c>
      <c r="S772" s="63" t="str">
        <f t="shared" si="386"/>
        <v/>
      </c>
      <c r="T772" s="63" t="str">
        <f t="shared" si="386"/>
        <v/>
      </c>
      <c r="U772" s="63" t="str">
        <f t="shared" si="386"/>
        <v/>
      </c>
      <c r="V772" s="64" t="str">
        <f t="shared" si="386"/>
        <v/>
      </c>
    </row>
    <row r="773" spans="1:22" ht="13.95" customHeight="1" thickBot="1" x14ac:dyDescent="0.35">
      <c r="A773" s="83"/>
      <c r="B773" s="86"/>
      <c r="C773" s="61" t="s">
        <v>550</v>
      </c>
      <c r="D773" s="73"/>
      <c r="E773" s="89"/>
      <c r="F773" s="65" t="str">
        <f t="shared" ref="F773:V773" si="387">IFERROR(SQRT(2*(F771-F770)^2/(F771+F770)),"")</f>
        <v/>
      </c>
      <c r="G773" s="65" t="str">
        <f t="shared" si="387"/>
        <v/>
      </c>
      <c r="H773" s="65" t="str">
        <f t="shared" si="387"/>
        <v/>
      </c>
      <c r="I773" s="65" t="str">
        <f t="shared" si="387"/>
        <v/>
      </c>
      <c r="J773" s="65" t="str">
        <f t="shared" si="387"/>
        <v/>
      </c>
      <c r="K773" s="65" t="str">
        <f t="shared" si="387"/>
        <v/>
      </c>
      <c r="L773" s="65" t="str">
        <f t="shared" si="387"/>
        <v/>
      </c>
      <c r="M773" s="65" t="str">
        <f t="shared" si="387"/>
        <v/>
      </c>
      <c r="N773" s="70" t="str">
        <f t="shared" si="387"/>
        <v/>
      </c>
      <c r="O773" s="70" t="str">
        <f t="shared" si="387"/>
        <v/>
      </c>
      <c r="P773" s="70" t="str">
        <f t="shared" si="387"/>
        <v/>
      </c>
      <c r="Q773" s="65" t="str">
        <f t="shared" si="387"/>
        <v/>
      </c>
      <c r="R773" s="65" t="str">
        <f t="shared" si="387"/>
        <v/>
      </c>
      <c r="S773" s="65" t="str">
        <f t="shared" si="387"/>
        <v/>
      </c>
      <c r="T773" s="65" t="str">
        <f t="shared" si="387"/>
        <v/>
      </c>
      <c r="U773" s="65" t="str">
        <f t="shared" si="387"/>
        <v/>
      </c>
      <c r="V773" s="66" t="str">
        <f t="shared" si="387"/>
        <v/>
      </c>
    </row>
    <row r="774" spans="1:22" ht="13.95" customHeight="1" x14ac:dyDescent="0.3">
      <c r="A774" s="81">
        <v>8037500</v>
      </c>
      <c r="B774" s="84" t="s">
        <v>98</v>
      </c>
      <c r="C774" s="58" t="s">
        <v>547</v>
      </c>
      <c r="D774" s="71"/>
      <c r="E774" s="91"/>
      <c r="F774" s="58"/>
      <c r="G774" s="58"/>
      <c r="H774" s="58"/>
      <c r="I774" s="58"/>
      <c r="J774" s="58"/>
      <c r="K774" s="58"/>
      <c r="L774" s="58"/>
      <c r="M774" s="58"/>
      <c r="Q774" s="58"/>
      <c r="R774" s="58"/>
      <c r="S774" s="58"/>
      <c r="T774" s="58"/>
      <c r="U774" s="58"/>
      <c r="V774" s="59"/>
    </row>
    <row r="775" spans="1:22" ht="13.95" customHeight="1" x14ac:dyDescent="0.3">
      <c r="A775" s="82"/>
      <c r="B775" s="85"/>
      <c r="C775" s="18" t="s">
        <v>548</v>
      </c>
      <c r="D775" s="72"/>
      <c r="E775" s="88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60"/>
    </row>
    <row r="776" spans="1:22" ht="13.95" customHeight="1" x14ac:dyDescent="0.3">
      <c r="A776" s="82"/>
      <c r="B776" s="85"/>
      <c r="C776" s="18" t="s">
        <v>549</v>
      </c>
      <c r="D776" s="72"/>
      <c r="E776" s="88"/>
      <c r="F776" s="63" t="str">
        <f t="shared" ref="F776:V776" si="388">IFERROR((F775-F774)/F774,"")</f>
        <v/>
      </c>
      <c r="G776" s="63" t="str">
        <f t="shared" si="388"/>
        <v/>
      </c>
      <c r="H776" s="63" t="str">
        <f t="shared" si="388"/>
        <v/>
      </c>
      <c r="I776" s="63" t="str">
        <f t="shared" si="388"/>
        <v/>
      </c>
      <c r="J776" s="63" t="str">
        <f t="shared" si="388"/>
        <v/>
      </c>
      <c r="K776" s="63" t="str">
        <f t="shared" si="388"/>
        <v/>
      </c>
      <c r="L776" s="63" t="str">
        <f t="shared" si="388"/>
        <v/>
      </c>
      <c r="M776" s="63" t="str">
        <f t="shared" si="388"/>
        <v/>
      </c>
      <c r="N776" s="35" t="str">
        <f t="shared" si="388"/>
        <v/>
      </c>
      <c r="O776" s="35" t="str">
        <f t="shared" si="388"/>
        <v/>
      </c>
      <c r="P776" s="35" t="str">
        <f t="shared" si="388"/>
        <v/>
      </c>
      <c r="Q776" s="63" t="str">
        <f t="shared" si="388"/>
        <v/>
      </c>
      <c r="R776" s="63" t="str">
        <f t="shared" si="388"/>
        <v/>
      </c>
      <c r="S776" s="63" t="str">
        <f t="shared" si="388"/>
        <v/>
      </c>
      <c r="T776" s="63" t="str">
        <f t="shared" si="388"/>
        <v/>
      </c>
      <c r="U776" s="63" t="str">
        <f t="shared" si="388"/>
        <v/>
      </c>
      <c r="V776" s="64" t="str">
        <f t="shared" si="388"/>
        <v/>
      </c>
    </row>
    <row r="777" spans="1:22" ht="13.95" customHeight="1" thickBot="1" x14ac:dyDescent="0.35">
      <c r="A777" s="83"/>
      <c r="B777" s="86"/>
      <c r="C777" s="61" t="s">
        <v>550</v>
      </c>
      <c r="D777" s="73"/>
      <c r="E777" s="89"/>
      <c r="F777" s="65" t="str">
        <f t="shared" ref="F777:V777" si="389">IFERROR(SQRT(2*(F775-F774)^2/(F775+F774)),"")</f>
        <v/>
      </c>
      <c r="G777" s="65" t="str">
        <f t="shared" si="389"/>
        <v/>
      </c>
      <c r="H777" s="65" t="str">
        <f t="shared" si="389"/>
        <v/>
      </c>
      <c r="I777" s="65" t="str">
        <f t="shared" si="389"/>
        <v/>
      </c>
      <c r="J777" s="65" t="str">
        <f t="shared" si="389"/>
        <v/>
      </c>
      <c r="K777" s="65" t="str">
        <f t="shared" si="389"/>
        <v/>
      </c>
      <c r="L777" s="65" t="str">
        <f t="shared" si="389"/>
        <v/>
      </c>
      <c r="M777" s="65" t="str">
        <f t="shared" si="389"/>
        <v/>
      </c>
      <c r="N777" s="70" t="str">
        <f t="shared" si="389"/>
        <v/>
      </c>
      <c r="O777" s="70" t="str">
        <f t="shared" si="389"/>
        <v/>
      </c>
      <c r="P777" s="70" t="str">
        <f t="shared" si="389"/>
        <v/>
      </c>
      <c r="Q777" s="65" t="str">
        <f t="shared" si="389"/>
        <v/>
      </c>
      <c r="R777" s="65" t="str">
        <f t="shared" si="389"/>
        <v/>
      </c>
      <c r="S777" s="65" t="str">
        <f t="shared" si="389"/>
        <v/>
      </c>
      <c r="T777" s="65" t="str">
        <f t="shared" si="389"/>
        <v/>
      </c>
      <c r="U777" s="65" t="str">
        <f t="shared" si="389"/>
        <v/>
      </c>
      <c r="V777" s="66" t="str">
        <f t="shared" si="389"/>
        <v/>
      </c>
    </row>
    <row r="778" spans="1:22" ht="13.95" customHeight="1" x14ac:dyDescent="0.3">
      <c r="A778" s="81">
        <v>8024600</v>
      </c>
      <c r="B778" s="84" t="s">
        <v>2</v>
      </c>
      <c r="C778" s="58" t="s">
        <v>547</v>
      </c>
      <c r="D778" s="71"/>
      <c r="E778" s="91"/>
      <c r="F778" s="58"/>
      <c r="G778" s="58"/>
      <c r="H778" s="58"/>
      <c r="I778" s="58"/>
      <c r="J778" s="58"/>
      <c r="K778" s="58"/>
      <c r="L778" s="58"/>
      <c r="M778" s="58"/>
      <c r="Q778" s="58"/>
      <c r="R778" s="58"/>
      <c r="S778" s="58"/>
      <c r="T778" s="58"/>
      <c r="U778" s="58"/>
      <c r="V778" s="59"/>
    </row>
    <row r="779" spans="1:22" ht="13.95" customHeight="1" x14ac:dyDescent="0.3">
      <c r="A779" s="82"/>
      <c r="B779" s="85"/>
      <c r="C779" s="18" t="s">
        <v>548</v>
      </c>
      <c r="D779" s="72"/>
      <c r="E779" s="88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60"/>
    </row>
    <row r="780" spans="1:22" ht="13.95" customHeight="1" x14ac:dyDescent="0.3">
      <c r="A780" s="82"/>
      <c r="B780" s="85"/>
      <c r="C780" s="18" t="s">
        <v>549</v>
      </c>
      <c r="D780" s="72"/>
      <c r="E780" s="88"/>
      <c r="F780" s="63" t="str">
        <f t="shared" ref="F780:V780" si="390">IFERROR((F779-F778)/F778,"")</f>
        <v/>
      </c>
      <c r="G780" s="63" t="str">
        <f t="shared" si="390"/>
        <v/>
      </c>
      <c r="H780" s="63" t="str">
        <f t="shared" si="390"/>
        <v/>
      </c>
      <c r="I780" s="63" t="str">
        <f t="shared" si="390"/>
        <v/>
      </c>
      <c r="J780" s="63" t="str">
        <f t="shared" si="390"/>
        <v/>
      </c>
      <c r="K780" s="63" t="str">
        <f t="shared" si="390"/>
        <v/>
      </c>
      <c r="L780" s="63" t="str">
        <f t="shared" si="390"/>
        <v/>
      </c>
      <c r="M780" s="63" t="str">
        <f t="shared" si="390"/>
        <v/>
      </c>
      <c r="N780" s="35" t="str">
        <f t="shared" si="390"/>
        <v/>
      </c>
      <c r="O780" s="35" t="str">
        <f t="shared" si="390"/>
        <v/>
      </c>
      <c r="P780" s="35" t="str">
        <f t="shared" si="390"/>
        <v/>
      </c>
      <c r="Q780" s="63" t="str">
        <f t="shared" si="390"/>
        <v/>
      </c>
      <c r="R780" s="63" t="str">
        <f t="shared" si="390"/>
        <v/>
      </c>
      <c r="S780" s="63" t="str">
        <f t="shared" si="390"/>
        <v/>
      </c>
      <c r="T780" s="63" t="str">
        <f t="shared" si="390"/>
        <v/>
      </c>
      <c r="U780" s="63" t="str">
        <f t="shared" si="390"/>
        <v/>
      </c>
      <c r="V780" s="64" t="str">
        <f t="shared" si="390"/>
        <v/>
      </c>
    </row>
    <row r="781" spans="1:22" ht="13.95" customHeight="1" thickBot="1" x14ac:dyDescent="0.35">
      <c r="A781" s="83"/>
      <c r="B781" s="86"/>
      <c r="C781" s="61" t="s">
        <v>550</v>
      </c>
      <c r="D781" s="73"/>
      <c r="E781" s="89"/>
      <c r="F781" s="65" t="str">
        <f t="shared" ref="F781:V781" si="391">IFERROR(SQRT(2*(F779-F778)^2/(F779+F778)),"")</f>
        <v/>
      </c>
      <c r="G781" s="65" t="str">
        <f t="shared" si="391"/>
        <v/>
      </c>
      <c r="H781" s="65" t="str">
        <f t="shared" si="391"/>
        <v/>
      </c>
      <c r="I781" s="65" t="str">
        <f t="shared" si="391"/>
        <v/>
      </c>
      <c r="J781" s="65" t="str">
        <f t="shared" si="391"/>
        <v/>
      </c>
      <c r="K781" s="65" t="str">
        <f t="shared" si="391"/>
        <v/>
      </c>
      <c r="L781" s="65" t="str">
        <f t="shared" si="391"/>
        <v/>
      </c>
      <c r="M781" s="65" t="str">
        <f t="shared" si="391"/>
        <v/>
      </c>
      <c r="N781" s="70" t="str">
        <f t="shared" si="391"/>
        <v/>
      </c>
      <c r="O781" s="70" t="str">
        <f t="shared" si="391"/>
        <v/>
      </c>
      <c r="P781" s="70" t="str">
        <f t="shared" si="391"/>
        <v/>
      </c>
      <c r="Q781" s="65" t="str">
        <f t="shared" si="391"/>
        <v/>
      </c>
      <c r="R781" s="65" t="str">
        <f t="shared" si="391"/>
        <v/>
      </c>
      <c r="S781" s="65" t="str">
        <f t="shared" si="391"/>
        <v/>
      </c>
      <c r="T781" s="65" t="str">
        <f t="shared" si="391"/>
        <v/>
      </c>
      <c r="U781" s="65" t="str">
        <f t="shared" si="391"/>
        <v/>
      </c>
      <c r="V781" s="66" t="str">
        <f t="shared" si="391"/>
        <v/>
      </c>
    </row>
    <row r="782" spans="1:22" ht="13.95" customHeight="1" x14ac:dyDescent="0.3">
      <c r="A782" s="81">
        <v>8036500</v>
      </c>
      <c r="B782" s="84" t="s">
        <v>96</v>
      </c>
      <c r="C782" s="58" t="s">
        <v>547</v>
      </c>
      <c r="D782" s="71"/>
      <c r="E782" s="91"/>
      <c r="F782" s="58"/>
      <c r="G782" s="58"/>
      <c r="H782" s="58"/>
      <c r="I782" s="58"/>
      <c r="J782" s="58"/>
      <c r="K782" s="58"/>
      <c r="L782" s="58"/>
      <c r="M782" s="58"/>
      <c r="Q782" s="58"/>
      <c r="R782" s="58"/>
      <c r="S782" s="58"/>
      <c r="T782" s="58"/>
      <c r="U782" s="58"/>
      <c r="V782" s="59"/>
    </row>
    <row r="783" spans="1:22" ht="13.95" customHeight="1" x14ac:dyDescent="0.3">
      <c r="A783" s="82"/>
      <c r="B783" s="85"/>
      <c r="C783" s="18" t="s">
        <v>548</v>
      </c>
      <c r="D783" s="72"/>
      <c r="E783" s="88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60"/>
    </row>
    <row r="784" spans="1:22" ht="13.95" customHeight="1" x14ac:dyDescent="0.3">
      <c r="A784" s="82"/>
      <c r="B784" s="85"/>
      <c r="C784" s="18" t="s">
        <v>549</v>
      </c>
      <c r="D784" s="72"/>
      <c r="E784" s="88"/>
      <c r="F784" s="63" t="str">
        <f t="shared" ref="F784:V784" si="392">IFERROR((F783-F782)/F782,"")</f>
        <v/>
      </c>
      <c r="G784" s="63" t="str">
        <f t="shared" si="392"/>
        <v/>
      </c>
      <c r="H784" s="63" t="str">
        <f t="shared" si="392"/>
        <v/>
      </c>
      <c r="I784" s="63" t="str">
        <f t="shared" si="392"/>
        <v/>
      </c>
      <c r="J784" s="63" t="str">
        <f t="shared" si="392"/>
        <v/>
      </c>
      <c r="K784" s="63" t="str">
        <f t="shared" si="392"/>
        <v/>
      </c>
      <c r="L784" s="63" t="str">
        <f t="shared" si="392"/>
        <v/>
      </c>
      <c r="M784" s="63" t="str">
        <f t="shared" si="392"/>
        <v/>
      </c>
      <c r="N784" s="35" t="str">
        <f t="shared" si="392"/>
        <v/>
      </c>
      <c r="O784" s="35" t="str">
        <f t="shared" si="392"/>
        <v/>
      </c>
      <c r="P784" s="35" t="str">
        <f t="shared" si="392"/>
        <v/>
      </c>
      <c r="Q784" s="63" t="str">
        <f t="shared" si="392"/>
        <v/>
      </c>
      <c r="R784" s="63" t="str">
        <f t="shared" si="392"/>
        <v/>
      </c>
      <c r="S784" s="63" t="str">
        <f t="shared" si="392"/>
        <v/>
      </c>
      <c r="T784" s="63" t="str">
        <f t="shared" si="392"/>
        <v/>
      </c>
      <c r="U784" s="63" t="str">
        <f t="shared" si="392"/>
        <v/>
      </c>
      <c r="V784" s="64" t="str">
        <f t="shared" si="392"/>
        <v/>
      </c>
    </row>
    <row r="785" spans="1:22" ht="13.95" customHeight="1" thickBot="1" x14ac:dyDescent="0.35">
      <c r="A785" s="83"/>
      <c r="B785" s="86"/>
      <c r="C785" s="61" t="s">
        <v>550</v>
      </c>
      <c r="D785" s="73"/>
      <c r="E785" s="89"/>
      <c r="F785" s="65" t="str">
        <f t="shared" ref="F785:V785" si="393">IFERROR(SQRT(2*(F783-F782)^2/(F783+F782)),"")</f>
        <v/>
      </c>
      <c r="G785" s="65" t="str">
        <f t="shared" si="393"/>
        <v/>
      </c>
      <c r="H785" s="65" t="str">
        <f t="shared" si="393"/>
        <v/>
      </c>
      <c r="I785" s="65" t="str">
        <f t="shared" si="393"/>
        <v/>
      </c>
      <c r="J785" s="65" t="str">
        <f t="shared" si="393"/>
        <v/>
      </c>
      <c r="K785" s="65" t="str">
        <f t="shared" si="393"/>
        <v/>
      </c>
      <c r="L785" s="65" t="str">
        <f t="shared" si="393"/>
        <v/>
      </c>
      <c r="M785" s="65" t="str">
        <f t="shared" si="393"/>
        <v/>
      </c>
      <c r="N785" s="70" t="str">
        <f t="shared" si="393"/>
        <v/>
      </c>
      <c r="O785" s="70" t="str">
        <f t="shared" si="393"/>
        <v/>
      </c>
      <c r="P785" s="70" t="str">
        <f t="shared" si="393"/>
        <v/>
      </c>
      <c r="Q785" s="65" t="str">
        <f t="shared" si="393"/>
        <v/>
      </c>
      <c r="R785" s="65" t="str">
        <f t="shared" si="393"/>
        <v/>
      </c>
      <c r="S785" s="65" t="str">
        <f t="shared" si="393"/>
        <v/>
      </c>
      <c r="T785" s="65" t="str">
        <f t="shared" si="393"/>
        <v/>
      </c>
      <c r="U785" s="65" t="str">
        <f t="shared" si="393"/>
        <v/>
      </c>
      <c r="V785" s="66" t="str">
        <f t="shared" si="393"/>
        <v/>
      </c>
    </row>
    <row r="786" spans="1:22" ht="13.95" customHeight="1" x14ac:dyDescent="0.3">
      <c r="A786" s="81">
        <v>8027900</v>
      </c>
      <c r="B786" s="84" t="s">
        <v>0</v>
      </c>
      <c r="C786" s="58" t="s">
        <v>547</v>
      </c>
      <c r="D786" s="71"/>
      <c r="E786" s="91"/>
      <c r="F786" s="58"/>
      <c r="G786" s="58"/>
      <c r="H786" s="58"/>
      <c r="I786" s="58"/>
      <c r="J786" s="58"/>
      <c r="K786" s="58"/>
      <c r="L786" s="58"/>
      <c r="M786" s="58"/>
      <c r="Q786" s="58"/>
      <c r="R786" s="58"/>
      <c r="S786" s="58"/>
      <c r="T786" s="58"/>
      <c r="U786" s="58"/>
      <c r="V786" s="59"/>
    </row>
    <row r="787" spans="1:22" ht="13.95" customHeight="1" x14ac:dyDescent="0.3">
      <c r="A787" s="82"/>
      <c r="B787" s="85"/>
      <c r="C787" s="18" t="s">
        <v>548</v>
      </c>
      <c r="D787" s="72"/>
      <c r="E787" s="88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60"/>
    </row>
    <row r="788" spans="1:22" ht="13.95" customHeight="1" x14ac:dyDescent="0.3">
      <c r="A788" s="82"/>
      <c r="B788" s="85"/>
      <c r="C788" s="18" t="s">
        <v>549</v>
      </c>
      <c r="D788" s="72"/>
      <c r="E788" s="88"/>
      <c r="F788" s="63" t="str">
        <f t="shared" ref="F788:V788" si="394">IFERROR((F787-F786)/F786,"")</f>
        <v/>
      </c>
      <c r="G788" s="63" t="str">
        <f t="shared" si="394"/>
        <v/>
      </c>
      <c r="H788" s="63" t="str">
        <f t="shared" si="394"/>
        <v/>
      </c>
      <c r="I788" s="63" t="str">
        <f t="shared" si="394"/>
        <v/>
      </c>
      <c r="J788" s="63" t="str">
        <f t="shared" si="394"/>
        <v/>
      </c>
      <c r="K788" s="63" t="str">
        <f t="shared" si="394"/>
        <v/>
      </c>
      <c r="L788" s="63" t="str">
        <f t="shared" si="394"/>
        <v/>
      </c>
      <c r="M788" s="63" t="str">
        <f t="shared" si="394"/>
        <v/>
      </c>
      <c r="N788" s="35" t="str">
        <f t="shared" si="394"/>
        <v/>
      </c>
      <c r="O788" s="35" t="str">
        <f t="shared" si="394"/>
        <v/>
      </c>
      <c r="P788" s="35" t="str">
        <f t="shared" si="394"/>
        <v/>
      </c>
      <c r="Q788" s="63" t="str">
        <f t="shared" si="394"/>
        <v/>
      </c>
      <c r="R788" s="63" t="str">
        <f t="shared" si="394"/>
        <v/>
      </c>
      <c r="S788" s="63" t="str">
        <f t="shared" si="394"/>
        <v/>
      </c>
      <c r="T788" s="63" t="str">
        <f t="shared" si="394"/>
        <v/>
      </c>
      <c r="U788" s="63" t="str">
        <f t="shared" si="394"/>
        <v/>
      </c>
      <c r="V788" s="64" t="str">
        <f t="shared" si="394"/>
        <v/>
      </c>
    </row>
    <row r="789" spans="1:22" ht="13.95" customHeight="1" thickBot="1" x14ac:dyDescent="0.35">
      <c r="A789" s="83"/>
      <c r="B789" s="86"/>
      <c r="C789" s="61" t="s">
        <v>550</v>
      </c>
      <c r="D789" s="73"/>
      <c r="E789" s="89"/>
      <c r="F789" s="65" t="str">
        <f t="shared" ref="F789:V789" si="395">IFERROR(SQRT(2*(F787-F786)^2/(F787+F786)),"")</f>
        <v/>
      </c>
      <c r="G789" s="65" t="str">
        <f t="shared" si="395"/>
        <v/>
      </c>
      <c r="H789" s="65" t="str">
        <f t="shared" si="395"/>
        <v/>
      </c>
      <c r="I789" s="65" t="str">
        <f t="shared" si="395"/>
        <v/>
      </c>
      <c r="J789" s="65" t="str">
        <f t="shared" si="395"/>
        <v/>
      </c>
      <c r="K789" s="65" t="str">
        <f t="shared" si="395"/>
        <v/>
      </c>
      <c r="L789" s="65" t="str">
        <f t="shared" si="395"/>
        <v/>
      </c>
      <c r="M789" s="65" t="str">
        <f t="shared" si="395"/>
        <v/>
      </c>
      <c r="N789" s="70" t="str">
        <f t="shared" si="395"/>
        <v/>
      </c>
      <c r="O789" s="70" t="str">
        <f t="shared" si="395"/>
        <v/>
      </c>
      <c r="P789" s="70" t="str">
        <f t="shared" si="395"/>
        <v/>
      </c>
      <c r="Q789" s="65" t="str">
        <f t="shared" si="395"/>
        <v/>
      </c>
      <c r="R789" s="65" t="str">
        <f t="shared" si="395"/>
        <v/>
      </c>
      <c r="S789" s="65" t="str">
        <f t="shared" si="395"/>
        <v/>
      </c>
      <c r="T789" s="65" t="str">
        <f t="shared" si="395"/>
        <v/>
      </c>
      <c r="U789" s="65" t="str">
        <f t="shared" si="395"/>
        <v/>
      </c>
      <c r="V789" s="66" t="str">
        <f t="shared" si="395"/>
        <v/>
      </c>
    </row>
    <row r="790" spans="1:22" ht="13.95" customHeight="1" x14ac:dyDescent="0.3">
      <c r="A790" s="81">
        <v>8039300</v>
      </c>
      <c r="B790" s="84" t="s">
        <v>11</v>
      </c>
      <c r="C790" s="58" t="s">
        <v>547</v>
      </c>
      <c r="D790" s="71"/>
      <c r="E790" s="91"/>
      <c r="F790" s="58"/>
      <c r="G790" s="58"/>
      <c r="H790" s="58"/>
      <c r="I790" s="58"/>
      <c r="J790" s="58"/>
      <c r="K790" s="58"/>
      <c r="L790" s="58"/>
      <c r="M790" s="58"/>
      <c r="Q790" s="58"/>
      <c r="R790" s="58"/>
      <c r="S790" s="58"/>
      <c r="T790" s="58"/>
      <c r="U790" s="58"/>
      <c r="V790" s="59"/>
    </row>
    <row r="791" spans="1:22" ht="13.95" customHeight="1" x14ac:dyDescent="0.3">
      <c r="A791" s="82"/>
      <c r="B791" s="85"/>
      <c r="C791" s="18" t="s">
        <v>548</v>
      </c>
      <c r="D791" s="72"/>
      <c r="E791" s="88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60"/>
    </row>
    <row r="792" spans="1:22" ht="13.95" customHeight="1" x14ac:dyDescent="0.3">
      <c r="A792" s="82"/>
      <c r="B792" s="85"/>
      <c r="C792" s="18" t="s">
        <v>549</v>
      </c>
      <c r="D792" s="72"/>
      <c r="E792" s="88"/>
      <c r="F792" s="63" t="str">
        <f t="shared" ref="F792:V792" si="396">IFERROR((F791-F790)/F790,"")</f>
        <v/>
      </c>
      <c r="G792" s="63" t="str">
        <f t="shared" si="396"/>
        <v/>
      </c>
      <c r="H792" s="63" t="str">
        <f t="shared" si="396"/>
        <v/>
      </c>
      <c r="I792" s="63" t="str">
        <f t="shared" si="396"/>
        <v/>
      </c>
      <c r="J792" s="63" t="str">
        <f t="shared" si="396"/>
        <v/>
      </c>
      <c r="K792" s="63" t="str">
        <f t="shared" si="396"/>
        <v/>
      </c>
      <c r="L792" s="63" t="str">
        <f t="shared" si="396"/>
        <v/>
      </c>
      <c r="M792" s="63" t="str">
        <f t="shared" si="396"/>
        <v/>
      </c>
      <c r="N792" s="35" t="str">
        <f t="shared" si="396"/>
        <v/>
      </c>
      <c r="O792" s="35" t="str">
        <f t="shared" si="396"/>
        <v/>
      </c>
      <c r="P792" s="35" t="str">
        <f t="shared" si="396"/>
        <v/>
      </c>
      <c r="Q792" s="63" t="str">
        <f t="shared" si="396"/>
        <v/>
      </c>
      <c r="R792" s="63" t="str">
        <f t="shared" si="396"/>
        <v/>
      </c>
      <c r="S792" s="63" t="str">
        <f t="shared" si="396"/>
        <v/>
      </c>
      <c r="T792" s="63" t="str">
        <f t="shared" si="396"/>
        <v/>
      </c>
      <c r="U792" s="63" t="str">
        <f t="shared" si="396"/>
        <v/>
      </c>
      <c r="V792" s="64" t="str">
        <f t="shared" si="396"/>
        <v/>
      </c>
    </row>
    <row r="793" spans="1:22" ht="13.95" customHeight="1" thickBot="1" x14ac:dyDescent="0.35">
      <c r="A793" s="83"/>
      <c r="B793" s="86"/>
      <c r="C793" s="61" t="s">
        <v>550</v>
      </c>
      <c r="D793" s="73"/>
      <c r="E793" s="89"/>
      <c r="F793" s="65" t="str">
        <f t="shared" ref="F793:V793" si="397">IFERROR(SQRT(2*(F791-F790)^2/(F791+F790)),"")</f>
        <v/>
      </c>
      <c r="G793" s="65" t="str">
        <f t="shared" si="397"/>
        <v/>
      </c>
      <c r="H793" s="65" t="str">
        <f t="shared" si="397"/>
        <v/>
      </c>
      <c r="I793" s="65" t="str">
        <f t="shared" si="397"/>
        <v/>
      </c>
      <c r="J793" s="65" t="str">
        <f t="shared" si="397"/>
        <v/>
      </c>
      <c r="K793" s="65" t="str">
        <f t="shared" si="397"/>
        <v/>
      </c>
      <c r="L793" s="65" t="str">
        <f t="shared" si="397"/>
        <v/>
      </c>
      <c r="M793" s="65" t="str">
        <f t="shared" si="397"/>
        <v/>
      </c>
      <c r="N793" s="70" t="str">
        <f t="shared" si="397"/>
        <v/>
      </c>
      <c r="O793" s="70" t="str">
        <f t="shared" si="397"/>
        <v/>
      </c>
      <c r="P793" s="70" t="str">
        <f t="shared" si="397"/>
        <v/>
      </c>
      <c r="Q793" s="65" t="str">
        <f t="shared" si="397"/>
        <v/>
      </c>
      <c r="R793" s="65" t="str">
        <f t="shared" si="397"/>
        <v/>
      </c>
      <c r="S793" s="65" t="str">
        <f t="shared" si="397"/>
        <v/>
      </c>
      <c r="T793" s="65" t="str">
        <f t="shared" si="397"/>
        <v/>
      </c>
      <c r="U793" s="65" t="str">
        <f t="shared" si="397"/>
        <v/>
      </c>
      <c r="V793" s="66" t="str">
        <f t="shared" si="397"/>
        <v/>
      </c>
    </row>
    <row r="794" spans="1:22" ht="13.95" customHeight="1" x14ac:dyDescent="0.3">
      <c r="A794" s="81">
        <v>9010660</v>
      </c>
      <c r="B794" s="84" t="s">
        <v>253</v>
      </c>
      <c r="C794" s="58" t="s">
        <v>547</v>
      </c>
      <c r="D794" s="71"/>
      <c r="E794" s="91"/>
      <c r="F794" s="58"/>
      <c r="G794" s="58"/>
      <c r="H794" s="58"/>
      <c r="I794" s="58"/>
      <c r="J794" s="58"/>
      <c r="K794" s="58"/>
      <c r="L794" s="58"/>
      <c r="M794" s="58"/>
      <c r="Q794" s="58"/>
      <c r="R794" s="58"/>
      <c r="S794" s="58"/>
      <c r="T794" s="58"/>
      <c r="U794" s="58"/>
      <c r="V794" s="59"/>
    </row>
    <row r="795" spans="1:22" ht="13.95" customHeight="1" x14ac:dyDescent="0.3">
      <c r="A795" s="82"/>
      <c r="B795" s="85"/>
      <c r="C795" s="18" t="s">
        <v>548</v>
      </c>
      <c r="D795" s="72"/>
      <c r="E795" s="88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60"/>
    </row>
    <row r="796" spans="1:22" ht="13.95" customHeight="1" x14ac:dyDescent="0.3">
      <c r="A796" s="82"/>
      <c r="B796" s="85"/>
      <c r="C796" s="18" t="s">
        <v>549</v>
      </c>
      <c r="D796" s="72"/>
      <c r="E796" s="88"/>
      <c r="F796" s="63" t="str">
        <f t="shared" ref="F796:V796" si="398">IFERROR((F795-F794)/F794,"")</f>
        <v/>
      </c>
      <c r="G796" s="63" t="str">
        <f t="shared" si="398"/>
        <v/>
      </c>
      <c r="H796" s="63" t="str">
        <f t="shared" si="398"/>
        <v/>
      </c>
      <c r="I796" s="63" t="str">
        <f t="shared" si="398"/>
        <v/>
      </c>
      <c r="J796" s="63" t="str">
        <f t="shared" si="398"/>
        <v/>
      </c>
      <c r="K796" s="63" t="str">
        <f t="shared" si="398"/>
        <v/>
      </c>
      <c r="L796" s="63" t="str">
        <f t="shared" si="398"/>
        <v/>
      </c>
      <c r="M796" s="63" t="str">
        <f t="shared" si="398"/>
        <v/>
      </c>
      <c r="N796" s="35" t="str">
        <f t="shared" si="398"/>
        <v/>
      </c>
      <c r="O796" s="35" t="str">
        <f t="shared" si="398"/>
        <v/>
      </c>
      <c r="P796" s="35" t="str">
        <f t="shared" si="398"/>
        <v/>
      </c>
      <c r="Q796" s="63" t="str">
        <f t="shared" si="398"/>
        <v/>
      </c>
      <c r="R796" s="63" t="str">
        <f t="shared" si="398"/>
        <v/>
      </c>
      <c r="S796" s="63" t="str">
        <f t="shared" si="398"/>
        <v/>
      </c>
      <c r="T796" s="63" t="str">
        <f t="shared" si="398"/>
        <v/>
      </c>
      <c r="U796" s="63" t="str">
        <f t="shared" si="398"/>
        <v/>
      </c>
      <c r="V796" s="64" t="str">
        <f t="shared" si="398"/>
        <v/>
      </c>
    </row>
    <row r="797" spans="1:22" ht="13.95" customHeight="1" thickBot="1" x14ac:dyDescent="0.35">
      <c r="A797" s="83"/>
      <c r="B797" s="86"/>
      <c r="C797" s="61" t="s">
        <v>550</v>
      </c>
      <c r="D797" s="73"/>
      <c r="E797" s="89"/>
      <c r="F797" s="65" t="str">
        <f t="shared" ref="F797:V797" si="399">IFERROR(SQRT(2*(F795-F794)^2/(F795+F794)),"")</f>
        <v/>
      </c>
      <c r="G797" s="65" t="str">
        <f t="shared" si="399"/>
        <v/>
      </c>
      <c r="H797" s="65" t="str">
        <f t="shared" si="399"/>
        <v/>
      </c>
      <c r="I797" s="65" t="str">
        <f t="shared" si="399"/>
        <v/>
      </c>
      <c r="J797" s="65" t="str">
        <f t="shared" si="399"/>
        <v/>
      </c>
      <c r="K797" s="65" t="str">
        <f t="shared" si="399"/>
        <v/>
      </c>
      <c r="L797" s="65" t="str">
        <f t="shared" si="399"/>
        <v/>
      </c>
      <c r="M797" s="65" t="str">
        <f t="shared" si="399"/>
        <v/>
      </c>
      <c r="N797" s="70" t="str">
        <f t="shared" si="399"/>
        <v/>
      </c>
      <c r="O797" s="70" t="str">
        <f t="shared" si="399"/>
        <v/>
      </c>
      <c r="P797" s="70" t="str">
        <f t="shared" si="399"/>
        <v/>
      </c>
      <c r="Q797" s="65" t="str">
        <f t="shared" si="399"/>
        <v/>
      </c>
      <c r="R797" s="65" t="str">
        <f t="shared" si="399"/>
        <v/>
      </c>
      <c r="S797" s="65" t="str">
        <f t="shared" si="399"/>
        <v/>
      </c>
      <c r="T797" s="65" t="str">
        <f t="shared" si="399"/>
        <v/>
      </c>
      <c r="U797" s="65" t="str">
        <f t="shared" si="399"/>
        <v/>
      </c>
      <c r="V797" s="66" t="str">
        <f t="shared" si="399"/>
        <v/>
      </c>
    </row>
    <row r="798" spans="1:22" ht="13.95" customHeight="1" x14ac:dyDescent="0.3">
      <c r="A798" s="81">
        <v>8017300</v>
      </c>
      <c r="B798" s="84" t="s">
        <v>51</v>
      </c>
      <c r="C798" s="58" t="s">
        <v>547</v>
      </c>
      <c r="D798" s="71"/>
      <c r="E798" s="91"/>
      <c r="F798" s="58"/>
      <c r="G798" s="58"/>
      <c r="H798" s="58"/>
      <c r="I798" s="58"/>
      <c r="J798" s="58"/>
      <c r="K798" s="58"/>
      <c r="L798" s="58"/>
      <c r="M798" s="58"/>
      <c r="Q798" s="58"/>
      <c r="R798" s="58"/>
      <c r="S798" s="58"/>
      <c r="T798" s="58"/>
      <c r="U798" s="58"/>
      <c r="V798" s="59"/>
    </row>
    <row r="799" spans="1:22" ht="13.95" customHeight="1" x14ac:dyDescent="0.3">
      <c r="A799" s="82"/>
      <c r="B799" s="85"/>
      <c r="C799" s="18" t="s">
        <v>548</v>
      </c>
      <c r="D799" s="72"/>
      <c r="E799" s="88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60"/>
    </row>
    <row r="800" spans="1:22" ht="13.95" customHeight="1" x14ac:dyDescent="0.3">
      <c r="A800" s="82"/>
      <c r="B800" s="85"/>
      <c r="C800" s="18" t="s">
        <v>549</v>
      </c>
      <c r="D800" s="72"/>
      <c r="E800" s="88"/>
      <c r="F800" s="63" t="str">
        <f t="shared" ref="F800:V800" si="400">IFERROR((F799-F798)/F798,"")</f>
        <v/>
      </c>
      <c r="G800" s="63" t="str">
        <f t="shared" si="400"/>
        <v/>
      </c>
      <c r="H800" s="63" t="str">
        <f t="shared" si="400"/>
        <v/>
      </c>
      <c r="I800" s="63" t="str">
        <f t="shared" si="400"/>
        <v/>
      </c>
      <c r="J800" s="63" t="str">
        <f t="shared" si="400"/>
        <v/>
      </c>
      <c r="K800" s="63" t="str">
        <f t="shared" si="400"/>
        <v/>
      </c>
      <c r="L800" s="63" t="str">
        <f t="shared" si="400"/>
        <v/>
      </c>
      <c r="M800" s="63" t="str">
        <f t="shared" si="400"/>
        <v/>
      </c>
      <c r="N800" s="35" t="str">
        <f t="shared" si="400"/>
        <v/>
      </c>
      <c r="O800" s="35" t="str">
        <f t="shared" si="400"/>
        <v/>
      </c>
      <c r="P800" s="35" t="str">
        <f t="shared" si="400"/>
        <v/>
      </c>
      <c r="Q800" s="63" t="str">
        <f t="shared" si="400"/>
        <v/>
      </c>
      <c r="R800" s="63" t="str">
        <f t="shared" si="400"/>
        <v/>
      </c>
      <c r="S800" s="63" t="str">
        <f t="shared" si="400"/>
        <v/>
      </c>
      <c r="T800" s="63" t="str">
        <f t="shared" si="400"/>
        <v/>
      </c>
      <c r="U800" s="63" t="str">
        <f t="shared" si="400"/>
        <v/>
      </c>
      <c r="V800" s="64" t="str">
        <f t="shared" si="400"/>
        <v/>
      </c>
    </row>
    <row r="801" spans="1:22" ht="13.95" customHeight="1" thickBot="1" x14ac:dyDescent="0.35">
      <c r="A801" s="83"/>
      <c r="B801" s="86"/>
      <c r="C801" s="61" t="s">
        <v>550</v>
      </c>
      <c r="D801" s="73"/>
      <c r="E801" s="89"/>
      <c r="F801" s="65" t="str">
        <f t="shared" ref="F801:V801" si="401">IFERROR(SQRT(2*(F799-F798)^2/(F799+F798)),"")</f>
        <v/>
      </c>
      <c r="G801" s="65" t="str">
        <f t="shared" si="401"/>
        <v/>
      </c>
      <c r="H801" s="65" t="str">
        <f t="shared" si="401"/>
        <v/>
      </c>
      <c r="I801" s="65" t="str">
        <f t="shared" si="401"/>
        <v/>
      </c>
      <c r="J801" s="65" t="str">
        <f t="shared" si="401"/>
        <v/>
      </c>
      <c r="K801" s="65" t="str">
        <f t="shared" si="401"/>
        <v/>
      </c>
      <c r="L801" s="65" t="str">
        <f t="shared" si="401"/>
        <v/>
      </c>
      <c r="M801" s="65" t="str">
        <f t="shared" si="401"/>
        <v/>
      </c>
      <c r="N801" s="70" t="str">
        <f t="shared" si="401"/>
        <v/>
      </c>
      <c r="O801" s="70" t="str">
        <f t="shared" si="401"/>
        <v/>
      </c>
      <c r="P801" s="70" t="str">
        <f t="shared" si="401"/>
        <v/>
      </c>
      <c r="Q801" s="65" t="str">
        <f t="shared" si="401"/>
        <v/>
      </c>
      <c r="R801" s="65" t="str">
        <f t="shared" si="401"/>
        <v/>
      </c>
      <c r="S801" s="65" t="str">
        <f t="shared" si="401"/>
        <v/>
      </c>
      <c r="T801" s="65" t="str">
        <f t="shared" si="401"/>
        <v/>
      </c>
      <c r="U801" s="65" t="str">
        <f t="shared" si="401"/>
        <v/>
      </c>
      <c r="V801" s="66" t="str">
        <f t="shared" si="401"/>
        <v/>
      </c>
    </row>
    <row r="802" spans="1:22" ht="13.95" customHeight="1" x14ac:dyDescent="0.3">
      <c r="A802" s="81">
        <v>8029200</v>
      </c>
      <c r="B802" s="84" t="s">
        <v>84</v>
      </c>
      <c r="C802" s="58" t="s">
        <v>547</v>
      </c>
      <c r="D802" s="71"/>
      <c r="E802" s="91"/>
      <c r="F802" s="58"/>
      <c r="G802" s="58"/>
      <c r="H802" s="58"/>
      <c r="I802" s="58"/>
      <c r="J802" s="58"/>
      <c r="K802" s="58"/>
      <c r="L802" s="58"/>
      <c r="M802" s="58"/>
      <c r="Q802" s="58"/>
      <c r="R802" s="58"/>
      <c r="S802" s="58"/>
      <c r="T802" s="58"/>
      <c r="U802" s="58"/>
      <c r="V802" s="59"/>
    </row>
    <row r="803" spans="1:22" ht="13.95" customHeight="1" x14ac:dyDescent="0.3">
      <c r="A803" s="82"/>
      <c r="B803" s="85"/>
      <c r="C803" s="18" t="s">
        <v>548</v>
      </c>
      <c r="D803" s="72"/>
      <c r="E803" s="88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60"/>
    </row>
    <row r="804" spans="1:22" ht="13.95" customHeight="1" x14ac:dyDescent="0.3">
      <c r="A804" s="82"/>
      <c r="B804" s="85"/>
      <c r="C804" s="18" t="s">
        <v>549</v>
      </c>
      <c r="D804" s="72"/>
      <c r="E804" s="88"/>
      <c r="F804" s="63" t="str">
        <f t="shared" ref="F804:V804" si="402">IFERROR((F803-F802)/F802,"")</f>
        <v/>
      </c>
      <c r="G804" s="63" t="str">
        <f t="shared" si="402"/>
        <v/>
      </c>
      <c r="H804" s="63" t="str">
        <f t="shared" si="402"/>
        <v/>
      </c>
      <c r="I804" s="63" t="str">
        <f t="shared" si="402"/>
        <v/>
      </c>
      <c r="J804" s="63" t="str">
        <f t="shared" si="402"/>
        <v/>
      </c>
      <c r="K804" s="63" t="str">
        <f t="shared" si="402"/>
        <v/>
      </c>
      <c r="L804" s="63" t="str">
        <f t="shared" si="402"/>
        <v/>
      </c>
      <c r="M804" s="63" t="str">
        <f t="shared" si="402"/>
        <v/>
      </c>
      <c r="N804" s="35" t="str">
        <f t="shared" si="402"/>
        <v/>
      </c>
      <c r="O804" s="35" t="str">
        <f t="shared" si="402"/>
        <v/>
      </c>
      <c r="P804" s="35" t="str">
        <f t="shared" si="402"/>
        <v/>
      </c>
      <c r="Q804" s="63" t="str">
        <f t="shared" si="402"/>
        <v/>
      </c>
      <c r="R804" s="63" t="str">
        <f t="shared" si="402"/>
        <v/>
      </c>
      <c r="S804" s="63" t="str">
        <f t="shared" si="402"/>
        <v/>
      </c>
      <c r="T804" s="63" t="str">
        <f t="shared" si="402"/>
        <v/>
      </c>
      <c r="U804" s="63" t="str">
        <f t="shared" si="402"/>
        <v/>
      </c>
      <c r="V804" s="64" t="str">
        <f t="shared" si="402"/>
        <v/>
      </c>
    </row>
    <row r="805" spans="1:22" ht="13.95" customHeight="1" thickBot="1" x14ac:dyDescent="0.35">
      <c r="A805" s="83"/>
      <c r="B805" s="86"/>
      <c r="C805" s="61" t="s">
        <v>550</v>
      </c>
      <c r="D805" s="73"/>
      <c r="E805" s="89"/>
      <c r="F805" s="65" t="str">
        <f t="shared" ref="F805:V805" si="403">IFERROR(SQRT(2*(F803-F802)^2/(F803+F802)),"")</f>
        <v/>
      </c>
      <c r="G805" s="65" t="str">
        <f t="shared" si="403"/>
        <v/>
      </c>
      <c r="H805" s="65" t="str">
        <f t="shared" si="403"/>
        <v/>
      </c>
      <c r="I805" s="65" t="str">
        <f t="shared" si="403"/>
        <v/>
      </c>
      <c r="J805" s="65" t="str">
        <f t="shared" si="403"/>
        <v/>
      </c>
      <c r="K805" s="65" t="str">
        <f t="shared" si="403"/>
        <v/>
      </c>
      <c r="L805" s="65" t="str">
        <f t="shared" si="403"/>
        <v/>
      </c>
      <c r="M805" s="65" t="str">
        <f t="shared" si="403"/>
        <v/>
      </c>
      <c r="N805" s="70" t="str">
        <f t="shared" si="403"/>
        <v/>
      </c>
      <c r="O805" s="70" t="str">
        <f t="shared" si="403"/>
        <v/>
      </c>
      <c r="P805" s="70" t="str">
        <f t="shared" si="403"/>
        <v/>
      </c>
      <c r="Q805" s="65" t="str">
        <f t="shared" si="403"/>
        <v/>
      </c>
      <c r="R805" s="65" t="str">
        <f t="shared" si="403"/>
        <v/>
      </c>
      <c r="S805" s="65" t="str">
        <f t="shared" si="403"/>
        <v/>
      </c>
      <c r="T805" s="65" t="str">
        <f t="shared" si="403"/>
        <v/>
      </c>
      <c r="U805" s="65" t="str">
        <f t="shared" si="403"/>
        <v/>
      </c>
      <c r="V805" s="66" t="str">
        <f t="shared" si="403"/>
        <v/>
      </c>
    </row>
    <row r="806" spans="1:22" ht="13.95" customHeight="1" x14ac:dyDescent="0.3">
      <c r="A806" s="81">
        <v>8058100</v>
      </c>
      <c r="B806" s="84" t="s">
        <v>248</v>
      </c>
      <c r="C806" s="58" t="s">
        <v>547</v>
      </c>
      <c r="D806" s="71"/>
      <c r="E806" s="91"/>
      <c r="F806" s="58"/>
      <c r="G806" s="58"/>
      <c r="H806" s="58"/>
      <c r="I806" s="58"/>
      <c r="J806" s="58"/>
      <c r="K806" s="58"/>
      <c r="L806" s="58"/>
      <c r="M806" s="58"/>
      <c r="Q806" s="58"/>
      <c r="R806" s="58"/>
      <c r="S806" s="58"/>
      <c r="T806" s="58"/>
      <c r="U806" s="58"/>
      <c r="V806" s="59"/>
    </row>
    <row r="807" spans="1:22" ht="13.95" customHeight="1" x14ac:dyDescent="0.3">
      <c r="A807" s="82"/>
      <c r="B807" s="85"/>
      <c r="C807" s="18" t="s">
        <v>548</v>
      </c>
      <c r="D807" s="72"/>
      <c r="E807" s="88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60"/>
    </row>
    <row r="808" spans="1:22" ht="13.95" customHeight="1" x14ac:dyDescent="0.3">
      <c r="A808" s="82"/>
      <c r="B808" s="85"/>
      <c r="C808" s="18" t="s">
        <v>549</v>
      </c>
      <c r="D808" s="72"/>
      <c r="E808" s="88"/>
      <c r="F808" s="63" t="str">
        <f t="shared" ref="F808:V808" si="404">IFERROR((F807-F806)/F806,"")</f>
        <v/>
      </c>
      <c r="G808" s="63" t="str">
        <f t="shared" si="404"/>
        <v/>
      </c>
      <c r="H808" s="63" t="str">
        <f t="shared" si="404"/>
        <v/>
      </c>
      <c r="I808" s="63" t="str">
        <f t="shared" si="404"/>
        <v/>
      </c>
      <c r="J808" s="63" t="str">
        <f t="shared" si="404"/>
        <v/>
      </c>
      <c r="K808" s="63" t="str">
        <f t="shared" si="404"/>
        <v/>
      </c>
      <c r="L808" s="63" t="str">
        <f t="shared" si="404"/>
        <v/>
      </c>
      <c r="M808" s="63" t="str">
        <f t="shared" si="404"/>
        <v/>
      </c>
      <c r="N808" s="35" t="str">
        <f t="shared" si="404"/>
        <v/>
      </c>
      <c r="O808" s="35" t="str">
        <f t="shared" si="404"/>
        <v/>
      </c>
      <c r="P808" s="35" t="str">
        <f t="shared" si="404"/>
        <v/>
      </c>
      <c r="Q808" s="63" t="str">
        <f t="shared" si="404"/>
        <v/>
      </c>
      <c r="R808" s="63" t="str">
        <f t="shared" si="404"/>
        <v/>
      </c>
      <c r="S808" s="63" t="str">
        <f t="shared" si="404"/>
        <v/>
      </c>
      <c r="T808" s="63" t="str">
        <f t="shared" si="404"/>
        <v/>
      </c>
      <c r="U808" s="63" t="str">
        <f t="shared" si="404"/>
        <v/>
      </c>
      <c r="V808" s="64" t="str">
        <f t="shared" si="404"/>
        <v/>
      </c>
    </row>
    <row r="809" spans="1:22" ht="13.95" customHeight="1" thickBot="1" x14ac:dyDescent="0.35">
      <c r="A809" s="83"/>
      <c r="B809" s="86"/>
      <c r="C809" s="61" t="s">
        <v>550</v>
      </c>
      <c r="D809" s="73"/>
      <c r="E809" s="89"/>
      <c r="F809" s="65" t="str">
        <f t="shared" ref="F809:V809" si="405">IFERROR(SQRT(2*(F807-F806)^2/(F807+F806)),"")</f>
        <v/>
      </c>
      <c r="G809" s="65" t="str">
        <f t="shared" si="405"/>
        <v/>
      </c>
      <c r="H809" s="65" t="str">
        <f t="shared" si="405"/>
        <v/>
      </c>
      <c r="I809" s="65" t="str">
        <f t="shared" si="405"/>
        <v/>
      </c>
      <c r="J809" s="65" t="str">
        <f t="shared" si="405"/>
        <v/>
      </c>
      <c r="K809" s="65" t="str">
        <f t="shared" si="405"/>
        <v/>
      </c>
      <c r="L809" s="65" t="str">
        <f t="shared" si="405"/>
        <v/>
      </c>
      <c r="M809" s="65" t="str">
        <f t="shared" si="405"/>
        <v/>
      </c>
      <c r="N809" s="70" t="str">
        <f t="shared" si="405"/>
        <v/>
      </c>
      <c r="O809" s="70" t="str">
        <f t="shared" si="405"/>
        <v/>
      </c>
      <c r="P809" s="70" t="str">
        <f t="shared" si="405"/>
        <v/>
      </c>
      <c r="Q809" s="65" t="str">
        <f t="shared" si="405"/>
        <v/>
      </c>
      <c r="R809" s="65" t="str">
        <f t="shared" si="405"/>
        <v/>
      </c>
      <c r="S809" s="65" t="str">
        <f t="shared" si="405"/>
        <v/>
      </c>
      <c r="T809" s="65" t="str">
        <f t="shared" si="405"/>
        <v/>
      </c>
      <c r="U809" s="65" t="str">
        <f t="shared" si="405"/>
        <v/>
      </c>
      <c r="V809" s="66" t="str">
        <f t="shared" si="405"/>
        <v/>
      </c>
    </row>
    <row r="810" spans="1:22" ht="13.95" customHeight="1" x14ac:dyDescent="0.3">
      <c r="A810" s="81">
        <v>8054600</v>
      </c>
      <c r="B810" s="84" t="s">
        <v>237</v>
      </c>
      <c r="C810" s="58" t="s">
        <v>547</v>
      </c>
      <c r="D810" s="71"/>
      <c r="E810" s="91"/>
      <c r="F810" s="58"/>
      <c r="G810" s="58"/>
      <c r="H810" s="58"/>
      <c r="I810" s="58"/>
      <c r="J810" s="58"/>
      <c r="K810" s="58"/>
      <c r="L810" s="58"/>
      <c r="M810" s="58"/>
      <c r="Q810" s="58"/>
      <c r="R810" s="58"/>
      <c r="S810" s="58"/>
      <c r="T810" s="58"/>
      <c r="U810" s="58"/>
      <c r="V810" s="59"/>
    </row>
    <row r="811" spans="1:22" ht="13.95" customHeight="1" x14ac:dyDescent="0.3">
      <c r="A811" s="82"/>
      <c r="B811" s="85"/>
      <c r="C811" s="18" t="s">
        <v>548</v>
      </c>
      <c r="D811" s="72"/>
      <c r="E811" s="88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60"/>
    </row>
    <row r="812" spans="1:22" ht="13.95" customHeight="1" x14ac:dyDescent="0.3">
      <c r="A812" s="82"/>
      <c r="B812" s="85"/>
      <c r="C812" s="18" t="s">
        <v>549</v>
      </c>
      <c r="D812" s="72"/>
      <c r="E812" s="88"/>
      <c r="F812" s="63" t="str">
        <f t="shared" ref="F812:V812" si="406">IFERROR((F811-F810)/F810,"")</f>
        <v/>
      </c>
      <c r="G812" s="63" t="str">
        <f t="shared" si="406"/>
        <v/>
      </c>
      <c r="H812" s="63" t="str">
        <f t="shared" si="406"/>
        <v/>
      </c>
      <c r="I812" s="63" t="str">
        <f t="shared" si="406"/>
        <v/>
      </c>
      <c r="J812" s="63" t="str">
        <f t="shared" si="406"/>
        <v/>
      </c>
      <c r="K812" s="63" t="str">
        <f t="shared" si="406"/>
        <v/>
      </c>
      <c r="L812" s="63" t="str">
        <f t="shared" si="406"/>
        <v/>
      </c>
      <c r="M812" s="63" t="str">
        <f t="shared" si="406"/>
        <v/>
      </c>
      <c r="N812" s="35" t="str">
        <f t="shared" si="406"/>
        <v/>
      </c>
      <c r="O812" s="35" t="str">
        <f t="shared" si="406"/>
        <v/>
      </c>
      <c r="P812" s="35" t="str">
        <f t="shared" si="406"/>
        <v/>
      </c>
      <c r="Q812" s="63" t="str">
        <f t="shared" si="406"/>
        <v/>
      </c>
      <c r="R812" s="63" t="str">
        <f t="shared" si="406"/>
        <v/>
      </c>
      <c r="S812" s="63" t="str">
        <f t="shared" si="406"/>
        <v/>
      </c>
      <c r="T812" s="63" t="str">
        <f t="shared" si="406"/>
        <v/>
      </c>
      <c r="U812" s="63" t="str">
        <f t="shared" si="406"/>
        <v/>
      </c>
      <c r="V812" s="64" t="str">
        <f t="shared" si="406"/>
        <v/>
      </c>
    </row>
    <row r="813" spans="1:22" ht="13.95" customHeight="1" thickBot="1" x14ac:dyDescent="0.35">
      <c r="A813" s="83"/>
      <c r="B813" s="86"/>
      <c r="C813" s="61" t="s">
        <v>550</v>
      </c>
      <c r="D813" s="73"/>
      <c r="E813" s="89"/>
      <c r="F813" s="65" t="str">
        <f t="shared" ref="F813:V813" si="407">IFERROR(SQRT(2*(F811-F810)^2/(F811+F810)),"")</f>
        <v/>
      </c>
      <c r="G813" s="65" t="str">
        <f t="shared" si="407"/>
        <v/>
      </c>
      <c r="H813" s="65" t="str">
        <f t="shared" si="407"/>
        <v/>
      </c>
      <c r="I813" s="65" t="str">
        <f t="shared" si="407"/>
        <v/>
      </c>
      <c r="J813" s="65" t="str">
        <f t="shared" si="407"/>
        <v/>
      </c>
      <c r="K813" s="65" t="str">
        <f t="shared" si="407"/>
        <v/>
      </c>
      <c r="L813" s="65" t="str">
        <f t="shared" si="407"/>
        <v/>
      </c>
      <c r="M813" s="65" t="str">
        <f t="shared" si="407"/>
        <v/>
      </c>
      <c r="N813" s="70" t="str">
        <f t="shared" si="407"/>
        <v/>
      </c>
      <c r="O813" s="70" t="str">
        <f t="shared" si="407"/>
        <v/>
      </c>
      <c r="P813" s="70" t="str">
        <f t="shared" si="407"/>
        <v/>
      </c>
      <c r="Q813" s="65" t="str">
        <f t="shared" si="407"/>
        <v/>
      </c>
      <c r="R813" s="65" t="str">
        <f t="shared" si="407"/>
        <v/>
      </c>
      <c r="S813" s="65" t="str">
        <f t="shared" si="407"/>
        <v/>
      </c>
      <c r="T813" s="65" t="str">
        <f t="shared" si="407"/>
        <v/>
      </c>
      <c r="U813" s="65" t="str">
        <f t="shared" si="407"/>
        <v/>
      </c>
      <c r="V813" s="66" t="str">
        <f t="shared" si="407"/>
        <v/>
      </c>
    </row>
    <row r="814" spans="1:22" ht="13.95" customHeight="1" x14ac:dyDescent="0.3">
      <c r="A814" s="81">
        <v>8058015</v>
      </c>
      <c r="B814" s="84" t="s">
        <v>247</v>
      </c>
      <c r="C814" s="58" t="s">
        <v>547</v>
      </c>
      <c r="D814" s="71"/>
      <c r="E814" s="91"/>
      <c r="F814" s="58"/>
      <c r="G814" s="58"/>
      <c r="H814" s="58"/>
      <c r="I814" s="58"/>
      <c r="J814" s="58"/>
      <c r="K814" s="58"/>
      <c r="L814" s="58"/>
      <c r="M814" s="58"/>
      <c r="Q814" s="58"/>
      <c r="R814" s="58"/>
      <c r="S814" s="58"/>
      <c r="T814" s="58"/>
      <c r="U814" s="58"/>
      <c r="V814" s="59"/>
    </row>
    <row r="815" spans="1:22" ht="13.95" customHeight="1" x14ac:dyDescent="0.3">
      <c r="A815" s="82"/>
      <c r="B815" s="85"/>
      <c r="C815" s="18" t="s">
        <v>548</v>
      </c>
      <c r="D815" s="72"/>
      <c r="E815" s="88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60"/>
    </row>
    <row r="816" spans="1:22" ht="13.95" customHeight="1" x14ac:dyDescent="0.3">
      <c r="A816" s="82"/>
      <c r="B816" s="85"/>
      <c r="C816" s="18" t="s">
        <v>549</v>
      </c>
      <c r="D816" s="72"/>
      <c r="E816" s="88"/>
      <c r="F816" s="63" t="str">
        <f t="shared" ref="F816:V816" si="408">IFERROR((F815-F814)/F814,"")</f>
        <v/>
      </c>
      <c r="G816" s="63" t="str">
        <f t="shared" si="408"/>
        <v/>
      </c>
      <c r="H816" s="63" t="str">
        <f t="shared" si="408"/>
        <v/>
      </c>
      <c r="I816" s="63" t="str">
        <f t="shared" si="408"/>
        <v/>
      </c>
      <c r="J816" s="63" t="str">
        <f t="shared" si="408"/>
        <v/>
      </c>
      <c r="K816" s="63" t="str">
        <f t="shared" si="408"/>
        <v/>
      </c>
      <c r="L816" s="63" t="str">
        <f t="shared" si="408"/>
        <v/>
      </c>
      <c r="M816" s="63" t="str">
        <f t="shared" si="408"/>
        <v/>
      </c>
      <c r="N816" s="35" t="str">
        <f t="shared" si="408"/>
        <v/>
      </c>
      <c r="O816" s="35" t="str">
        <f t="shared" si="408"/>
        <v/>
      </c>
      <c r="P816" s="35" t="str">
        <f t="shared" si="408"/>
        <v/>
      </c>
      <c r="Q816" s="63" t="str">
        <f t="shared" si="408"/>
        <v/>
      </c>
      <c r="R816" s="63" t="str">
        <f t="shared" si="408"/>
        <v/>
      </c>
      <c r="S816" s="63" t="str">
        <f t="shared" si="408"/>
        <v/>
      </c>
      <c r="T816" s="63" t="str">
        <f t="shared" si="408"/>
        <v/>
      </c>
      <c r="U816" s="63" t="str">
        <f t="shared" si="408"/>
        <v/>
      </c>
      <c r="V816" s="64" t="str">
        <f t="shared" si="408"/>
        <v/>
      </c>
    </row>
    <row r="817" spans="1:22" ht="13.95" customHeight="1" thickBot="1" x14ac:dyDescent="0.35">
      <c r="A817" s="83"/>
      <c r="B817" s="86"/>
      <c r="C817" s="61" t="s">
        <v>550</v>
      </c>
      <c r="D817" s="73"/>
      <c r="E817" s="89"/>
      <c r="F817" s="65" t="str">
        <f t="shared" ref="F817:V817" si="409">IFERROR(SQRT(2*(F815-F814)^2/(F815+F814)),"")</f>
        <v/>
      </c>
      <c r="G817" s="65" t="str">
        <f t="shared" si="409"/>
        <v/>
      </c>
      <c r="H817" s="65" t="str">
        <f t="shared" si="409"/>
        <v/>
      </c>
      <c r="I817" s="65" t="str">
        <f t="shared" si="409"/>
        <v/>
      </c>
      <c r="J817" s="65" t="str">
        <f t="shared" si="409"/>
        <v/>
      </c>
      <c r="K817" s="65" t="str">
        <f t="shared" si="409"/>
        <v/>
      </c>
      <c r="L817" s="65" t="str">
        <f t="shared" si="409"/>
        <v/>
      </c>
      <c r="M817" s="65" t="str">
        <f t="shared" si="409"/>
        <v/>
      </c>
      <c r="N817" s="70" t="str">
        <f t="shared" si="409"/>
        <v/>
      </c>
      <c r="O817" s="70" t="str">
        <f t="shared" si="409"/>
        <v/>
      </c>
      <c r="P817" s="70" t="str">
        <f t="shared" si="409"/>
        <v/>
      </c>
      <c r="Q817" s="65" t="str">
        <f t="shared" si="409"/>
        <v/>
      </c>
      <c r="R817" s="65" t="str">
        <f t="shared" si="409"/>
        <v/>
      </c>
      <c r="S817" s="65" t="str">
        <f t="shared" si="409"/>
        <v/>
      </c>
      <c r="T817" s="65" t="str">
        <f t="shared" si="409"/>
        <v/>
      </c>
      <c r="U817" s="65" t="str">
        <f t="shared" si="409"/>
        <v/>
      </c>
      <c r="V817" s="66" t="str">
        <f t="shared" si="409"/>
        <v/>
      </c>
    </row>
    <row r="818" spans="1:22" ht="13.95" customHeight="1" x14ac:dyDescent="0.3">
      <c r="A818" s="81">
        <v>8058010</v>
      </c>
      <c r="B818" s="84" t="s">
        <v>246</v>
      </c>
      <c r="C818" s="58" t="s">
        <v>547</v>
      </c>
      <c r="D818" s="71"/>
      <c r="E818" s="91"/>
      <c r="F818" s="58"/>
      <c r="G818" s="58"/>
      <c r="H818" s="58"/>
      <c r="I818" s="58"/>
      <c r="J818" s="58"/>
      <c r="K818" s="58"/>
      <c r="L818" s="58"/>
      <c r="M818" s="58"/>
      <c r="Q818" s="58"/>
      <c r="R818" s="58"/>
      <c r="S818" s="58"/>
      <c r="T818" s="58"/>
      <c r="U818" s="58"/>
      <c r="V818" s="59"/>
    </row>
    <row r="819" spans="1:22" ht="13.95" customHeight="1" x14ac:dyDescent="0.3">
      <c r="A819" s="82"/>
      <c r="B819" s="85"/>
      <c r="C819" s="18" t="s">
        <v>548</v>
      </c>
      <c r="D819" s="72"/>
      <c r="E819" s="88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60"/>
    </row>
    <row r="820" spans="1:22" ht="13.95" customHeight="1" x14ac:dyDescent="0.3">
      <c r="A820" s="82"/>
      <c r="B820" s="85"/>
      <c r="C820" s="18" t="s">
        <v>549</v>
      </c>
      <c r="D820" s="72"/>
      <c r="E820" s="88"/>
      <c r="F820" s="63" t="str">
        <f t="shared" ref="F820:V820" si="410">IFERROR((F819-F818)/F818,"")</f>
        <v/>
      </c>
      <c r="G820" s="63" t="str">
        <f t="shared" si="410"/>
        <v/>
      </c>
      <c r="H820" s="63" t="str">
        <f t="shared" si="410"/>
        <v/>
      </c>
      <c r="I820" s="63" t="str">
        <f t="shared" si="410"/>
        <v/>
      </c>
      <c r="J820" s="63" t="str">
        <f t="shared" si="410"/>
        <v/>
      </c>
      <c r="K820" s="63" t="str">
        <f t="shared" si="410"/>
        <v/>
      </c>
      <c r="L820" s="63" t="str">
        <f t="shared" si="410"/>
        <v/>
      </c>
      <c r="M820" s="63" t="str">
        <f t="shared" si="410"/>
        <v/>
      </c>
      <c r="N820" s="35" t="str">
        <f t="shared" si="410"/>
        <v/>
      </c>
      <c r="O820" s="35" t="str">
        <f t="shared" si="410"/>
        <v/>
      </c>
      <c r="P820" s="35" t="str">
        <f t="shared" si="410"/>
        <v/>
      </c>
      <c r="Q820" s="63" t="str">
        <f t="shared" si="410"/>
        <v/>
      </c>
      <c r="R820" s="63" t="str">
        <f t="shared" si="410"/>
        <v/>
      </c>
      <c r="S820" s="63" t="str">
        <f t="shared" si="410"/>
        <v/>
      </c>
      <c r="T820" s="63" t="str">
        <f t="shared" si="410"/>
        <v/>
      </c>
      <c r="U820" s="63" t="str">
        <f t="shared" si="410"/>
        <v/>
      </c>
      <c r="V820" s="64" t="str">
        <f t="shared" si="410"/>
        <v/>
      </c>
    </row>
    <row r="821" spans="1:22" ht="13.95" customHeight="1" thickBot="1" x14ac:dyDescent="0.35">
      <c r="A821" s="83"/>
      <c r="B821" s="86"/>
      <c r="C821" s="61" t="s">
        <v>550</v>
      </c>
      <c r="D821" s="73"/>
      <c r="E821" s="89"/>
      <c r="F821" s="65" t="str">
        <f t="shared" ref="F821:V821" si="411">IFERROR(SQRT(2*(F819-F818)^2/(F819+F818)),"")</f>
        <v/>
      </c>
      <c r="G821" s="65" t="str">
        <f t="shared" si="411"/>
        <v/>
      </c>
      <c r="H821" s="65" t="str">
        <f t="shared" si="411"/>
        <v/>
      </c>
      <c r="I821" s="65" t="str">
        <f t="shared" si="411"/>
        <v/>
      </c>
      <c r="J821" s="65" t="str">
        <f t="shared" si="411"/>
        <v/>
      </c>
      <c r="K821" s="65" t="str">
        <f t="shared" si="411"/>
        <v/>
      </c>
      <c r="L821" s="65" t="str">
        <f t="shared" si="411"/>
        <v/>
      </c>
      <c r="M821" s="65" t="str">
        <f t="shared" si="411"/>
        <v/>
      </c>
      <c r="N821" s="70" t="str">
        <f t="shared" si="411"/>
        <v/>
      </c>
      <c r="O821" s="70" t="str">
        <f t="shared" si="411"/>
        <v/>
      </c>
      <c r="P821" s="70" t="str">
        <f t="shared" si="411"/>
        <v/>
      </c>
      <c r="Q821" s="65" t="str">
        <f t="shared" si="411"/>
        <v/>
      </c>
      <c r="R821" s="65" t="str">
        <f t="shared" si="411"/>
        <v/>
      </c>
      <c r="S821" s="65" t="str">
        <f t="shared" si="411"/>
        <v/>
      </c>
      <c r="T821" s="65" t="str">
        <f t="shared" si="411"/>
        <v/>
      </c>
      <c r="U821" s="65" t="str">
        <f t="shared" si="411"/>
        <v/>
      </c>
      <c r="V821" s="66" t="str">
        <f t="shared" si="411"/>
        <v/>
      </c>
    </row>
    <row r="822" spans="1:22" ht="13.95" customHeight="1" x14ac:dyDescent="0.3">
      <c r="A822" s="81">
        <v>8027200</v>
      </c>
      <c r="B822" s="84" t="s">
        <v>1</v>
      </c>
      <c r="C822" s="58" t="s">
        <v>547</v>
      </c>
      <c r="D822" s="71"/>
      <c r="E822" s="91"/>
      <c r="F822" s="58"/>
      <c r="G822" s="58"/>
      <c r="H822" s="58"/>
      <c r="I822" s="58"/>
      <c r="J822" s="58"/>
      <c r="K822" s="58"/>
      <c r="L822" s="58"/>
      <c r="M822" s="58"/>
      <c r="Q822" s="58"/>
      <c r="R822" s="58"/>
      <c r="S822" s="58"/>
      <c r="T822" s="58"/>
      <c r="U822" s="58"/>
      <c r="V822" s="59"/>
    </row>
    <row r="823" spans="1:22" ht="13.95" customHeight="1" x14ac:dyDescent="0.3">
      <c r="A823" s="82"/>
      <c r="B823" s="85"/>
      <c r="C823" s="18" t="s">
        <v>548</v>
      </c>
      <c r="D823" s="72"/>
      <c r="E823" s="88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60"/>
    </row>
    <row r="824" spans="1:22" ht="13.95" customHeight="1" x14ac:dyDescent="0.3">
      <c r="A824" s="82"/>
      <c r="B824" s="85"/>
      <c r="C824" s="18" t="s">
        <v>549</v>
      </c>
      <c r="D824" s="72"/>
      <c r="E824" s="88"/>
      <c r="F824" s="63" t="str">
        <f t="shared" ref="F824:V824" si="412">IFERROR((F823-F822)/F822,"")</f>
        <v/>
      </c>
      <c r="G824" s="63" t="str">
        <f t="shared" si="412"/>
        <v/>
      </c>
      <c r="H824" s="63" t="str">
        <f t="shared" si="412"/>
        <v/>
      </c>
      <c r="I824" s="63" t="str">
        <f t="shared" si="412"/>
        <v/>
      </c>
      <c r="J824" s="63" t="str">
        <f t="shared" si="412"/>
        <v/>
      </c>
      <c r="K824" s="63" t="str">
        <f t="shared" si="412"/>
        <v/>
      </c>
      <c r="L824" s="63" t="str">
        <f t="shared" si="412"/>
        <v/>
      </c>
      <c r="M824" s="63" t="str">
        <f t="shared" si="412"/>
        <v/>
      </c>
      <c r="N824" s="35" t="str">
        <f t="shared" si="412"/>
        <v/>
      </c>
      <c r="O824" s="35" t="str">
        <f t="shared" si="412"/>
        <v/>
      </c>
      <c r="P824" s="35" t="str">
        <f t="shared" si="412"/>
        <v/>
      </c>
      <c r="Q824" s="63" t="str">
        <f t="shared" si="412"/>
        <v/>
      </c>
      <c r="R824" s="63" t="str">
        <f t="shared" si="412"/>
        <v/>
      </c>
      <c r="S824" s="63" t="str">
        <f t="shared" si="412"/>
        <v/>
      </c>
      <c r="T824" s="63" t="str">
        <f t="shared" si="412"/>
        <v/>
      </c>
      <c r="U824" s="63" t="str">
        <f t="shared" si="412"/>
        <v/>
      </c>
      <c r="V824" s="64" t="str">
        <f t="shared" si="412"/>
        <v/>
      </c>
    </row>
    <row r="825" spans="1:22" ht="13.95" customHeight="1" thickBot="1" x14ac:dyDescent="0.35">
      <c r="A825" s="83"/>
      <c r="B825" s="86"/>
      <c r="C825" s="61" t="s">
        <v>550</v>
      </c>
      <c r="D825" s="73"/>
      <c r="E825" s="89"/>
      <c r="F825" s="65" t="str">
        <f t="shared" ref="F825:V825" si="413">IFERROR(SQRT(2*(F823-F822)^2/(F823+F822)),"")</f>
        <v/>
      </c>
      <c r="G825" s="65" t="str">
        <f t="shared" si="413"/>
        <v/>
      </c>
      <c r="H825" s="65" t="str">
        <f t="shared" si="413"/>
        <v/>
      </c>
      <c r="I825" s="65" t="str">
        <f t="shared" si="413"/>
        <v/>
      </c>
      <c r="J825" s="65" t="str">
        <f t="shared" si="413"/>
        <v/>
      </c>
      <c r="K825" s="65" t="str">
        <f t="shared" si="413"/>
        <v/>
      </c>
      <c r="L825" s="65" t="str">
        <f t="shared" si="413"/>
        <v/>
      </c>
      <c r="M825" s="65" t="str">
        <f t="shared" si="413"/>
        <v/>
      </c>
      <c r="N825" s="70" t="str">
        <f t="shared" si="413"/>
        <v/>
      </c>
      <c r="O825" s="70" t="str">
        <f t="shared" si="413"/>
        <v/>
      </c>
      <c r="P825" s="70" t="str">
        <f t="shared" si="413"/>
        <v/>
      </c>
      <c r="Q825" s="65" t="str">
        <f t="shared" si="413"/>
        <v/>
      </c>
      <c r="R825" s="65" t="str">
        <f t="shared" si="413"/>
        <v/>
      </c>
      <c r="S825" s="65" t="str">
        <f t="shared" si="413"/>
        <v/>
      </c>
      <c r="T825" s="65" t="str">
        <f t="shared" si="413"/>
        <v/>
      </c>
      <c r="U825" s="65" t="str">
        <f t="shared" si="413"/>
        <v/>
      </c>
      <c r="V825" s="66" t="str">
        <f t="shared" si="413"/>
        <v/>
      </c>
    </row>
    <row r="826" spans="1:22" ht="13.95" customHeight="1" x14ac:dyDescent="0.3">
      <c r="A826" s="81">
        <v>8048400</v>
      </c>
      <c r="B826" s="84" t="s">
        <v>218</v>
      </c>
      <c r="C826" s="58" t="s">
        <v>547</v>
      </c>
      <c r="D826" s="71"/>
      <c r="E826" s="91"/>
      <c r="F826" s="58"/>
      <c r="G826" s="58"/>
      <c r="H826" s="58"/>
      <c r="I826" s="58"/>
      <c r="J826" s="58"/>
      <c r="K826" s="58"/>
      <c r="L826" s="58"/>
      <c r="M826" s="58"/>
      <c r="Q826" s="58"/>
      <c r="R826" s="58"/>
      <c r="S826" s="58"/>
      <c r="T826" s="58"/>
      <c r="U826" s="58"/>
      <c r="V826" s="59"/>
    </row>
    <row r="827" spans="1:22" ht="13.95" customHeight="1" x14ac:dyDescent="0.3">
      <c r="A827" s="82"/>
      <c r="B827" s="85"/>
      <c r="C827" s="18" t="s">
        <v>548</v>
      </c>
      <c r="D827" s="72"/>
      <c r="E827" s="88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60"/>
    </row>
    <row r="828" spans="1:22" ht="13.95" customHeight="1" x14ac:dyDescent="0.3">
      <c r="A828" s="82"/>
      <c r="B828" s="85"/>
      <c r="C828" s="18" t="s">
        <v>549</v>
      </c>
      <c r="D828" s="72"/>
      <c r="E828" s="88"/>
      <c r="F828" s="63" t="str">
        <f t="shared" ref="F828:V828" si="414">IFERROR((F827-F826)/F826,"")</f>
        <v/>
      </c>
      <c r="G828" s="63" t="str">
        <f t="shared" si="414"/>
        <v/>
      </c>
      <c r="H828" s="63" t="str">
        <f t="shared" si="414"/>
        <v/>
      </c>
      <c r="I828" s="63" t="str">
        <f t="shared" si="414"/>
        <v/>
      </c>
      <c r="J828" s="63" t="str">
        <f t="shared" si="414"/>
        <v/>
      </c>
      <c r="K828" s="63" t="str">
        <f t="shared" si="414"/>
        <v/>
      </c>
      <c r="L828" s="63" t="str">
        <f t="shared" si="414"/>
        <v/>
      </c>
      <c r="M828" s="63" t="str">
        <f t="shared" si="414"/>
        <v/>
      </c>
      <c r="N828" s="35" t="str">
        <f t="shared" si="414"/>
        <v/>
      </c>
      <c r="O828" s="35" t="str">
        <f t="shared" si="414"/>
        <v/>
      </c>
      <c r="P828" s="35" t="str">
        <f t="shared" si="414"/>
        <v/>
      </c>
      <c r="Q828" s="63" t="str">
        <f t="shared" si="414"/>
        <v/>
      </c>
      <c r="R828" s="63" t="str">
        <f t="shared" si="414"/>
        <v/>
      </c>
      <c r="S828" s="63" t="str">
        <f t="shared" si="414"/>
        <v/>
      </c>
      <c r="T828" s="63" t="str">
        <f t="shared" si="414"/>
        <v/>
      </c>
      <c r="U828" s="63" t="str">
        <f t="shared" si="414"/>
        <v/>
      </c>
      <c r="V828" s="64" t="str">
        <f t="shared" si="414"/>
        <v/>
      </c>
    </row>
    <row r="829" spans="1:22" ht="13.95" customHeight="1" thickBot="1" x14ac:dyDescent="0.35">
      <c r="A829" s="83"/>
      <c r="B829" s="86"/>
      <c r="C829" s="61" t="s">
        <v>550</v>
      </c>
      <c r="D829" s="73"/>
      <c r="E829" s="89"/>
      <c r="F829" s="65" t="str">
        <f t="shared" ref="F829:V829" si="415">IFERROR(SQRT(2*(F827-F826)^2/(F827+F826)),"")</f>
        <v/>
      </c>
      <c r="G829" s="65" t="str">
        <f t="shared" si="415"/>
        <v/>
      </c>
      <c r="H829" s="65" t="str">
        <f t="shared" si="415"/>
        <v/>
      </c>
      <c r="I829" s="65" t="str">
        <f t="shared" si="415"/>
        <v/>
      </c>
      <c r="J829" s="65" t="str">
        <f t="shared" si="415"/>
        <v/>
      </c>
      <c r="K829" s="65" t="str">
        <f t="shared" si="415"/>
        <v/>
      </c>
      <c r="L829" s="65" t="str">
        <f t="shared" si="415"/>
        <v/>
      </c>
      <c r="M829" s="65" t="str">
        <f t="shared" si="415"/>
        <v/>
      </c>
      <c r="N829" s="70" t="str">
        <f t="shared" si="415"/>
        <v/>
      </c>
      <c r="O829" s="70" t="str">
        <f t="shared" si="415"/>
        <v/>
      </c>
      <c r="P829" s="70" t="str">
        <f t="shared" si="415"/>
        <v/>
      </c>
      <c r="Q829" s="65" t="str">
        <f t="shared" si="415"/>
        <v/>
      </c>
      <c r="R829" s="65" t="str">
        <f t="shared" si="415"/>
        <v/>
      </c>
      <c r="S829" s="65" t="str">
        <f t="shared" si="415"/>
        <v/>
      </c>
      <c r="T829" s="65" t="str">
        <f t="shared" si="415"/>
        <v/>
      </c>
      <c r="U829" s="65" t="str">
        <f t="shared" si="415"/>
        <v/>
      </c>
      <c r="V829" s="66" t="str">
        <f t="shared" si="415"/>
        <v/>
      </c>
    </row>
    <row r="830" spans="1:22" ht="13.95" customHeight="1" x14ac:dyDescent="0.3">
      <c r="A830" s="81">
        <v>8000400</v>
      </c>
      <c r="B830" s="84" t="s">
        <v>28</v>
      </c>
      <c r="C830" s="58" t="s">
        <v>547</v>
      </c>
      <c r="D830" s="71"/>
      <c r="E830" s="91"/>
      <c r="F830" s="58"/>
      <c r="G830" s="58"/>
      <c r="H830" s="58"/>
      <c r="I830" s="58"/>
      <c r="J830" s="58"/>
      <c r="K830" s="58"/>
      <c r="L830" s="58"/>
      <c r="M830" s="58"/>
      <c r="Q830" s="58"/>
      <c r="R830" s="58"/>
      <c r="S830" s="58"/>
      <c r="T830" s="58"/>
      <c r="U830" s="58"/>
      <c r="V830" s="59"/>
    </row>
    <row r="831" spans="1:22" ht="13.95" customHeight="1" x14ac:dyDescent="0.3">
      <c r="A831" s="82"/>
      <c r="B831" s="85"/>
      <c r="C831" s="18" t="s">
        <v>548</v>
      </c>
      <c r="D831" s="72"/>
      <c r="E831" s="88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60"/>
    </row>
    <row r="832" spans="1:22" ht="13.95" customHeight="1" x14ac:dyDescent="0.3">
      <c r="A832" s="82"/>
      <c r="B832" s="85"/>
      <c r="C832" s="18" t="s">
        <v>549</v>
      </c>
      <c r="D832" s="72"/>
      <c r="E832" s="88"/>
      <c r="F832" s="63" t="str">
        <f t="shared" ref="F832:V832" si="416">IFERROR((F831-F830)/F830,"")</f>
        <v/>
      </c>
      <c r="G832" s="63" t="str">
        <f t="shared" si="416"/>
        <v/>
      </c>
      <c r="H832" s="63" t="str">
        <f t="shared" si="416"/>
        <v/>
      </c>
      <c r="I832" s="63" t="str">
        <f t="shared" si="416"/>
        <v/>
      </c>
      <c r="J832" s="63" t="str">
        <f t="shared" si="416"/>
        <v/>
      </c>
      <c r="K832" s="63" t="str">
        <f t="shared" si="416"/>
        <v/>
      </c>
      <c r="L832" s="63" t="str">
        <f t="shared" si="416"/>
        <v/>
      </c>
      <c r="M832" s="63" t="str">
        <f t="shared" si="416"/>
        <v/>
      </c>
      <c r="N832" s="35" t="str">
        <f t="shared" si="416"/>
        <v/>
      </c>
      <c r="O832" s="35" t="str">
        <f t="shared" si="416"/>
        <v/>
      </c>
      <c r="P832" s="35" t="str">
        <f t="shared" si="416"/>
        <v/>
      </c>
      <c r="Q832" s="63" t="str">
        <f t="shared" si="416"/>
        <v/>
      </c>
      <c r="R832" s="63" t="str">
        <f t="shared" si="416"/>
        <v/>
      </c>
      <c r="S832" s="63" t="str">
        <f t="shared" si="416"/>
        <v/>
      </c>
      <c r="T832" s="63" t="str">
        <f t="shared" si="416"/>
        <v/>
      </c>
      <c r="U832" s="63" t="str">
        <f t="shared" si="416"/>
        <v/>
      </c>
      <c r="V832" s="64" t="str">
        <f t="shared" si="416"/>
        <v/>
      </c>
    </row>
    <row r="833" spans="1:22" ht="13.95" customHeight="1" thickBot="1" x14ac:dyDescent="0.35">
      <c r="A833" s="83"/>
      <c r="B833" s="86"/>
      <c r="C833" s="61" t="s">
        <v>550</v>
      </c>
      <c r="D833" s="73"/>
      <c r="E833" s="89"/>
      <c r="F833" s="65" t="str">
        <f t="shared" ref="F833:V833" si="417">IFERROR(SQRT(2*(F831-F830)^2/(F831+F830)),"")</f>
        <v/>
      </c>
      <c r="G833" s="65" t="str">
        <f t="shared" si="417"/>
        <v/>
      </c>
      <c r="H833" s="65" t="str">
        <f t="shared" si="417"/>
        <v/>
      </c>
      <c r="I833" s="65" t="str">
        <f t="shared" si="417"/>
        <v/>
      </c>
      <c r="J833" s="65" t="str">
        <f t="shared" si="417"/>
        <v/>
      </c>
      <c r="K833" s="65" t="str">
        <f t="shared" si="417"/>
        <v/>
      </c>
      <c r="L833" s="65" t="str">
        <f t="shared" si="417"/>
        <v/>
      </c>
      <c r="M833" s="65" t="str">
        <f t="shared" si="417"/>
        <v/>
      </c>
      <c r="N833" s="70" t="str">
        <f t="shared" si="417"/>
        <v/>
      </c>
      <c r="O833" s="70" t="str">
        <f t="shared" si="417"/>
        <v/>
      </c>
      <c r="P833" s="70" t="str">
        <f t="shared" si="417"/>
        <v/>
      </c>
      <c r="Q833" s="65" t="str">
        <f t="shared" si="417"/>
        <v/>
      </c>
      <c r="R833" s="65" t="str">
        <f t="shared" si="417"/>
        <v/>
      </c>
      <c r="S833" s="65" t="str">
        <f t="shared" si="417"/>
        <v/>
      </c>
      <c r="T833" s="65" t="str">
        <f t="shared" si="417"/>
        <v/>
      </c>
      <c r="U833" s="65" t="str">
        <f t="shared" si="417"/>
        <v/>
      </c>
      <c r="V833" s="66" t="str">
        <f t="shared" si="417"/>
        <v/>
      </c>
    </row>
    <row r="834" spans="1:22" ht="13.95" customHeight="1" x14ac:dyDescent="0.3">
      <c r="A834" s="81">
        <v>8033700</v>
      </c>
      <c r="B834" s="84" t="s">
        <v>89</v>
      </c>
      <c r="C834" s="58" t="s">
        <v>547</v>
      </c>
      <c r="D834" s="71"/>
      <c r="E834" s="91"/>
      <c r="F834" s="58"/>
      <c r="G834" s="58"/>
      <c r="H834" s="58"/>
      <c r="I834" s="58"/>
      <c r="J834" s="58"/>
      <c r="K834" s="58"/>
      <c r="L834" s="58"/>
      <c r="M834" s="58"/>
      <c r="Q834" s="58"/>
      <c r="R834" s="58"/>
      <c r="S834" s="58"/>
      <c r="T834" s="58"/>
      <c r="U834" s="58"/>
      <c r="V834" s="59"/>
    </row>
    <row r="835" spans="1:22" ht="13.95" customHeight="1" x14ac:dyDescent="0.3">
      <c r="A835" s="82"/>
      <c r="B835" s="85"/>
      <c r="C835" s="18" t="s">
        <v>548</v>
      </c>
      <c r="D835" s="72"/>
      <c r="E835" s="88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60"/>
    </row>
    <row r="836" spans="1:22" ht="13.95" customHeight="1" x14ac:dyDescent="0.3">
      <c r="A836" s="82"/>
      <c r="B836" s="85"/>
      <c r="C836" s="18" t="s">
        <v>549</v>
      </c>
      <c r="D836" s="72"/>
      <c r="E836" s="88"/>
      <c r="F836" s="63" t="str">
        <f t="shared" ref="F836:V836" si="418">IFERROR((F835-F834)/F834,"")</f>
        <v/>
      </c>
      <c r="G836" s="63" t="str">
        <f t="shared" si="418"/>
        <v/>
      </c>
      <c r="H836" s="63" t="str">
        <f t="shared" si="418"/>
        <v/>
      </c>
      <c r="I836" s="63" t="str">
        <f t="shared" si="418"/>
        <v/>
      </c>
      <c r="J836" s="63" t="str">
        <f t="shared" si="418"/>
        <v/>
      </c>
      <c r="K836" s="63" t="str">
        <f t="shared" si="418"/>
        <v/>
      </c>
      <c r="L836" s="63" t="str">
        <f t="shared" si="418"/>
        <v/>
      </c>
      <c r="M836" s="63" t="str">
        <f t="shared" si="418"/>
        <v/>
      </c>
      <c r="N836" s="35" t="str">
        <f t="shared" si="418"/>
        <v/>
      </c>
      <c r="O836" s="35" t="str">
        <f t="shared" si="418"/>
        <v/>
      </c>
      <c r="P836" s="35" t="str">
        <f t="shared" si="418"/>
        <v/>
      </c>
      <c r="Q836" s="63" t="str">
        <f t="shared" si="418"/>
        <v/>
      </c>
      <c r="R836" s="63" t="str">
        <f t="shared" si="418"/>
        <v/>
      </c>
      <c r="S836" s="63" t="str">
        <f t="shared" si="418"/>
        <v/>
      </c>
      <c r="T836" s="63" t="str">
        <f t="shared" si="418"/>
        <v/>
      </c>
      <c r="U836" s="63" t="str">
        <f t="shared" si="418"/>
        <v/>
      </c>
      <c r="V836" s="64" t="str">
        <f t="shared" si="418"/>
        <v/>
      </c>
    </row>
    <row r="837" spans="1:22" ht="13.95" customHeight="1" thickBot="1" x14ac:dyDescent="0.35">
      <c r="A837" s="83"/>
      <c r="B837" s="86"/>
      <c r="C837" s="61" t="s">
        <v>550</v>
      </c>
      <c r="D837" s="73"/>
      <c r="E837" s="89"/>
      <c r="F837" s="65" t="str">
        <f t="shared" ref="F837:V837" si="419">IFERROR(SQRT(2*(F835-F834)^2/(F835+F834)),"")</f>
        <v/>
      </c>
      <c r="G837" s="65" t="str">
        <f t="shared" si="419"/>
        <v/>
      </c>
      <c r="H837" s="65" t="str">
        <f t="shared" si="419"/>
        <v/>
      </c>
      <c r="I837" s="65" t="str">
        <f t="shared" si="419"/>
        <v/>
      </c>
      <c r="J837" s="65" t="str">
        <f t="shared" si="419"/>
        <v/>
      </c>
      <c r="K837" s="65" t="str">
        <f t="shared" si="419"/>
        <v/>
      </c>
      <c r="L837" s="65" t="str">
        <f t="shared" si="419"/>
        <v/>
      </c>
      <c r="M837" s="65" t="str">
        <f t="shared" si="419"/>
        <v/>
      </c>
      <c r="N837" s="70" t="str">
        <f t="shared" si="419"/>
        <v/>
      </c>
      <c r="O837" s="70" t="str">
        <f t="shared" si="419"/>
        <v/>
      </c>
      <c r="P837" s="70" t="str">
        <f t="shared" si="419"/>
        <v/>
      </c>
      <c r="Q837" s="65" t="str">
        <f t="shared" si="419"/>
        <v/>
      </c>
      <c r="R837" s="65" t="str">
        <f t="shared" si="419"/>
        <v/>
      </c>
      <c r="S837" s="65" t="str">
        <f t="shared" si="419"/>
        <v/>
      </c>
      <c r="T837" s="65" t="str">
        <f t="shared" si="419"/>
        <v/>
      </c>
      <c r="U837" s="65" t="str">
        <f t="shared" si="419"/>
        <v/>
      </c>
      <c r="V837" s="66" t="str">
        <f t="shared" si="419"/>
        <v/>
      </c>
    </row>
    <row r="838" spans="1:22" ht="13.95" customHeight="1" x14ac:dyDescent="0.3">
      <c r="A838" s="81">
        <v>8033800</v>
      </c>
      <c r="B838" s="84" t="s">
        <v>90</v>
      </c>
      <c r="C838" s="58" t="s">
        <v>547</v>
      </c>
      <c r="D838" s="71"/>
      <c r="E838" s="91"/>
      <c r="F838" s="58"/>
      <c r="G838" s="58"/>
      <c r="H838" s="58"/>
      <c r="I838" s="58"/>
      <c r="J838" s="58"/>
      <c r="K838" s="58"/>
      <c r="L838" s="58"/>
      <c r="M838" s="58"/>
      <c r="Q838" s="58"/>
      <c r="R838" s="58"/>
      <c r="S838" s="58"/>
      <c r="T838" s="58"/>
      <c r="U838" s="58"/>
      <c r="V838" s="59"/>
    </row>
    <row r="839" spans="1:22" ht="13.95" customHeight="1" x14ac:dyDescent="0.3">
      <c r="A839" s="82"/>
      <c r="B839" s="85"/>
      <c r="C839" s="18" t="s">
        <v>548</v>
      </c>
      <c r="D839" s="72"/>
      <c r="E839" s="88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60"/>
    </row>
    <row r="840" spans="1:22" ht="13.95" customHeight="1" x14ac:dyDescent="0.3">
      <c r="A840" s="82"/>
      <c r="B840" s="85"/>
      <c r="C840" s="18" t="s">
        <v>549</v>
      </c>
      <c r="D840" s="72"/>
      <c r="E840" s="88"/>
      <c r="F840" s="63" t="str">
        <f t="shared" ref="F840:V840" si="420">IFERROR((F839-F838)/F838,"")</f>
        <v/>
      </c>
      <c r="G840" s="63" t="str">
        <f t="shared" si="420"/>
        <v/>
      </c>
      <c r="H840" s="63" t="str">
        <f t="shared" si="420"/>
        <v/>
      </c>
      <c r="I840" s="63" t="str">
        <f t="shared" si="420"/>
        <v/>
      </c>
      <c r="J840" s="63" t="str">
        <f t="shared" si="420"/>
        <v/>
      </c>
      <c r="K840" s="63" t="str">
        <f t="shared" si="420"/>
        <v/>
      </c>
      <c r="L840" s="63" t="str">
        <f t="shared" si="420"/>
        <v/>
      </c>
      <c r="M840" s="63" t="str">
        <f t="shared" si="420"/>
        <v/>
      </c>
      <c r="N840" s="35" t="str">
        <f t="shared" si="420"/>
        <v/>
      </c>
      <c r="O840" s="35" t="str">
        <f t="shared" si="420"/>
        <v/>
      </c>
      <c r="P840" s="35" t="str">
        <f t="shared" si="420"/>
        <v/>
      </c>
      <c r="Q840" s="63" t="str">
        <f t="shared" si="420"/>
        <v/>
      </c>
      <c r="R840" s="63" t="str">
        <f t="shared" si="420"/>
        <v/>
      </c>
      <c r="S840" s="63" t="str">
        <f t="shared" si="420"/>
        <v/>
      </c>
      <c r="T840" s="63" t="str">
        <f t="shared" si="420"/>
        <v/>
      </c>
      <c r="U840" s="63" t="str">
        <f t="shared" si="420"/>
        <v/>
      </c>
      <c r="V840" s="64" t="str">
        <f t="shared" si="420"/>
        <v/>
      </c>
    </row>
    <row r="841" spans="1:22" ht="13.95" customHeight="1" thickBot="1" x14ac:dyDescent="0.35">
      <c r="A841" s="83"/>
      <c r="B841" s="86"/>
      <c r="C841" s="61" t="s">
        <v>550</v>
      </c>
      <c r="D841" s="73"/>
      <c r="E841" s="89"/>
      <c r="F841" s="65" t="str">
        <f t="shared" ref="F841:V841" si="421">IFERROR(SQRT(2*(F839-F838)^2/(F839+F838)),"")</f>
        <v/>
      </c>
      <c r="G841" s="65" t="str">
        <f t="shared" si="421"/>
        <v/>
      </c>
      <c r="H841" s="65" t="str">
        <f t="shared" si="421"/>
        <v/>
      </c>
      <c r="I841" s="65" t="str">
        <f t="shared" si="421"/>
        <v/>
      </c>
      <c r="J841" s="65" t="str">
        <f t="shared" si="421"/>
        <v/>
      </c>
      <c r="K841" s="65" t="str">
        <f t="shared" si="421"/>
        <v/>
      </c>
      <c r="L841" s="65" t="str">
        <f t="shared" si="421"/>
        <v/>
      </c>
      <c r="M841" s="65" t="str">
        <f t="shared" si="421"/>
        <v/>
      </c>
      <c r="N841" s="70" t="str">
        <f t="shared" si="421"/>
        <v/>
      </c>
      <c r="O841" s="70" t="str">
        <f t="shared" si="421"/>
        <v/>
      </c>
      <c r="P841" s="70" t="str">
        <f t="shared" si="421"/>
        <v/>
      </c>
      <c r="Q841" s="65" t="str">
        <f t="shared" si="421"/>
        <v/>
      </c>
      <c r="R841" s="65" t="str">
        <f t="shared" si="421"/>
        <v/>
      </c>
      <c r="S841" s="65" t="str">
        <f t="shared" si="421"/>
        <v/>
      </c>
      <c r="T841" s="65" t="str">
        <f t="shared" si="421"/>
        <v/>
      </c>
      <c r="U841" s="65" t="str">
        <f t="shared" si="421"/>
        <v/>
      </c>
      <c r="V841" s="66" t="str">
        <f t="shared" si="421"/>
        <v/>
      </c>
    </row>
    <row r="842" spans="1:22" ht="13.95" customHeight="1" x14ac:dyDescent="0.3">
      <c r="A842" s="81">
        <v>8033900</v>
      </c>
      <c r="B842" s="84" t="s">
        <v>91</v>
      </c>
      <c r="C842" s="58" t="s">
        <v>547</v>
      </c>
      <c r="D842" s="71"/>
      <c r="E842" s="91"/>
      <c r="F842" s="58"/>
      <c r="G842" s="58"/>
      <c r="H842" s="58"/>
      <c r="I842" s="58"/>
      <c r="J842" s="58"/>
      <c r="K842" s="58"/>
      <c r="L842" s="58"/>
      <c r="M842" s="58"/>
      <c r="Q842" s="58"/>
      <c r="R842" s="58"/>
      <c r="S842" s="58"/>
      <c r="T842" s="58"/>
      <c r="U842" s="58"/>
      <c r="V842" s="59"/>
    </row>
    <row r="843" spans="1:22" ht="13.95" customHeight="1" x14ac:dyDescent="0.3">
      <c r="A843" s="82"/>
      <c r="B843" s="85"/>
      <c r="C843" s="18" t="s">
        <v>548</v>
      </c>
      <c r="D843" s="72"/>
      <c r="E843" s="88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60"/>
    </row>
    <row r="844" spans="1:22" ht="13.95" customHeight="1" x14ac:dyDescent="0.3">
      <c r="A844" s="82"/>
      <c r="B844" s="85"/>
      <c r="C844" s="18" t="s">
        <v>549</v>
      </c>
      <c r="D844" s="72"/>
      <c r="E844" s="88"/>
      <c r="F844" s="63" t="str">
        <f t="shared" ref="F844:V844" si="422">IFERROR((F843-F842)/F842,"")</f>
        <v/>
      </c>
      <c r="G844" s="63" t="str">
        <f t="shared" si="422"/>
        <v/>
      </c>
      <c r="H844" s="63" t="str">
        <f t="shared" si="422"/>
        <v/>
      </c>
      <c r="I844" s="63" t="str">
        <f t="shared" si="422"/>
        <v/>
      </c>
      <c r="J844" s="63" t="str">
        <f t="shared" si="422"/>
        <v/>
      </c>
      <c r="K844" s="63" t="str">
        <f t="shared" si="422"/>
        <v/>
      </c>
      <c r="L844" s="63" t="str">
        <f t="shared" si="422"/>
        <v/>
      </c>
      <c r="M844" s="63" t="str">
        <f t="shared" si="422"/>
        <v/>
      </c>
      <c r="N844" s="35" t="str">
        <f t="shared" si="422"/>
        <v/>
      </c>
      <c r="O844" s="35" t="str">
        <f t="shared" si="422"/>
        <v/>
      </c>
      <c r="P844" s="35" t="str">
        <f t="shared" si="422"/>
        <v/>
      </c>
      <c r="Q844" s="63" t="str">
        <f t="shared" si="422"/>
        <v/>
      </c>
      <c r="R844" s="63" t="str">
        <f t="shared" si="422"/>
        <v/>
      </c>
      <c r="S844" s="63" t="str">
        <f t="shared" si="422"/>
        <v/>
      </c>
      <c r="T844" s="63" t="str">
        <f t="shared" si="422"/>
        <v/>
      </c>
      <c r="U844" s="63" t="str">
        <f t="shared" si="422"/>
        <v/>
      </c>
      <c r="V844" s="64" t="str">
        <f t="shared" si="422"/>
        <v/>
      </c>
    </row>
    <row r="845" spans="1:22" ht="13.95" customHeight="1" thickBot="1" x14ac:dyDescent="0.35">
      <c r="A845" s="83"/>
      <c r="B845" s="86"/>
      <c r="C845" s="61" t="s">
        <v>550</v>
      </c>
      <c r="D845" s="73"/>
      <c r="E845" s="89"/>
      <c r="F845" s="65" t="str">
        <f t="shared" ref="F845:V845" si="423">IFERROR(SQRT(2*(F843-F842)^2/(F843+F842)),"")</f>
        <v/>
      </c>
      <c r="G845" s="65" t="str">
        <f t="shared" si="423"/>
        <v/>
      </c>
      <c r="H845" s="65" t="str">
        <f t="shared" si="423"/>
        <v/>
      </c>
      <c r="I845" s="65" t="str">
        <f t="shared" si="423"/>
        <v/>
      </c>
      <c r="J845" s="65" t="str">
        <f t="shared" si="423"/>
        <v/>
      </c>
      <c r="K845" s="65" t="str">
        <f t="shared" si="423"/>
        <v/>
      </c>
      <c r="L845" s="65" t="str">
        <f t="shared" si="423"/>
        <v/>
      </c>
      <c r="M845" s="65" t="str">
        <f t="shared" si="423"/>
        <v/>
      </c>
      <c r="N845" s="70" t="str">
        <f t="shared" si="423"/>
        <v/>
      </c>
      <c r="O845" s="70" t="str">
        <f t="shared" si="423"/>
        <v/>
      </c>
      <c r="P845" s="70" t="str">
        <f t="shared" si="423"/>
        <v/>
      </c>
      <c r="Q845" s="65" t="str">
        <f t="shared" si="423"/>
        <v/>
      </c>
      <c r="R845" s="65" t="str">
        <f t="shared" si="423"/>
        <v/>
      </c>
      <c r="S845" s="65" t="str">
        <f t="shared" si="423"/>
        <v/>
      </c>
      <c r="T845" s="65" t="str">
        <f t="shared" si="423"/>
        <v/>
      </c>
      <c r="U845" s="65" t="str">
        <f t="shared" si="423"/>
        <v/>
      </c>
      <c r="V845" s="66" t="str">
        <f t="shared" si="423"/>
        <v/>
      </c>
    </row>
    <row r="846" spans="1:22" ht="13.95" customHeight="1" x14ac:dyDescent="0.3">
      <c r="A846" s="81">
        <v>8034400</v>
      </c>
      <c r="B846" s="84" t="s">
        <v>6</v>
      </c>
      <c r="C846" s="58" t="s">
        <v>547</v>
      </c>
      <c r="D846" s="71"/>
      <c r="E846" s="91"/>
      <c r="F846" s="58"/>
      <c r="G846" s="58"/>
      <c r="H846" s="58"/>
      <c r="I846" s="58"/>
      <c r="J846" s="58"/>
      <c r="K846" s="58"/>
      <c r="L846" s="58"/>
      <c r="M846" s="58"/>
      <c r="Q846" s="58"/>
      <c r="R846" s="58"/>
      <c r="S846" s="58"/>
      <c r="T846" s="58"/>
      <c r="U846" s="58"/>
      <c r="V846" s="59"/>
    </row>
    <row r="847" spans="1:22" ht="13.95" customHeight="1" x14ac:dyDescent="0.3">
      <c r="A847" s="82"/>
      <c r="B847" s="85"/>
      <c r="C847" s="18" t="s">
        <v>548</v>
      </c>
      <c r="D847" s="72"/>
      <c r="E847" s="88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60"/>
    </row>
    <row r="848" spans="1:22" ht="13.95" customHeight="1" x14ac:dyDescent="0.3">
      <c r="A848" s="82"/>
      <c r="B848" s="85"/>
      <c r="C848" s="18" t="s">
        <v>549</v>
      </c>
      <c r="D848" s="72"/>
      <c r="E848" s="88"/>
      <c r="F848" s="63" t="str">
        <f t="shared" ref="F848:V848" si="424">IFERROR((F847-F846)/F846,"")</f>
        <v/>
      </c>
      <c r="G848" s="63" t="str">
        <f t="shared" si="424"/>
        <v/>
      </c>
      <c r="H848" s="63" t="str">
        <f t="shared" si="424"/>
        <v/>
      </c>
      <c r="I848" s="63" t="str">
        <f t="shared" si="424"/>
        <v/>
      </c>
      <c r="J848" s="63" t="str">
        <f t="shared" si="424"/>
        <v/>
      </c>
      <c r="K848" s="63" t="str">
        <f t="shared" si="424"/>
        <v/>
      </c>
      <c r="L848" s="63" t="str">
        <f t="shared" si="424"/>
        <v/>
      </c>
      <c r="M848" s="63" t="str">
        <f t="shared" si="424"/>
        <v/>
      </c>
      <c r="N848" s="35" t="str">
        <f t="shared" si="424"/>
        <v/>
      </c>
      <c r="O848" s="35" t="str">
        <f t="shared" si="424"/>
        <v/>
      </c>
      <c r="P848" s="35" t="str">
        <f t="shared" si="424"/>
        <v/>
      </c>
      <c r="Q848" s="63" t="str">
        <f t="shared" si="424"/>
        <v/>
      </c>
      <c r="R848" s="63" t="str">
        <f t="shared" si="424"/>
        <v/>
      </c>
      <c r="S848" s="63" t="str">
        <f t="shared" si="424"/>
        <v/>
      </c>
      <c r="T848" s="63" t="str">
        <f t="shared" si="424"/>
        <v/>
      </c>
      <c r="U848" s="63" t="str">
        <f t="shared" si="424"/>
        <v/>
      </c>
      <c r="V848" s="64" t="str">
        <f t="shared" si="424"/>
        <v/>
      </c>
    </row>
    <row r="849" spans="1:22" ht="13.95" customHeight="1" thickBot="1" x14ac:dyDescent="0.35">
      <c r="A849" s="83"/>
      <c r="B849" s="86"/>
      <c r="C849" s="61" t="s">
        <v>550</v>
      </c>
      <c r="D849" s="73"/>
      <c r="E849" s="89"/>
      <c r="F849" s="65" t="str">
        <f t="shared" ref="F849:V849" si="425">IFERROR(SQRT(2*(F847-F846)^2/(F847+F846)),"")</f>
        <v/>
      </c>
      <c r="G849" s="65" t="str">
        <f t="shared" si="425"/>
        <v/>
      </c>
      <c r="H849" s="65" t="str">
        <f t="shared" si="425"/>
        <v/>
      </c>
      <c r="I849" s="65" t="str">
        <f t="shared" si="425"/>
        <v/>
      </c>
      <c r="J849" s="65" t="str">
        <f t="shared" si="425"/>
        <v/>
      </c>
      <c r="K849" s="65" t="str">
        <f t="shared" si="425"/>
        <v/>
      </c>
      <c r="L849" s="65" t="str">
        <f t="shared" si="425"/>
        <v/>
      </c>
      <c r="M849" s="65" t="str">
        <f t="shared" si="425"/>
        <v/>
      </c>
      <c r="N849" s="70" t="str">
        <f t="shared" si="425"/>
        <v/>
      </c>
      <c r="O849" s="70" t="str">
        <f t="shared" si="425"/>
        <v/>
      </c>
      <c r="P849" s="70" t="str">
        <f t="shared" si="425"/>
        <v/>
      </c>
      <c r="Q849" s="65" t="str">
        <f t="shared" si="425"/>
        <v/>
      </c>
      <c r="R849" s="65" t="str">
        <f t="shared" si="425"/>
        <v/>
      </c>
      <c r="S849" s="65" t="str">
        <f t="shared" si="425"/>
        <v/>
      </c>
      <c r="T849" s="65" t="str">
        <f t="shared" si="425"/>
        <v/>
      </c>
      <c r="U849" s="65" t="str">
        <f t="shared" si="425"/>
        <v/>
      </c>
      <c r="V849" s="66" t="str">
        <f t="shared" si="425"/>
        <v/>
      </c>
    </row>
    <row r="850" spans="1:22" ht="13.95" customHeight="1" x14ac:dyDescent="0.3">
      <c r="A850" s="81">
        <v>8047600</v>
      </c>
      <c r="B850" s="84" t="s">
        <v>23</v>
      </c>
      <c r="C850" s="58" t="s">
        <v>547</v>
      </c>
      <c r="D850" s="71"/>
      <c r="E850" s="91"/>
      <c r="F850" s="58"/>
      <c r="G850" s="58"/>
      <c r="H850" s="58"/>
      <c r="I850" s="58"/>
      <c r="J850" s="58"/>
      <c r="K850" s="58"/>
      <c r="L850" s="58"/>
      <c r="M850" s="58"/>
      <c r="Q850" s="58"/>
      <c r="R850" s="58"/>
      <c r="S850" s="58"/>
      <c r="T850" s="58"/>
      <c r="U850" s="58"/>
      <c r="V850" s="59"/>
    </row>
    <row r="851" spans="1:22" ht="13.95" customHeight="1" x14ac:dyDescent="0.3">
      <c r="A851" s="82"/>
      <c r="B851" s="85"/>
      <c r="C851" s="18" t="s">
        <v>548</v>
      </c>
      <c r="D851" s="72"/>
      <c r="E851" s="88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60"/>
    </row>
    <row r="852" spans="1:22" ht="13.95" customHeight="1" x14ac:dyDescent="0.3">
      <c r="A852" s="82"/>
      <c r="B852" s="85"/>
      <c r="C852" s="18" t="s">
        <v>549</v>
      </c>
      <c r="D852" s="72"/>
      <c r="E852" s="88"/>
      <c r="F852" s="63" t="str">
        <f t="shared" ref="F852:V852" si="426">IFERROR((F851-F850)/F850,"")</f>
        <v/>
      </c>
      <c r="G852" s="63" t="str">
        <f t="shared" si="426"/>
        <v/>
      </c>
      <c r="H852" s="63" t="str">
        <f t="shared" si="426"/>
        <v/>
      </c>
      <c r="I852" s="63" t="str">
        <f t="shared" si="426"/>
        <v/>
      </c>
      <c r="J852" s="63" t="str">
        <f t="shared" si="426"/>
        <v/>
      </c>
      <c r="K852" s="63" t="str">
        <f t="shared" si="426"/>
        <v/>
      </c>
      <c r="L852" s="63" t="str">
        <f t="shared" si="426"/>
        <v/>
      </c>
      <c r="M852" s="63" t="str">
        <f t="shared" si="426"/>
        <v/>
      </c>
      <c r="N852" s="35" t="str">
        <f t="shared" si="426"/>
        <v/>
      </c>
      <c r="O852" s="35" t="str">
        <f t="shared" si="426"/>
        <v/>
      </c>
      <c r="P852" s="35" t="str">
        <f t="shared" si="426"/>
        <v/>
      </c>
      <c r="Q852" s="63" t="str">
        <f t="shared" si="426"/>
        <v/>
      </c>
      <c r="R852" s="63" t="str">
        <f t="shared" si="426"/>
        <v/>
      </c>
      <c r="S852" s="63" t="str">
        <f t="shared" si="426"/>
        <v/>
      </c>
      <c r="T852" s="63" t="str">
        <f t="shared" si="426"/>
        <v/>
      </c>
      <c r="U852" s="63" t="str">
        <f t="shared" si="426"/>
        <v/>
      </c>
      <c r="V852" s="64" t="str">
        <f t="shared" si="426"/>
        <v/>
      </c>
    </row>
    <row r="853" spans="1:22" ht="13.95" customHeight="1" thickBot="1" x14ac:dyDescent="0.35">
      <c r="A853" s="83"/>
      <c r="B853" s="86"/>
      <c r="C853" s="61" t="s">
        <v>550</v>
      </c>
      <c r="D853" s="73"/>
      <c r="E853" s="89"/>
      <c r="F853" s="65" t="str">
        <f t="shared" ref="F853:V853" si="427">IFERROR(SQRT(2*(F851-F850)^2/(F851+F850)),"")</f>
        <v/>
      </c>
      <c r="G853" s="65" t="str">
        <f t="shared" si="427"/>
        <v/>
      </c>
      <c r="H853" s="65" t="str">
        <f t="shared" si="427"/>
        <v/>
      </c>
      <c r="I853" s="65" t="str">
        <f t="shared" si="427"/>
        <v/>
      </c>
      <c r="J853" s="65" t="str">
        <f t="shared" si="427"/>
        <v/>
      </c>
      <c r="K853" s="65" t="str">
        <f t="shared" si="427"/>
        <v/>
      </c>
      <c r="L853" s="65" t="str">
        <f t="shared" si="427"/>
        <v/>
      </c>
      <c r="M853" s="65" t="str">
        <f t="shared" si="427"/>
        <v/>
      </c>
      <c r="N853" s="70" t="str">
        <f t="shared" si="427"/>
        <v/>
      </c>
      <c r="O853" s="70" t="str">
        <f t="shared" si="427"/>
        <v/>
      </c>
      <c r="P853" s="70" t="str">
        <f t="shared" si="427"/>
        <v/>
      </c>
      <c r="Q853" s="65" t="str">
        <f t="shared" si="427"/>
        <v/>
      </c>
      <c r="R853" s="65" t="str">
        <f t="shared" si="427"/>
        <v/>
      </c>
      <c r="S853" s="65" t="str">
        <f t="shared" si="427"/>
        <v/>
      </c>
      <c r="T853" s="65" t="str">
        <f t="shared" si="427"/>
        <v/>
      </c>
      <c r="U853" s="65" t="str">
        <f t="shared" si="427"/>
        <v/>
      </c>
      <c r="V853" s="66" t="str">
        <f t="shared" si="427"/>
        <v/>
      </c>
    </row>
    <row r="854" spans="1:22" ht="13.95" customHeight="1" x14ac:dyDescent="0.3">
      <c r="A854" s="81">
        <v>8057845</v>
      </c>
      <c r="B854" s="84" t="s">
        <v>150</v>
      </c>
      <c r="C854" s="58" t="s">
        <v>547</v>
      </c>
      <c r="D854" s="71"/>
      <c r="E854" s="91"/>
      <c r="F854" s="58"/>
      <c r="G854" s="58"/>
      <c r="H854" s="58"/>
      <c r="I854" s="58"/>
      <c r="J854" s="58"/>
      <c r="K854" s="58"/>
      <c r="L854" s="58"/>
      <c r="M854" s="58"/>
      <c r="Q854" s="58"/>
      <c r="R854" s="58"/>
      <c r="S854" s="58"/>
      <c r="T854" s="58"/>
      <c r="U854" s="58"/>
      <c r="V854" s="59"/>
    </row>
    <row r="855" spans="1:22" ht="13.95" customHeight="1" x14ac:dyDescent="0.3">
      <c r="A855" s="82"/>
      <c r="B855" s="85"/>
      <c r="C855" s="18" t="s">
        <v>548</v>
      </c>
      <c r="D855" s="72"/>
      <c r="E855" s="88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60"/>
    </row>
    <row r="856" spans="1:22" ht="13.95" customHeight="1" x14ac:dyDescent="0.3">
      <c r="A856" s="82"/>
      <c r="B856" s="85"/>
      <c r="C856" s="18" t="s">
        <v>549</v>
      </c>
      <c r="D856" s="72"/>
      <c r="E856" s="88"/>
      <c r="F856" s="63" t="str">
        <f t="shared" ref="F856:V856" si="428">IFERROR((F855-F854)/F854,"")</f>
        <v/>
      </c>
      <c r="G856" s="63" t="str">
        <f t="shared" si="428"/>
        <v/>
      </c>
      <c r="H856" s="63" t="str">
        <f t="shared" si="428"/>
        <v/>
      </c>
      <c r="I856" s="63" t="str">
        <f t="shared" si="428"/>
        <v/>
      </c>
      <c r="J856" s="63" t="str">
        <f t="shared" si="428"/>
        <v/>
      </c>
      <c r="K856" s="63" t="str">
        <f t="shared" si="428"/>
        <v/>
      </c>
      <c r="L856" s="63" t="str">
        <f t="shared" si="428"/>
        <v/>
      </c>
      <c r="M856" s="63" t="str">
        <f t="shared" si="428"/>
        <v/>
      </c>
      <c r="N856" s="35" t="str">
        <f t="shared" si="428"/>
        <v/>
      </c>
      <c r="O856" s="35" t="str">
        <f t="shared" si="428"/>
        <v/>
      </c>
      <c r="P856" s="35" t="str">
        <f t="shared" si="428"/>
        <v/>
      </c>
      <c r="Q856" s="63" t="str">
        <f t="shared" si="428"/>
        <v/>
      </c>
      <c r="R856" s="63" t="str">
        <f t="shared" si="428"/>
        <v/>
      </c>
      <c r="S856" s="63" t="str">
        <f t="shared" si="428"/>
        <v/>
      </c>
      <c r="T856" s="63" t="str">
        <f t="shared" si="428"/>
        <v/>
      </c>
      <c r="U856" s="63" t="str">
        <f t="shared" si="428"/>
        <v/>
      </c>
      <c r="V856" s="64" t="str">
        <f t="shared" si="428"/>
        <v/>
      </c>
    </row>
    <row r="857" spans="1:22" ht="13.95" customHeight="1" thickBot="1" x14ac:dyDescent="0.35">
      <c r="A857" s="83"/>
      <c r="B857" s="86"/>
      <c r="C857" s="61" t="s">
        <v>550</v>
      </c>
      <c r="D857" s="73"/>
      <c r="E857" s="89"/>
      <c r="F857" s="65" t="str">
        <f t="shared" ref="F857:V857" si="429">IFERROR(SQRT(2*(F855-F854)^2/(F855+F854)),"")</f>
        <v/>
      </c>
      <c r="G857" s="65" t="str">
        <f t="shared" si="429"/>
        <v/>
      </c>
      <c r="H857" s="65" t="str">
        <f t="shared" si="429"/>
        <v/>
      </c>
      <c r="I857" s="65" t="str">
        <f t="shared" si="429"/>
        <v/>
      </c>
      <c r="J857" s="65" t="str">
        <f t="shared" si="429"/>
        <v/>
      </c>
      <c r="K857" s="65" t="str">
        <f t="shared" si="429"/>
        <v/>
      </c>
      <c r="L857" s="65" t="str">
        <f t="shared" si="429"/>
        <v/>
      </c>
      <c r="M857" s="65" t="str">
        <f t="shared" si="429"/>
        <v/>
      </c>
      <c r="N857" s="70" t="str">
        <f t="shared" si="429"/>
        <v/>
      </c>
      <c r="O857" s="70" t="str">
        <f t="shared" si="429"/>
        <v/>
      </c>
      <c r="P857" s="70" t="str">
        <f t="shared" si="429"/>
        <v/>
      </c>
      <c r="Q857" s="65" t="str">
        <f t="shared" si="429"/>
        <v/>
      </c>
      <c r="R857" s="65" t="str">
        <f t="shared" si="429"/>
        <v/>
      </c>
      <c r="S857" s="65" t="str">
        <f t="shared" si="429"/>
        <v/>
      </c>
      <c r="T857" s="65" t="str">
        <f t="shared" si="429"/>
        <v/>
      </c>
      <c r="U857" s="65" t="str">
        <f t="shared" si="429"/>
        <v/>
      </c>
      <c r="V857" s="66" t="str">
        <f t="shared" si="429"/>
        <v/>
      </c>
    </row>
    <row r="858" spans="1:22" ht="13.95" customHeight="1" x14ac:dyDescent="0.3">
      <c r="A858" s="81">
        <v>8033600</v>
      </c>
      <c r="B858" s="84" t="s">
        <v>88</v>
      </c>
      <c r="C858" s="58" t="s">
        <v>547</v>
      </c>
      <c r="D858" s="71"/>
      <c r="E858" s="91"/>
      <c r="F858" s="58"/>
      <c r="G858" s="58"/>
      <c r="H858" s="58"/>
      <c r="I858" s="58"/>
      <c r="J858" s="58"/>
      <c r="K858" s="58"/>
      <c r="L858" s="58"/>
      <c r="M858" s="58"/>
      <c r="Q858" s="58"/>
      <c r="R858" s="58"/>
      <c r="S858" s="58"/>
      <c r="T858" s="58"/>
      <c r="U858" s="58"/>
      <c r="V858" s="59"/>
    </row>
    <row r="859" spans="1:22" ht="13.95" customHeight="1" x14ac:dyDescent="0.3">
      <c r="A859" s="82"/>
      <c r="B859" s="85"/>
      <c r="C859" s="18" t="s">
        <v>548</v>
      </c>
      <c r="D859" s="72"/>
      <c r="E859" s="88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60"/>
    </row>
    <row r="860" spans="1:22" ht="13.95" customHeight="1" x14ac:dyDescent="0.3">
      <c r="A860" s="82"/>
      <c r="B860" s="85"/>
      <c r="C860" s="18" t="s">
        <v>549</v>
      </c>
      <c r="D860" s="72"/>
      <c r="E860" s="88"/>
      <c r="F860" s="63" t="str">
        <f t="shared" ref="F860:V860" si="430">IFERROR((F859-F858)/F858,"")</f>
        <v/>
      </c>
      <c r="G860" s="63" t="str">
        <f t="shared" si="430"/>
        <v/>
      </c>
      <c r="H860" s="63" t="str">
        <f t="shared" si="430"/>
        <v/>
      </c>
      <c r="I860" s="63" t="str">
        <f t="shared" si="430"/>
        <v/>
      </c>
      <c r="J860" s="63" t="str">
        <f t="shared" si="430"/>
        <v/>
      </c>
      <c r="K860" s="63" t="str">
        <f t="shared" si="430"/>
        <v/>
      </c>
      <c r="L860" s="63" t="str">
        <f t="shared" si="430"/>
        <v/>
      </c>
      <c r="M860" s="63" t="str">
        <f t="shared" si="430"/>
        <v/>
      </c>
      <c r="N860" s="35" t="str">
        <f t="shared" si="430"/>
        <v/>
      </c>
      <c r="O860" s="35" t="str">
        <f t="shared" si="430"/>
        <v/>
      </c>
      <c r="P860" s="35" t="str">
        <f t="shared" si="430"/>
        <v/>
      </c>
      <c r="Q860" s="63" t="str">
        <f t="shared" si="430"/>
        <v/>
      </c>
      <c r="R860" s="63" t="str">
        <f t="shared" si="430"/>
        <v/>
      </c>
      <c r="S860" s="63" t="str">
        <f t="shared" si="430"/>
        <v/>
      </c>
      <c r="T860" s="63" t="str">
        <f t="shared" si="430"/>
        <v/>
      </c>
      <c r="U860" s="63" t="str">
        <f t="shared" si="430"/>
        <v/>
      </c>
      <c r="V860" s="64" t="str">
        <f t="shared" si="430"/>
        <v/>
      </c>
    </row>
    <row r="861" spans="1:22" ht="13.95" customHeight="1" thickBot="1" x14ac:dyDescent="0.35">
      <c r="A861" s="83"/>
      <c r="B861" s="86"/>
      <c r="C861" s="61" t="s">
        <v>550</v>
      </c>
      <c r="D861" s="73"/>
      <c r="E861" s="89"/>
      <c r="F861" s="65" t="str">
        <f t="shared" ref="F861:V861" si="431">IFERROR(SQRT(2*(F859-F858)^2/(F859+F858)),"")</f>
        <v/>
      </c>
      <c r="G861" s="65" t="str">
        <f t="shared" si="431"/>
        <v/>
      </c>
      <c r="H861" s="65" t="str">
        <f t="shared" si="431"/>
        <v/>
      </c>
      <c r="I861" s="65" t="str">
        <f t="shared" si="431"/>
        <v/>
      </c>
      <c r="J861" s="65" t="str">
        <f t="shared" si="431"/>
        <v/>
      </c>
      <c r="K861" s="65" t="str">
        <f t="shared" si="431"/>
        <v/>
      </c>
      <c r="L861" s="65" t="str">
        <f t="shared" si="431"/>
        <v/>
      </c>
      <c r="M861" s="65" t="str">
        <f t="shared" si="431"/>
        <v/>
      </c>
      <c r="N861" s="70" t="str">
        <f t="shared" si="431"/>
        <v/>
      </c>
      <c r="O861" s="70" t="str">
        <f t="shared" si="431"/>
        <v/>
      </c>
      <c r="P861" s="70" t="str">
        <f t="shared" si="431"/>
        <v/>
      </c>
      <c r="Q861" s="65" t="str">
        <f t="shared" si="431"/>
        <v/>
      </c>
      <c r="R861" s="65" t="str">
        <f t="shared" si="431"/>
        <v/>
      </c>
      <c r="S861" s="65" t="str">
        <f t="shared" si="431"/>
        <v/>
      </c>
      <c r="T861" s="65" t="str">
        <f t="shared" si="431"/>
        <v/>
      </c>
      <c r="U861" s="65" t="str">
        <f t="shared" si="431"/>
        <v/>
      </c>
      <c r="V861" s="66" t="str">
        <f t="shared" si="431"/>
        <v/>
      </c>
    </row>
    <row r="862" spans="1:22" ht="13.95" customHeight="1" x14ac:dyDescent="0.3">
      <c r="A862" s="81">
        <v>8034700</v>
      </c>
      <c r="B862" s="84" t="s">
        <v>204</v>
      </c>
      <c r="C862" s="58" t="s">
        <v>547</v>
      </c>
      <c r="D862" s="71"/>
      <c r="E862" s="91"/>
      <c r="F862" s="58"/>
      <c r="G862" s="58"/>
      <c r="H862" s="58"/>
      <c r="I862" s="58"/>
      <c r="J862" s="58"/>
      <c r="K862" s="58"/>
      <c r="L862" s="58"/>
      <c r="M862" s="58"/>
      <c r="Q862" s="58"/>
      <c r="R862" s="58"/>
      <c r="S862" s="58"/>
      <c r="T862" s="58"/>
      <c r="U862" s="58"/>
      <c r="V862" s="59"/>
    </row>
    <row r="863" spans="1:22" ht="13.95" customHeight="1" x14ac:dyDescent="0.3">
      <c r="A863" s="82"/>
      <c r="B863" s="85"/>
      <c r="C863" s="18" t="s">
        <v>548</v>
      </c>
      <c r="D863" s="72"/>
      <c r="E863" s="88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60"/>
    </row>
    <row r="864" spans="1:22" ht="13.95" customHeight="1" x14ac:dyDescent="0.3">
      <c r="A864" s="82"/>
      <c r="B864" s="85"/>
      <c r="C864" s="18" t="s">
        <v>549</v>
      </c>
      <c r="D864" s="72"/>
      <c r="E864" s="88"/>
      <c r="F864" s="63" t="str">
        <f t="shared" ref="F864:V864" si="432">IFERROR((F863-F862)/F862,"")</f>
        <v/>
      </c>
      <c r="G864" s="63" t="str">
        <f t="shared" si="432"/>
        <v/>
      </c>
      <c r="H864" s="63" t="str">
        <f t="shared" si="432"/>
        <v/>
      </c>
      <c r="I864" s="63" t="str">
        <f t="shared" si="432"/>
        <v/>
      </c>
      <c r="J864" s="63" t="str">
        <f t="shared" si="432"/>
        <v/>
      </c>
      <c r="K864" s="63" t="str">
        <f t="shared" si="432"/>
        <v/>
      </c>
      <c r="L864" s="63" t="str">
        <f t="shared" si="432"/>
        <v/>
      </c>
      <c r="M864" s="63" t="str">
        <f t="shared" si="432"/>
        <v/>
      </c>
      <c r="N864" s="35" t="str">
        <f t="shared" si="432"/>
        <v/>
      </c>
      <c r="O864" s="35" t="str">
        <f t="shared" si="432"/>
        <v/>
      </c>
      <c r="P864" s="35" t="str">
        <f t="shared" si="432"/>
        <v/>
      </c>
      <c r="Q864" s="63" t="str">
        <f t="shared" si="432"/>
        <v/>
      </c>
      <c r="R864" s="63" t="str">
        <f t="shared" si="432"/>
        <v/>
      </c>
      <c r="S864" s="63" t="str">
        <f t="shared" si="432"/>
        <v/>
      </c>
      <c r="T864" s="63" t="str">
        <f t="shared" si="432"/>
        <v/>
      </c>
      <c r="U864" s="63" t="str">
        <f t="shared" si="432"/>
        <v/>
      </c>
      <c r="V864" s="64" t="str">
        <f t="shared" si="432"/>
        <v/>
      </c>
    </row>
    <row r="865" spans="1:22" ht="13.95" customHeight="1" thickBot="1" x14ac:dyDescent="0.35">
      <c r="A865" s="83"/>
      <c r="B865" s="86"/>
      <c r="C865" s="61" t="s">
        <v>550</v>
      </c>
      <c r="D865" s="73"/>
      <c r="E865" s="89"/>
      <c r="F865" s="65" t="str">
        <f t="shared" ref="F865:V865" si="433">IFERROR(SQRT(2*(F863-F862)^2/(F863+F862)),"")</f>
        <v/>
      </c>
      <c r="G865" s="65" t="str">
        <f t="shared" si="433"/>
        <v/>
      </c>
      <c r="H865" s="65" t="str">
        <f t="shared" si="433"/>
        <v/>
      </c>
      <c r="I865" s="65" t="str">
        <f t="shared" si="433"/>
        <v/>
      </c>
      <c r="J865" s="65" t="str">
        <f t="shared" si="433"/>
        <v/>
      </c>
      <c r="K865" s="65" t="str">
        <f t="shared" si="433"/>
        <v/>
      </c>
      <c r="L865" s="65" t="str">
        <f t="shared" si="433"/>
        <v/>
      </c>
      <c r="M865" s="65" t="str">
        <f t="shared" si="433"/>
        <v/>
      </c>
      <c r="N865" s="70" t="str">
        <f t="shared" si="433"/>
        <v/>
      </c>
      <c r="O865" s="70" t="str">
        <f t="shared" si="433"/>
        <v/>
      </c>
      <c r="P865" s="70" t="str">
        <f t="shared" si="433"/>
        <v/>
      </c>
      <c r="Q865" s="65" t="str">
        <f t="shared" si="433"/>
        <v/>
      </c>
      <c r="R865" s="65" t="str">
        <f t="shared" si="433"/>
        <v/>
      </c>
      <c r="S865" s="65" t="str">
        <f t="shared" si="433"/>
        <v/>
      </c>
      <c r="T865" s="65" t="str">
        <f t="shared" si="433"/>
        <v/>
      </c>
      <c r="U865" s="65" t="str">
        <f t="shared" si="433"/>
        <v/>
      </c>
      <c r="V865" s="66" t="str">
        <f t="shared" si="433"/>
        <v/>
      </c>
    </row>
    <row r="866" spans="1:22" ht="13.95" customHeight="1" x14ac:dyDescent="0.3">
      <c r="A866" s="81">
        <v>8034900</v>
      </c>
      <c r="B866" s="84" t="s">
        <v>93</v>
      </c>
      <c r="C866" s="58" t="s">
        <v>547</v>
      </c>
      <c r="D866" s="71"/>
      <c r="E866" s="91"/>
      <c r="F866" s="58"/>
      <c r="G866" s="58"/>
      <c r="H866" s="58"/>
      <c r="I866" s="58"/>
      <c r="J866" s="58"/>
      <c r="K866" s="58"/>
      <c r="L866" s="58"/>
      <c r="M866" s="58"/>
      <c r="Q866" s="58"/>
      <c r="R866" s="58"/>
      <c r="S866" s="58"/>
      <c r="T866" s="58"/>
      <c r="U866" s="58"/>
      <c r="V866" s="59"/>
    </row>
    <row r="867" spans="1:22" ht="13.95" customHeight="1" x14ac:dyDescent="0.3">
      <c r="A867" s="82"/>
      <c r="B867" s="85"/>
      <c r="C867" s="18" t="s">
        <v>548</v>
      </c>
      <c r="D867" s="72"/>
      <c r="E867" s="88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60"/>
    </row>
    <row r="868" spans="1:22" ht="13.95" customHeight="1" x14ac:dyDescent="0.3">
      <c r="A868" s="82"/>
      <c r="B868" s="85"/>
      <c r="C868" s="18" t="s">
        <v>549</v>
      </c>
      <c r="D868" s="72"/>
      <c r="E868" s="88"/>
      <c r="F868" s="63" t="str">
        <f t="shared" ref="F868:V868" si="434">IFERROR((F867-F866)/F866,"")</f>
        <v/>
      </c>
      <c r="G868" s="63" t="str">
        <f t="shared" si="434"/>
        <v/>
      </c>
      <c r="H868" s="63" t="str">
        <f t="shared" si="434"/>
        <v/>
      </c>
      <c r="I868" s="63" t="str">
        <f t="shared" si="434"/>
        <v/>
      </c>
      <c r="J868" s="63" t="str">
        <f t="shared" si="434"/>
        <v/>
      </c>
      <c r="K868" s="63" t="str">
        <f t="shared" si="434"/>
        <v/>
      </c>
      <c r="L868" s="63" t="str">
        <f t="shared" si="434"/>
        <v/>
      </c>
      <c r="M868" s="63" t="str">
        <f t="shared" si="434"/>
        <v/>
      </c>
      <c r="N868" s="35" t="str">
        <f t="shared" si="434"/>
        <v/>
      </c>
      <c r="O868" s="35" t="str">
        <f t="shared" si="434"/>
        <v/>
      </c>
      <c r="P868" s="35" t="str">
        <f t="shared" si="434"/>
        <v/>
      </c>
      <c r="Q868" s="63" t="str">
        <f t="shared" si="434"/>
        <v/>
      </c>
      <c r="R868" s="63" t="str">
        <f t="shared" si="434"/>
        <v/>
      </c>
      <c r="S868" s="63" t="str">
        <f t="shared" si="434"/>
        <v/>
      </c>
      <c r="T868" s="63" t="str">
        <f t="shared" si="434"/>
        <v/>
      </c>
      <c r="U868" s="63" t="str">
        <f t="shared" si="434"/>
        <v/>
      </c>
      <c r="V868" s="64" t="str">
        <f t="shared" si="434"/>
        <v/>
      </c>
    </row>
    <row r="869" spans="1:22" ht="13.95" customHeight="1" thickBot="1" x14ac:dyDescent="0.35">
      <c r="A869" s="83"/>
      <c r="B869" s="86"/>
      <c r="C869" s="61" t="s">
        <v>550</v>
      </c>
      <c r="D869" s="73"/>
      <c r="E869" s="89"/>
      <c r="F869" s="65" t="str">
        <f t="shared" ref="F869:V869" si="435">IFERROR(SQRT(2*(F867-F866)^2/(F867+F866)),"")</f>
        <v/>
      </c>
      <c r="G869" s="65" t="str">
        <f t="shared" si="435"/>
        <v/>
      </c>
      <c r="H869" s="65" t="str">
        <f t="shared" si="435"/>
        <v/>
      </c>
      <c r="I869" s="65" t="str">
        <f t="shared" si="435"/>
        <v/>
      </c>
      <c r="J869" s="65" t="str">
        <f t="shared" si="435"/>
        <v/>
      </c>
      <c r="K869" s="65" t="str">
        <f t="shared" si="435"/>
        <v/>
      </c>
      <c r="L869" s="65" t="str">
        <f t="shared" si="435"/>
        <v/>
      </c>
      <c r="M869" s="65" t="str">
        <f t="shared" si="435"/>
        <v/>
      </c>
      <c r="N869" s="70" t="str">
        <f t="shared" si="435"/>
        <v/>
      </c>
      <c r="O869" s="70" t="str">
        <f t="shared" si="435"/>
        <v/>
      </c>
      <c r="P869" s="70" t="str">
        <f t="shared" si="435"/>
        <v/>
      </c>
      <c r="Q869" s="65" t="str">
        <f t="shared" si="435"/>
        <v/>
      </c>
      <c r="R869" s="65" t="str">
        <f t="shared" si="435"/>
        <v/>
      </c>
      <c r="S869" s="65" t="str">
        <f t="shared" si="435"/>
        <v/>
      </c>
      <c r="T869" s="65" t="str">
        <f t="shared" si="435"/>
        <v/>
      </c>
      <c r="U869" s="65" t="str">
        <f t="shared" si="435"/>
        <v/>
      </c>
      <c r="V869" s="66" t="str">
        <f t="shared" si="435"/>
        <v/>
      </c>
    </row>
    <row r="870" spans="1:22" ht="13.95" customHeight="1" x14ac:dyDescent="0.3">
      <c r="A870" s="81">
        <v>8034500</v>
      </c>
      <c r="B870" s="84" t="s">
        <v>203</v>
      </c>
      <c r="C870" s="58" t="s">
        <v>547</v>
      </c>
      <c r="D870" s="71"/>
      <c r="E870" s="91"/>
      <c r="F870" s="58"/>
      <c r="G870" s="58"/>
      <c r="H870" s="58"/>
      <c r="I870" s="58"/>
      <c r="J870" s="58"/>
      <c r="K870" s="58"/>
      <c r="L870" s="58"/>
      <c r="M870" s="58"/>
      <c r="Q870" s="58"/>
      <c r="R870" s="58"/>
      <c r="S870" s="58"/>
      <c r="T870" s="58"/>
      <c r="U870" s="58"/>
      <c r="V870" s="59"/>
    </row>
    <row r="871" spans="1:22" ht="13.95" customHeight="1" x14ac:dyDescent="0.3">
      <c r="A871" s="82"/>
      <c r="B871" s="85"/>
      <c r="C871" s="18" t="s">
        <v>548</v>
      </c>
      <c r="D871" s="72"/>
      <c r="E871" s="88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60"/>
    </row>
    <row r="872" spans="1:22" ht="13.95" customHeight="1" x14ac:dyDescent="0.3">
      <c r="A872" s="82"/>
      <c r="B872" s="85"/>
      <c r="C872" s="18" t="s">
        <v>549</v>
      </c>
      <c r="D872" s="72"/>
      <c r="E872" s="88"/>
      <c r="F872" s="63" t="str">
        <f t="shared" ref="F872:V872" si="436">IFERROR((F871-F870)/F870,"")</f>
        <v/>
      </c>
      <c r="G872" s="63" t="str">
        <f t="shared" si="436"/>
        <v/>
      </c>
      <c r="H872" s="63" t="str">
        <f t="shared" si="436"/>
        <v/>
      </c>
      <c r="I872" s="63" t="str">
        <f t="shared" si="436"/>
        <v/>
      </c>
      <c r="J872" s="63" t="str">
        <f t="shared" si="436"/>
        <v/>
      </c>
      <c r="K872" s="63" t="str">
        <f t="shared" si="436"/>
        <v/>
      </c>
      <c r="L872" s="63" t="str">
        <f t="shared" si="436"/>
        <v/>
      </c>
      <c r="M872" s="63" t="str">
        <f t="shared" si="436"/>
        <v/>
      </c>
      <c r="N872" s="35" t="str">
        <f t="shared" si="436"/>
        <v/>
      </c>
      <c r="O872" s="35" t="str">
        <f t="shared" si="436"/>
        <v/>
      </c>
      <c r="P872" s="35" t="str">
        <f t="shared" si="436"/>
        <v/>
      </c>
      <c r="Q872" s="63" t="str">
        <f t="shared" si="436"/>
        <v/>
      </c>
      <c r="R872" s="63" t="str">
        <f t="shared" si="436"/>
        <v/>
      </c>
      <c r="S872" s="63" t="str">
        <f t="shared" si="436"/>
        <v/>
      </c>
      <c r="T872" s="63" t="str">
        <f t="shared" si="436"/>
        <v/>
      </c>
      <c r="U872" s="63" t="str">
        <f t="shared" si="436"/>
        <v/>
      </c>
      <c r="V872" s="64" t="str">
        <f t="shared" si="436"/>
        <v/>
      </c>
    </row>
    <row r="873" spans="1:22" ht="13.95" customHeight="1" thickBot="1" x14ac:dyDescent="0.35">
      <c r="A873" s="83"/>
      <c r="B873" s="86"/>
      <c r="C873" s="61" t="s">
        <v>550</v>
      </c>
      <c r="D873" s="73"/>
      <c r="E873" s="89"/>
      <c r="F873" s="65" t="str">
        <f t="shared" ref="F873:V873" si="437">IFERROR(SQRT(2*(F871-F870)^2/(F871+F870)),"")</f>
        <v/>
      </c>
      <c r="G873" s="65" t="str">
        <f t="shared" si="437"/>
        <v/>
      </c>
      <c r="H873" s="65" t="str">
        <f t="shared" si="437"/>
        <v/>
      </c>
      <c r="I873" s="65" t="str">
        <f t="shared" si="437"/>
        <v/>
      </c>
      <c r="J873" s="65" t="str">
        <f t="shared" si="437"/>
        <v/>
      </c>
      <c r="K873" s="65" t="str">
        <f t="shared" si="437"/>
        <v/>
      </c>
      <c r="L873" s="65" t="str">
        <f t="shared" si="437"/>
        <v/>
      </c>
      <c r="M873" s="65" t="str">
        <f t="shared" si="437"/>
        <v/>
      </c>
      <c r="N873" s="70" t="str">
        <f t="shared" si="437"/>
        <v/>
      </c>
      <c r="O873" s="70" t="str">
        <f t="shared" si="437"/>
        <v/>
      </c>
      <c r="P873" s="70" t="str">
        <f t="shared" si="437"/>
        <v/>
      </c>
      <c r="Q873" s="65" t="str">
        <f t="shared" si="437"/>
        <v/>
      </c>
      <c r="R873" s="65" t="str">
        <f t="shared" si="437"/>
        <v/>
      </c>
      <c r="S873" s="65" t="str">
        <f t="shared" si="437"/>
        <v/>
      </c>
      <c r="T873" s="65" t="str">
        <f t="shared" si="437"/>
        <v/>
      </c>
      <c r="U873" s="65" t="str">
        <f t="shared" si="437"/>
        <v/>
      </c>
      <c r="V873" s="66" t="str">
        <f t="shared" si="437"/>
        <v/>
      </c>
    </row>
    <row r="874" spans="1:22" ht="13.95" customHeight="1" x14ac:dyDescent="0.3">
      <c r="A874" s="81">
        <v>9010560</v>
      </c>
      <c r="B874" s="84" t="s">
        <v>152</v>
      </c>
      <c r="C874" s="58" t="s">
        <v>547</v>
      </c>
      <c r="D874" s="71"/>
      <c r="E874" s="91"/>
      <c r="F874" s="58"/>
      <c r="G874" s="58"/>
      <c r="H874" s="58"/>
      <c r="I874" s="58"/>
      <c r="J874" s="58"/>
      <c r="K874" s="58"/>
      <c r="L874" s="58"/>
      <c r="M874" s="58"/>
      <c r="Q874" s="58"/>
      <c r="R874" s="58"/>
      <c r="S874" s="58"/>
      <c r="T874" s="58"/>
      <c r="U874" s="58"/>
      <c r="V874" s="59"/>
    </row>
    <row r="875" spans="1:22" ht="13.95" customHeight="1" x14ac:dyDescent="0.3">
      <c r="A875" s="82"/>
      <c r="B875" s="85"/>
      <c r="C875" s="18" t="s">
        <v>548</v>
      </c>
      <c r="D875" s="72"/>
      <c r="E875" s="88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60"/>
    </row>
    <row r="876" spans="1:22" ht="13.95" customHeight="1" x14ac:dyDescent="0.3">
      <c r="A876" s="82"/>
      <c r="B876" s="85"/>
      <c r="C876" s="18" t="s">
        <v>549</v>
      </c>
      <c r="D876" s="72"/>
      <c r="E876" s="88"/>
      <c r="F876" s="63" t="str">
        <f t="shared" ref="F876:V876" si="438">IFERROR((F875-F874)/F874,"")</f>
        <v/>
      </c>
      <c r="G876" s="63" t="str">
        <f t="shared" si="438"/>
        <v/>
      </c>
      <c r="H876" s="63" t="str">
        <f t="shared" si="438"/>
        <v/>
      </c>
      <c r="I876" s="63" t="str">
        <f t="shared" si="438"/>
        <v/>
      </c>
      <c r="J876" s="63" t="str">
        <f t="shared" si="438"/>
        <v/>
      </c>
      <c r="K876" s="63" t="str">
        <f t="shared" si="438"/>
        <v/>
      </c>
      <c r="L876" s="63" t="str">
        <f t="shared" si="438"/>
        <v/>
      </c>
      <c r="M876" s="63" t="str">
        <f t="shared" si="438"/>
        <v/>
      </c>
      <c r="N876" s="35" t="str">
        <f t="shared" si="438"/>
        <v/>
      </c>
      <c r="O876" s="35" t="str">
        <f t="shared" si="438"/>
        <v/>
      </c>
      <c r="P876" s="35" t="str">
        <f t="shared" si="438"/>
        <v/>
      </c>
      <c r="Q876" s="63" t="str">
        <f t="shared" si="438"/>
        <v/>
      </c>
      <c r="R876" s="63" t="str">
        <f t="shared" si="438"/>
        <v/>
      </c>
      <c r="S876" s="63" t="str">
        <f t="shared" si="438"/>
        <v/>
      </c>
      <c r="T876" s="63" t="str">
        <f t="shared" si="438"/>
        <v/>
      </c>
      <c r="U876" s="63" t="str">
        <f t="shared" si="438"/>
        <v/>
      </c>
      <c r="V876" s="64" t="str">
        <f t="shared" si="438"/>
        <v/>
      </c>
    </row>
    <row r="877" spans="1:22" ht="13.95" customHeight="1" thickBot="1" x14ac:dyDescent="0.35">
      <c r="A877" s="83"/>
      <c r="B877" s="86"/>
      <c r="C877" s="61" t="s">
        <v>550</v>
      </c>
      <c r="D877" s="73"/>
      <c r="E877" s="89"/>
      <c r="F877" s="65" t="str">
        <f t="shared" ref="F877:V877" si="439">IFERROR(SQRT(2*(F875-F874)^2/(F875+F874)),"")</f>
        <v/>
      </c>
      <c r="G877" s="65" t="str">
        <f t="shared" si="439"/>
        <v/>
      </c>
      <c r="H877" s="65" t="str">
        <f t="shared" si="439"/>
        <v/>
      </c>
      <c r="I877" s="65" t="str">
        <f t="shared" si="439"/>
        <v/>
      </c>
      <c r="J877" s="65" t="str">
        <f t="shared" si="439"/>
        <v/>
      </c>
      <c r="K877" s="65" t="str">
        <f t="shared" si="439"/>
        <v/>
      </c>
      <c r="L877" s="65" t="str">
        <f t="shared" si="439"/>
        <v/>
      </c>
      <c r="M877" s="65" t="str">
        <f t="shared" si="439"/>
        <v/>
      </c>
      <c r="N877" s="70" t="str">
        <f t="shared" si="439"/>
        <v/>
      </c>
      <c r="O877" s="70" t="str">
        <f t="shared" si="439"/>
        <v/>
      </c>
      <c r="P877" s="70" t="str">
        <f t="shared" si="439"/>
        <v/>
      </c>
      <c r="Q877" s="65" t="str">
        <f t="shared" si="439"/>
        <v/>
      </c>
      <c r="R877" s="65" t="str">
        <f t="shared" si="439"/>
        <v/>
      </c>
      <c r="S877" s="65" t="str">
        <f t="shared" si="439"/>
        <v/>
      </c>
      <c r="T877" s="65" t="str">
        <f t="shared" si="439"/>
        <v/>
      </c>
      <c r="U877" s="65" t="str">
        <f t="shared" si="439"/>
        <v/>
      </c>
      <c r="V877" s="66" t="str">
        <f t="shared" si="439"/>
        <v/>
      </c>
    </row>
    <row r="878" spans="1:22" ht="13.95" customHeight="1" x14ac:dyDescent="0.3">
      <c r="A878" s="81">
        <v>9010570</v>
      </c>
      <c r="B878" s="84" t="s">
        <v>153</v>
      </c>
      <c r="C878" s="58" t="s">
        <v>547</v>
      </c>
      <c r="D878" s="71"/>
      <c r="E878" s="91"/>
      <c r="F878" s="58"/>
      <c r="G878" s="58"/>
      <c r="H878" s="58"/>
      <c r="I878" s="58"/>
      <c r="J878" s="58"/>
      <c r="K878" s="58"/>
      <c r="L878" s="58"/>
      <c r="M878" s="58"/>
      <c r="Q878" s="58"/>
      <c r="R878" s="58"/>
      <c r="S878" s="58"/>
      <c r="T878" s="58"/>
      <c r="U878" s="58"/>
      <c r="V878" s="59"/>
    </row>
    <row r="879" spans="1:22" ht="13.95" customHeight="1" x14ac:dyDescent="0.3">
      <c r="A879" s="82"/>
      <c r="B879" s="85"/>
      <c r="C879" s="18" t="s">
        <v>548</v>
      </c>
      <c r="D879" s="72"/>
      <c r="E879" s="88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60"/>
    </row>
    <row r="880" spans="1:22" ht="13.95" customHeight="1" x14ac:dyDescent="0.3">
      <c r="A880" s="82"/>
      <c r="B880" s="85"/>
      <c r="C880" s="18" t="s">
        <v>549</v>
      </c>
      <c r="D880" s="72"/>
      <c r="E880" s="88"/>
      <c r="F880" s="63" t="str">
        <f t="shared" ref="F880:V880" si="440">IFERROR((F879-F878)/F878,"")</f>
        <v/>
      </c>
      <c r="G880" s="63" t="str">
        <f t="shared" si="440"/>
        <v/>
      </c>
      <c r="H880" s="63" t="str">
        <f t="shared" si="440"/>
        <v/>
      </c>
      <c r="I880" s="63" t="str">
        <f t="shared" si="440"/>
        <v/>
      </c>
      <c r="J880" s="63" t="str">
        <f t="shared" si="440"/>
        <v/>
      </c>
      <c r="K880" s="63" t="str">
        <f t="shared" si="440"/>
        <v/>
      </c>
      <c r="L880" s="63" t="str">
        <f t="shared" si="440"/>
        <v/>
      </c>
      <c r="M880" s="63" t="str">
        <f t="shared" si="440"/>
        <v/>
      </c>
      <c r="N880" s="35" t="str">
        <f t="shared" si="440"/>
        <v/>
      </c>
      <c r="O880" s="35" t="str">
        <f t="shared" si="440"/>
        <v/>
      </c>
      <c r="P880" s="35" t="str">
        <f t="shared" si="440"/>
        <v/>
      </c>
      <c r="Q880" s="63" t="str">
        <f t="shared" si="440"/>
        <v/>
      </c>
      <c r="R880" s="63" t="str">
        <f t="shared" si="440"/>
        <v/>
      </c>
      <c r="S880" s="63" t="str">
        <f t="shared" si="440"/>
        <v/>
      </c>
      <c r="T880" s="63" t="str">
        <f t="shared" si="440"/>
        <v/>
      </c>
      <c r="U880" s="63" t="str">
        <f t="shared" si="440"/>
        <v/>
      </c>
      <c r="V880" s="64" t="str">
        <f t="shared" si="440"/>
        <v/>
      </c>
    </row>
    <row r="881" spans="1:22" ht="13.95" customHeight="1" thickBot="1" x14ac:dyDescent="0.35">
      <c r="A881" s="83"/>
      <c r="B881" s="86"/>
      <c r="C881" s="61" t="s">
        <v>550</v>
      </c>
      <c r="D881" s="73"/>
      <c r="E881" s="89"/>
      <c r="F881" s="65" t="str">
        <f t="shared" ref="F881:V881" si="441">IFERROR(SQRT(2*(F879-F878)^2/(F879+F878)),"")</f>
        <v/>
      </c>
      <c r="G881" s="65" t="str">
        <f t="shared" si="441"/>
        <v/>
      </c>
      <c r="H881" s="65" t="str">
        <f t="shared" si="441"/>
        <v/>
      </c>
      <c r="I881" s="65" t="str">
        <f t="shared" si="441"/>
        <v/>
      </c>
      <c r="J881" s="65" t="str">
        <f t="shared" si="441"/>
        <v/>
      </c>
      <c r="K881" s="65" t="str">
        <f t="shared" si="441"/>
        <v/>
      </c>
      <c r="L881" s="65" t="str">
        <f t="shared" si="441"/>
        <v/>
      </c>
      <c r="M881" s="65" t="str">
        <f t="shared" si="441"/>
        <v/>
      </c>
      <c r="N881" s="70" t="str">
        <f t="shared" si="441"/>
        <v/>
      </c>
      <c r="O881" s="70" t="str">
        <f t="shared" si="441"/>
        <v/>
      </c>
      <c r="P881" s="70" t="str">
        <f t="shared" si="441"/>
        <v/>
      </c>
      <c r="Q881" s="65" t="str">
        <f t="shared" si="441"/>
        <v/>
      </c>
      <c r="R881" s="65" t="str">
        <f t="shared" si="441"/>
        <v/>
      </c>
      <c r="S881" s="65" t="str">
        <f t="shared" si="441"/>
        <v/>
      </c>
      <c r="T881" s="65" t="str">
        <f t="shared" si="441"/>
        <v/>
      </c>
      <c r="U881" s="65" t="str">
        <f t="shared" si="441"/>
        <v/>
      </c>
      <c r="V881" s="66" t="str">
        <f t="shared" si="441"/>
        <v/>
      </c>
    </row>
    <row r="882" spans="1:22" ht="13.95" customHeight="1" x14ac:dyDescent="0.3">
      <c r="A882" s="81">
        <v>8039700</v>
      </c>
      <c r="B882" s="84" t="s">
        <v>24</v>
      </c>
      <c r="C882" s="58" t="s">
        <v>547</v>
      </c>
      <c r="D882" s="71"/>
      <c r="E882" s="91"/>
      <c r="F882" s="58"/>
      <c r="G882" s="58"/>
      <c r="H882" s="58"/>
      <c r="I882" s="58"/>
      <c r="J882" s="58"/>
      <c r="K882" s="58"/>
      <c r="L882" s="58"/>
      <c r="M882" s="58"/>
      <c r="Q882" s="58"/>
      <c r="R882" s="58"/>
      <c r="S882" s="58"/>
      <c r="T882" s="58"/>
      <c r="U882" s="58"/>
      <c r="V882" s="59"/>
    </row>
    <row r="883" spans="1:22" ht="13.95" customHeight="1" x14ac:dyDescent="0.3">
      <c r="A883" s="82"/>
      <c r="B883" s="85"/>
      <c r="C883" s="18" t="s">
        <v>548</v>
      </c>
      <c r="D883" s="72"/>
      <c r="E883" s="88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60"/>
    </row>
    <row r="884" spans="1:22" ht="13.95" customHeight="1" x14ac:dyDescent="0.3">
      <c r="A884" s="82"/>
      <c r="B884" s="85"/>
      <c r="C884" s="18" t="s">
        <v>549</v>
      </c>
      <c r="D884" s="72"/>
      <c r="E884" s="88"/>
      <c r="F884" s="63" t="str">
        <f t="shared" ref="F884:V884" si="442">IFERROR((F883-F882)/F882,"")</f>
        <v/>
      </c>
      <c r="G884" s="63" t="str">
        <f t="shared" si="442"/>
        <v/>
      </c>
      <c r="H884" s="63" t="str">
        <f t="shared" si="442"/>
        <v/>
      </c>
      <c r="I884" s="63" t="str">
        <f t="shared" si="442"/>
        <v/>
      </c>
      <c r="J884" s="63" t="str">
        <f t="shared" si="442"/>
        <v/>
      </c>
      <c r="K884" s="63" t="str">
        <f t="shared" si="442"/>
        <v/>
      </c>
      <c r="L884" s="63" t="str">
        <f t="shared" si="442"/>
        <v/>
      </c>
      <c r="M884" s="63" t="str">
        <f t="shared" si="442"/>
        <v/>
      </c>
      <c r="N884" s="35" t="str">
        <f t="shared" si="442"/>
        <v/>
      </c>
      <c r="O884" s="35" t="str">
        <f t="shared" si="442"/>
        <v/>
      </c>
      <c r="P884" s="35" t="str">
        <f t="shared" si="442"/>
        <v/>
      </c>
      <c r="Q884" s="63" t="str">
        <f t="shared" si="442"/>
        <v/>
      </c>
      <c r="R884" s="63" t="str">
        <f t="shared" si="442"/>
        <v/>
      </c>
      <c r="S884" s="63" t="str">
        <f t="shared" si="442"/>
        <v/>
      </c>
      <c r="T884" s="63" t="str">
        <f t="shared" si="442"/>
        <v/>
      </c>
      <c r="U884" s="63" t="str">
        <f t="shared" si="442"/>
        <v/>
      </c>
      <c r="V884" s="64" t="str">
        <f t="shared" si="442"/>
        <v/>
      </c>
    </row>
    <row r="885" spans="1:22" ht="13.95" customHeight="1" thickBot="1" x14ac:dyDescent="0.35">
      <c r="A885" s="83"/>
      <c r="B885" s="86"/>
      <c r="C885" s="61" t="s">
        <v>550</v>
      </c>
      <c r="D885" s="73"/>
      <c r="E885" s="89"/>
      <c r="F885" s="65" t="str">
        <f t="shared" ref="F885:V885" si="443">IFERROR(SQRT(2*(F883-F882)^2/(F883+F882)),"")</f>
        <v/>
      </c>
      <c r="G885" s="65" t="str">
        <f t="shared" si="443"/>
        <v/>
      </c>
      <c r="H885" s="65" t="str">
        <f t="shared" si="443"/>
        <v/>
      </c>
      <c r="I885" s="65" t="str">
        <f t="shared" si="443"/>
        <v/>
      </c>
      <c r="J885" s="65" t="str">
        <f t="shared" si="443"/>
        <v/>
      </c>
      <c r="K885" s="65" t="str">
        <f t="shared" si="443"/>
        <v/>
      </c>
      <c r="L885" s="65" t="str">
        <f t="shared" si="443"/>
        <v/>
      </c>
      <c r="M885" s="65" t="str">
        <f t="shared" si="443"/>
        <v/>
      </c>
      <c r="N885" s="70" t="str">
        <f t="shared" si="443"/>
        <v/>
      </c>
      <c r="O885" s="70" t="str">
        <f t="shared" si="443"/>
        <v/>
      </c>
      <c r="P885" s="70" t="str">
        <f t="shared" si="443"/>
        <v/>
      </c>
      <c r="Q885" s="65" t="str">
        <f t="shared" si="443"/>
        <v/>
      </c>
      <c r="R885" s="65" t="str">
        <f t="shared" si="443"/>
        <v/>
      </c>
      <c r="S885" s="65" t="str">
        <f t="shared" si="443"/>
        <v/>
      </c>
      <c r="T885" s="65" t="str">
        <f t="shared" si="443"/>
        <v/>
      </c>
      <c r="U885" s="65" t="str">
        <f t="shared" si="443"/>
        <v/>
      </c>
      <c r="V885" s="66" t="str">
        <f t="shared" si="443"/>
        <v/>
      </c>
    </row>
    <row r="886" spans="1:22" ht="13.95" customHeight="1" x14ac:dyDescent="0.3">
      <c r="A886" s="81">
        <v>9010760</v>
      </c>
      <c r="B886" s="84" t="s">
        <v>155</v>
      </c>
      <c r="C886" s="58" t="s">
        <v>547</v>
      </c>
      <c r="D886" s="71"/>
      <c r="E886" s="91"/>
      <c r="F886" s="58"/>
      <c r="G886" s="58"/>
      <c r="H886" s="58"/>
      <c r="I886" s="58"/>
      <c r="J886" s="58"/>
      <c r="K886" s="58"/>
      <c r="L886" s="58"/>
      <c r="M886" s="58"/>
      <c r="Q886" s="58"/>
      <c r="R886" s="58"/>
      <c r="S886" s="58"/>
      <c r="T886" s="58"/>
      <c r="U886" s="58"/>
      <c r="V886" s="59"/>
    </row>
    <row r="887" spans="1:22" ht="13.95" customHeight="1" x14ac:dyDescent="0.3">
      <c r="A887" s="82"/>
      <c r="B887" s="85"/>
      <c r="C887" s="18" t="s">
        <v>548</v>
      </c>
      <c r="D887" s="72"/>
      <c r="E887" s="88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60"/>
    </row>
    <row r="888" spans="1:22" ht="13.95" customHeight="1" x14ac:dyDescent="0.3">
      <c r="A888" s="82"/>
      <c r="B888" s="85"/>
      <c r="C888" s="18" t="s">
        <v>549</v>
      </c>
      <c r="D888" s="72"/>
      <c r="E888" s="88"/>
      <c r="F888" s="63" t="str">
        <f t="shared" ref="F888:V888" si="444">IFERROR((F887-F886)/F886,"")</f>
        <v/>
      </c>
      <c r="G888" s="63" t="str">
        <f t="shared" si="444"/>
        <v/>
      </c>
      <c r="H888" s="63" t="str">
        <f t="shared" si="444"/>
        <v/>
      </c>
      <c r="I888" s="63" t="str">
        <f t="shared" si="444"/>
        <v/>
      </c>
      <c r="J888" s="63" t="str">
        <f t="shared" si="444"/>
        <v/>
      </c>
      <c r="K888" s="63" t="str">
        <f t="shared" si="444"/>
        <v/>
      </c>
      <c r="L888" s="63" t="str">
        <f t="shared" si="444"/>
        <v/>
      </c>
      <c r="M888" s="63" t="str">
        <f t="shared" si="444"/>
        <v/>
      </c>
      <c r="N888" s="35" t="str">
        <f t="shared" si="444"/>
        <v/>
      </c>
      <c r="O888" s="35" t="str">
        <f t="shared" si="444"/>
        <v/>
      </c>
      <c r="P888" s="35" t="str">
        <f t="shared" si="444"/>
        <v/>
      </c>
      <c r="Q888" s="63" t="str">
        <f t="shared" si="444"/>
        <v/>
      </c>
      <c r="R888" s="63" t="str">
        <f t="shared" si="444"/>
        <v/>
      </c>
      <c r="S888" s="63" t="str">
        <f t="shared" si="444"/>
        <v/>
      </c>
      <c r="T888" s="63" t="str">
        <f t="shared" si="444"/>
        <v/>
      </c>
      <c r="U888" s="63" t="str">
        <f t="shared" si="444"/>
        <v/>
      </c>
      <c r="V888" s="64" t="str">
        <f t="shared" si="444"/>
        <v/>
      </c>
    </row>
    <row r="889" spans="1:22" ht="13.95" customHeight="1" thickBot="1" x14ac:dyDescent="0.35">
      <c r="A889" s="83"/>
      <c r="B889" s="86"/>
      <c r="C889" s="61" t="s">
        <v>550</v>
      </c>
      <c r="D889" s="73"/>
      <c r="E889" s="89"/>
      <c r="F889" s="65" t="str">
        <f t="shared" ref="F889:V889" si="445">IFERROR(SQRT(2*(F887-F886)^2/(F887+F886)),"")</f>
        <v/>
      </c>
      <c r="G889" s="65" t="str">
        <f t="shared" si="445"/>
        <v/>
      </c>
      <c r="H889" s="65" t="str">
        <f t="shared" si="445"/>
        <v/>
      </c>
      <c r="I889" s="65" t="str">
        <f t="shared" si="445"/>
        <v/>
      </c>
      <c r="J889" s="65" t="str">
        <f t="shared" si="445"/>
        <v/>
      </c>
      <c r="K889" s="65" t="str">
        <f t="shared" si="445"/>
        <v/>
      </c>
      <c r="L889" s="65" t="str">
        <f t="shared" si="445"/>
        <v/>
      </c>
      <c r="M889" s="65" t="str">
        <f t="shared" si="445"/>
        <v/>
      </c>
      <c r="N889" s="70" t="str">
        <f t="shared" si="445"/>
        <v/>
      </c>
      <c r="O889" s="70" t="str">
        <f t="shared" si="445"/>
        <v/>
      </c>
      <c r="P889" s="70" t="str">
        <f t="shared" si="445"/>
        <v/>
      </c>
      <c r="Q889" s="65" t="str">
        <f t="shared" si="445"/>
        <v/>
      </c>
      <c r="R889" s="65" t="str">
        <f t="shared" si="445"/>
        <v/>
      </c>
      <c r="S889" s="65" t="str">
        <f t="shared" si="445"/>
        <v/>
      </c>
      <c r="T889" s="65" t="str">
        <f t="shared" si="445"/>
        <v/>
      </c>
      <c r="U889" s="65" t="str">
        <f t="shared" si="445"/>
        <v/>
      </c>
      <c r="V889" s="66" t="str">
        <f t="shared" si="445"/>
        <v/>
      </c>
    </row>
    <row r="890" spans="1:22" ht="13.95" customHeight="1" x14ac:dyDescent="0.3">
      <c r="A890" s="81">
        <v>8059010</v>
      </c>
      <c r="B890" s="84" t="s">
        <v>249</v>
      </c>
      <c r="C890" s="58" t="s">
        <v>547</v>
      </c>
      <c r="D890" s="71"/>
      <c r="E890" s="91"/>
      <c r="F890" s="58"/>
      <c r="G890" s="58"/>
      <c r="H890" s="58"/>
      <c r="I890" s="58"/>
      <c r="J890" s="58"/>
      <c r="K890" s="58"/>
      <c r="L890" s="58"/>
      <c r="M890" s="58"/>
      <c r="Q890" s="58"/>
      <c r="R890" s="58"/>
      <c r="S890" s="58"/>
      <c r="T890" s="58"/>
      <c r="U890" s="58"/>
      <c r="V890" s="59"/>
    </row>
    <row r="891" spans="1:22" ht="13.95" customHeight="1" x14ac:dyDescent="0.3">
      <c r="A891" s="82"/>
      <c r="B891" s="85"/>
      <c r="C891" s="18" t="s">
        <v>548</v>
      </c>
      <c r="D891" s="72"/>
      <c r="E891" s="88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60"/>
    </row>
    <row r="892" spans="1:22" ht="13.95" customHeight="1" x14ac:dyDescent="0.3">
      <c r="A892" s="82"/>
      <c r="B892" s="85"/>
      <c r="C892" s="18" t="s">
        <v>549</v>
      </c>
      <c r="D892" s="72"/>
      <c r="E892" s="88"/>
      <c r="F892" s="63" t="str">
        <f t="shared" ref="F892:V892" si="446">IFERROR((F891-F890)/F890,"")</f>
        <v/>
      </c>
      <c r="G892" s="63" t="str">
        <f t="shared" si="446"/>
        <v/>
      </c>
      <c r="H892" s="63" t="str">
        <f t="shared" si="446"/>
        <v/>
      </c>
      <c r="I892" s="63" t="str">
        <f t="shared" si="446"/>
        <v/>
      </c>
      <c r="J892" s="63" t="str">
        <f t="shared" si="446"/>
        <v/>
      </c>
      <c r="K892" s="63" t="str">
        <f t="shared" si="446"/>
        <v/>
      </c>
      <c r="L892" s="63" t="str">
        <f t="shared" si="446"/>
        <v/>
      </c>
      <c r="M892" s="63" t="str">
        <f t="shared" si="446"/>
        <v/>
      </c>
      <c r="N892" s="35" t="str">
        <f t="shared" si="446"/>
        <v/>
      </c>
      <c r="O892" s="35" t="str">
        <f t="shared" si="446"/>
        <v/>
      </c>
      <c r="P892" s="35" t="str">
        <f t="shared" si="446"/>
        <v/>
      </c>
      <c r="Q892" s="63" t="str">
        <f t="shared" si="446"/>
        <v/>
      </c>
      <c r="R892" s="63" t="str">
        <f t="shared" si="446"/>
        <v/>
      </c>
      <c r="S892" s="63" t="str">
        <f t="shared" si="446"/>
        <v/>
      </c>
      <c r="T892" s="63" t="str">
        <f t="shared" si="446"/>
        <v/>
      </c>
      <c r="U892" s="63" t="str">
        <f t="shared" si="446"/>
        <v/>
      </c>
      <c r="V892" s="64" t="str">
        <f t="shared" si="446"/>
        <v/>
      </c>
    </row>
    <row r="893" spans="1:22" ht="13.95" customHeight="1" thickBot="1" x14ac:dyDescent="0.35">
      <c r="A893" s="83"/>
      <c r="B893" s="86"/>
      <c r="C893" s="61" t="s">
        <v>550</v>
      </c>
      <c r="D893" s="73"/>
      <c r="E893" s="89"/>
      <c r="F893" s="65" t="str">
        <f t="shared" ref="F893:V893" si="447">IFERROR(SQRT(2*(F891-F890)^2/(F891+F890)),"")</f>
        <v/>
      </c>
      <c r="G893" s="65" t="str">
        <f t="shared" si="447"/>
        <v/>
      </c>
      <c r="H893" s="65" t="str">
        <f t="shared" si="447"/>
        <v/>
      </c>
      <c r="I893" s="65" t="str">
        <f t="shared" si="447"/>
        <v/>
      </c>
      <c r="J893" s="65" t="str">
        <f t="shared" si="447"/>
        <v/>
      </c>
      <c r="K893" s="65" t="str">
        <f t="shared" si="447"/>
        <v/>
      </c>
      <c r="L893" s="65" t="str">
        <f t="shared" si="447"/>
        <v/>
      </c>
      <c r="M893" s="65" t="str">
        <f t="shared" si="447"/>
        <v/>
      </c>
      <c r="N893" s="70" t="str">
        <f t="shared" si="447"/>
        <v/>
      </c>
      <c r="O893" s="70" t="str">
        <f t="shared" si="447"/>
        <v/>
      </c>
      <c r="P893" s="70" t="str">
        <f t="shared" si="447"/>
        <v/>
      </c>
      <c r="Q893" s="65" t="str">
        <f t="shared" si="447"/>
        <v/>
      </c>
      <c r="R893" s="65" t="str">
        <f t="shared" si="447"/>
        <v/>
      </c>
      <c r="S893" s="65" t="str">
        <f t="shared" si="447"/>
        <v/>
      </c>
      <c r="T893" s="65" t="str">
        <f t="shared" si="447"/>
        <v/>
      </c>
      <c r="U893" s="65" t="str">
        <f t="shared" si="447"/>
        <v/>
      </c>
      <c r="V893" s="66" t="str">
        <f t="shared" si="447"/>
        <v/>
      </c>
    </row>
    <row r="894" spans="1:22" ht="13.95" customHeight="1" x14ac:dyDescent="0.3">
      <c r="A894" s="81">
        <v>8056550</v>
      </c>
      <c r="B894" s="84" t="s">
        <v>138</v>
      </c>
      <c r="C894" s="58" t="s">
        <v>547</v>
      </c>
      <c r="D894" s="71"/>
      <c r="E894" s="91"/>
      <c r="F894" s="58"/>
      <c r="G894" s="58"/>
      <c r="H894" s="58"/>
      <c r="I894" s="58"/>
      <c r="J894" s="58"/>
      <c r="K894" s="58"/>
      <c r="L894" s="58"/>
      <c r="M894" s="58"/>
      <c r="Q894" s="58"/>
      <c r="R894" s="58"/>
      <c r="S894" s="58"/>
      <c r="T894" s="58"/>
      <c r="U894" s="58"/>
      <c r="V894" s="59"/>
    </row>
    <row r="895" spans="1:22" ht="13.95" customHeight="1" x14ac:dyDescent="0.3">
      <c r="A895" s="82"/>
      <c r="B895" s="85"/>
      <c r="C895" s="18" t="s">
        <v>548</v>
      </c>
      <c r="D895" s="72"/>
      <c r="E895" s="88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60"/>
    </row>
    <row r="896" spans="1:22" ht="13.95" customHeight="1" x14ac:dyDescent="0.3">
      <c r="A896" s="82"/>
      <c r="B896" s="85"/>
      <c r="C896" s="18" t="s">
        <v>549</v>
      </c>
      <c r="D896" s="72"/>
      <c r="E896" s="88"/>
      <c r="F896" s="63" t="str">
        <f t="shared" ref="F896:V896" si="448">IFERROR((F895-F894)/F894,"")</f>
        <v/>
      </c>
      <c r="G896" s="63" t="str">
        <f t="shared" si="448"/>
        <v/>
      </c>
      <c r="H896" s="63" t="str">
        <f t="shared" si="448"/>
        <v/>
      </c>
      <c r="I896" s="63" t="str">
        <f t="shared" si="448"/>
        <v/>
      </c>
      <c r="J896" s="63" t="str">
        <f t="shared" si="448"/>
        <v/>
      </c>
      <c r="K896" s="63" t="str">
        <f t="shared" si="448"/>
        <v/>
      </c>
      <c r="L896" s="63" t="str">
        <f t="shared" si="448"/>
        <v/>
      </c>
      <c r="M896" s="63" t="str">
        <f t="shared" si="448"/>
        <v/>
      </c>
      <c r="N896" s="35" t="str">
        <f t="shared" si="448"/>
        <v/>
      </c>
      <c r="O896" s="35" t="str">
        <f t="shared" si="448"/>
        <v/>
      </c>
      <c r="P896" s="35" t="str">
        <f t="shared" si="448"/>
        <v/>
      </c>
      <c r="Q896" s="63" t="str">
        <f t="shared" si="448"/>
        <v/>
      </c>
      <c r="R896" s="63" t="str">
        <f t="shared" si="448"/>
        <v/>
      </c>
      <c r="S896" s="63" t="str">
        <f t="shared" si="448"/>
        <v/>
      </c>
      <c r="T896" s="63" t="str">
        <f t="shared" si="448"/>
        <v/>
      </c>
      <c r="U896" s="63" t="str">
        <f t="shared" si="448"/>
        <v/>
      </c>
      <c r="V896" s="64" t="str">
        <f t="shared" si="448"/>
        <v/>
      </c>
    </row>
    <row r="897" spans="1:22" ht="13.95" customHeight="1" thickBot="1" x14ac:dyDescent="0.35">
      <c r="A897" s="83"/>
      <c r="B897" s="86"/>
      <c r="C897" s="61" t="s">
        <v>550</v>
      </c>
      <c r="D897" s="73"/>
      <c r="E897" s="89"/>
      <c r="F897" s="65" t="str">
        <f t="shared" ref="F897:V897" si="449">IFERROR(SQRT(2*(F895-F894)^2/(F895+F894)),"")</f>
        <v/>
      </c>
      <c r="G897" s="65" t="str">
        <f t="shared" si="449"/>
        <v/>
      </c>
      <c r="H897" s="65" t="str">
        <f t="shared" si="449"/>
        <v/>
      </c>
      <c r="I897" s="65" t="str">
        <f t="shared" si="449"/>
        <v/>
      </c>
      <c r="J897" s="65" t="str">
        <f t="shared" si="449"/>
        <v/>
      </c>
      <c r="K897" s="65" t="str">
        <f t="shared" si="449"/>
        <v/>
      </c>
      <c r="L897" s="65" t="str">
        <f t="shared" si="449"/>
        <v/>
      </c>
      <c r="M897" s="65" t="str">
        <f t="shared" si="449"/>
        <v/>
      </c>
      <c r="N897" s="70" t="str">
        <f t="shared" si="449"/>
        <v/>
      </c>
      <c r="O897" s="70" t="str">
        <f t="shared" si="449"/>
        <v/>
      </c>
      <c r="P897" s="70" t="str">
        <f t="shared" si="449"/>
        <v/>
      </c>
      <c r="Q897" s="65" t="str">
        <f t="shared" si="449"/>
        <v/>
      </c>
      <c r="R897" s="65" t="str">
        <f t="shared" si="449"/>
        <v/>
      </c>
      <c r="S897" s="65" t="str">
        <f t="shared" si="449"/>
        <v/>
      </c>
      <c r="T897" s="65" t="str">
        <f t="shared" si="449"/>
        <v/>
      </c>
      <c r="U897" s="65" t="str">
        <f t="shared" si="449"/>
        <v/>
      </c>
      <c r="V897" s="66" t="str">
        <f t="shared" si="449"/>
        <v/>
      </c>
    </row>
    <row r="898" spans="1:22" ht="13.95" customHeight="1" x14ac:dyDescent="0.3">
      <c r="A898" s="81">
        <v>8057895</v>
      </c>
      <c r="B898" s="84" t="s">
        <v>242</v>
      </c>
      <c r="C898" s="58" t="s">
        <v>547</v>
      </c>
      <c r="D898" s="71"/>
      <c r="E898" s="91"/>
      <c r="F898" s="58"/>
      <c r="G898" s="58"/>
      <c r="H898" s="58"/>
      <c r="I898" s="58"/>
      <c r="J898" s="58"/>
      <c r="K898" s="58"/>
      <c r="L898" s="58"/>
      <c r="M898" s="58"/>
      <c r="Q898" s="58"/>
      <c r="R898" s="58"/>
      <c r="S898" s="58"/>
      <c r="T898" s="58"/>
      <c r="U898" s="58"/>
      <c r="V898" s="59"/>
    </row>
    <row r="899" spans="1:22" ht="13.95" customHeight="1" x14ac:dyDescent="0.3">
      <c r="A899" s="82"/>
      <c r="B899" s="85"/>
      <c r="C899" s="18" t="s">
        <v>548</v>
      </c>
      <c r="D899" s="72"/>
      <c r="E899" s="88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60"/>
    </row>
    <row r="900" spans="1:22" ht="13.95" customHeight="1" x14ac:dyDescent="0.3">
      <c r="A900" s="82"/>
      <c r="B900" s="85"/>
      <c r="C900" s="18" t="s">
        <v>549</v>
      </c>
      <c r="D900" s="72"/>
      <c r="E900" s="88"/>
      <c r="F900" s="63" t="str">
        <f t="shared" ref="F900:V900" si="450">IFERROR((F899-F898)/F898,"")</f>
        <v/>
      </c>
      <c r="G900" s="63" t="str">
        <f t="shared" si="450"/>
        <v/>
      </c>
      <c r="H900" s="63" t="str">
        <f t="shared" si="450"/>
        <v/>
      </c>
      <c r="I900" s="63" t="str">
        <f t="shared" si="450"/>
        <v/>
      </c>
      <c r="J900" s="63" t="str">
        <f t="shared" si="450"/>
        <v/>
      </c>
      <c r="K900" s="63" t="str">
        <f t="shared" si="450"/>
        <v/>
      </c>
      <c r="L900" s="63" t="str">
        <f t="shared" si="450"/>
        <v/>
      </c>
      <c r="M900" s="63" t="str">
        <f t="shared" si="450"/>
        <v/>
      </c>
      <c r="N900" s="35" t="str">
        <f t="shared" si="450"/>
        <v/>
      </c>
      <c r="O900" s="35" t="str">
        <f t="shared" si="450"/>
        <v/>
      </c>
      <c r="P900" s="35" t="str">
        <f t="shared" si="450"/>
        <v/>
      </c>
      <c r="Q900" s="63" t="str">
        <f t="shared" si="450"/>
        <v/>
      </c>
      <c r="R900" s="63" t="str">
        <f t="shared" si="450"/>
        <v/>
      </c>
      <c r="S900" s="63" t="str">
        <f t="shared" si="450"/>
        <v/>
      </c>
      <c r="T900" s="63" t="str">
        <f t="shared" si="450"/>
        <v/>
      </c>
      <c r="U900" s="63" t="str">
        <f t="shared" si="450"/>
        <v/>
      </c>
      <c r="V900" s="64" t="str">
        <f t="shared" si="450"/>
        <v/>
      </c>
    </row>
    <row r="901" spans="1:22" ht="13.95" customHeight="1" thickBot="1" x14ac:dyDescent="0.35">
      <c r="A901" s="83"/>
      <c r="B901" s="86"/>
      <c r="C901" s="61" t="s">
        <v>550</v>
      </c>
      <c r="D901" s="73"/>
      <c r="E901" s="89"/>
      <c r="F901" s="65" t="str">
        <f t="shared" ref="F901:V901" si="451">IFERROR(SQRT(2*(F899-F898)^2/(F899+F898)),"")</f>
        <v/>
      </c>
      <c r="G901" s="65" t="str">
        <f t="shared" si="451"/>
        <v/>
      </c>
      <c r="H901" s="65" t="str">
        <f t="shared" si="451"/>
        <v/>
      </c>
      <c r="I901" s="65" t="str">
        <f t="shared" si="451"/>
        <v/>
      </c>
      <c r="J901" s="65" t="str">
        <f t="shared" si="451"/>
        <v/>
      </c>
      <c r="K901" s="65" t="str">
        <f t="shared" si="451"/>
        <v/>
      </c>
      <c r="L901" s="65" t="str">
        <f t="shared" si="451"/>
        <v/>
      </c>
      <c r="M901" s="65" t="str">
        <f t="shared" si="451"/>
        <v/>
      </c>
      <c r="N901" s="70" t="str">
        <f t="shared" si="451"/>
        <v/>
      </c>
      <c r="O901" s="70" t="str">
        <f t="shared" si="451"/>
        <v/>
      </c>
      <c r="P901" s="70" t="str">
        <f t="shared" si="451"/>
        <v/>
      </c>
      <c r="Q901" s="65" t="str">
        <f t="shared" si="451"/>
        <v/>
      </c>
      <c r="R901" s="65" t="str">
        <f t="shared" si="451"/>
        <v/>
      </c>
      <c r="S901" s="65" t="str">
        <f t="shared" si="451"/>
        <v/>
      </c>
      <c r="T901" s="65" t="str">
        <f t="shared" si="451"/>
        <v/>
      </c>
      <c r="U901" s="65" t="str">
        <f t="shared" si="451"/>
        <v/>
      </c>
      <c r="V901" s="66" t="str">
        <f t="shared" si="451"/>
        <v/>
      </c>
    </row>
    <row r="902" spans="1:22" ht="13.95" customHeight="1" x14ac:dyDescent="0.3">
      <c r="A902" s="81">
        <v>8057900</v>
      </c>
      <c r="B902" s="84" t="s">
        <v>243</v>
      </c>
      <c r="C902" s="58" t="s">
        <v>547</v>
      </c>
      <c r="D902" s="71"/>
      <c r="E902" s="91"/>
      <c r="F902" s="58"/>
      <c r="G902" s="58"/>
      <c r="H902" s="58"/>
      <c r="I902" s="58"/>
      <c r="J902" s="58"/>
      <c r="K902" s="58"/>
      <c r="L902" s="58"/>
      <c r="M902" s="58"/>
      <c r="Q902" s="58"/>
      <c r="R902" s="58"/>
      <c r="S902" s="58"/>
      <c r="T902" s="58"/>
      <c r="U902" s="58"/>
      <c r="V902" s="59"/>
    </row>
    <row r="903" spans="1:22" ht="13.95" customHeight="1" x14ac:dyDescent="0.3">
      <c r="A903" s="82"/>
      <c r="B903" s="85"/>
      <c r="C903" s="18" t="s">
        <v>548</v>
      </c>
      <c r="D903" s="72"/>
      <c r="E903" s="88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60"/>
    </row>
    <row r="904" spans="1:22" ht="13.95" customHeight="1" x14ac:dyDescent="0.3">
      <c r="A904" s="82"/>
      <c r="B904" s="85"/>
      <c r="C904" s="18" t="s">
        <v>549</v>
      </c>
      <c r="D904" s="72"/>
      <c r="E904" s="88"/>
      <c r="F904" s="63" t="str">
        <f t="shared" ref="F904:V904" si="452">IFERROR((F903-F902)/F902,"")</f>
        <v/>
      </c>
      <c r="G904" s="63" t="str">
        <f t="shared" si="452"/>
        <v/>
      </c>
      <c r="H904" s="63" t="str">
        <f t="shared" si="452"/>
        <v/>
      </c>
      <c r="I904" s="63" t="str">
        <f t="shared" si="452"/>
        <v/>
      </c>
      <c r="J904" s="63" t="str">
        <f t="shared" si="452"/>
        <v/>
      </c>
      <c r="K904" s="63" t="str">
        <f t="shared" si="452"/>
        <v/>
      </c>
      <c r="L904" s="63" t="str">
        <f t="shared" si="452"/>
        <v/>
      </c>
      <c r="M904" s="63" t="str">
        <f t="shared" si="452"/>
        <v/>
      </c>
      <c r="N904" s="35" t="str">
        <f t="shared" si="452"/>
        <v/>
      </c>
      <c r="O904" s="35" t="str">
        <f t="shared" si="452"/>
        <v/>
      </c>
      <c r="P904" s="35" t="str">
        <f t="shared" si="452"/>
        <v/>
      </c>
      <c r="Q904" s="63" t="str">
        <f t="shared" si="452"/>
        <v/>
      </c>
      <c r="R904" s="63" t="str">
        <f t="shared" si="452"/>
        <v/>
      </c>
      <c r="S904" s="63" t="str">
        <f t="shared" si="452"/>
        <v/>
      </c>
      <c r="T904" s="63" t="str">
        <f t="shared" si="452"/>
        <v/>
      </c>
      <c r="U904" s="63" t="str">
        <f t="shared" si="452"/>
        <v/>
      </c>
      <c r="V904" s="64" t="str">
        <f t="shared" si="452"/>
        <v/>
      </c>
    </row>
    <row r="905" spans="1:22" ht="13.95" customHeight="1" thickBot="1" x14ac:dyDescent="0.35">
      <c r="A905" s="83"/>
      <c r="B905" s="86"/>
      <c r="C905" s="61" t="s">
        <v>550</v>
      </c>
      <c r="D905" s="73"/>
      <c r="E905" s="89"/>
      <c r="F905" s="65" t="str">
        <f t="shared" ref="F905:V905" si="453">IFERROR(SQRT(2*(F903-F902)^2/(F903+F902)),"")</f>
        <v/>
      </c>
      <c r="G905" s="65" t="str">
        <f t="shared" si="453"/>
        <v/>
      </c>
      <c r="H905" s="65" t="str">
        <f t="shared" si="453"/>
        <v/>
      </c>
      <c r="I905" s="65" t="str">
        <f t="shared" si="453"/>
        <v/>
      </c>
      <c r="J905" s="65" t="str">
        <f t="shared" si="453"/>
        <v/>
      </c>
      <c r="K905" s="65" t="str">
        <f t="shared" si="453"/>
        <v/>
      </c>
      <c r="L905" s="65" t="str">
        <f t="shared" si="453"/>
        <v/>
      </c>
      <c r="M905" s="65" t="str">
        <f t="shared" si="453"/>
        <v/>
      </c>
      <c r="N905" s="70" t="str">
        <f t="shared" si="453"/>
        <v/>
      </c>
      <c r="O905" s="70" t="str">
        <f t="shared" si="453"/>
        <v/>
      </c>
      <c r="P905" s="70" t="str">
        <f t="shared" si="453"/>
        <v/>
      </c>
      <c r="Q905" s="65" t="str">
        <f t="shared" si="453"/>
        <v/>
      </c>
      <c r="R905" s="65" t="str">
        <f t="shared" si="453"/>
        <v/>
      </c>
      <c r="S905" s="65" t="str">
        <f t="shared" si="453"/>
        <v/>
      </c>
      <c r="T905" s="65" t="str">
        <f t="shared" si="453"/>
        <v/>
      </c>
      <c r="U905" s="65" t="str">
        <f t="shared" si="453"/>
        <v/>
      </c>
      <c r="V905" s="66" t="str">
        <f t="shared" si="453"/>
        <v/>
      </c>
    </row>
    <row r="906" spans="1:22" ht="13.95" customHeight="1" x14ac:dyDescent="0.3">
      <c r="A906" s="81">
        <v>8057890</v>
      </c>
      <c r="B906" s="84" t="s">
        <v>241</v>
      </c>
      <c r="C906" s="58" t="s">
        <v>547</v>
      </c>
      <c r="D906" s="71"/>
      <c r="E906" s="91"/>
      <c r="F906" s="58"/>
      <c r="G906" s="58"/>
      <c r="H906" s="58"/>
      <c r="I906" s="58"/>
      <c r="J906" s="58"/>
      <c r="K906" s="58"/>
      <c r="L906" s="58"/>
      <c r="M906" s="58"/>
      <c r="Q906" s="58"/>
      <c r="R906" s="58"/>
      <c r="S906" s="58"/>
      <c r="T906" s="58"/>
      <c r="U906" s="58"/>
      <c r="V906" s="59"/>
    </row>
    <row r="907" spans="1:22" ht="13.95" customHeight="1" x14ac:dyDescent="0.3">
      <c r="A907" s="82"/>
      <c r="B907" s="85"/>
      <c r="C907" s="18" t="s">
        <v>548</v>
      </c>
      <c r="D907" s="72"/>
      <c r="E907" s="88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60"/>
    </row>
    <row r="908" spans="1:22" ht="13.95" customHeight="1" x14ac:dyDescent="0.3">
      <c r="A908" s="82"/>
      <c r="B908" s="85"/>
      <c r="C908" s="18" t="s">
        <v>549</v>
      </c>
      <c r="D908" s="72"/>
      <c r="E908" s="88"/>
      <c r="F908" s="63" t="str">
        <f t="shared" ref="F908:V908" si="454">IFERROR((F907-F906)/F906,"")</f>
        <v/>
      </c>
      <c r="G908" s="63" t="str">
        <f t="shared" si="454"/>
        <v/>
      </c>
      <c r="H908" s="63" t="str">
        <f t="shared" si="454"/>
        <v/>
      </c>
      <c r="I908" s="63" t="str">
        <f t="shared" si="454"/>
        <v/>
      </c>
      <c r="J908" s="63" t="str">
        <f t="shared" si="454"/>
        <v/>
      </c>
      <c r="K908" s="63" t="str">
        <f t="shared" si="454"/>
        <v/>
      </c>
      <c r="L908" s="63" t="str">
        <f t="shared" si="454"/>
        <v/>
      </c>
      <c r="M908" s="63" t="str">
        <f t="shared" si="454"/>
        <v/>
      </c>
      <c r="N908" s="35" t="str">
        <f t="shared" si="454"/>
        <v/>
      </c>
      <c r="O908" s="35" t="str">
        <f t="shared" si="454"/>
        <v/>
      </c>
      <c r="P908" s="35" t="str">
        <f t="shared" si="454"/>
        <v/>
      </c>
      <c r="Q908" s="63" t="str">
        <f t="shared" si="454"/>
        <v/>
      </c>
      <c r="R908" s="63" t="str">
        <f t="shared" si="454"/>
        <v/>
      </c>
      <c r="S908" s="63" t="str">
        <f t="shared" si="454"/>
        <v/>
      </c>
      <c r="T908" s="63" t="str">
        <f t="shared" si="454"/>
        <v/>
      </c>
      <c r="U908" s="63" t="str">
        <f t="shared" si="454"/>
        <v/>
      </c>
      <c r="V908" s="64" t="str">
        <f t="shared" si="454"/>
        <v/>
      </c>
    </row>
    <row r="909" spans="1:22" ht="13.95" customHeight="1" thickBot="1" x14ac:dyDescent="0.35">
      <c r="A909" s="83"/>
      <c r="B909" s="86"/>
      <c r="C909" s="61" t="s">
        <v>550</v>
      </c>
      <c r="D909" s="73"/>
      <c r="E909" s="89"/>
      <c r="F909" s="65" t="str">
        <f t="shared" ref="F909:V909" si="455">IFERROR(SQRT(2*(F907-F906)^2/(F907+F906)),"")</f>
        <v/>
      </c>
      <c r="G909" s="65" t="str">
        <f t="shared" si="455"/>
        <v/>
      </c>
      <c r="H909" s="65" t="str">
        <f t="shared" si="455"/>
        <v/>
      </c>
      <c r="I909" s="65" t="str">
        <f t="shared" si="455"/>
        <v/>
      </c>
      <c r="J909" s="65" t="str">
        <f t="shared" si="455"/>
        <v/>
      </c>
      <c r="K909" s="65" t="str">
        <f t="shared" si="455"/>
        <v/>
      </c>
      <c r="L909" s="65" t="str">
        <f t="shared" si="455"/>
        <v/>
      </c>
      <c r="M909" s="65" t="str">
        <f t="shared" si="455"/>
        <v/>
      </c>
      <c r="N909" s="70" t="str">
        <f t="shared" si="455"/>
        <v/>
      </c>
      <c r="O909" s="70" t="str">
        <f t="shared" si="455"/>
        <v/>
      </c>
      <c r="P909" s="70" t="str">
        <f t="shared" si="455"/>
        <v/>
      </c>
      <c r="Q909" s="65" t="str">
        <f t="shared" si="455"/>
        <v/>
      </c>
      <c r="R909" s="65" t="str">
        <f t="shared" si="455"/>
        <v/>
      </c>
      <c r="S909" s="65" t="str">
        <f t="shared" si="455"/>
        <v/>
      </c>
      <c r="T909" s="65" t="str">
        <f t="shared" si="455"/>
        <v/>
      </c>
      <c r="U909" s="65" t="str">
        <f t="shared" si="455"/>
        <v/>
      </c>
      <c r="V909" s="66" t="str">
        <f t="shared" si="455"/>
        <v/>
      </c>
    </row>
    <row r="910" spans="1:22" ht="13.95" customHeight="1" x14ac:dyDescent="0.3">
      <c r="A910" s="81">
        <v>8033400</v>
      </c>
      <c r="B910" s="84" t="s">
        <v>201</v>
      </c>
      <c r="C910" s="58" t="s">
        <v>547</v>
      </c>
      <c r="D910" s="71"/>
      <c r="E910" s="91"/>
      <c r="F910" s="58"/>
      <c r="G910" s="58"/>
      <c r="H910" s="58"/>
      <c r="I910" s="58"/>
      <c r="J910" s="58"/>
      <c r="K910" s="58"/>
      <c r="L910" s="58"/>
      <c r="M910" s="58"/>
      <c r="Q910" s="58"/>
      <c r="R910" s="58"/>
      <c r="S910" s="58"/>
      <c r="T910" s="58"/>
      <c r="U910" s="58"/>
      <c r="V910" s="59"/>
    </row>
    <row r="911" spans="1:22" ht="13.95" customHeight="1" x14ac:dyDescent="0.3">
      <c r="A911" s="82"/>
      <c r="B911" s="85"/>
      <c r="C911" s="18" t="s">
        <v>548</v>
      </c>
      <c r="D911" s="72"/>
      <c r="E911" s="88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60"/>
    </row>
    <row r="912" spans="1:22" ht="13.95" customHeight="1" x14ac:dyDescent="0.3">
      <c r="A912" s="82"/>
      <c r="B912" s="85"/>
      <c r="C912" s="18" t="s">
        <v>549</v>
      </c>
      <c r="D912" s="72"/>
      <c r="E912" s="88"/>
      <c r="F912" s="63" t="str">
        <f t="shared" ref="F912:V912" si="456">IFERROR((F911-F910)/F910,"")</f>
        <v/>
      </c>
      <c r="G912" s="63" t="str">
        <f t="shared" si="456"/>
        <v/>
      </c>
      <c r="H912" s="63" t="str">
        <f t="shared" si="456"/>
        <v/>
      </c>
      <c r="I912" s="63" t="str">
        <f t="shared" si="456"/>
        <v/>
      </c>
      <c r="J912" s="63" t="str">
        <f t="shared" si="456"/>
        <v/>
      </c>
      <c r="K912" s="63" t="str">
        <f t="shared" si="456"/>
        <v/>
      </c>
      <c r="L912" s="63" t="str">
        <f t="shared" si="456"/>
        <v/>
      </c>
      <c r="M912" s="63" t="str">
        <f t="shared" si="456"/>
        <v/>
      </c>
      <c r="N912" s="35" t="str">
        <f t="shared" si="456"/>
        <v/>
      </c>
      <c r="O912" s="35" t="str">
        <f t="shared" si="456"/>
        <v/>
      </c>
      <c r="P912" s="35" t="str">
        <f t="shared" si="456"/>
        <v/>
      </c>
      <c r="Q912" s="63" t="str">
        <f t="shared" si="456"/>
        <v/>
      </c>
      <c r="R912" s="63" t="str">
        <f t="shared" si="456"/>
        <v/>
      </c>
      <c r="S912" s="63" t="str">
        <f t="shared" si="456"/>
        <v/>
      </c>
      <c r="T912" s="63" t="str">
        <f t="shared" si="456"/>
        <v/>
      </c>
      <c r="U912" s="63" t="str">
        <f t="shared" si="456"/>
        <v/>
      </c>
      <c r="V912" s="64" t="str">
        <f t="shared" si="456"/>
        <v/>
      </c>
    </row>
    <row r="913" spans="1:22" ht="13.95" customHeight="1" thickBot="1" x14ac:dyDescent="0.35">
      <c r="A913" s="83"/>
      <c r="B913" s="86"/>
      <c r="C913" s="61" t="s">
        <v>550</v>
      </c>
      <c r="D913" s="73"/>
      <c r="E913" s="89"/>
      <c r="F913" s="65" t="str">
        <f t="shared" ref="F913:V913" si="457">IFERROR(SQRT(2*(F911-F910)^2/(F911+F910)),"")</f>
        <v/>
      </c>
      <c r="G913" s="65" t="str">
        <f t="shared" si="457"/>
        <v/>
      </c>
      <c r="H913" s="65" t="str">
        <f t="shared" si="457"/>
        <v/>
      </c>
      <c r="I913" s="65" t="str">
        <f t="shared" si="457"/>
        <v/>
      </c>
      <c r="J913" s="65" t="str">
        <f t="shared" si="457"/>
        <v/>
      </c>
      <c r="K913" s="65" t="str">
        <f t="shared" si="457"/>
        <v/>
      </c>
      <c r="L913" s="65" t="str">
        <f t="shared" si="457"/>
        <v/>
      </c>
      <c r="M913" s="65" t="str">
        <f t="shared" si="457"/>
        <v/>
      </c>
      <c r="N913" s="70" t="str">
        <f t="shared" si="457"/>
        <v/>
      </c>
      <c r="O913" s="70" t="str">
        <f t="shared" si="457"/>
        <v/>
      </c>
      <c r="P913" s="70" t="str">
        <f t="shared" si="457"/>
        <v/>
      </c>
      <c r="Q913" s="65" t="str">
        <f t="shared" si="457"/>
        <v/>
      </c>
      <c r="R913" s="65" t="str">
        <f t="shared" si="457"/>
        <v/>
      </c>
      <c r="S913" s="65" t="str">
        <f t="shared" si="457"/>
        <v/>
      </c>
      <c r="T913" s="65" t="str">
        <f t="shared" si="457"/>
        <v/>
      </c>
      <c r="U913" s="65" t="str">
        <f t="shared" si="457"/>
        <v/>
      </c>
      <c r="V913" s="66" t="str">
        <f t="shared" si="457"/>
        <v/>
      </c>
    </row>
    <row r="914" spans="1:22" ht="13.95" customHeight="1" x14ac:dyDescent="0.3">
      <c r="A914" s="81">
        <v>8033300</v>
      </c>
      <c r="B914" s="84" t="s">
        <v>200</v>
      </c>
      <c r="C914" s="58" t="s">
        <v>547</v>
      </c>
      <c r="D914" s="71"/>
      <c r="E914" s="91"/>
      <c r="F914" s="58"/>
      <c r="G914" s="58"/>
      <c r="H914" s="58"/>
      <c r="I914" s="58"/>
      <c r="J914" s="58"/>
      <c r="K914" s="58"/>
      <c r="L914" s="58"/>
      <c r="M914" s="58"/>
      <c r="Q914" s="58"/>
      <c r="R914" s="58"/>
      <c r="S914" s="58"/>
      <c r="T914" s="58"/>
      <c r="U914" s="58"/>
      <c r="V914" s="59"/>
    </row>
    <row r="915" spans="1:22" ht="13.95" customHeight="1" x14ac:dyDescent="0.3">
      <c r="A915" s="82"/>
      <c r="B915" s="85"/>
      <c r="C915" s="18" t="s">
        <v>548</v>
      </c>
      <c r="D915" s="72"/>
      <c r="E915" s="88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60"/>
    </row>
    <row r="916" spans="1:22" ht="13.95" customHeight="1" x14ac:dyDescent="0.3">
      <c r="A916" s="82"/>
      <c r="B916" s="85"/>
      <c r="C916" s="18" t="s">
        <v>549</v>
      </c>
      <c r="D916" s="72"/>
      <c r="E916" s="88"/>
      <c r="F916" s="63" t="str">
        <f t="shared" ref="F916:V916" si="458">IFERROR((F915-F914)/F914,"")</f>
        <v/>
      </c>
      <c r="G916" s="63" t="str">
        <f t="shared" si="458"/>
        <v/>
      </c>
      <c r="H916" s="63" t="str">
        <f t="shared" si="458"/>
        <v/>
      </c>
      <c r="I916" s="63" t="str">
        <f t="shared" si="458"/>
        <v/>
      </c>
      <c r="J916" s="63" t="str">
        <f t="shared" si="458"/>
        <v/>
      </c>
      <c r="K916" s="63" t="str">
        <f t="shared" si="458"/>
        <v/>
      </c>
      <c r="L916" s="63" t="str">
        <f t="shared" si="458"/>
        <v/>
      </c>
      <c r="M916" s="63" t="str">
        <f t="shared" si="458"/>
        <v/>
      </c>
      <c r="N916" s="35" t="str">
        <f t="shared" si="458"/>
        <v/>
      </c>
      <c r="O916" s="35" t="str">
        <f t="shared" si="458"/>
        <v/>
      </c>
      <c r="P916" s="35" t="str">
        <f t="shared" si="458"/>
        <v/>
      </c>
      <c r="Q916" s="63" t="str">
        <f t="shared" si="458"/>
        <v/>
      </c>
      <c r="R916" s="63" t="str">
        <f t="shared" si="458"/>
        <v/>
      </c>
      <c r="S916" s="63" t="str">
        <f t="shared" si="458"/>
        <v/>
      </c>
      <c r="T916" s="63" t="str">
        <f t="shared" si="458"/>
        <v/>
      </c>
      <c r="U916" s="63" t="str">
        <f t="shared" si="458"/>
        <v/>
      </c>
      <c r="V916" s="64" t="str">
        <f t="shared" si="458"/>
        <v/>
      </c>
    </row>
    <row r="917" spans="1:22" ht="13.95" customHeight="1" thickBot="1" x14ac:dyDescent="0.35">
      <c r="A917" s="83"/>
      <c r="B917" s="86"/>
      <c r="C917" s="61" t="s">
        <v>550</v>
      </c>
      <c r="D917" s="73"/>
      <c r="E917" s="89"/>
      <c r="F917" s="65" t="str">
        <f t="shared" ref="F917:V917" si="459">IFERROR(SQRT(2*(F915-F914)^2/(F915+F914)),"")</f>
        <v/>
      </c>
      <c r="G917" s="65" t="str">
        <f t="shared" si="459"/>
        <v/>
      </c>
      <c r="H917" s="65" t="str">
        <f t="shared" si="459"/>
        <v/>
      </c>
      <c r="I917" s="65" t="str">
        <f t="shared" si="459"/>
        <v/>
      </c>
      <c r="J917" s="65" t="str">
        <f t="shared" si="459"/>
        <v/>
      </c>
      <c r="K917" s="65" t="str">
        <f t="shared" si="459"/>
        <v/>
      </c>
      <c r="L917" s="65" t="str">
        <f t="shared" si="459"/>
        <v/>
      </c>
      <c r="M917" s="65" t="str">
        <f t="shared" si="459"/>
        <v/>
      </c>
      <c r="N917" s="70" t="str">
        <f t="shared" si="459"/>
        <v/>
      </c>
      <c r="O917" s="70" t="str">
        <f t="shared" si="459"/>
        <v/>
      </c>
      <c r="P917" s="70" t="str">
        <f t="shared" si="459"/>
        <v/>
      </c>
      <c r="Q917" s="65" t="str">
        <f t="shared" si="459"/>
        <v/>
      </c>
      <c r="R917" s="65" t="str">
        <f t="shared" si="459"/>
        <v/>
      </c>
      <c r="S917" s="65" t="str">
        <f t="shared" si="459"/>
        <v/>
      </c>
      <c r="T917" s="65" t="str">
        <f t="shared" si="459"/>
        <v/>
      </c>
      <c r="U917" s="65" t="str">
        <f t="shared" si="459"/>
        <v/>
      </c>
      <c r="V917" s="66" t="str">
        <f t="shared" si="459"/>
        <v/>
      </c>
    </row>
    <row r="918" spans="1:22" ht="13.95" customHeight="1" x14ac:dyDescent="0.3">
      <c r="A918" s="81">
        <v>8034000</v>
      </c>
      <c r="B918" s="84" t="s">
        <v>92</v>
      </c>
      <c r="C918" s="58" t="s">
        <v>547</v>
      </c>
      <c r="D918" s="71"/>
      <c r="E918" s="91"/>
      <c r="F918" s="58"/>
      <c r="G918" s="58"/>
      <c r="H918" s="58"/>
      <c r="I918" s="58"/>
      <c r="J918" s="58"/>
      <c r="K918" s="58"/>
      <c r="L918" s="58"/>
      <c r="M918" s="58"/>
      <c r="Q918" s="58"/>
      <c r="R918" s="58"/>
      <c r="S918" s="58"/>
      <c r="T918" s="58"/>
      <c r="U918" s="58"/>
      <c r="V918" s="59"/>
    </row>
    <row r="919" spans="1:22" ht="13.95" customHeight="1" x14ac:dyDescent="0.3">
      <c r="A919" s="82"/>
      <c r="B919" s="85"/>
      <c r="C919" s="18" t="s">
        <v>548</v>
      </c>
      <c r="D919" s="72"/>
      <c r="E919" s="88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60"/>
    </row>
    <row r="920" spans="1:22" ht="13.95" customHeight="1" x14ac:dyDescent="0.3">
      <c r="A920" s="82"/>
      <c r="B920" s="85"/>
      <c r="C920" s="18" t="s">
        <v>549</v>
      </c>
      <c r="D920" s="72"/>
      <c r="E920" s="88"/>
      <c r="F920" s="63" t="str">
        <f t="shared" ref="F920:V920" si="460">IFERROR((F919-F918)/F918,"")</f>
        <v/>
      </c>
      <c r="G920" s="63" t="str">
        <f t="shared" si="460"/>
        <v/>
      </c>
      <c r="H920" s="63" t="str">
        <f t="shared" si="460"/>
        <v/>
      </c>
      <c r="I920" s="63" t="str">
        <f t="shared" si="460"/>
        <v/>
      </c>
      <c r="J920" s="63" t="str">
        <f t="shared" si="460"/>
        <v/>
      </c>
      <c r="K920" s="63" t="str">
        <f t="shared" si="460"/>
        <v/>
      </c>
      <c r="L920" s="63" t="str">
        <f t="shared" si="460"/>
        <v/>
      </c>
      <c r="M920" s="63" t="str">
        <f t="shared" si="460"/>
        <v/>
      </c>
      <c r="N920" s="35" t="str">
        <f t="shared" si="460"/>
        <v/>
      </c>
      <c r="O920" s="35" t="str">
        <f t="shared" si="460"/>
        <v/>
      </c>
      <c r="P920" s="35" t="str">
        <f t="shared" si="460"/>
        <v/>
      </c>
      <c r="Q920" s="63" t="str">
        <f t="shared" si="460"/>
        <v/>
      </c>
      <c r="R920" s="63" t="str">
        <f t="shared" si="460"/>
        <v/>
      </c>
      <c r="S920" s="63" t="str">
        <f t="shared" si="460"/>
        <v/>
      </c>
      <c r="T920" s="63" t="str">
        <f t="shared" si="460"/>
        <v/>
      </c>
      <c r="U920" s="63" t="str">
        <f t="shared" si="460"/>
        <v/>
      </c>
      <c r="V920" s="64" t="str">
        <f t="shared" si="460"/>
        <v/>
      </c>
    </row>
    <row r="921" spans="1:22" ht="13.95" customHeight="1" thickBot="1" x14ac:dyDescent="0.35">
      <c r="A921" s="83"/>
      <c r="B921" s="86"/>
      <c r="C921" s="61" t="s">
        <v>550</v>
      </c>
      <c r="D921" s="73"/>
      <c r="E921" s="89"/>
      <c r="F921" s="65" t="str">
        <f t="shared" ref="F921:V921" si="461">IFERROR(SQRT(2*(F919-F918)^2/(F919+F918)),"")</f>
        <v/>
      </c>
      <c r="G921" s="65" t="str">
        <f t="shared" si="461"/>
        <v/>
      </c>
      <c r="H921" s="65" t="str">
        <f t="shared" si="461"/>
        <v/>
      </c>
      <c r="I921" s="65" t="str">
        <f t="shared" si="461"/>
        <v/>
      </c>
      <c r="J921" s="65" t="str">
        <f t="shared" si="461"/>
        <v/>
      </c>
      <c r="K921" s="65" t="str">
        <f t="shared" si="461"/>
        <v/>
      </c>
      <c r="L921" s="65" t="str">
        <f t="shared" si="461"/>
        <v/>
      </c>
      <c r="M921" s="65" t="str">
        <f t="shared" si="461"/>
        <v/>
      </c>
      <c r="N921" s="70" t="str">
        <f t="shared" si="461"/>
        <v/>
      </c>
      <c r="O921" s="70" t="str">
        <f t="shared" si="461"/>
        <v/>
      </c>
      <c r="P921" s="70" t="str">
        <f t="shared" si="461"/>
        <v/>
      </c>
      <c r="Q921" s="65" t="str">
        <f t="shared" si="461"/>
        <v/>
      </c>
      <c r="R921" s="65" t="str">
        <f t="shared" si="461"/>
        <v/>
      </c>
      <c r="S921" s="65" t="str">
        <f t="shared" si="461"/>
        <v/>
      </c>
      <c r="T921" s="65" t="str">
        <f t="shared" si="461"/>
        <v/>
      </c>
      <c r="U921" s="65" t="str">
        <f t="shared" si="461"/>
        <v/>
      </c>
      <c r="V921" s="66" t="str">
        <f t="shared" si="461"/>
        <v/>
      </c>
    </row>
    <row r="922" spans="1:22" ht="13.95" customHeight="1" x14ac:dyDescent="0.3">
      <c r="A922" s="81">
        <v>8012100</v>
      </c>
      <c r="B922" s="84" t="s">
        <v>44</v>
      </c>
      <c r="C922" s="58" t="s">
        <v>547</v>
      </c>
      <c r="D922" s="71"/>
      <c r="E922" s="91"/>
      <c r="F922" s="58"/>
      <c r="G922" s="58"/>
      <c r="H922" s="58"/>
      <c r="I922" s="58"/>
      <c r="J922" s="58"/>
      <c r="K922" s="58"/>
      <c r="L922" s="58"/>
      <c r="M922" s="58"/>
      <c r="Q922" s="58"/>
      <c r="R922" s="58"/>
      <c r="S922" s="58"/>
      <c r="T922" s="58"/>
      <c r="U922" s="58"/>
      <c r="V922" s="59"/>
    </row>
    <row r="923" spans="1:22" ht="13.95" customHeight="1" x14ac:dyDescent="0.3">
      <c r="A923" s="82"/>
      <c r="B923" s="85"/>
      <c r="C923" s="18" t="s">
        <v>548</v>
      </c>
      <c r="D923" s="72"/>
      <c r="E923" s="88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60"/>
    </row>
    <row r="924" spans="1:22" ht="13.95" customHeight="1" x14ac:dyDescent="0.3">
      <c r="A924" s="82"/>
      <c r="B924" s="85"/>
      <c r="C924" s="18" t="s">
        <v>549</v>
      </c>
      <c r="D924" s="72"/>
      <c r="E924" s="88"/>
      <c r="F924" s="63" t="str">
        <f t="shared" ref="F924:V924" si="462">IFERROR((F923-F922)/F922,"")</f>
        <v/>
      </c>
      <c r="G924" s="63" t="str">
        <f t="shared" si="462"/>
        <v/>
      </c>
      <c r="H924" s="63" t="str">
        <f t="shared" si="462"/>
        <v/>
      </c>
      <c r="I924" s="63" t="str">
        <f t="shared" si="462"/>
        <v/>
      </c>
      <c r="J924" s="63" t="str">
        <f t="shared" si="462"/>
        <v/>
      </c>
      <c r="K924" s="63" t="str">
        <f t="shared" si="462"/>
        <v/>
      </c>
      <c r="L924" s="63" t="str">
        <f t="shared" si="462"/>
        <v/>
      </c>
      <c r="M924" s="63" t="str">
        <f t="shared" si="462"/>
        <v/>
      </c>
      <c r="N924" s="35" t="str">
        <f t="shared" si="462"/>
        <v/>
      </c>
      <c r="O924" s="35" t="str">
        <f t="shared" si="462"/>
        <v/>
      </c>
      <c r="P924" s="35" t="str">
        <f t="shared" si="462"/>
        <v/>
      </c>
      <c r="Q924" s="63" t="str">
        <f t="shared" si="462"/>
        <v/>
      </c>
      <c r="R924" s="63" t="str">
        <f t="shared" si="462"/>
        <v/>
      </c>
      <c r="S924" s="63" t="str">
        <f t="shared" si="462"/>
        <v/>
      </c>
      <c r="T924" s="63" t="str">
        <f t="shared" si="462"/>
        <v/>
      </c>
      <c r="U924" s="63" t="str">
        <f t="shared" si="462"/>
        <v/>
      </c>
      <c r="V924" s="64" t="str">
        <f t="shared" si="462"/>
        <v/>
      </c>
    </row>
    <row r="925" spans="1:22" ht="13.95" customHeight="1" thickBot="1" x14ac:dyDescent="0.35">
      <c r="A925" s="83"/>
      <c r="B925" s="86"/>
      <c r="C925" s="61" t="s">
        <v>550</v>
      </c>
      <c r="D925" s="73"/>
      <c r="E925" s="89"/>
      <c r="F925" s="65" t="str">
        <f t="shared" ref="F925:V925" si="463">IFERROR(SQRT(2*(F923-F922)^2/(F923+F922)),"")</f>
        <v/>
      </c>
      <c r="G925" s="65" t="str">
        <f t="shared" si="463"/>
        <v/>
      </c>
      <c r="H925" s="65" t="str">
        <f t="shared" si="463"/>
        <v/>
      </c>
      <c r="I925" s="65" t="str">
        <f t="shared" si="463"/>
        <v/>
      </c>
      <c r="J925" s="65" t="str">
        <f t="shared" si="463"/>
        <v/>
      </c>
      <c r="K925" s="65" t="str">
        <f t="shared" si="463"/>
        <v/>
      </c>
      <c r="L925" s="65" t="str">
        <f t="shared" si="463"/>
        <v/>
      </c>
      <c r="M925" s="65" t="str">
        <f t="shared" si="463"/>
        <v/>
      </c>
      <c r="N925" s="70" t="str">
        <f t="shared" si="463"/>
        <v/>
      </c>
      <c r="O925" s="70" t="str">
        <f t="shared" si="463"/>
        <v/>
      </c>
      <c r="P925" s="70" t="str">
        <f t="shared" si="463"/>
        <v/>
      </c>
      <c r="Q925" s="65" t="str">
        <f t="shared" si="463"/>
        <v/>
      </c>
      <c r="R925" s="65" t="str">
        <f t="shared" si="463"/>
        <v/>
      </c>
      <c r="S925" s="65" t="str">
        <f t="shared" si="463"/>
        <v/>
      </c>
      <c r="T925" s="65" t="str">
        <f t="shared" si="463"/>
        <v/>
      </c>
      <c r="U925" s="65" t="str">
        <f t="shared" si="463"/>
        <v/>
      </c>
      <c r="V925" s="66" t="str">
        <f t="shared" si="463"/>
        <v/>
      </c>
    </row>
    <row r="926" spans="1:22" ht="13.95" customHeight="1" x14ac:dyDescent="0.3">
      <c r="A926" s="81">
        <v>8055300</v>
      </c>
      <c r="B926" s="84" t="s">
        <v>133</v>
      </c>
      <c r="C926" s="58" t="s">
        <v>547</v>
      </c>
      <c r="D926" s="71"/>
      <c r="E926" s="91"/>
      <c r="F926" s="58"/>
      <c r="G926" s="58"/>
      <c r="H926" s="58"/>
      <c r="I926" s="58"/>
      <c r="J926" s="58"/>
      <c r="K926" s="58"/>
      <c r="L926" s="58"/>
      <c r="M926" s="58"/>
      <c r="Q926" s="58"/>
      <c r="R926" s="58"/>
      <c r="S926" s="58"/>
      <c r="T926" s="58"/>
      <c r="U926" s="58"/>
      <c r="V926" s="59"/>
    </row>
    <row r="927" spans="1:22" ht="13.95" customHeight="1" x14ac:dyDescent="0.3">
      <c r="A927" s="82"/>
      <c r="B927" s="85"/>
      <c r="C927" s="18" t="s">
        <v>548</v>
      </c>
      <c r="D927" s="72"/>
      <c r="E927" s="88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60"/>
    </row>
    <row r="928" spans="1:22" ht="13.95" customHeight="1" x14ac:dyDescent="0.3">
      <c r="A928" s="82"/>
      <c r="B928" s="85"/>
      <c r="C928" s="18" t="s">
        <v>549</v>
      </c>
      <c r="D928" s="72"/>
      <c r="E928" s="88"/>
      <c r="F928" s="63" t="str">
        <f t="shared" ref="F928:V928" si="464">IFERROR((F927-F926)/F926,"")</f>
        <v/>
      </c>
      <c r="G928" s="63" t="str">
        <f t="shared" si="464"/>
        <v/>
      </c>
      <c r="H928" s="63" t="str">
        <f t="shared" si="464"/>
        <v/>
      </c>
      <c r="I928" s="63" t="str">
        <f t="shared" si="464"/>
        <v/>
      </c>
      <c r="J928" s="63" t="str">
        <f t="shared" si="464"/>
        <v/>
      </c>
      <c r="K928" s="63" t="str">
        <f t="shared" si="464"/>
        <v/>
      </c>
      <c r="L928" s="63" t="str">
        <f t="shared" si="464"/>
        <v/>
      </c>
      <c r="M928" s="63" t="str">
        <f t="shared" si="464"/>
        <v/>
      </c>
      <c r="N928" s="35" t="str">
        <f t="shared" si="464"/>
        <v/>
      </c>
      <c r="O928" s="35" t="str">
        <f t="shared" si="464"/>
        <v/>
      </c>
      <c r="P928" s="35" t="str">
        <f t="shared" si="464"/>
        <v/>
      </c>
      <c r="Q928" s="63" t="str">
        <f t="shared" si="464"/>
        <v/>
      </c>
      <c r="R928" s="63" t="str">
        <f t="shared" si="464"/>
        <v/>
      </c>
      <c r="S928" s="63" t="str">
        <f t="shared" si="464"/>
        <v/>
      </c>
      <c r="T928" s="63" t="str">
        <f t="shared" si="464"/>
        <v/>
      </c>
      <c r="U928" s="63" t="str">
        <f t="shared" si="464"/>
        <v/>
      </c>
      <c r="V928" s="64" t="str">
        <f t="shared" si="464"/>
        <v/>
      </c>
    </row>
    <row r="929" spans="1:22" ht="13.95" customHeight="1" thickBot="1" x14ac:dyDescent="0.35">
      <c r="A929" s="83"/>
      <c r="B929" s="86"/>
      <c r="C929" s="61" t="s">
        <v>550</v>
      </c>
      <c r="D929" s="73"/>
      <c r="E929" s="89"/>
      <c r="F929" s="65" t="str">
        <f t="shared" ref="F929:V929" si="465">IFERROR(SQRT(2*(F927-F926)^2/(F927+F926)),"")</f>
        <v/>
      </c>
      <c r="G929" s="65" t="str">
        <f t="shared" si="465"/>
        <v/>
      </c>
      <c r="H929" s="65" t="str">
        <f t="shared" si="465"/>
        <v/>
      </c>
      <c r="I929" s="65" t="str">
        <f t="shared" si="465"/>
        <v/>
      </c>
      <c r="J929" s="65" t="str">
        <f t="shared" si="465"/>
        <v/>
      </c>
      <c r="K929" s="65" t="str">
        <f t="shared" si="465"/>
        <v/>
      </c>
      <c r="L929" s="65" t="str">
        <f t="shared" si="465"/>
        <v/>
      </c>
      <c r="M929" s="65" t="str">
        <f t="shared" si="465"/>
        <v/>
      </c>
      <c r="N929" s="70" t="str">
        <f t="shared" si="465"/>
        <v/>
      </c>
      <c r="O929" s="70" t="str">
        <f t="shared" si="465"/>
        <v/>
      </c>
      <c r="P929" s="70" t="str">
        <f t="shared" si="465"/>
        <v/>
      </c>
      <c r="Q929" s="65" t="str">
        <f t="shared" si="465"/>
        <v/>
      </c>
      <c r="R929" s="65" t="str">
        <f t="shared" si="465"/>
        <v/>
      </c>
      <c r="S929" s="65" t="str">
        <f t="shared" si="465"/>
        <v/>
      </c>
      <c r="T929" s="65" t="str">
        <f t="shared" si="465"/>
        <v/>
      </c>
      <c r="U929" s="65" t="str">
        <f t="shared" si="465"/>
        <v/>
      </c>
      <c r="V929" s="66" t="str">
        <f t="shared" si="465"/>
        <v/>
      </c>
    </row>
    <row r="930" spans="1:22" ht="13.95" customHeight="1" x14ac:dyDescent="0.3">
      <c r="A930" s="81">
        <v>8025200</v>
      </c>
      <c r="B930" s="84" t="s">
        <v>193</v>
      </c>
      <c r="C930" s="58" t="s">
        <v>547</v>
      </c>
      <c r="D930" s="71"/>
      <c r="E930" s="91"/>
      <c r="F930" s="58"/>
      <c r="G930" s="58"/>
      <c r="H930" s="58"/>
      <c r="I930" s="58"/>
      <c r="J930" s="58"/>
      <c r="K930" s="58"/>
      <c r="L930" s="58"/>
      <c r="M930" s="58"/>
      <c r="Q930" s="58"/>
      <c r="R930" s="58"/>
      <c r="S930" s="58"/>
      <c r="T930" s="58"/>
      <c r="U930" s="58"/>
      <c r="V930" s="59"/>
    </row>
    <row r="931" spans="1:22" ht="13.95" customHeight="1" x14ac:dyDescent="0.3">
      <c r="A931" s="82"/>
      <c r="B931" s="85"/>
      <c r="C931" s="18" t="s">
        <v>548</v>
      </c>
      <c r="D931" s="72"/>
      <c r="E931" s="88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60"/>
    </row>
    <row r="932" spans="1:22" ht="13.95" customHeight="1" x14ac:dyDescent="0.3">
      <c r="A932" s="82"/>
      <c r="B932" s="85"/>
      <c r="C932" s="18" t="s">
        <v>549</v>
      </c>
      <c r="D932" s="72"/>
      <c r="E932" s="88"/>
      <c r="F932" s="63" t="str">
        <f t="shared" ref="F932:V932" si="466">IFERROR((F931-F930)/F930,"")</f>
        <v/>
      </c>
      <c r="G932" s="63" t="str">
        <f t="shared" si="466"/>
        <v/>
      </c>
      <c r="H932" s="63" t="str">
        <f t="shared" si="466"/>
        <v/>
      </c>
      <c r="I932" s="63" t="str">
        <f t="shared" si="466"/>
        <v/>
      </c>
      <c r="J932" s="63" t="str">
        <f t="shared" si="466"/>
        <v/>
      </c>
      <c r="K932" s="63" t="str">
        <f t="shared" si="466"/>
        <v/>
      </c>
      <c r="L932" s="63" t="str">
        <f t="shared" si="466"/>
        <v/>
      </c>
      <c r="M932" s="63" t="str">
        <f t="shared" si="466"/>
        <v/>
      </c>
      <c r="N932" s="35" t="str">
        <f t="shared" si="466"/>
        <v/>
      </c>
      <c r="O932" s="35" t="str">
        <f t="shared" si="466"/>
        <v/>
      </c>
      <c r="P932" s="35" t="str">
        <f t="shared" si="466"/>
        <v/>
      </c>
      <c r="Q932" s="63" t="str">
        <f t="shared" si="466"/>
        <v/>
      </c>
      <c r="R932" s="63" t="str">
        <f t="shared" si="466"/>
        <v/>
      </c>
      <c r="S932" s="63" t="str">
        <f t="shared" si="466"/>
        <v/>
      </c>
      <c r="T932" s="63" t="str">
        <f t="shared" si="466"/>
        <v/>
      </c>
      <c r="U932" s="63" t="str">
        <f t="shared" si="466"/>
        <v/>
      </c>
      <c r="V932" s="64" t="str">
        <f t="shared" si="466"/>
        <v/>
      </c>
    </row>
    <row r="933" spans="1:22" ht="13.95" customHeight="1" thickBot="1" x14ac:dyDescent="0.35">
      <c r="A933" s="83"/>
      <c r="B933" s="86"/>
      <c r="C933" s="61" t="s">
        <v>550</v>
      </c>
      <c r="D933" s="73"/>
      <c r="E933" s="89"/>
      <c r="F933" s="65" t="str">
        <f t="shared" ref="F933:V933" si="467">IFERROR(SQRT(2*(F931-F930)^2/(F931+F930)),"")</f>
        <v/>
      </c>
      <c r="G933" s="65" t="str">
        <f t="shared" si="467"/>
        <v/>
      </c>
      <c r="H933" s="65" t="str">
        <f t="shared" si="467"/>
        <v/>
      </c>
      <c r="I933" s="65" t="str">
        <f t="shared" si="467"/>
        <v/>
      </c>
      <c r="J933" s="65" t="str">
        <f t="shared" si="467"/>
        <v/>
      </c>
      <c r="K933" s="65" t="str">
        <f t="shared" si="467"/>
        <v/>
      </c>
      <c r="L933" s="65" t="str">
        <f t="shared" si="467"/>
        <v/>
      </c>
      <c r="M933" s="65" t="str">
        <f t="shared" si="467"/>
        <v/>
      </c>
      <c r="N933" s="70" t="str">
        <f t="shared" si="467"/>
        <v/>
      </c>
      <c r="O933" s="70" t="str">
        <f t="shared" si="467"/>
        <v/>
      </c>
      <c r="P933" s="70" t="str">
        <f t="shared" si="467"/>
        <v/>
      </c>
      <c r="Q933" s="65" t="str">
        <f t="shared" si="467"/>
        <v/>
      </c>
      <c r="R933" s="65" t="str">
        <f t="shared" si="467"/>
        <v/>
      </c>
      <c r="S933" s="65" t="str">
        <f t="shared" si="467"/>
        <v/>
      </c>
      <c r="T933" s="65" t="str">
        <f t="shared" si="467"/>
        <v/>
      </c>
      <c r="U933" s="65" t="str">
        <f t="shared" si="467"/>
        <v/>
      </c>
      <c r="V933" s="66" t="str">
        <f t="shared" si="467"/>
        <v/>
      </c>
    </row>
    <row r="934" spans="1:22" ht="13.95" customHeight="1" x14ac:dyDescent="0.3">
      <c r="A934" s="81">
        <v>8024800</v>
      </c>
      <c r="B934" s="84" t="s">
        <v>67</v>
      </c>
      <c r="C934" s="58" t="s">
        <v>547</v>
      </c>
      <c r="D934" s="71"/>
      <c r="E934" s="91"/>
      <c r="F934" s="58"/>
      <c r="G934" s="58"/>
      <c r="H934" s="58"/>
      <c r="I934" s="58"/>
      <c r="J934" s="58"/>
      <c r="K934" s="58"/>
      <c r="L934" s="58"/>
      <c r="M934" s="58"/>
      <c r="Q934" s="58"/>
      <c r="R934" s="58"/>
      <c r="S934" s="58"/>
      <c r="T934" s="58"/>
      <c r="U934" s="58"/>
      <c r="V934" s="59"/>
    </row>
    <row r="935" spans="1:22" ht="13.95" customHeight="1" x14ac:dyDescent="0.3">
      <c r="A935" s="82"/>
      <c r="B935" s="85"/>
      <c r="C935" s="18" t="s">
        <v>548</v>
      </c>
      <c r="D935" s="72"/>
      <c r="E935" s="88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60"/>
    </row>
    <row r="936" spans="1:22" ht="13.95" customHeight="1" x14ac:dyDescent="0.3">
      <c r="A936" s="82"/>
      <c r="B936" s="85"/>
      <c r="C936" s="18" t="s">
        <v>549</v>
      </c>
      <c r="D936" s="72"/>
      <c r="E936" s="88"/>
      <c r="F936" s="63" t="str">
        <f t="shared" ref="F936:V936" si="468">IFERROR((F935-F934)/F934,"")</f>
        <v/>
      </c>
      <c r="G936" s="63" t="str">
        <f t="shared" si="468"/>
        <v/>
      </c>
      <c r="H936" s="63" t="str">
        <f t="shared" si="468"/>
        <v/>
      </c>
      <c r="I936" s="63" t="str">
        <f t="shared" si="468"/>
        <v/>
      </c>
      <c r="J936" s="63" t="str">
        <f t="shared" si="468"/>
        <v/>
      </c>
      <c r="K936" s="63" t="str">
        <f t="shared" si="468"/>
        <v/>
      </c>
      <c r="L936" s="63" t="str">
        <f t="shared" si="468"/>
        <v/>
      </c>
      <c r="M936" s="63" t="str">
        <f t="shared" si="468"/>
        <v/>
      </c>
      <c r="N936" s="35" t="str">
        <f t="shared" si="468"/>
        <v/>
      </c>
      <c r="O936" s="35" t="str">
        <f t="shared" si="468"/>
        <v/>
      </c>
      <c r="P936" s="35" t="str">
        <f t="shared" si="468"/>
        <v/>
      </c>
      <c r="Q936" s="63" t="str">
        <f t="shared" si="468"/>
        <v/>
      </c>
      <c r="R936" s="63" t="str">
        <f t="shared" si="468"/>
        <v/>
      </c>
      <c r="S936" s="63" t="str">
        <f t="shared" si="468"/>
        <v/>
      </c>
      <c r="T936" s="63" t="str">
        <f t="shared" si="468"/>
        <v/>
      </c>
      <c r="U936" s="63" t="str">
        <f t="shared" si="468"/>
        <v/>
      </c>
      <c r="V936" s="64" t="str">
        <f t="shared" si="468"/>
        <v/>
      </c>
    </row>
    <row r="937" spans="1:22" ht="13.95" customHeight="1" thickBot="1" x14ac:dyDescent="0.35">
      <c r="A937" s="83"/>
      <c r="B937" s="86"/>
      <c r="C937" s="61" t="s">
        <v>550</v>
      </c>
      <c r="D937" s="73"/>
      <c r="E937" s="89"/>
      <c r="F937" s="65" t="str">
        <f t="shared" ref="F937:V937" si="469">IFERROR(SQRT(2*(F935-F934)^2/(F935+F934)),"")</f>
        <v/>
      </c>
      <c r="G937" s="65" t="str">
        <f t="shared" si="469"/>
        <v/>
      </c>
      <c r="H937" s="65" t="str">
        <f t="shared" si="469"/>
        <v/>
      </c>
      <c r="I937" s="65" t="str">
        <f t="shared" si="469"/>
        <v/>
      </c>
      <c r="J937" s="65" t="str">
        <f t="shared" si="469"/>
        <v/>
      </c>
      <c r="K937" s="65" t="str">
        <f t="shared" si="469"/>
        <v/>
      </c>
      <c r="L937" s="65" t="str">
        <f t="shared" si="469"/>
        <v/>
      </c>
      <c r="M937" s="65" t="str">
        <f t="shared" si="469"/>
        <v/>
      </c>
      <c r="N937" s="70" t="str">
        <f t="shared" si="469"/>
        <v/>
      </c>
      <c r="O937" s="70" t="str">
        <f t="shared" si="469"/>
        <v/>
      </c>
      <c r="P937" s="70" t="str">
        <f t="shared" si="469"/>
        <v/>
      </c>
      <c r="Q937" s="65" t="str">
        <f t="shared" si="469"/>
        <v/>
      </c>
      <c r="R937" s="65" t="str">
        <f t="shared" si="469"/>
        <v/>
      </c>
      <c r="S937" s="65" t="str">
        <f t="shared" si="469"/>
        <v/>
      </c>
      <c r="T937" s="65" t="str">
        <f t="shared" si="469"/>
        <v/>
      </c>
      <c r="U937" s="65" t="str">
        <f t="shared" si="469"/>
        <v/>
      </c>
      <c r="V937" s="66" t="str">
        <f t="shared" si="469"/>
        <v/>
      </c>
    </row>
    <row r="938" spans="1:22" ht="13.95" customHeight="1" x14ac:dyDescent="0.3">
      <c r="A938" s="81">
        <v>8055200</v>
      </c>
      <c r="B938" s="84" t="s">
        <v>132</v>
      </c>
      <c r="C938" s="58" t="s">
        <v>547</v>
      </c>
      <c r="D938" s="71"/>
      <c r="E938" s="91"/>
      <c r="F938" s="58"/>
      <c r="G938" s="58"/>
      <c r="H938" s="58"/>
      <c r="I938" s="58"/>
      <c r="J938" s="58"/>
      <c r="K938" s="58"/>
      <c r="L938" s="58"/>
      <c r="M938" s="58"/>
      <c r="Q938" s="58"/>
      <c r="R938" s="58"/>
      <c r="S938" s="58"/>
      <c r="T938" s="58"/>
      <c r="U938" s="58"/>
      <c r="V938" s="59"/>
    </row>
    <row r="939" spans="1:22" ht="13.95" customHeight="1" x14ac:dyDescent="0.3">
      <c r="A939" s="82"/>
      <c r="B939" s="85"/>
      <c r="C939" s="18" t="s">
        <v>548</v>
      </c>
      <c r="D939" s="72"/>
      <c r="E939" s="88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60"/>
    </row>
    <row r="940" spans="1:22" ht="13.95" customHeight="1" x14ac:dyDescent="0.3">
      <c r="A940" s="82"/>
      <c r="B940" s="85"/>
      <c r="C940" s="18" t="s">
        <v>549</v>
      </c>
      <c r="D940" s="72"/>
      <c r="E940" s="88"/>
      <c r="F940" s="63" t="str">
        <f t="shared" ref="F940:V940" si="470">IFERROR((F939-F938)/F938,"")</f>
        <v/>
      </c>
      <c r="G940" s="63" t="str">
        <f t="shared" si="470"/>
        <v/>
      </c>
      <c r="H940" s="63" t="str">
        <f t="shared" si="470"/>
        <v/>
      </c>
      <c r="I940" s="63" t="str">
        <f t="shared" si="470"/>
        <v/>
      </c>
      <c r="J940" s="63" t="str">
        <f t="shared" si="470"/>
        <v/>
      </c>
      <c r="K940" s="63" t="str">
        <f t="shared" si="470"/>
        <v/>
      </c>
      <c r="L940" s="63" t="str">
        <f t="shared" si="470"/>
        <v/>
      </c>
      <c r="M940" s="63" t="str">
        <f t="shared" si="470"/>
        <v/>
      </c>
      <c r="N940" s="35" t="str">
        <f t="shared" si="470"/>
        <v/>
      </c>
      <c r="O940" s="35" t="str">
        <f t="shared" si="470"/>
        <v/>
      </c>
      <c r="P940" s="35" t="str">
        <f t="shared" si="470"/>
        <v/>
      </c>
      <c r="Q940" s="63" t="str">
        <f t="shared" si="470"/>
        <v/>
      </c>
      <c r="R940" s="63" t="str">
        <f t="shared" si="470"/>
        <v/>
      </c>
      <c r="S940" s="63" t="str">
        <f t="shared" si="470"/>
        <v/>
      </c>
      <c r="T940" s="63" t="str">
        <f t="shared" si="470"/>
        <v/>
      </c>
      <c r="U940" s="63" t="str">
        <f t="shared" si="470"/>
        <v/>
      </c>
      <c r="V940" s="64" t="str">
        <f t="shared" si="470"/>
        <v/>
      </c>
    </row>
    <row r="941" spans="1:22" ht="13.95" customHeight="1" thickBot="1" x14ac:dyDescent="0.35">
      <c r="A941" s="83"/>
      <c r="B941" s="86"/>
      <c r="C941" s="61" t="s">
        <v>550</v>
      </c>
      <c r="D941" s="73"/>
      <c r="E941" s="89"/>
      <c r="F941" s="65" t="str">
        <f t="shared" ref="F941:V941" si="471">IFERROR(SQRT(2*(F939-F938)^2/(F939+F938)),"")</f>
        <v/>
      </c>
      <c r="G941" s="65" t="str">
        <f t="shared" si="471"/>
        <v/>
      </c>
      <c r="H941" s="65" t="str">
        <f t="shared" si="471"/>
        <v/>
      </c>
      <c r="I941" s="65" t="str">
        <f t="shared" si="471"/>
        <v/>
      </c>
      <c r="J941" s="65" t="str">
        <f t="shared" si="471"/>
        <v/>
      </c>
      <c r="K941" s="65" t="str">
        <f t="shared" si="471"/>
        <v/>
      </c>
      <c r="L941" s="65" t="str">
        <f t="shared" si="471"/>
        <v/>
      </c>
      <c r="M941" s="65" t="str">
        <f t="shared" si="471"/>
        <v/>
      </c>
      <c r="N941" s="70" t="str">
        <f t="shared" si="471"/>
        <v/>
      </c>
      <c r="O941" s="70" t="str">
        <f t="shared" si="471"/>
        <v/>
      </c>
      <c r="P941" s="70" t="str">
        <f t="shared" si="471"/>
        <v/>
      </c>
      <c r="Q941" s="65" t="str">
        <f t="shared" si="471"/>
        <v/>
      </c>
      <c r="R941" s="65" t="str">
        <f t="shared" si="471"/>
        <v/>
      </c>
      <c r="S941" s="65" t="str">
        <f t="shared" si="471"/>
        <v/>
      </c>
      <c r="T941" s="65" t="str">
        <f t="shared" si="471"/>
        <v/>
      </c>
      <c r="U941" s="65" t="str">
        <f t="shared" si="471"/>
        <v/>
      </c>
      <c r="V941" s="66" t="str">
        <f t="shared" si="471"/>
        <v/>
      </c>
    </row>
    <row r="942" spans="1:22" ht="13.95" customHeight="1" x14ac:dyDescent="0.3">
      <c r="A942" s="68">
        <v>8051100</v>
      </c>
      <c r="B942" s="69" t="s">
        <v>25</v>
      </c>
      <c r="C942" s="58" t="s">
        <v>547</v>
      </c>
      <c r="D942" s="71"/>
      <c r="E942" s="67"/>
      <c r="F942" s="58"/>
      <c r="G942" s="58"/>
      <c r="H942" s="58"/>
      <c r="I942" s="58"/>
      <c r="J942" s="58"/>
      <c r="K942" s="58"/>
      <c r="L942" s="58"/>
      <c r="M942" s="58"/>
      <c r="Q942" s="58"/>
      <c r="R942" s="58"/>
      <c r="S942" s="58"/>
      <c r="T942" s="58"/>
      <c r="U942" s="58"/>
      <c r="V942" s="59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71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D406:D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06:D709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66:D769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38:A941"/>
    <mergeCell ref="B938:B941"/>
    <mergeCell ref="E938:E941"/>
    <mergeCell ref="D438:D4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2457230C4F9E4DA825C9D1CB604B08" ma:contentTypeVersion="18" ma:contentTypeDescription="Create a new document." ma:contentTypeScope="" ma:versionID="a968becac9ef59a9e5a106553a584d98">
  <xsd:schema xmlns:xsd="http://www.w3.org/2001/XMLSchema" xmlns:xs="http://www.w3.org/2001/XMLSchema" xmlns:p="http://schemas.microsoft.com/office/2006/metadata/properties" xmlns:ns2="d6b5b295-0925-4059-9c8d-70bac062743e" xmlns:ns3="ebbb316b-69a7-4801-9b68-77c185b7f9b7" xmlns:ns4="66dacab7-a067-4aaf-b88d-e77dc82a1624" targetNamespace="http://schemas.microsoft.com/office/2006/metadata/properties" ma:root="true" ma:fieldsID="f6d2d155dad479a55ac8525415d5f8f4" ns2:_="" ns3:_="" ns4:_="">
    <xsd:import namespace="d6b5b295-0925-4059-9c8d-70bac062743e"/>
    <xsd:import namespace="ebbb316b-69a7-4801-9b68-77c185b7f9b7"/>
    <xsd:import namespace="66dacab7-a067-4aaf-b88d-e77dc82a16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5b295-0925-4059-9c8d-70bac06274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3ae75ce-4bcd-48ac-ac55-3be0f0d58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bb316b-69a7-4801-9b68-77c185b7f9b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dacab7-a067-4aaf-b88d-e77dc82a1624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f7f8ef46-beb8-4ffe-9fe8-f9d2b6393517}" ma:internalName="TaxCatchAll" ma:showField="CatchAllData" ma:web="ebbb316b-69a7-4801-9b68-77c185b7f9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b5b295-0925-4059-9c8d-70bac062743e">
      <Terms xmlns="http://schemas.microsoft.com/office/infopath/2007/PartnerControls"/>
    </lcf76f155ced4ddcb4097134ff3c332f>
    <TaxCatchAll xmlns="66dacab7-a067-4aaf-b88d-e77dc82a1624" xsi:nil="true"/>
  </documentManagement>
</p:properties>
</file>

<file path=customXml/itemProps1.xml><?xml version="1.0" encoding="utf-8"?>
<ds:datastoreItem xmlns:ds="http://schemas.openxmlformats.org/officeDocument/2006/customXml" ds:itemID="{09E57B48-86C6-47A4-B3DA-0CBEEE1B76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8202591-CFBC-4BFF-BD53-DC2894E6E4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b5b295-0925-4059-9c8d-70bac062743e"/>
    <ds:schemaRef ds:uri="ebbb316b-69a7-4801-9b68-77c185b7f9b7"/>
    <ds:schemaRef ds:uri="66dacab7-a067-4aaf-b88d-e77dc82a16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4FA0FD9-1192-479C-AB79-34E582F16425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d6b5b295-0925-4059-9c8d-70bac062743e"/>
    <ds:schemaRef ds:uri="66dacab7-a067-4aaf-b88d-e77dc82a1624"/>
    <ds:schemaRef ds:uri="http://purl.org/dc/elements/1.1/"/>
    <ds:schemaRef ds:uri="http://purl.org/dc/dcmitype/"/>
    <ds:schemaRef ds:uri="http://purl.org/dc/terms/"/>
    <ds:schemaRef ds:uri="http://schemas.openxmlformats.org/package/2006/metadata/core-properties"/>
    <ds:schemaRef ds:uri="ebbb316b-69a7-4801-9b68-77c185b7f9b7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Results Summary</vt:lpstr>
      <vt:lpstr>Percent Difference </vt:lpstr>
      <vt:lpstr>Future Adjustments</vt:lpstr>
      <vt:lpstr>Manual Data</vt:lpstr>
      <vt:lpstr>Vision Data</vt:lpstr>
      <vt:lpstr>Kens example</vt:lpstr>
      <vt:lpstr>GEH</vt:lpstr>
      <vt:lpstr>Baseline</vt:lpstr>
      <vt:lpstr>Template</vt:lpstr>
      <vt:lpstr>1st Calibration</vt:lpstr>
      <vt:lpstr>4th Calibration</vt:lpstr>
      <vt:lpstr>3rd Calibration</vt:lpstr>
      <vt:lpstr>2nd Calibration</vt:lpstr>
      <vt:lpstr>CONSULTANT</vt:lpstr>
    </vt:vector>
  </TitlesOfParts>
  <Company>Hennepin County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 Regehr</dc:creator>
  <cp:lastModifiedBy>Sauharda M Shrestha</cp:lastModifiedBy>
  <dcterms:created xsi:type="dcterms:W3CDTF">2024-01-30T21:42:34Z</dcterms:created>
  <dcterms:modified xsi:type="dcterms:W3CDTF">2026-07-06T14:09:57Z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0x0101004D2457230C4F9E4DA825C9D1CB604B08</vt:lpwstr>
  </property>
  <property fmtid="{D5CDD505-2E9C-101B-9397-08002B2CF9AE}" pid="3" name="MediaServiceImageTags">
    <vt:lpwstr/>
  </property>
</Properties>
</file>