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3298\repos\Database-Practise\Tietokannat -kurssi cd_tietokanta\"/>
    </mc:Choice>
  </mc:AlternateContent>
  <bookViews>
    <workbookView xWindow="0" yWindow="0" windowWidth="28800" windowHeight="12300" activeTab="2"/>
  </bookViews>
  <sheets>
    <sheet name="Entiteeti" sheetId="1" r:id="rId1"/>
    <sheet name="Sheet1" sheetId="3" r:id="rId2"/>
    <sheet name="Esimerkit" sheetId="2" r:id="rId3"/>
    <sheet name="Sheet1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2" l="1"/>
  <c r="D71" i="2" s="1"/>
  <c r="F71" i="2" s="1"/>
  <c r="E71" i="2"/>
  <c r="E70" i="2"/>
  <c r="B70" i="2"/>
  <c r="D70" i="2" s="1"/>
  <c r="F70" i="2" s="1"/>
  <c r="B57" i="2"/>
  <c r="B55" i="2"/>
  <c r="C57" i="2"/>
  <c r="E57" i="2" s="1"/>
  <c r="D57" i="2"/>
  <c r="F57" i="2" s="1"/>
  <c r="B56" i="2"/>
  <c r="D56" i="2" s="1"/>
  <c r="D55" i="2"/>
  <c r="C56" i="2"/>
  <c r="E56" i="2" s="1"/>
  <c r="C40" i="2"/>
  <c r="D40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M36" i="2"/>
  <c r="L36" i="2"/>
  <c r="K36" i="2"/>
  <c r="J36" i="2"/>
  <c r="I36" i="2"/>
  <c r="H36" i="2"/>
  <c r="M35" i="2"/>
  <c r="L35" i="2"/>
  <c r="K35" i="2"/>
  <c r="J35" i="2"/>
  <c r="I35" i="2"/>
  <c r="H35" i="2"/>
  <c r="E68" i="2"/>
  <c r="E67" i="2"/>
  <c r="E66" i="2"/>
  <c r="E65" i="2"/>
  <c r="E64" i="2"/>
  <c r="E63" i="2"/>
  <c r="E62" i="2"/>
  <c r="E61" i="2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E69" i="2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47" i="2"/>
  <c r="E47" i="2" s="1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N35" i="2" l="1"/>
  <c r="F56" i="2"/>
  <c r="N36" i="2"/>
  <c r="F68" i="2"/>
  <c r="F67" i="2"/>
  <c r="F64" i="2"/>
  <c r="F63" i="2"/>
  <c r="F62" i="2"/>
  <c r="F66" i="2"/>
  <c r="F69" i="2"/>
  <c r="F65" i="2"/>
  <c r="F61" i="2"/>
  <c r="F49" i="2"/>
  <c r="F50" i="2"/>
  <c r="F53" i="2"/>
  <c r="F54" i="2"/>
  <c r="F47" i="2"/>
  <c r="F55" i="2"/>
  <c r="F51" i="2"/>
  <c r="F52" i="2"/>
  <c r="F48" i="2"/>
  <c r="N34" i="2"/>
  <c r="N33" i="2"/>
  <c r="N32" i="2"/>
  <c r="N31" i="2"/>
  <c r="N30" i="2"/>
  <c r="M26" i="2"/>
  <c r="M27" i="2"/>
  <c r="M28" i="2"/>
  <c r="M29" i="2"/>
  <c r="M25" i="2"/>
  <c r="L25" i="2"/>
  <c r="G78" i="2" l="1"/>
  <c r="G79" i="2"/>
  <c r="G80" i="2"/>
  <c r="G81" i="2"/>
  <c r="F78" i="2"/>
  <c r="F79" i="2"/>
  <c r="F80" i="2"/>
  <c r="F81" i="2"/>
  <c r="F77" i="2"/>
  <c r="G77" i="2"/>
  <c r="E81" i="2"/>
  <c r="E80" i="2"/>
  <c r="E79" i="2"/>
  <c r="E78" i="2"/>
  <c r="H78" i="2" s="1"/>
  <c r="E77" i="2"/>
  <c r="H77" i="2" s="1"/>
  <c r="I3" i="2"/>
  <c r="I4" i="2"/>
  <c r="I5" i="2"/>
  <c r="I6" i="2"/>
  <c r="I2" i="2"/>
  <c r="L26" i="2"/>
  <c r="L27" i="2"/>
  <c r="L28" i="2"/>
  <c r="L29" i="2"/>
  <c r="I25" i="2"/>
  <c r="H81" i="2" l="1"/>
  <c r="H80" i="2"/>
  <c r="H79" i="2"/>
  <c r="C39" i="2"/>
  <c r="C74" i="2"/>
  <c r="B74" i="2"/>
  <c r="C46" i="2"/>
  <c r="B60" i="2"/>
  <c r="H26" i="2"/>
  <c r="E74" i="2" l="1"/>
  <c r="D74" i="2"/>
  <c r="F74" i="2" l="1"/>
  <c r="E43" i="2"/>
  <c r="I26" i="2"/>
  <c r="I27" i="2"/>
  <c r="I28" i="2"/>
  <c r="I29" i="2"/>
  <c r="H27" i="2"/>
  <c r="H28" i="2"/>
  <c r="H29" i="2"/>
  <c r="H25" i="2"/>
  <c r="E19" i="2"/>
  <c r="E20" i="2"/>
  <c r="E21" i="2"/>
  <c r="E22" i="2"/>
  <c r="E18" i="2"/>
  <c r="F3" i="2"/>
  <c r="F4" i="2"/>
  <c r="F5" i="2"/>
  <c r="F6" i="2"/>
  <c r="F2" i="2"/>
  <c r="D39" i="2"/>
  <c r="D12" i="2"/>
  <c r="D13" i="2"/>
  <c r="D14" i="2"/>
  <c r="D15" i="2"/>
  <c r="D11" i="2"/>
  <c r="K26" i="2"/>
  <c r="K27" i="2"/>
  <c r="K28" i="2"/>
  <c r="K29" i="2"/>
  <c r="K25" i="2"/>
  <c r="G19" i="2"/>
  <c r="G20" i="2"/>
  <c r="G21" i="2"/>
  <c r="G22" i="2"/>
  <c r="G18" i="2"/>
  <c r="F18" i="2"/>
  <c r="F19" i="2"/>
  <c r="F20" i="2"/>
  <c r="F21" i="2"/>
  <c r="F22" i="2"/>
  <c r="H3" i="2"/>
  <c r="H4" i="2"/>
  <c r="H5" i="2"/>
  <c r="H6" i="2"/>
  <c r="H2" i="2"/>
  <c r="E60" i="2"/>
  <c r="E46" i="2"/>
  <c r="G43" i="2"/>
  <c r="D60" i="2"/>
  <c r="D46" i="2"/>
  <c r="G3" i="2"/>
  <c r="G4" i="2"/>
  <c r="G5" i="2"/>
  <c r="G6" i="2"/>
  <c r="G2" i="2"/>
  <c r="E12" i="2"/>
  <c r="E13" i="2"/>
  <c r="E14" i="2"/>
  <c r="E15" i="2"/>
  <c r="E11" i="2"/>
  <c r="J25" i="2"/>
  <c r="F43" i="2"/>
  <c r="J29" i="2"/>
  <c r="J28" i="2"/>
  <c r="J27" i="2"/>
  <c r="J26" i="2"/>
  <c r="F60" i="2" l="1"/>
  <c r="J3" i="2"/>
  <c r="J6" i="2"/>
  <c r="H19" i="2"/>
  <c r="J2" i="2"/>
  <c r="J5" i="2"/>
  <c r="N25" i="2"/>
  <c r="J4" i="2"/>
  <c r="N29" i="2"/>
  <c r="N28" i="2"/>
  <c r="N27" i="2"/>
  <c r="N26" i="2"/>
  <c r="H22" i="2"/>
  <c r="H21" i="2"/>
  <c r="F14" i="2"/>
  <c r="H20" i="2"/>
  <c r="H18" i="2"/>
  <c r="F46" i="2"/>
  <c r="F11" i="2"/>
  <c r="H43" i="2"/>
  <c r="F12" i="2"/>
  <c r="F13" i="2"/>
  <c r="F15" i="2"/>
  <c r="E6" i="4" l="1"/>
  <c r="D6" i="4"/>
  <c r="D5" i="4"/>
  <c r="E5" i="4" s="1"/>
  <c r="E4" i="4"/>
  <c r="D4" i="4"/>
  <c r="D3" i="4"/>
  <c r="E3" i="4" s="1"/>
  <c r="E2" i="4"/>
  <c r="D2" i="4"/>
</calcChain>
</file>

<file path=xl/sharedStrings.xml><?xml version="1.0" encoding="utf-8"?>
<sst xmlns="http://schemas.openxmlformats.org/spreadsheetml/2006/main" count="247" uniqueCount="112">
  <si>
    <t>Henkilo</t>
  </si>
  <si>
    <t>Entiteetti</t>
  </si>
  <si>
    <t>Attribuutti</t>
  </si>
  <si>
    <t>Tyyppi</t>
  </si>
  <si>
    <t>Pituus</t>
  </si>
  <si>
    <t>Koko</t>
  </si>
  <si>
    <t>Määre</t>
  </si>
  <si>
    <t>Pakollisuus</t>
  </si>
  <si>
    <t>Selite</t>
  </si>
  <si>
    <t>Syntymäaika</t>
  </si>
  <si>
    <t>avain</t>
  </si>
  <si>
    <t>sAika</t>
  </si>
  <si>
    <t>kokonaisluku</t>
  </si>
  <si>
    <t>32bit</t>
  </si>
  <si>
    <t>PK, UQ, Auto</t>
  </si>
  <si>
    <t>surregaatti</t>
  </si>
  <si>
    <t>Huom</t>
  </si>
  <si>
    <t>päivämäärä</t>
  </si>
  <si>
    <t>UQ</t>
  </si>
  <si>
    <t>sNimi</t>
  </si>
  <si>
    <t>merkkijono</t>
  </si>
  <si>
    <t>Sukunimi</t>
  </si>
  <si>
    <t>eNimi</t>
  </si>
  <si>
    <t>Etunimi</t>
  </si>
  <si>
    <t>[Sukupuoli]</t>
  </si>
  <si>
    <t>viittaus</t>
  </si>
  <si>
    <t>Sukupuoli</t>
  </si>
  <si>
    <t>FK</t>
  </si>
  <si>
    <t>[Siviilisaaty]</t>
  </si>
  <si>
    <t>Siviilisääty</t>
  </si>
  <si>
    <t>koodi</t>
  </si>
  <si>
    <t>ISO standardi</t>
  </si>
  <si>
    <t>nimike</t>
  </si>
  <si>
    <t>selite</t>
  </si>
  <si>
    <t>Siviilisaaty</t>
  </si>
  <si>
    <t>Naimaton</t>
  </si>
  <si>
    <t>Naimisissa</t>
  </si>
  <si>
    <t>Eronnut</t>
  </si>
  <si>
    <t>Leski</t>
  </si>
  <si>
    <t>S</t>
  </si>
  <si>
    <t>N</t>
  </si>
  <si>
    <t>R</t>
  </si>
  <si>
    <t>E</t>
  </si>
  <si>
    <t>L</t>
  </si>
  <si>
    <t>naimaton</t>
  </si>
  <si>
    <t>naimisissa</t>
  </si>
  <si>
    <t>rekisteröidyssä parisuhteessa</t>
  </si>
  <si>
    <t>eronnut</t>
  </si>
  <si>
    <t>leski</t>
  </si>
  <si>
    <t>Rekisteröidyssä parisuhteessa</t>
  </si>
  <si>
    <t xml:space="preserve">Insert into dbo.siviilisaaty (koodi, nimike, selite) values </t>
  </si>
  <si>
    <t>nimi</t>
  </si>
  <si>
    <t>cd_avain</t>
  </si>
  <si>
    <t>maa_avain</t>
  </si>
  <si>
    <t>vuosi_avain</t>
  </si>
  <si>
    <t>CD</t>
  </si>
  <si>
    <t>Maa</t>
  </si>
  <si>
    <t>isoalpha2</t>
  </si>
  <si>
    <t>Esittäjä</t>
  </si>
  <si>
    <t>Sweden</t>
  </si>
  <si>
    <t>Kappale</t>
  </si>
  <si>
    <t>esittaja_avain</t>
  </si>
  <si>
    <t>SE</t>
  </si>
  <si>
    <t>Genre</t>
  </si>
  <si>
    <t xml:space="preserve">insert into genre (nimi) values( </t>
  </si>
  <si>
    <t>yhtio_avain</t>
  </si>
  <si>
    <t>Levy-yhtiö</t>
  </si>
  <si>
    <t xml:space="preserve">insert into yhtio (nimi, maa_avain, vuosi_avain) values( </t>
  </si>
  <si>
    <t>CD_Kappale</t>
  </si>
  <si>
    <t>kappale_avain</t>
  </si>
  <si>
    <t>Kappale_Genre</t>
  </si>
  <si>
    <t>genre_avain</t>
  </si>
  <si>
    <t xml:space="preserve">insert into kappale_genre (kappale_avain, genre_avain) values( </t>
  </si>
  <si>
    <t xml:space="preserve">insert into cd_kappale (cd_avain, kappale_avain) values( </t>
  </si>
  <si>
    <t xml:space="preserve">insert into maa (isoalpha2, nimi) values( </t>
  </si>
  <si>
    <t>kesto</t>
  </si>
  <si>
    <t xml:space="preserve">insert into esittaja (nimi, maa_avain, vuosi_avain) values( </t>
  </si>
  <si>
    <t>CD_Esittaja</t>
  </si>
  <si>
    <t xml:space="preserve">insert into cd_esittaja (cd_avain, esittaja_avain) values( </t>
  </si>
  <si>
    <t>Europe</t>
  </si>
  <si>
    <t>Epic Records</t>
  </si>
  <si>
    <t>US</t>
  </si>
  <si>
    <t>United States of America</t>
  </si>
  <si>
    <t>The Final Countdown</t>
  </si>
  <si>
    <t>Hard Rock</t>
  </si>
  <si>
    <t>tubepath</t>
  </si>
  <si>
    <t>kuvapath</t>
  </si>
  <si>
    <t xml:space="preserve">insert into cd (nimi, yhtio_avain, vuosi_avain, kuvapath) values( </t>
  </si>
  <si>
    <t>User</t>
  </si>
  <si>
    <t>tunnus</t>
  </si>
  <si>
    <t>salasana</t>
  </si>
  <si>
    <t>tyyppi</t>
  </si>
  <si>
    <t>janne</t>
  </si>
  <si>
    <t>jannu</t>
  </si>
  <si>
    <t xml:space="preserve">insert into user (tunnus, salasana, tyyppi) values( </t>
  </si>
  <si>
    <t>numero</t>
  </si>
  <si>
    <t xml:space="preserve">insert into kappale (nimi, kesto, esittaja_avain, vuosi_avain, tubepath, numero) values( </t>
  </si>
  <si>
    <t>Be Quick or Be Dead</t>
  </si>
  <si>
    <t>Iron Maiden</t>
  </si>
  <si>
    <t>From Here to Eternity</t>
  </si>
  <si>
    <t>Afraid to Shoot Strangers</t>
  </si>
  <si>
    <t>Fear Is the Key</t>
  </si>
  <si>
    <t>Childhood's End</t>
  </si>
  <si>
    <t>Wasting Love</t>
  </si>
  <si>
    <t>Fear of The Dark</t>
  </si>
  <si>
    <t>The Fugitive</t>
  </si>
  <si>
    <t>Chains of Misery</t>
  </si>
  <si>
    <t>The Apparition</t>
  </si>
  <si>
    <t>Judas Be My Guide</t>
  </si>
  <si>
    <t>Weekend Warrior</t>
  </si>
  <si>
    <t>Fear of the Dark</t>
  </si>
  <si>
    <t>Heavy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</si>
</sst>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75" zoomScaleNormal="175" workbookViewId="0">
      <selection activeCell="A4" sqref="A4"/>
    </sheetView>
  </sheetViews>
  <sheetFormatPr defaultRowHeight="15" x14ac:dyDescent="0.25"/>
  <cols>
    <col min="1" max="1" width="11.5703125" customWidth="1"/>
    <col min="2" max="2" width="14.7109375" customWidth="1"/>
    <col min="3" max="3" width="12.5703125" customWidth="1"/>
    <col min="4" max="4" width="10" customWidth="1"/>
    <col min="5" max="5" width="8.28515625" customWidth="1"/>
    <col min="6" max="6" width="12.28515625" bestFit="1" customWidth="1"/>
    <col min="7" max="7" width="11" bestFit="1" customWidth="1"/>
    <col min="8" max="8" width="11" customWidth="1"/>
    <col min="9" max="9" width="12.5703125" customWidth="1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16</v>
      </c>
      <c r="I1" s="1" t="s">
        <v>8</v>
      </c>
    </row>
    <row r="2" spans="1:9" x14ac:dyDescent="0.25">
      <c r="A2" t="s">
        <v>26</v>
      </c>
      <c r="B2" s="2" t="s">
        <v>10</v>
      </c>
      <c r="C2" s="2" t="s">
        <v>12</v>
      </c>
      <c r="D2" s="2"/>
      <c r="E2" s="2" t="s">
        <v>13</v>
      </c>
      <c r="F2" s="2" t="s">
        <v>14</v>
      </c>
      <c r="G2" s="2">
        <v>1</v>
      </c>
      <c r="H2" s="2" t="s">
        <v>15</v>
      </c>
    </row>
    <row r="3" spans="1:9" x14ac:dyDescent="0.25">
      <c r="A3" t="s">
        <v>26</v>
      </c>
      <c r="B3" t="s">
        <v>30</v>
      </c>
      <c r="C3" t="s">
        <v>20</v>
      </c>
      <c r="D3">
        <v>1</v>
      </c>
      <c r="F3" t="s">
        <v>18</v>
      </c>
      <c r="G3">
        <v>1</v>
      </c>
      <c r="I3" t="s">
        <v>31</v>
      </c>
    </row>
    <row r="4" spans="1:9" x14ac:dyDescent="0.25">
      <c r="A4" t="s">
        <v>26</v>
      </c>
      <c r="B4" t="s">
        <v>32</v>
      </c>
      <c r="C4" t="s">
        <v>20</v>
      </c>
      <c r="D4">
        <v>10</v>
      </c>
      <c r="F4" t="s">
        <v>18</v>
      </c>
      <c r="G4">
        <v>1</v>
      </c>
    </row>
    <row r="5" spans="1:9" x14ac:dyDescent="0.25">
      <c r="A5" t="s">
        <v>26</v>
      </c>
      <c r="B5" t="s">
        <v>33</v>
      </c>
      <c r="C5" t="s">
        <v>20</v>
      </c>
      <c r="D5">
        <v>255</v>
      </c>
      <c r="G5">
        <v>0</v>
      </c>
    </row>
    <row r="7" spans="1:9" x14ac:dyDescent="0.25">
      <c r="A7" t="s">
        <v>34</v>
      </c>
      <c r="B7" s="2" t="s">
        <v>10</v>
      </c>
      <c r="C7" s="2" t="s">
        <v>12</v>
      </c>
      <c r="D7" s="2"/>
      <c r="E7" s="2" t="s">
        <v>13</v>
      </c>
      <c r="F7" s="2" t="s">
        <v>14</v>
      </c>
      <c r="G7" s="2">
        <v>1</v>
      </c>
      <c r="H7" s="2" t="s">
        <v>15</v>
      </c>
    </row>
    <row r="8" spans="1:9" x14ac:dyDescent="0.25">
      <c r="A8" t="s">
        <v>34</v>
      </c>
      <c r="B8" t="s">
        <v>30</v>
      </c>
      <c r="C8" t="s">
        <v>20</v>
      </c>
      <c r="D8">
        <v>1</v>
      </c>
      <c r="F8" t="s">
        <v>18</v>
      </c>
      <c r="G8">
        <v>1</v>
      </c>
    </row>
    <row r="9" spans="1:9" x14ac:dyDescent="0.25">
      <c r="A9" t="s">
        <v>34</v>
      </c>
      <c r="B9" t="s">
        <v>32</v>
      </c>
      <c r="C9" t="s">
        <v>20</v>
      </c>
      <c r="D9">
        <v>30</v>
      </c>
      <c r="F9" t="s">
        <v>18</v>
      </c>
      <c r="G9">
        <v>1</v>
      </c>
    </row>
    <row r="10" spans="1:9" x14ac:dyDescent="0.25">
      <c r="A10" t="s">
        <v>34</v>
      </c>
      <c r="B10" t="s">
        <v>33</v>
      </c>
      <c r="C10" t="s">
        <v>20</v>
      </c>
      <c r="D10">
        <v>255</v>
      </c>
      <c r="G10">
        <v>0</v>
      </c>
    </row>
    <row r="12" spans="1:9" s="2" customFormat="1" x14ac:dyDescent="0.25">
      <c r="A12" s="2" t="s">
        <v>0</v>
      </c>
      <c r="B12" s="2" t="s">
        <v>10</v>
      </c>
      <c r="C12" s="2" t="s">
        <v>12</v>
      </c>
      <c r="E12" s="2" t="s">
        <v>13</v>
      </c>
      <c r="F12" s="2" t="s">
        <v>14</v>
      </c>
      <c r="G12" s="2">
        <v>1</v>
      </c>
      <c r="H12" s="2" t="s">
        <v>15</v>
      </c>
    </row>
    <row r="13" spans="1:9" x14ac:dyDescent="0.25">
      <c r="A13" t="s">
        <v>0</v>
      </c>
      <c r="B13" t="s">
        <v>11</v>
      </c>
      <c r="C13" t="s">
        <v>17</v>
      </c>
      <c r="F13" t="s">
        <v>18</v>
      </c>
      <c r="G13">
        <v>1</v>
      </c>
      <c r="I13" t="s">
        <v>9</v>
      </c>
    </row>
    <row r="14" spans="1:9" x14ac:dyDescent="0.25">
      <c r="A14" t="s">
        <v>0</v>
      </c>
      <c r="B14" t="s">
        <v>19</v>
      </c>
      <c r="C14" t="s">
        <v>20</v>
      </c>
      <c r="D14">
        <v>50</v>
      </c>
      <c r="G14">
        <v>1</v>
      </c>
      <c r="I14" t="s">
        <v>21</v>
      </c>
    </row>
    <row r="15" spans="1:9" x14ac:dyDescent="0.25">
      <c r="A15" t="s">
        <v>0</v>
      </c>
      <c r="B15" t="s">
        <v>22</v>
      </c>
      <c r="C15" t="s">
        <v>20</v>
      </c>
      <c r="D15">
        <v>50</v>
      </c>
      <c r="G15">
        <v>1</v>
      </c>
      <c r="I15" t="s">
        <v>23</v>
      </c>
    </row>
    <row r="16" spans="1:9" x14ac:dyDescent="0.25">
      <c r="A16" t="s">
        <v>0</v>
      </c>
      <c r="B16" t="s">
        <v>24</v>
      </c>
      <c r="C16" t="s">
        <v>25</v>
      </c>
      <c r="F16" t="s">
        <v>27</v>
      </c>
      <c r="G16">
        <v>1</v>
      </c>
    </row>
    <row r="17" spans="1:9" x14ac:dyDescent="0.25">
      <c r="A17" t="s">
        <v>0</v>
      </c>
      <c r="B17" t="s">
        <v>28</v>
      </c>
      <c r="C17" t="s">
        <v>25</v>
      </c>
      <c r="F17" t="s">
        <v>27</v>
      </c>
      <c r="G17">
        <v>0</v>
      </c>
      <c r="I1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90" zoomScaleNormal="190" workbookViewId="0">
      <selection activeCell="A8" sqref="A8"/>
    </sheetView>
  </sheetViews>
  <sheetFormatPr defaultRowHeight="15" x14ac:dyDescent="0.25"/>
  <sheetData>
    <row r="1" spans="1:2" s="1" customFormat="1" x14ac:dyDescent="0.25">
      <c r="A1" s="1" t="s">
        <v>30</v>
      </c>
      <c r="B1" s="1" t="s">
        <v>32</v>
      </c>
    </row>
    <row r="2" spans="1:2" x14ac:dyDescent="0.25">
      <c r="A2" t="s">
        <v>39</v>
      </c>
      <c r="B2" t="s">
        <v>44</v>
      </c>
    </row>
    <row r="3" spans="1:2" x14ac:dyDescent="0.25">
      <c r="A3" t="s">
        <v>40</v>
      </c>
      <c r="B3" t="s">
        <v>45</v>
      </c>
    </row>
    <row r="4" spans="1:2" x14ac:dyDescent="0.25">
      <c r="A4" t="s">
        <v>41</v>
      </c>
      <c r="B4" t="s">
        <v>46</v>
      </c>
    </row>
    <row r="5" spans="1:2" x14ac:dyDescent="0.25">
      <c r="A5" t="s">
        <v>42</v>
      </c>
      <c r="B5" t="s">
        <v>47</v>
      </c>
    </row>
    <row r="6" spans="1:2" x14ac:dyDescent="0.25">
      <c r="A6" t="s">
        <v>43</v>
      </c>
      <c r="B6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85" zoomScaleNormal="85" workbookViewId="0">
      <selection activeCell="B27" sqref="B27"/>
    </sheetView>
  </sheetViews>
  <sheetFormatPr defaultColWidth="15.7109375" defaultRowHeight="15" x14ac:dyDescent="0.25"/>
  <cols>
    <col min="2" max="2" width="17.7109375" customWidth="1"/>
    <col min="5" max="5" width="15.7109375" customWidth="1"/>
    <col min="6" max="6" width="20" customWidth="1"/>
    <col min="7" max="7" width="25.28515625" customWidth="1"/>
    <col min="8" max="8" width="40.42578125" customWidth="1"/>
    <col min="9" max="9" width="25.5703125" customWidth="1"/>
    <col min="10" max="10" width="41" customWidth="1"/>
  </cols>
  <sheetData>
    <row r="1" spans="1:10" s="1" customFormat="1" x14ac:dyDescent="0.25">
      <c r="B1" s="1" t="s">
        <v>51</v>
      </c>
      <c r="C1" s="1" t="s">
        <v>65</v>
      </c>
      <c r="D1" s="1" t="s">
        <v>54</v>
      </c>
      <c r="E1" s="1" t="s">
        <v>86</v>
      </c>
      <c r="F1" s="1" t="s">
        <v>87</v>
      </c>
    </row>
    <row r="2" spans="1:10" x14ac:dyDescent="0.25">
      <c r="A2" t="s">
        <v>55</v>
      </c>
      <c r="B2" s="3" t="s">
        <v>83</v>
      </c>
      <c r="C2" t="s">
        <v>80</v>
      </c>
      <c r="D2">
        <v>1986</v>
      </c>
      <c r="F2" t="str">
        <f>"'"&amp;B2&amp;"', "</f>
        <v xml:space="preserve">'The Final Countdown', </v>
      </c>
      <c r="G2" t="str">
        <f xml:space="preserve"> "(select avain from yhtio where nimi = '" &amp; C2 &amp; "'), "</f>
        <v xml:space="preserve">(select avain from yhtio where nimi = 'Epic Records'), </v>
      </c>
      <c r="H2" t="str">
        <f xml:space="preserve"> "(select avain from vuosi where vuosi = '" &amp; D2 &amp; "')"</f>
        <v>(select avain from vuosi where vuosi = '1986')</v>
      </c>
      <c r="I2" t="str">
        <f>",'"&amp;E2&amp;"'"</f>
        <v>,''</v>
      </c>
      <c r="J2" t="str">
        <f>$F$1 &amp; F2 &amp; G2 &amp; H2 &amp;  I2 &amp;");"</f>
        <v>insert into cd (nimi, yhtio_avain, vuosi_avain, kuvapath) values( 'The Final Countdown', (select avain from yhtio where nimi = 'Epic Records'), (select avain from vuosi where vuosi = '1986'),'');</v>
      </c>
    </row>
    <row r="3" spans="1:10" x14ac:dyDescent="0.25">
      <c r="A3" t="s">
        <v>55</v>
      </c>
      <c r="B3" s="3" t="s">
        <v>104</v>
      </c>
      <c r="C3" t="s">
        <v>80</v>
      </c>
      <c r="D3">
        <v>1992</v>
      </c>
      <c r="F3" t="str">
        <f>"'"&amp;B3&amp;"', "</f>
        <v xml:space="preserve">'Fear of The Dark', </v>
      </c>
      <c r="G3" t="str">
        <f xml:space="preserve"> "(select avain from yhtio where nimi = '" &amp; C3 &amp; "'), "</f>
        <v xml:space="preserve">(select avain from yhtio where nimi = 'Epic Records'), </v>
      </c>
      <c r="H3" t="str">
        <f xml:space="preserve"> "(select avain from vuosi where vuosi = '" &amp; D3 &amp; "')"</f>
        <v>(select avain from vuosi where vuosi = '1992')</v>
      </c>
      <c r="I3" t="str">
        <f t="shared" ref="I3:I6" si="0">",'"&amp;E3&amp;"'"</f>
        <v>,''</v>
      </c>
      <c r="J3" t="str">
        <f t="shared" ref="J3:J6" si="1">$F$1 &amp; F3 &amp; G3 &amp; H3 &amp;  I3 &amp;");"</f>
        <v>insert into cd (nimi, yhtio_avain, vuosi_avain, kuvapath) values( 'Fear of The Dark', (select avain from yhtio where nimi = 'Epic Records'), (select avain from vuosi where vuosi = '1992'),'');</v>
      </c>
    </row>
    <row r="4" spans="1:10" x14ac:dyDescent="0.25">
      <c r="A4" t="s">
        <v>55</v>
      </c>
      <c r="B4" s="3"/>
      <c r="F4" t="str">
        <f>"'"&amp;B4&amp;"', "</f>
        <v xml:space="preserve">'', </v>
      </c>
      <c r="G4" t="str">
        <f xml:space="preserve"> "(select avain from yhtio where nimi = '" &amp; C4 &amp; "'), "</f>
        <v xml:space="preserve">(select avain from yhtio where nimi = ''), </v>
      </c>
      <c r="H4" t="str">
        <f xml:space="preserve"> "(select avain from vuosi where vuosi = '" &amp; D4 &amp; "')"</f>
        <v>(select avain from vuosi where vuosi = '')</v>
      </c>
      <c r="I4" t="str">
        <f t="shared" si="0"/>
        <v>,''</v>
      </c>
      <c r="J4" t="str">
        <f t="shared" si="1"/>
        <v>insert into cd (nimi, yhtio_avain, vuosi_avain, kuvapath) values( '', (select avain from yhtio where nimi = ''), (select avain from vuosi where vuosi = ''),'');</v>
      </c>
    </row>
    <row r="5" spans="1:10" x14ac:dyDescent="0.25">
      <c r="A5" t="s">
        <v>55</v>
      </c>
      <c r="B5" s="3"/>
      <c r="F5" t="str">
        <f>"'"&amp;B5&amp;"', "</f>
        <v xml:space="preserve">'', </v>
      </c>
      <c r="G5" t="str">
        <f xml:space="preserve"> "(select avain from yhtio where nimi = '" &amp; C5 &amp; "'), "</f>
        <v xml:space="preserve">(select avain from yhtio where nimi = ''), </v>
      </c>
      <c r="H5" t="str">
        <f xml:space="preserve"> "(select avain from vuosi where vuosi = '" &amp; D5 &amp; "')"</f>
        <v>(select avain from vuosi where vuosi = '')</v>
      </c>
      <c r="I5" t="str">
        <f t="shared" si="0"/>
        <v>,''</v>
      </c>
      <c r="J5" t="str">
        <f t="shared" si="1"/>
        <v>insert into cd (nimi, yhtio_avain, vuosi_avain, kuvapath) values( '', (select avain from yhtio where nimi = ''), (select avain from vuosi where vuosi = ''),'');</v>
      </c>
    </row>
    <row r="6" spans="1:10" x14ac:dyDescent="0.25">
      <c r="A6" t="s">
        <v>55</v>
      </c>
      <c r="B6" s="3"/>
      <c r="F6" t="str">
        <f>"'"&amp;B6&amp;"', "</f>
        <v xml:space="preserve">'', </v>
      </c>
      <c r="G6" t="str">
        <f xml:space="preserve"> "(select avain from yhtio where nimi = '" &amp; C6 &amp; "'), "</f>
        <v xml:space="preserve">(select avain from yhtio where nimi = ''), </v>
      </c>
      <c r="H6" t="str">
        <f xml:space="preserve"> "(select avain from vuosi where vuosi = '" &amp; D6 &amp; "')"</f>
        <v>(select avain from vuosi where vuosi = '')</v>
      </c>
      <c r="I6" t="str">
        <f t="shared" si="0"/>
        <v>,''</v>
      </c>
      <c r="J6" t="str">
        <f t="shared" si="1"/>
        <v>insert into cd (nimi, yhtio_avain, vuosi_avain, kuvapath) values( '', (select avain from yhtio where nimi = ''), (select avain from vuosi where vuosi = ''),'');</v>
      </c>
    </row>
    <row r="8" spans="1:10" s="1" customFormat="1" x14ac:dyDescent="0.25"/>
    <row r="10" spans="1:10" x14ac:dyDescent="0.25">
      <c r="A10" s="1"/>
      <c r="B10" s="1" t="s">
        <v>57</v>
      </c>
      <c r="C10" s="1" t="s">
        <v>51</v>
      </c>
      <c r="D10" s="1" t="s">
        <v>74</v>
      </c>
      <c r="E10" s="1"/>
      <c r="F10" s="1"/>
      <c r="G10" s="1"/>
      <c r="H10" s="1"/>
    </row>
    <row r="11" spans="1:10" x14ac:dyDescent="0.25">
      <c r="A11" t="s">
        <v>56</v>
      </c>
      <c r="B11" s="3" t="s">
        <v>62</v>
      </c>
      <c r="C11" t="s">
        <v>59</v>
      </c>
      <c r="D11" t="str">
        <f>"'"&amp;B11&amp;"', "</f>
        <v xml:space="preserve">'SE', </v>
      </c>
      <c r="E11" t="str">
        <f>"'"&amp;C11&amp;"'"</f>
        <v>'Sweden'</v>
      </c>
      <c r="F11" t="str">
        <f>$D$10 &amp; D11 &amp; E11 &amp; ");"</f>
        <v>insert into maa (isoalpha2, nimi) values( 'SE', 'Sweden');</v>
      </c>
    </row>
    <row r="12" spans="1:10" x14ac:dyDescent="0.25">
      <c r="A12" t="s">
        <v>56</v>
      </c>
      <c r="B12" s="3" t="s">
        <v>81</v>
      </c>
      <c r="C12" t="s">
        <v>82</v>
      </c>
      <c r="D12" t="str">
        <f t="shared" ref="D12:D15" si="2">"'"&amp;B12&amp;"', "</f>
        <v xml:space="preserve">'US', </v>
      </c>
      <c r="E12" t="str">
        <f t="shared" ref="E12:E15" si="3">"'"&amp;C12&amp;"'"</f>
        <v>'United States of America'</v>
      </c>
      <c r="F12" t="str">
        <f>$D$10 &amp; D12 &amp; E12 &amp; ");"</f>
        <v>insert into maa (isoalpha2, nimi) values( 'US', 'United States of America');</v>
      </c>
    </row>
    <row r="13" spans="1:10" s="1" customFormat="1" x14ac:dyDescent="0.25">
      <c r="A13" t="s">
        <v>56</v>
      </c>
      <c r="B13" s="3"/>
      <c r="C13"/>
      <c r="D13" t="str">
        <f t="shared" si="2"/>
        <v xml:space="preserve">'', </v>
      </c>
      <c r="E13" t="str">
        <f t="shared" si="3"/>
        <v>''</v>
      </c>
      <c r="F13" t="str">
        <f>$D$10 &amp; D13 &amp; E13 &amp; ");"</f>
        <v>insert into maa (isoalpha2, nimi) values( '', '');</v>
      </c>
      <c r="G13"/>
    </row>
    <row r="14" spans="1:10" x14ac:dyDescent="0.25">
      <c r="A14" t="s">
        <v>56</v>
      </c>
      <c r="B14" s="3"/>
      <c r="D14" t="str">
        <f t="shared" si="2"/>
        <v xml:space="preserve">'', </v>
      </c>
      <c r="E14" t="str">
        <f t="shared" si="3"/>
        <v>''</v>
      </c>
      <c r="F14" t="str">
        <f>$D$10 &amp; D14 &amp; E14 &amp; ");"</f>
        <v>insert into maa (isoalpha2, nimi) values( '', '');</v>
      </c>
    </row>
    <row r="15" spans="1:10" x14ac:dyDescent="0.25">
      <c r="A15" t="s">
        <v>56</v>
      </c>
      <c r="B15" s="3"/>
      <c r="D15" t="str">
        <f t="shared" si="2"/>
        <v xml:space="preserve">'', </v>
      </c>
      <c r="E15" t="str">
        <f t="shared" si="3"/>
        <v>''</v>
      </c>
      <c r="F15" t="str">
        <f>$D$10 &amp; D15 &amp; E15 &amp; ");"</f>
        <v>insert into maa (isoalpha2, nimi) values( '', '');</v>
      </c>
    </row>
    <row r="17" spans="1:14" x14ac:dyDescent="0.25">
      <c r="A17" s="1"/>
      <c r="B17" s="1" t="s">
        <v>51</v>
      </c>
      <c r="C17" s="1" t="s">
        <v>53</v>
      </c>
      <c r="D17" s="1" t="s">
        <v>54</v>
      </c>
      <c r="E17" s="1" t="s">
        <v>76</v>
      </c>
      <c r="F17" s="1"/>
      <c r="G17" s="1"/>
      <c r="H17" s="1"/>
      <c r="J17" s="1"/>
    </row>
    <row r="18" spans="1:14" x14ac:dyDescent="0.25">
      <c r="A18" t="s">
        <v>58</v>
      </c>
      <c r="B18" s="3" t="s">
        <v>79</v>
      </c>
      <c r="C18" t="s">
        <v>59</v>
      </c>
      <c r="D18">
        <v>1979</v>
      </c>
      <c r="E18" t="str">
        <f>"'"&amp;B18&amp;"', "</f>
        <v xml:space="preserve">'Europe', </v>
      </c>
      <c r="F18" t="str">
        <f xml:space="preserve"> "(select avain from maa where nimi = '" &amp; C18 &amp; "'), "</f>
        <v xml:space="preserve">(select avain from maa where nimi = 'Sweden'), </v>
      </c>
      <c r="G18" t="str">
        <f xml:space="preserve"> "(select avain from vuosi where vuosi = '" &amp; D18 &amp; "')"</f>
        <v>(select avain from vuosi where vuosi = '1979')</v>
      </c>
      <c r="H18" t="str">
        <f>$E$17 &amp; E18 &amp; F18 &amp; G18 &amp; ");"</f>
        <v>insert into esittaja (nimi, maa_avain, vuosi_avain) values( 'Europe', (select avain from maa where nimi = 'Sweden'), (select avain from vuosi where vuosi = '1979'));</v>
      </c>
    </row>
    <row r="19" spans="1:14" x14ac:dyDescent="0.25">
      <c r="A19" t="s">
        <v>58</v>
      </c>
      <c r="B19" s="3" t="s">
        <v>98</v>
      </c>
      <c r="C19" t="s">
        <v>82</v>
      </c>
      <c r="D19">
        <v>1975</v>
      </c>
      <c r="E19" t="str">
        <f>"'"&amp;B19&amp;"', "</f>
        <v xml:space="preserve">'Iron Maiden', </v>
      </c>
      <c r="F19" t="str">
        <f xml:space="preserve"> "(select avain from maa where nimi = '" &amp; C19 &amp; "'), "</f>
        <v xml:space="preserve">(select avain from maa where nimi = 'United States of America'), </v>
      </c>
      <c r="G19" t="str">
        <f xml:space="preserve"> "(select avain from vuosi where vuosi = '" &amp; D19 &amp; "')"</f>
        <v>(select avain from vuosi where vuosi = '1975')</v>
      </c>
      <c r="H19" t="str">
        <f t="shared" ref="H19:H22" si="4">$E$17 &amp; E19 &amp; F19 &amp; G19 &amp; ");"</f>
        <v>insert into esittaja (nimi, maa_avain, vuosi_avain) values( 'Iron Maiden', (select avain from maa where nimi = 'United States of America'), (select avain from vuosi where vuosi = '1975'));</v>
      </c>
    </row>
    <row r="20" spans="1:14" x14ac:dyDescent="0.25">
      <c r="A20" t="s">
        <v>58</v>
      </c>
      <c r="B20" s="3"/>
      <c r="E20" t="str">
        <f>"'"&amp;B20&amp;"', "</f>
        <v xml:space="preserve">'', </v>
      </c>
      <c r="F20" t="str">
        <f xml:space="preserve"> "(select avain from maa where nimi = '" &amp; C20 &amp; "'), "</f>
        <v xml:space="preserve">(select avain from maa where nimi = ''), </v>
      </c>
      <c r="G20" t="str">
        <f xml:space="preserve"> "(select avain from vuosi where vuosi = '" &amp; D20 &amp; "')"</f>
        <v>(select avain from vuosi where vuosi = '')</v>
      </c>
      <c r="H20" t="str">
        <f t="shared" si="4"/>
        <v>insert into esittaja (nimi, maa_avain, vuosi_avain) values( '', (select avain from maa where nimi = ''), (select avain from vuosi where vuosi = ''));</v>
      </c>
    </row>
    <row r="21" spans="1:14" x14ac:dyDescent="0.25">
      <c r="A21" t="s">
        <v>58</v>
      </c>
      <c r="B21" s="3"/>
      <c r="E21" t="str">
        <f>"'"&amp;B21&amp;"', "</f>
        <v xml:space="preserve">'', </v>
      </c>
      <c r="F21" t="str">
        <f xml:space="preserve"> "(select avain from maa where nimi = '" &amp; C21 &amp; "'), "</f>
        <v xml:space="preserve">(select avain from maa where nimi = ''), </v>
      </c>
      <c r="G21" t="str">
        <f xml:space="preserve"> "(select avain from vuosi where vuosi = '" &amp; D21 &amp; "')"</f>
        <v>(select avain from vuosi where vuosi = '')</v>
      </c>
      <c r="H21" t="str">
        <f t="shared" si="4"/>
        <v>insert into esittaja (nimi, maa_avain, vuosi_avain) values( '', (select avain from maa where nimi = ''), (select avain from vuosi where vuosi = ''));</v>
      </c>
    </row>
    <row r="22" spans="1:14" x14ac:dyDescent="0.25">
      <c r="A22" t="s">
        <v>58</v>
      </c>
      <c r="B22" s="3"/>
      <c r="E22" t="str">
        <f>"'"&amp;B22&amp;"', "</f>
        <v xml:space="preserve">'', </v>
      </c>
      <c r="F22" t="str">
        <f xml:space="preserve"> "(select avain from maa where nimi = '" &amp; C22 &amp; "'), "</f>
        <v xml:space="preserve">(select avain from maa where nimi = ''), </v>
      </c>
      <c r="G22" t="str">
        <f xml:space="preserve"> "(select avain from vuosi where vuosi = '" &amp; D22 &amp; "')"</f>
        <v>(select avain from vuosi where vuosi = '')</v>
      </c>
      <c r="H22" t="str">
        <f t="shared" si="4"/>
        <v>insert into esittaja (nimi, maa_avain, vuosi_avain) values( '', (select avain from maa where nimi = ''), (select avain from vuosi where vuosi = ''));</v>
      </c>
    </row>
    <row r="24" spans="1:14" x14ac:dyDescent="0.25">
      <c r="A24" s="1"/>
      <c r="B24" s="1" t="s">
        <v>51</v>
      </c>
      <c r="C24" s="1" t="s">
        <v>75</v>
      </c>
      <c r="D24" s="1" t="s">
        <v>61</v>
      </c>
      <c r="E24" s="1" t="s">
        <v>54</v>
      </c>
      <c r="F24" s="1" t="s">
        <v>85</v>
      </c>
      <c r="G24" s="1" t="s">
        <v>95</v>
      </c>
      <c r="H24" s="1" t="s">
        <v>96</v>
      </c>
      <c r="I24" s="1"/>
      <c r="J24" s="1"/>
      <c r="K24" s="1"/>
      <c r="L24" s="1"/>
    </row>
    <row r="25" spans="1:14" x14ac:dyDescent="0.25">
      <c r="A25" t="s">
        <v>60</v>
      </c>
      <c r="B25" s="3" t="s">
        <v>97</v>
      </c>
      <c r="C25">
        <v>204</v>
      </c>
      <c r="D25" t="s">
        <v>98</v>
      </c>
      <c r="E25">
        <v>1992</v>
      </c>
      <c r="G25">
        <v>1</v>
      </c>
      <c r="H25" t="str">
        <f t="shared" ref="H25:I29" si="5">"'"&amp;B25&amp;"', "</f>
        <v xml:space="preserve">'Be Quick or Be Dead', </v>
      </c>
      <c r="I25" t="str">
        <f t="shared" si="5"/>
        <v xml:space="preserve">'204', </v>
      </c>
      <c r="J25" t="str">
        <f t="shared" ref="J25:J36" si="6" xml:space="preserve"> "(select avain from esittaja where nimi = '" &amp; D25 &amp; "'), "</f>
        <v xml:space="preserve">(select avain from esittaja where nimi = 'Iron Maiden'), </v>
      </c>
      <c r="K25" t="str">
        <f t="shared" ref="K25:K36" si="7" xml:space="preserve"> "(select avain from vuosi where vuosi = '" &amp; E25 &amp; "')"</f>
        <v>(select avain from vuosi where vuosi = '1992')</v>
      </c>
      <c r="L25" t="str">
        <f>",'"&amp;F25&amp;"'"</f>
        <v>,''</v>
      </c>
      <c r="M25" t="str">
        <f>",'"&amp;G25&amp;"'"</f>
        <v>,'1'</v>
      </c>
      <c r="N25" t="str">
        <f>$H$24&amp; H25 &amp; I25 &amp; J25 &amp; K25 &amp; L25 &amp; M25 &amp; ");"</f>
        <v>insert into kappale (nimi, kesto, esittaja_avain, vuosi_avain, tubepath, numero) values( 'Be Quick or Be Dead', '204', (select avain from esittaja where nimi = 'Iron Maiden'), (select avain from vuosi where vuosi = '1992'),'','1');</v>
      </c>
    </row>
    <row r="26" spans="1:14" x14ac:dyDescent="0.25">
      <c r="A26" t="s">
        <v>60</v>
      </c>
      <c r="B26" s="3" t="s">
        <v>99</v>
      </c>
      <c r="C26">
        <v>218</v>
      </c>
      <c r="D26" t="s">
        <v>98</v>
      </c>
      <c r="E26">
        <v>1992</v>
      </c>
      <c r="G26">
        <v>2</v>
      </c>
      <c r="H26" t="str">
        <f t="shared" si="5"/>
        <v xml:space="preserve">'From Here to Eternity', </v>
      </c>
      <c r="I26" t="str">
        <f t="shared" si="5"/>
        <v xml:space="preserve">'218', </v>
      </c>
      <c r="J26" t="str">
        <f t="shared" si="6"/>
        <v xml:space="preserve">(select avain from esittaja where nimi = 'Iron Maiden'), </v>
      </c>
      <c r="K26" t="str">
        <f t="shared" si="7"/>
        <v>(select avain from vuosi where vuosi = '1992')</v>
      </c>
      <c r="L26" t="str">
        <f t="shared" ref="L26:L36" si="8">",'"&amp;F26&amp;"'"</f>
        <v>,''</v>
      </c>
      <c r="M26" t="str">
        <f t="shared" ref="M26:M29" si="9">",'"&amp;G26&amp;"'"</f>
        <v>,'2'</v>
      </c>
      <c r="N26" t="str">
        <f t="shared" ref="N26:N29" si="10">$H$24&amp; H26 &amp; I26 &amp; J26 &amp; K26 &amp; L26 &amp; M26 &amp; ");"</f>
        <v>insert into kappale (nimi, kesto, esittaja_avain, vuosi_avain, tubepath, numero) values( 'From Here to Eternity', '218', (select avain from esittaja where nimi = 'Iron Maiden'), (select avain from vuosi where vuosi = '1992'),'','2');</v>
      </c>
    </row>
    <row r="27" spans="1:14" x14ac:dyDescent="0.25">
      <c r="A27" t="s">
        <v>60</v>
      </c>
      <c r="B27" s="3" t="s">
        <v>100</v>
      </c>
      <c r="C27">
        <v>416</v>
      </c>
      <c r="D27" t="s">
        <v>98</v>
      </c>
      <c r="E27">
        <v>1992</v>
      </c>
      <c r="G27">
        <v>3</v>
      </c>
      <c r="H27" t="str">
        <f t="shared" si="5"/>
        <v xml:space="preserve">'Afraid to Shoot Strangers', </v>
      </c>
      <c r="I27" t="str">
        <f t="shared" si="5"/>
        <v xml:space="preserve">'416', </v>
      </c>
      <c r="J27" t="str">
        <f t="shared" si="6"/>
        <v xml:space="preserve">(select avain from esittaja where nimi = 'Iron Maiden'), </v>
      </c>
      <c r="K27" t="str">
        <f t="shared" si="7"/>
        <v>(select avain from vuosi where vuosi = '1992')</v>
      </c>
      <c r="L27" t="str">
        <f t="shared" si="8"/>
        <v>,''</v>
      </c>
      <c r="M27" t="str">
        <f t="shared" si="9"/>
        <v>,'3'</v>
      </c>
      <c r="N27" t="str">
        <f t="shared" si="10"/>
        <v>insert into kappale (nimi, kesto, esittaja_avain, vuosi_avain, tubepath, numero) values( 'Afraid to Shoot Strangers', '416', (select avain from esittaja where nimi = 'Iron Maiden'), (select avain from vuosi where vuosi = '1992'),'','3');</v>
      </c>
    </row>
    <row r="28" spans="1:14" x14ac:dyDescent="0.25">
      <c r="A28" t="s">
        <v>60</v>
      </c>
      <c r="B28" s="3" t="s">
        <v>101</v>
      </c>
      <c r="C28">
        <v>335</v>
      </c>
      <c r="D28" t="s">
        <v>98</v>
      </c>
      <c r="E28">
        <v>1992</v>
      </c>
      <c r="G28">
        <v>4</v>
      </c>
      <c r="H28" t="str">
        <f t="shared" si="5"/>
        <v xml:space="preserve">'Fear Is the Key', </v>
      </c>
      <c r="I28" t="str">
        <f t="shared" si="5"/>
        <v xml:space="preserve">'335', </v>
      </c>
      <c r="J28" t="str">
        <f t="shared" si="6"/>
        <v xml:space="preserve">(select avain from esittaja where nimi = 'Iron Maiden'), </v>
      </c>
      <c r="K28" t="str">
        <f t="shared" si="7"/>
        <v>(select avain from vuosi where vuosi = '1992')</v>
      </c>
      <c r="L28" t="str">
        <f t="shared" si="8"/>
        <v>,''</v>
      </c>
      <c r="M28" t="str">
        <f t="shared" si="9"/>
        <v>,'4'</v>
      </c>
      <c r="N28" t="str">
        <f t="shared" si="10"/>
        <v>insert into kappale (nimi, kesto, esittaja_avain, vuosi_avain, tubepath, numero) values( 'Fear Is the Key', '335', (select avain from esittaja where nimi = 'Iron Maiden'), (select avain from vuosi where vuosi = '1992'),'','4');</v>
      </c>
    </row>
    <row r="29" spans="1:14" x14ac:dyDescent="0.25">
      <c r="A29" t="s">
        <v>60</v>
      </c>
      <c r="B29" s="3" t="s">
        <v>102</v>
      </c>
      <c r="C29">
        <v>280</v>
      </c>
      <c r="D29" t="s">
        <v>98</v>
      </c>
      <c r="E29">
        <v>1992</v>
      </c>
      <c r="G29">
        <v>5</v>
      </c>
      <c r="H29" t="str">
        <f t="shared" si="5"/>
        <v xml:space="preserve">'Childhood's End', </v>
      </c>
      <c r="I29" t="str">
        <f t="shared" si="5"/>
        <v xml:space="preserve">'280', </v>
      </c>
      <c r="J29" t="str">
        <f t="shared" si="6"/>
        <v xml:space="preserve">(select avain from esittaja where nimi = 'Iron Maiden'), </v>
      </c>
      <c r="K29" t="str">
        <f t="shared" si="7"/>
        <v>(select avain from vuosi where vuosi = '1992')</v>
      </c>
      <c r="L29" t="str">
        <f t="shared" si="8"/>
        <v>,''</v>
      </c>
      <c r="M29" t="str">
        <f t="shared" si="9"/>
        <v>,'5'</v>
      </c>
      <c r="N29" t="str">
        <f t="shared" si="10"/>
        <v>insert into kappale (nimi, kesto, esittaja_avain, vuosi_avain, tubepath, numero) values( 'Childhood's End', '280', (select avain from esittaja where nimi = 'Iron Maiden'), (select avain from vuosi where vuosi = '1992'),'','5');</v>
      </c>
    </row>
    <row r="30" spans="1:14" x14ac:dyDescent="0.25">
      <c r="A30" t="s">
        <v>60</v>
      </c>
      <c r="B30" s="3" t="s">
        <v>103</v>
      </c>
      <c r="C30">
        <v>350</v>
      </c>
      <c r="D30" t="s">
        <v>98</v>
      </c>
      <c r="E30">
        <v>1992</v>
      </c>
      <c r="G30">
        <v>6</v>
      </c>
      <c r="H30" t="str">
        <f t="shared" ref="H30" si="11">"'"&amp;B30&amp;"', "</f>
        <v xml:space="preserve">'Wasting Love', </v>
      </c>
      <c r="I30" t="str">
        <f t="shared" ref="I30" si="12">"'"&amp;C30&amp;"', "</f>
        <v xml:space="preserve">'350', </v>
      </c>
      <c r="J30" t="str">
        <f t="shared" si="6"/>
        <v xml:space="preserve">(select avain from esittaja where nimi = 'Iron Maiden'), </v>
      </c>
      <c r="K30" t="str">
        <f t="shared" si="7"/>
        <v>(select avain from vuosi where vuosi = '1992')</v>
      </c>
      <c r="L30" t="str">
        <f t="shared" si="8"/>
        <v>,''</v>
      </c>
      <c r="M30" t="str">
        <f t="shared" ref="M30" si="13">",'"&amp;G30&amp;"'"</f>
        <v>,'6'</v>
      </c>
      <c r="N30" t="str">
        <f t="shared" ref="N30" si="14">$H$24&amp; H30 &amp; I30 &amp; J30 &amp; K30 &amp; L30 &amp; M30 &amp; ");"</f>
        <v>insert into kappale (nimi, kesto, esittaja_avain, vuosi_avain, tubepath, numero) values( 'Wasting Love', '350', (select avain from esittaja where nimi = 'Iron Maiden'), (select avain from vuosi where vuosi = '1992'),'','6');</v>
      </c>
    </row>
    <row r="31" spans="1:14" x14ac:dyDescent="0.25">
      <c r="A31" t="s">
        <v>60</v>
      </c>
      <c r="B31" s="3" t="s">
        <v>105</v>
      </c>
      <c r="C31">
        <v>294</v>
      </c>
      <c r="D31" t="s">
        <v>98</v>
      </c>
      <c r="E31">
        <v>1992</v>
      </c>
      <c r="G31">
        <v>7</v>
      </c>
      <c r="H31" t="str">
        <f t="shared" ref="H31:H32" si="15">"'"&amp;B31&amp;"', "</f>
        <v xml:space="preserve">'The Fugitive', </v>
      </c>
      <c r="I31" t="str">
        <f t="shared" ref="I31:I32" si="16">"'"&amp;C31&amp;"', "</f>
        <v xml:space="preserve">'294', </v>
      </c>
      <c r="J31" t="str">
        <f t="shared" si="6"/>
        <v xml:space="preserve">(select avain from esittaja where nimi = 'Iron Maiden'), </v>
      </c>
      <c r="K31" t="str">
        <f t="shared" si="7"/>
        <v>(select avain from vuosi where vuosi = '1992')</v>
      </c>
      <c r="L31" t="str">
        <f t="shared" si="8"/>
        <v>,''</v>
      </c>
      <c r="M31" t="str">
        <f t="shared" ref="M31:M32" si="17">",'"&amp;G31&amp;"'"</f>
        <v>,'7'</v>
      </c>
      <c r="N31" t="str">
        <f t="shared" ref="N31:N32" si="18">$H$24&amp; H31 &amp; I31 &amp; J31 &amp; K31 &amp; L31 &amp; M31 &amp; ");"</f>
        <v>insert into kappale (nimi, kesto, esittaja_avain, vuosi_avain, tubepath, numero) values( 'The Fugitive', '294', (select avain from esittaja where nimi = 'Iron Maiden'), (select avain from vuosi where vuosi = '1992'),'','7');</v>
      </c>
    </row>
    <row r="32" spans="1:14" x14ac:dyDescent="0.25">
      <c r="A32" t="s">
        <v>60</v>
      </c>
      <c r="B32" s="3" t="s">
        <v>106</v>
      </c>
      <c r="C32">
        <v>217</v>
      </c>
      <c r="D32" t="s">
        <v>98</v>
      </c>
      <c r="E32">
        <v>1992</v>
      </c>
      <c r="G32">
        <v>8</v>
      </c>
      <c r="H32" t="str">
        <f t="shared" si="15"/>
        <v xml:space="preserve">'Chains of Misery', </v>
      </c>
      <c r="I32" t="str">
        <f t="shared" si="16"/>
        <v xml:space="preserve">'217', </v>
      </c>
      <c r="J32" t="str">
        <f t="shared" si="6"/>
        <v xml:space="preserve">(select avain from esittaja where nimi = 'Iron Maiden'), </v>
      </c>
      <c r="K32" t="str">
        <f t="shared" si="7"/>
        <v>(select avain from vuosi where vuosi = '1992')</v>
      </c>
      <c r="L32" t="str">
        <f t="shared" si="8"/>
        <v>,''</v>
      </c>
      <c r="M32" t="str">
        <f t="shared" si="17"/>
        <v>,'8'</v>
      </c>
      <c r="N32" t="str">
        <f t="shared" si="18"/>
        <v>insert into kappale (nimi, kesto, esittaja_avain, vuosi_avain, tubepath, numero) values( 'Chains of Misery', '217', (select avain from esittaja where nimi = 'Iron Maiden'), (select avain from vuosi where vuosi = '1992'),'','8');</v>
      </c>
    </row>
    <row r="33" spans="1:14" x14ac:dyDescent="0.25">
      <c r="A33" t="s">
        <v>60</v>
      </c>
      <c r="B33" s="3" t="s">
        <v>107</v>
      </c>
      <c r="C33">
        <v>234</v>
      </c>
      <c r="D33" t="s">
        <v>98</v>
      </c>
      <c r="E33">
        <v>1992</v>
      </c>
      <c r="G33">
        <v>9</v>
      </c>
      <c r="H33" t="str">
        <f t="shared" ref="H33" si="19">"'"&amp;B33&amp;"', "</f>
        <v xml:space="preserve">'The Apparition', </v>
      </c>
      <c r="I33" t="str">
        <f t="shared" ref="I33" si="20">"'"&amp;C33&amp;"', "</f>
        <v xml:space="preserve">'234', </v>
      </c>
      <c r="J33" t="str">
        <f t="shared" si="6"/>
        <v xml:space="preserve">(select avain from esittaja where nimi = 'Iron Maiden'), </v>
      </c>
      <c r="K33" t="str">
        <f t="shared" si="7"/>
        <v>(select avain from vuosi where vuosi = '1992')</v>
      </c>
      <c r="L33" t="str">
        <f t="shared" si="8"/>
        <v>,''</v>
      </c>
      <c r="M33" t="str">
        <f t="shared" ref="M33" si="21">",'"&amp;G33&amp;"'"</f>
        <v>,'9'</v>
      </c>
      <c r="N33" t="str">
        <f t="shared" ref="N33" si="22">$H$24&amp; H33 &amp; I33 &amp; J33 &amp; K33 &amp; L33 &amp; M33 &amp; ");"</f>
        <v>insert into kappale (nimi, kesto, esittaja_avain, vuosi_avain, tubepath, numero) values( 'The Apparition', '234', (select avain from esittaja where nimi = 'Iron Maiden'), (select avain from vuosi where vuosi = '1992'),'','9');</v>
      </c>
    </row>
    <row r="34" spans="1:14" x14ac:dyDescent="0.25">
      <c r="A34" t="s">
        <v>60</v>
      </c>
      <c r="B34" s="3" t="s">
        <v>108</v>
      </c>
      <c r="C34">
        <v>188</v>
      </c>
      <c r="D34" t="s">
        <v>98</v>
      </c>
      <c r="E34">
        <v>1992</v>
      </c>
      <c r="G34">
        <v>10</v>
      </c>
      <c r="H34" t="str">
        <f t="shared" ref="H34" si="23">"'"&amp;B34&amp;"', "</f>
        <v xml:space="preserve">'Judas Be My Guide', </v>
      </c>
      <c r="I34" t="str">
        <f t="shared" ref="I34" si="24">"'"&amp;C34&amp;"', "</f>
        <v xml:space="preserve">'188', </v>
      </c>
      <c r="J34" t="str">
        <f t="shared" si="6"/>
        <v xml:space="preserve">(select avain from esittaja where nimi = 'Iron Maiden'), </v>
      </c>
      <c r="K34" t="str">
        <f t="shared" si="7"/>
        <v>(select avain from vuosi where vuosi = '1992')</v>
      </c>
      <c r="L34" t="str">
        <f t="shared" si="8"/>
        <v>,''</v>
      </c>
      <c r="M34" t="str">
        <f t="shared" ref="M34" si="25">",'"&amp;G34&amp;"'"</f>
        <v>,'10'</v>
      </c>
      <c r="N34" t="str">
        <f t="shared" ref="N34:N36" si="26">$H$24&amp; H34 &amp; I34 &amp; J34 &amp; K34 &amp; L34 &amp; M34 &amp; ");"</f>
        <v>insert into kappale (nimi, kesto, esittaja_avain, vuosi_avain, tubepath, numero) values( 'Judas Be My Guide', '188', (select avain from esittaja where nimi = 'Iron Maiden'), (select avain from vuosi where vuosi = '1992'),'','10');</v>
      </c>
    </row>
    <row r="35" spans="1:14" x14ac:dyDescent="0.25">
      <c r="A35" t="s">
        <v>60</v>
      </c>
      <c r="B35" s="3" t="s">
        <v>109</v>
      </c>
      <c r="C35">
        <v>339</v>
      </c>
      <c r="D35" t="s">
        <v>98</v>
      </c>
      <c r="E35">
        <v>1992</v>
      </c>
      <c r="G35">
        <v>11</v>
      </c>
      <c r="H35" t="str">
        <f t="shared" ref="H35:H36" si="27">"'"&amp;B35&amp;"', "</f>
        <v xml:space="preserve">'Weekend Warrior', </v>
      </c>
      <c r="I35" t="str">
        <f t="shared" ref="I35:I36" si="28">"'"&amp;C35&amp;"', "</f>
        <v xml:space="preserve">'339', </v>
      </c>
      <c r="J35" t="str">
        <f t="shared" si="6"/>
        <v xml:space="preserve">(select avain from esittaja where nimi = 'Iron Maiden'), </v>
      </c>
      <c r="K35" t="str">
        <f t="shared" si="7"/>
        <v>(select avain from vuosi where vuosi = '1992')</v>
      </c>
      <c r="L35" t="str">
        <f t="shared" si="8"/>
        <v>,''</v>
      </c>
      <c r="M35" t="str">
        <f t="shared" ref="M35:M36" si="29">",'"&amp;G35&amp;"'"</f>
        <v>,'11'</v>
      </c>
      <c r="N35" t="str">
        <f t="shared" si="26"/>
        <v>insert into kappale (nimi, kesto, esittaja_avain, vuosi_avain, tubepath, numero) values( 'Weekend Warrior', '339', (select avain from esittaja where nimi = 'Iron Maiden'), (select avain from vuosi where vuosi = '1992'),'','11');</v>
      </c>
    </row>
    <row r="36" spans="1:14" x14ac:dyDescent="0.25">
      <c r="A36" t="s">
        <v>60</v>
      </c>
      <c r="B36" s="3" t="s">
        <v>110</v>
      </c>
      <c r="C36">
        <v>438</v>
      </c>
      <c r="D36" t="s">
        <v>98</v>
      </c>
      <c r="E36">
        <v>1992</v>
      </c>
      <c r="G36">
        <v>12</v>
      </c>
      <c r="H36" t="str">
        <f t="shared" si="27"/>
        <v xml:space="preserve">'Fear of the Dark', </v>
      </c>
      <c r="I36" t="str">
        <f t="shared" si="28"/>
        <v xml:space="preserve">'438', </v>
      </c>
      <c r="J36" t="str">
        <f t="shared" si="6"/>
        <v xml:space="preserve">(select avain from esittaja where nimi = 'Iron Maiden'), </v>
      </c>
      <c r="K36" t="str">
        <f t="shared" si="7"/>
        <v>(select avain from vuosi where vuosi = '1992')</v>
      </c>
      <c r="L36" t="str">
        <f t="shared" si="8"/>
        <v>,''</v>
      </c>
      <c r="M36" t="str">
        <f t="shared" si="29"/>
        <v>,'12'</v>
      </c>
      <c r="N36" t="str">
        <f t="shared" si="26"/>
        <v>insert into kappale (nimi, kesto, esittaja_avain, vuosi_avain, tubepath, numero) values( 'Fear of the Dark', '438', (select avain from esittaja where nimi = 'Iron Maiden'), (select avain from vuosi where vuosi = '1992'),'','12');</v>
      </c>
    </row>
    <row r="37" spans="1:14" x14ac:dyDescent="0.25">
      <c r="B37" s="3"/>
    </row>
    <row r="38" spans="1:14" x14ac:dyDescent="0.25">
      <c r="A38" s="1"/>
      <c r="B38" s="1" t="s">
        <v>51</v>
      </c>
      <c r="C38" s="1" t="s">
        <v>64</v>
      </c>
      <c r="D38" s="1"/>
      <c r="E38" s="1"/>
      <c r="F38" s="1"/>
      <c r="G38" s="1"/>
    </row>
    <row r="39" spans="1:14" x14ac:dyDescent="0.25">
      <c r="A39" t="s">
        <v>63</v>
      </c>
      <c r="B39" s="3" t="s">
        <v>84</v>
      </c>
      <c r="C39" t="str">
        <f>"'"&amp;B39&amp;"'"</f>
        <v>'Hard Rock'</v>
      </c>
      <c r="D39" t="str">
        <f>$C$38&amp;C39&amp; ");"</f>
        <v>insert into genre (nimi) values( 'Hard Rock');</v>
      </c>
    </row>
    <row r="40" spans="1:14" x14ac:dyDescent="0.25">
      <c r="A40" t="s">
        <v>63</v>
      </c>
      <c r="B40" s="3" t="s">
        <v>111</v>
      </c>
      <c r="C40" t="str">
        <f>"'"&amp;B40&amp;"'"</f>
        <v>'Heavy Metal'</v>
      </c>
      <c r="D40" t="str">
        <f>$C$38&amp;C40&amp; ");"</f>
        <v>insert into genre (nimi) values( 'Heavy Metal');</v>
      </c>
    </row>
    <row r="42" spans="1:14" x14ac:dyDescent="0.25">
      <c r="A42" s="1"/>
      <c r="B42" s="1" t="s">
        <v>51</v>
      </c>
      <c r="C42" s="1" t="s">
        <v>53</v>
      </c>
      <c r="D42" s="1" t="s">
        <v>54</v>
      </c>
      <c r="E42" s="1" t="s">
        <v>67</v>
      </c>
      <c r="F42" s="1"/>
      <c r="G42" s="1"/>
      <c r="H42" s="1"/>
      <c r="I42" s="1"/>
    </row>
    <row r="43" spans="1:14" x14ac:dyDescent="0.25">
      <c r="A43" t="s">
        <v>66</v>
      </c>
      <c r="B43" s="3" t="s">
        <v>80</v>
      </c>
      <c r="C43" t="s">
        <v>82</v>
      </c>
      <c r="D43">
        <v>1953</v>
      </c>
      <c r="E43" t="str">
        <f>"'"&amp;B43&amp;"', "</f>
        <v xml:space="preserve">'Epic Records', </v>
      </c>
      <c r="F43" t="str">
        <f xml:space="preserve"> "(select avain from maa where nimi = '" &amp; C43 &amp; "'), "</f>
        <v xml:space="preserve">(select avain from maa where nimi = 'United States of America'), </v>
      </c>
      <c r="G43" t="str">
        <f xml:space="preserve"> "(select avain from vuosi where vuosi = '" &amp; D43 &amp; "')"</f>
        <v>(select avain from vuosi where vuosi = '1953')</v>
      </c>
      <c r="H43" t="str">
        <f>$E$42&amp; E43 &amp; F43 &amp; G43 &amp; ");"</f>
        <v>insert into yhtio (nimi, maa_avain, vuosi_avain) values( 'Epic Records', (select avain from maa where nimi = 'United States of America'), (select avain from vuosi where vuosi = '1953'));</v>
      </c>
    </row>
    <row r="45" spans="1:14" x14ac:dyDescent="0.25">
      <c r="A45" s="1"/>
      <c r="B45" s="1" t="s">
        <v>52</v>
      </c>
      <c r="C45" s="1" t="s">
        <v>69</v>
      </c>
      <c r="D45" s="1" t="s">
        <v>73</v>
      </c>
      <c r="E45" s="1"/>
      <c r="F45" s="1"/>
      <c r="G45" s="1"/>
      <c r="H45" s="1"/>
    </row>
    <row r="46" spans="1:14" x14ac:dyDescent="0.25">
      <c r="A46" t="s">
        <v>68</v>
      </c>
      <c r="B46" t="str">
        <f>""&amp;B3&amp;""</f>
        <v>Fear of The Dark</v>
      </c>
      <c r="C46" t="str">
        <f t="shared" ref="C46:C57" si="30">""&amp;B25&amp;""</f>
        <v>Be Quick or Be Dead</v>
      </c>
      <c r="D46" t="str">
        <f xml:space="preserve"> "(select avain from cd where nimi = '" &amp; B46 &amp; "'), "</f>
        <v xml:space="preserve">(select avain from cd where nimi = 'Fear of The Dark'), </v>
      </c>
      <c r="E46" t="str">
        <f xml:space="preserve"> "(select avain from kappale where nimi = '" &amp; C46 &amp; "')"</f>
        <v>(select avain from kappale where nimi = 'Be Quick or Be Dead')</v>
      </c>
      <c r="F46" t="str">
        <f t="shared" ref="F46:F57" si="31">$D$45&amp; D46 &amp; E46  &amp; ");"</f>
        <v>insert into cd_kappale (cd_avain, kappale_avain) values( (select avain from cd where nimi = 'Fear of The Dark'), (select avain from kappale where nimi = 'Be Quick or Be Dead'));</v>
      </c>
    </row>
    <row r="47" spans="1:14" x14ac:dyDescent="0.25">
      <c r="A47" t="s">
        <v>68</v>
      </c>
      <c r="B47" t="str">
        <f>""&amp;B3&amp;""</f>
        <v>Fear of The Dark</v>
      </c>
      <c r="C47" t="str">
        <f t="shared" si="30"/>
        <v>From Here to Eternity</v>
      </c>
      <c r="D47" t="str">
        <f xml:space="preserve"> "(select avain from cd where nimi = '" &amp; B47 &amp; "'), "</f>
        <v xml:space="preserve">(select avain from cd where nimi = 'Fear of The Dark'), </v>
      </c>
      <c r="E47" t="str">
        <f xml:space="preserve"> "(select avain from kappale where nimi = '" &amp; C47 &amp; "')"</f>
        <v>(select avain from kappale where nimi = 'From Here to Eternity')</v>
      </c>
      <c r="F47" t="str">
        <f t="shared" si="31"/>
        <v>insert into cd_kappale (cd_avain, kappale_avain) values( (select avain from cd where nimi = 'Fear of The Dark'), (select avain from kappale where nimi = 'From Here to Eternity'));</v>
      </c>
    </row>
    <row r="48" spans="1:14" x14ac:dyDescent="0.25">
      <c r="A48" t="s">
        <v>68</v>
      </c>
      <c r="B48" t="str">
        <f>""&amp;B3&amp;""</f>
        <v>Fear of The Dark</v>
      </c>
      <c r="C48" t="str">
        <f t="shared" si="30"/>
        <v>Afraid to Shoot Strangers</v>
      </c>
      <c r="D48" t="str">
        <f t="shared" ref="D48:D55" si="32" xml:space="preserve"> "(select avain from cd where nimi = '" &amp; B48 &amp; "'), "</f>
        <v xml:space="preserve">(select avain from cd where nimi = 'Fear of The Dark'), </v>
      </c>
      <c r="E48" t="str">
        <f t="shared" ref="E48:E55" si="33" xml:space="preserve"> "(select avain from kappale where nimi = '" &amp; C48 &amp; "')"</f>
        <v>(select avain from kappale where nimi = 'Afraid to Shoot Strangers')</v>
      </c>
      <c r="F48" t="str">
        <f t="shared" si="31"/>
        <v>insert into cd_kappale (cd_avain, kappale_avain) values( (select avain from cd where nimi = 'Fear of The Dark'), (select avain from kappale where nimi = 'Afraid to Shoot Strangers'));</v>
      </c>
    </row>
    <row r="49" spans="1:8" x14ac:dyDescent="0.25">
      <c r="A49" t="s">
        <v>68</v>
      </c>
      <c r="B49" t="str">
        <f>""&amp;B3&amp;""</f>
        <v>Fear of The Dark</v>
      </c>
      <c r="C49" t="str">
        <f t="shared" si="30"/>
        <v>Fear Is the Key</v>
      </c>
      <c r="D49" t="str">
        <f t="shared" si="32"/>
        <v xml:space="preserve">(select avain from cd where nimi = 'Fear of The Dark'), </v>
      </c>
      <c r="E49" t="str">
        <f t="shared" si="33"/>
        <v>(select avain from kappale where nimi = 'Fear Is the Key')</v>
      </c>
      <c r="F49" t="str">
        <f t="shared" si="31"/>
        <v>insert into cd_kappale (cd_avain, kappale_avain) values( (select avain from cd where nimi = 'Fear of The Dark'), (select avain from kappale where nimi = 'Fear Is the Key'));</v>
      </c>
    </row>
    <row r="50" spans="1:8" x14ac:dyDescent="0.25">
      <c r="A50" t="s">
        <v>68</v>
      </c>
      <c r="B50" t="str">
        <f>""&amp;B3&amp;""</f>
        <v>Fear of The Dark</v>
      </c>
      <c r="C50" t="str">
        <f t="shared" si="30"/>
        <v>Childhood's End</v>
      </c>
      <c r="D50" t="str">
        <f t="shared" si="32"/>
        <v xml:space="preserve">(select avain from cd where nimi = 'Fear of The Dark'), </v>
      </c>
      <c r="E50" t="str">
        <f t="shared" si="33"/>
        <v>(select avain from kappale where nimi = 'Childhood's End')</v>
      </c>
      <c r="F50" t="str">
        <f t="shared" si="31"/>
        <v>insert into cd_kappale (cd_avain, kappale_avain) values( (select avain from cd where nimi = 'Fear of The Dark'), (select avain from kappale where nimi = 'Childhood's End'));</v>
      </c>
    </row>
    <row r="51" spans="1:8" x14ac:dyDescent="0.25">
      <c r="A51" t="s">
        <v>68</v>
      </c>
      <c r="B51" t="str">
        <f>""&amp;B3&amp;""</f>
        <v>Fear of The Dark</v>
      </c>
      <c r="C51" t="str">
        <f t="shared" si="30"/>
        <v>Wasting Love</v>
      </c>
      <c r="D51" t="str">
        <f t="shared" si="32"/>
        <v xml:space="preserve">(select avain from cd where nimi = 'Fear of The Dark'), </v>
      </c>
      <c r="E51" t="str">
        <f t="shared" si="33"/>
        <v>(select avain from kappale where nimi = 'Wasting Love')</v>
      </c>
      <c r="F51" t="str">
        <f t="shared" si="31"/>
        <v>insert into cd_kappale (cd_avain, kappale_avain) values( (select avain from cd where nimi = 'Fear of The Dark'), (select avain from kappale where nimi = 'Wasting Love'));</v>
      </c>
    </row>
    <row r="52" spans="1:8" x14ac:dyDescent="0.25">
      <c r="A52" t="s">
        <v>68</v>
      </c>
      <c r="B52" t="str">
        <f>""&amp;B3&amp;""</f>
        <v>Fear of The Dark</v>
      </c>
      <c r="C52" t="str">
        <f t="shared" si="30"/>
        <v>The Fugitive</v>
      </c>
      <c r="D52" t="str">
        <f t="shared" si="32"/>
        <v xml:space="preserve">(select avain from cd where nimi = 'Fear of The Dark'), </v>
      </c>
      <c r="E52" t="str">
        <f t="shared" si="33"/>
        <v>(select avain from kappale where nimi = 'The Fugitive')</v>
      </c>
      <c r="F52" t="str">
        <f t="shared" si="31"/>
        <v>insert into cd_kappale (cd_avain, kappale_avain) values( (select avain from cd where nimi = 'Fear of The Dark'), (select avain from kappale where nimi = 'The Fugitive'));</v>
      </c>
    </row>
    <row r="53" spans="1:8" x14ac:dyDescent="0.25">
      <c r="A53" t="s">
        <v>68</v>
      </c>
      <c r="B53" t="str">
        <f>""&amp;B3&amp;""</f>
        <v>Fear of The Dark</v>
      </c>
      <c r="C53" t="str">
        <f t="shared" si="30"/>
        <v>Chains of Misery</v>
      </c>
      <c r="D53" t="str">
        <f t="shared" si="32"/>
        <v xml:space="preserve">(select avain from cd where nimi = 'Fear of The Dark'), </v>
      </c>
      <c r="E53" t="str">
        <f t="shared" si="33"/>
        <v>(select avain from kappale where nimi = 'Chains of Misery')</v>
      </c>
      <c r="F53" t="str">
        <f t="shared" si="31"/>
        <v>insert into cd_kappale (cd_avain, kappale_avain) values( (select avain from cd where nimi = 'Fear of The Dark'), (select avain from kappale where nimi = 'Chains of Misery'));</v>
      </c>
    </row>
    <row r="54" spans="1:8" x14ac:dyDescent="0.25">
      <c r="A54" t="s">
        <v>68</v>
      </c>
      <c r="B54" t="str">
        <f>""&amp;B3&amp;""</f>
        <v>Fear of The Dark</v>
      </c>
      <c r="C54" t="str">
        <f t="shared" si="30"/>
        <v>The Apparition</v>
      </c>
      <c r="D54" t="str">
        <f t="shared" si="32"/>
        <v xml:space="preserve">(select avain from cd where nimi = 'Fear of The Dark'), </v>
      </c>
      <c r="E54" t="str">
        <f t="shared" si="33"/>
        <v>(select avain from kappale where nimi = 'The Apparition')</v>
      </c>
      <c r="F54" t="str">
        <f t="shared" si="31"/>
        <v>insert into cd_kappale (cd_avain, kappale_avain) values( (select avain from cd where nimi = 'Fear of The Dark'), (select avain from kappale where nimi = 'The Apparition'));</v>
      </c>
    </row>
    <row r="55" spans="1:8" x14ac:dyDescent="0.25">
      <c r="A55" t="s">
        <v>68</v>
      </c>
      <c r="B55" t="str">
        <f>""&amp;B3&amp;""</f>
        <v>Fear of The Dark</v>
      </c>
      <c r="C55" t="str">
        <f t="shared" si="30"/>
        <v>Judas Be My Guide</v>
      </c>
      <c r="D55" t="str">
        <f t="shared" si="32"/>
        <v xml:space="preserve">(select avain from cd where nimi = 'Fear of The Dark'), </v>
      </c>
      <c r="E55" t="str">
        <f t="shared" si="33"/>
        <v>(select avain from kappale where nimi = 'Judas Be My Guide')</v>
      </c>
      <c r="F55" t="str">
        <f t="shared" si="31"/>
        <v>insert into cd_kappale (cd_avain, kappale_avain) values( (select avain from cd where nimi = 'Fear of The Dark'), (select avain from kappale where nimi = 'Judas Be My Guide'));</v>
      </c>
    </row>
    <row r="56" spans="1:8" x14ac:dyDescent="0.25">
      <c r="A56" t="s">
        <v>68</v>
      </c>
      <c r="B56" t="str">
        <f>""&amp;B3&amp;""</f>
        <v>Fear of The Dark</v>
      </c>
      <c r="C56" t="str">
        <f t="shared" si="30"/>
        <v>Weekend Warrior</v>
      </c>
      <c r="D56" t="str">
        <f t="shared" ref="D56" si="34" xml:space="preserve"> "(select avain from cd where nimi = '" &amp; B56 &amp; "'), "</f>
        <v xml:space="preserve">(select avain from cd where nimi = 'Fear of The Dark'), </v>
      </c>
      <c r="E56" t="str">
        <f t="shared" ref="E56" si="35" xml:space="preserve"> "(select avain from kappale where nimi = '" &amp; C56 &amp; "')"</f>
        <v>(select avain from kappale where nimi = 'Weekend Warrior')</v>
      </c>
      <c r="F56" t="str">
        <f t="shared" si="31"/>
        <v>insert into cd_kappale (cd_avain, kappale_avain) values( (select avain from cd where nimi = 'Fear of The Dark'), (select avain from kappale where nimi = 'Weekend Warrior'));</v>
      </c>
    </row>
    <row r="57" spans="1:8" x14ac:dyDescent="0.25">
      <c r="A57" t="s">
        <v>68</v>
      </c>
      <c r="B57" t="str">
        <f>""&amp;B3&amp;""</f>
        <v>Fear of The Dark</v>
      </c>
      <c r="C57" t="str">
        <f t="shared" si="30"/>
        <v>Fear of the Dark</v>
      </c>
      <c r="D57" t="str">
        <f t="shared" ref="D57" si="36" xml:space="preserve"> "(select avain from cd where nimi = '" &amp; B57 &amp; "'), "</f>
        <v xml:space="preserve">(select avain from cd where nimi = 'Fear of The Dark'), </v>
      </c>
      <c r="E57" t="str">
        <f t="shared" ref="E57" si="37" xml:space="preserve"> "(select avain from kappale where nimi = '" &amp; C57 &amp; "')"</f>
        <v>(select avain from kappale where nimi = 'Fear of the Dark')</v>
      </c>
      <c r="F57" t="str">
        <f t="shared" si="31"/>
        <v>insert into cd_kappale (cd_avain, kappale_avain) values( (select avain from cd where nimi = 'Fear of The Dark'), (select avain from kappale where nimi = 'Fear of the Dark'));</v>
      </c>
    </row>
    <row r="59" spans="1:8" x14ac:dyDescent="0.25">
      <c r="A59" s="1"/>
      <c r="B59" s="1" t="s">
        <v>69</v>
      </c>
      <c r="C59" s="1" t="s">
        <v>71</v>
      </c>
      <c r="D59" s="1" t="s">
        <v>72</v>
      </c>
      <c r="E59" s="1"/>
      <c r="F59" s="1"/>
      <c r="G59" s="1"/>
      <c r="H59" s="1"/>
    </row>
    <row r="60" spans="1:8" x14ac:dyDescent="0.25">
      <c r="A60" t="s">
        <v>70</v>
      </c>
      <c r="B60" s="3" t="str">
        <f t="shared" ref="B60:B71" si="38">""&amp;B25&amp;""</f>
        <v>Be Quick or Be Dead</v>
      </c>
      <c r="C60" s="3" t="s">
        <v>111</v>
      </c>
      <c r="D60" t="str">
        <f xml:space="preserve"> "(select avain from kappale where nimi = '" &amp; B60 &amp; "'), "</f>
        <v xml:space="preserve">(select avain from kappale where nimi = 'Be Quick or Be Dead'), </v>
      </c>
      <c r="E60" t="str">
        <f xml:space="preserve"> "(select avain from genre where nimi = '" &amp; C60 &amp; "')"</f>
        <v>(select avain from genre where nimi = 'Heavy Metal')</v>
      </c>
      <c r="F60" t="str">
        <f t="shared" ref="F60:F71" si="39">$D$59&amp; D60 &amp; E60 &amp; ");"</f>
        <v>insert into kappale_genre (kappale_avain, genre_avain) values( (select avain from kappale where nimi = 'Be Quick or Be Dead'), (select avain from genre where nimi = 'Heavy Metal'));</v>
      </c>
    </row>
    <row r="61" spans="1:8" x14ac:dyDescent="0.25">
      <c r="A61" t="s">
        <v>70</v>
      </c>
      <c r="B61" s="3" t="str">
        <f t="shared" si="38"/>
        <v>From Here to Eternity</v>
      </c>
      <c r="C61" s="3" t="s">
        <v>111</v>
      </c>
      <c r="D61" t="str">
        <f t="shared" ref="D61:D69" si="40" xml:space="preserve"> "(select avain from kappale where nimi = '" &amp; B61 &amp; "'), "</f>
        <v xml:space="preserve">(select avain from kappale where nimi = 'From Here to Eternity'), </v>
      </c>
      <c r="E61" t="str">
        <f t="shared" ref="E61:E69" si="41" xml:space="preserve"> "(select avain from genre where nimi = '" &amp; C61 &amp; "')"</f>
        <v>(select avain from genre where nimi = 'Heavy Metal')</v>
      </c>
      <c r="F61" t="str">
        <f t="shared" si="39"/>
        <v>insert into kappale_genre (kappale_avain, genre_avain) values( (select avain from kappale where nimi = 'From Here to Eternity'), (select avain from genre where nimi = 'Heavy Metal'));</v>
      </c>
    </row>
    <row r="62" spans="1:8" x14ac:dyDescent="0.25">
      <c r="A62" t="s">
        <v>70</v>
      </c>
      <c r="B62" s="3" t="str">
        <f t="shared" si="38"/>
        <v>Afraid to Shoot Strangers</v>
      </c>
      <c r="C62" s="3" t="s">
        <v>111</v>
      </c>
      <c r="D62" t="str">
        <f t="shared" si="40"/>
        <v xml:space="preserve">(select avain from kappale where nimi = 'Afraid to Shoot Strangers'), </v>
      </c>
      <c r="E62" t="str">
        <f t="shared" si="41"/>
        <v>(select avain from genre where nimi = 'Heavy Metal')</v>
      </c>
      <c r="F62" t="str">
        <f t="shared" si="39"/>
        <v>insert into kappale_genre (kappale_avain, genre_avain) values( (select avain from kappale where nimi = 'Afraid to Shoot Strangers'), (select avain from genre where nimi = 'Heavy Metal'));</v>
      </c>
    </row>
    <row r="63" spans="1:8" x14ac:dyDescent="0.25">
      <c r="A63" t="s">
        <v>70</v>
      </c>
      <c r="B63" s="3" t="str">
        <f t="shared" si="38"/>
        <v>Fear Is the Key</v>
      </c>
      <c r="C63" s="3" t="s">
        <v>111</v>
      </c>
      <c r="D63" t="str">
        <f t="shared" si="40"/>
        <v xml:space="preserve">(select avain from kappale where nimi = 'Fear Is the Key'), </v>
      </c>
      <c r="E63" t="str">
        <f t="shared" si="41"/>
        <v>(select avain from genre where nimi = 'Heavy Metal')</v>
      </c>
      <c r="F63" t="str">
        <f t="shared" si="39"/>
        <v>insert into kappale_genre (kappale_avain, genre_avain) values( (select avain from kappale where nimi = 'Fear Is the Key'), (select avain from genre where nimi = 'Heavy Metal'));</v>
      </c>
    </row>
    <row r="64" spans="1:8" x14ac:dyDescent="0.25">
      <c r="A64" t="s">
        <v>70</v>
      </c>
      <c r="B64" s="3" t="str">
        <f t="shared" si="38"/>
        <v>Childhood's End</v>
      </c>
      <c r="C64" s="3" t="s">
        <v>111</v>
      </c>
      <c r="D64" t="str">
        <f t="shared" si="40"/>
        <v xml:space="preserve">(select avain from kappale where nimi = 'Childhood's End'), </v>
      </c>
      <c r="E64" t="str">
        <f t="shared" si="41"/>
        <v>(select avain from genre where nimi = 'Heavy Metal')</v>
      </c>
      <c r="F64" t="str">
        <f t="shared" si="39"/>
        <v>insert into kappale_genre (kappale_avain, genre_avain) values( (select avain from kappale where nimi = 'Childhood's End'), (select avain from genre where nimi = 'Heavy Metal'));</v>
      </c>
    </row>
    <row r="65" spans="1:9" x14ac:dyDescent="0.25">
      <c r="A65" t="s">
        <v>70</v>
      </c>
      <c r="B65" s="3" t="str">
        <f t="shared" si="38"/>
        <v>Wasting Love</v>
      </c>
      <c r="C65" s="3" t="s">
        <v>111</v>
      </c>
      <c r="D65" t="str">
        <f t="shared" si="40"/>
        <v xml:space="preserve">(select avain from kappale where nimi = 'Wasting Love'), </v>
      </c>
      <c r="E65" t="str">
        <f t="shared" si="41"/>
        <v>(select avain from genre where nimi = 'Heavy Metal')</v>
      </c>
      <c r="F65" t="str">
        <f t="shared" si="39"/>
        <v>insert into kappale_genre (kappale_avain, genre_avain) values( (select avain from kappale where nimi = 'Wasting Love'), (select avain from genre where nimi = 'Heavy Metal'));</v>
      </c>
    </row>
    <row r="66" spans="1:9" x14ac:dyDescent="0.25">
      <c r="A66" t="s">
        <v>70</v>
      </c>
      <c r="B66" s="3" t="str">
        <f t="shared" si="38"/>
        <v>The Fugitive</v>
      </c>
      <c r="C66" s="3" t="s">
        <v>111</v>
      </c>
      <c r="D66" t="str">
        <f t="shared" si="40"/>
        <v xml:space="preserve">(select avain from kappale where nimi = 'The Fugitive'), </v>
      </c>
      <c r="E66" t="str">
        <f t="shared" si="41"/>
        <v>(select avain from genre where nimi = 'Heavy Metal')</v>
      </c>
      <c r="F66" t="str">
        <f t="shared" si="39"/>
        <v>insert into kappale_genre (kappale_avain, genre_avain) values( (select avain from kappale where nimi = 'The Fugitive'), (select avain from genre where nimi = 'Heavy Metal'));</v>
      </c>
    </row>
    <row r="67" spans="1:9" x14ac:dyDescent="0.25">
      <c r="A67" t="s">
        <v>70</v>
      </c>
      <c r="B67" s="3" t="str">
        <f t="shared" si="38"/>
        <v>Chains of Misery</v>
      </c>
      <c r="C67" s="3" t="s">
        <v>111</v>
      </c>
      <c r="D67" t="str">
        <f t="shared" si="40"/>
        <v xml:space="preserve">(select avain from kappale where nimi = 'Chains of Misery'), </v>
      </c>
      <c r="E67" t="str">
        <f t="shared" si="41"/>
        <v>(select avain from genre where nimi = 'Heavy Metal')</v>
      </c>
      <c r="F67" t="str">
        <f t="shared" si="39"/>
        <v>insert into kappale_genre (kappale_avain, genre_avain) values( (select avain from kappale where nimi = 'Chains of Misery'), (select avain from genre where nimi = 'Heavy Metal'));</v>
      </c>
    </row>
    <row r="68" spans="1:9" x14ac:dyDescent="0.25">
      <c r="A68" t="s">
        <v>70</v>
      </c>
      <c r="B68" s="3" t="str">
        <f t="shared" si="38"/>
        <v>The Apparition</v>
      </c>
      <c r="C68" s="3" t="s">
        <v>111</v>
      </c>
      <c r="D68" t="str">
        <f t="shared" si="40"/>
        <v xml:space="preserve">(select avain from kappale where nimi = 'The Apparition'), </v>
      </c>
      <c r="E68" t="str">
        <f t="shared" si="41"/>
        <v>(select avain from genre where nimi = 'Heavy Metal')</v>
      </c>
      <c r="F68" t="str">
        <f t="shared" si="39"/>
        <v>insert into kappale_genre (kappale_avain, genre_avain) values( (select avain from kappale where nimi = 'The Apparition'), (select avain from genre where nimi = 'Heavy Metal'));</v>
      </c>
    </row>
    <row r="69" spans="1:9" x14ac:dyDescent="0.25">
      <c r="A69" t="s">
        <v>70</v>
      </c>
      <c r="B69" s="3" t="str">
        <f t="shared" si="38"/>
        <v>Judas Be My Guide</v>
      </c>
      <c r="C69" s="3" t="s">
        <v>111</v>
      </c>
      <c r="D69" t="str">
        <f t="shared" si="40"/>
        <v xml:space="preserve">(select avain from kappale where nimi = 'Judas Be My Guide'), </v>
      </c>
      <c r="E69" t="str">
        <f t="shared" si="41"/>
        <v>(select avain from genre where nimi = 'Heavy Metal')</v>
      </c>
      <c r="F69" t="str">
        <f t="shared" si="39"/>
        <v>insert into kappale_genre (kappale_avain, genre_avain) values( (select avain from kappale where nimi = 'Judas Be My Guide'), (select avain from genre where nimi = 'Heavy Metal'));</v>
      </c>
    </row>
    <row r="70" spans="1:9" x14ac:dyDescent="0.25">
      <c r="A70" t="s">
        <v>70</v>
      </c>
      <c r="B70" s="3" t="str">
        <f t="shared" si="38"/>
        <v>Weekend Warrior</v>
      </c>
      <c r="C70" s="3" t="s">
        <v>111</v>
      </c>
      <c r="D70" t="str">
        <f t="shared" ref="D70" si="42" xml:space="preserve"> "(select avain from kappale where nimi = '" &amp; B70 &amp; "'), "</f>
        <v xml:space="preserve">(select avain from kappale where nimi = 'Weekend Warrior'), </v>
      </c>
      <c r="E70" t="str">
        <f t="shared" ref="E70" si="43" xml:space="preserve"> "(select avain from genre where nimi = '" &amp; C70 &amp; "')"</f>
        <v>(select avain from genre where nimi = 'Heavy Metal')</v>
      </c>
      <c r="F70" t="str">
        <f t="shared" si="39"/>
        <v>insert into kappale_genre (kappale_avain, genre_avain) values( (select avain from kappale where nimi = 'Weekend Warrior'), (select avain from genre where nimi = 'Heavy Metal'));</v>
      </c>
    </row>
    <row r="71" spans="1:9" x14ac:dyDescent="0.25">
      <c r="A71" t="s">
        <v>70</v>
      </c>
      <c r="B71" s="3" t="str">
        <f t="shared" si="38"/>
        <v>Fear of the Dark</v>
      </c>
      <c r="C71" s="3" t="s">
        <v>111</v>
      </c>
      <c r="D71" t="str">
        <f t="shared" ref="D71" si="44" xml:space="preserve"> "(select avain from kappale where nimi = '" &amp; B71 &amp; "'), "</f>
        <v xml:space="preserve">(select avain from kappale where nimi = 'Fear of the Dark'), </v>
      </c>
      <c r="E71" t="str">
        <f t="shared" ref="E71" si="45" xml:space="preserve"> "(select avain from genre where nimi = '" &amp; C71 &amp; "')"</f>
        <v>(select avain from genre where nimi = 'Heavy Metal')</v>
      </c>
      <c r="F71" t="str">
        <f t="shared" si="39"/>
        <v>insert into kappale_genre (kappale_avain, genre_avain) values( (select avain from kappale where nimi = 'Fear of the Dark'), (select avain from genre where nimi = 'Heavy Metal'));</v>
      </c>
    </row>
    <row r="73" spans="1:9" x14ac:dyDescent="0.25">
      <c r="A73" s="1"/>
      <c r="B73" s="1" t="s">
        <v>52</v>
      </c>
      <c r="C73" s="1" t="s">
        <v>61</v>
      </c>
      <c r="D73" s="1" t="s">
        <v>78</v>
      </c>
      <c r="E73" s="1"/>
      <c r="F73" s="1"/>
      <c r="G73" s="1"/>
      <c r="H73" s="1"/>
    </row>
    <row r="74" spans="1:9" x14ac:dyDescent="0.25">
      <c r="A74" t="s">
        <v>77</v>
      </c>
      <c r="B74" t="str">
        <f>""&amp;B2&amp;""</f>
        <v>The Final Countdown</v>
      </c>
      <c r="C74" t="str">
        <f>""&amp;B18&amp;""</f>
        <v>Europe</v>
      </c>
      <c r="D74" t="str">
        <f xml:space="preserve"> "(select avain from cd where nimi = '" &amp; B74 &amp; "'), "</f>
        <v xml:space="preserve">(select avain from cd where nimi = 'The Final Countdown'), </v>
      </c>
      <c r="E74" t="str">
        <f xml:space="preserve"> "(select avain from esittaja where nimi = '" &amp; C74 &amp; "')"</f>
        <v>(select avain from esittaja where nimi = 'Europe')</v>
      </c>
      <c r="F74" t="str">
        <f>$D$73&amp; D74 &amp; E74 &amp; ");"</f>
        <v>insert into cd_esittaja (cd_avain, esittaja_avain) values( (select avain from cd where nimi = 'The Final Countdown'), (select avain from esittaja where nimi = 'Europe'));</v>
      </c>
    </row>
    <row r="76" spans="1:9" x14ac:dyDescent="0.25">
      <c r="A76" s="1"/>
      <c r="B76" s="1" t="s">
        <v>89</v>
      </c>
      <c r="C76" s="1" t="s">
        <v>90</v>
      </c>
      <c r="D76" s="1" t="s">
        <v>91</v>
      </c>
      <c r="E76" s="1" t="s">
        <v>94</v>
      </c>
      <c r="F76" s="1"/>
      <c r="G76" s="1"/>
      <c r="H76" s="1"/>
      <c r="I76" s="1"/>
    </row>
    <row r="77" spans="1:9" x14ac:dyDescent="0.25">
      <c r="A77" t="s">
        <v>88</v>
      </c>
      <c r="B77" s="3" t="s">
        <v>92</v>
      </c>
      <c r="C77" t="s">
        <v>93</v>
      </c>
      <c r="D77">
        <v>1</v>
      </c>
      <c r="E77" t="str">
        <f>"'"&amp;B77&amp;"', "</f>
        <v xml:space="preserve">'janne', </v>
      </c>
      <c r="F77" t="str">
        <f>"'"&amp;C77&amp;"',"</f>
        <v>'jannu',</v>
      </c>
      <c r="G77" t="str">
        <f>"'"&amp;D77&amp;"'"</f>
        <v>'1'</v>
      </c>
      <c r="H77" t="str">
        <f>$E$76 &amp; E77 &amp; F77 &amp; G77 &amp; ");"</f>
        <v>insert into user (tunnus, salasana, tyyppi) values( 'janne', 'jannu','1');</v>
      </c>
    </row>
    <row r="78" spans="1:9" x14ac:dyDescent="0.25">
      <c r="A78" t="s">
        <v>88</v>
      </c>
      <c r="B78" s="3"/>
      <c r="E78" t="str">
        <f>"'"&amp;B78&amp;"', "</f>
        <v xml:space="preserve">'', </v>
      </c>
      <c r="F78" t="str">
        <f t="shared" ref="F78:F81" si="46">"'"&amp;C78&amp;"',"</f>
        <v>'',</v>
      </c>
      <c r="G78" t="str">
        <f t="shared" ref="G78:G81" si="47">"'"&amp;D78&amp;"'"</f>
        <v>''</v>
      </c>
      <c r="H78" t="str">
        <f t="shared" ref="H78:H81" si="48">$E$76 &amp; E78 &amp; F78 &amp; G78 &amp; ");"</f>
        <v>insert into user (tunnus, salasana, tyyppi) values( '', '','');</v>
      </c>
    </row>
    <row r="79" spans="1:9" x14ac:dyDescent="0.25">
      <c r="A79" t="s">
        <v>88</v>
      </c>
      <c r="B79" s="3"/>
      <c r="E79" t="str">
        <f>"'"&amp;B79&amp;"', "</f>
        <v xml:space="preserve">'', </v>
      </c>
      <c r="F79" t="str">
        <f t="shared" si="46"/>
        <v>'',</v>
      </c>
      <c r="G79" t="str">
        <f t="shared" si="47"/>
        <v>''</v>
      </c>
      <c r="H79" t="str">
        <f t="shared" si="48"/>
        <v>insert into user (tunnus, salasana, tyyppi) values( '', '','');</v>
      </c>
      <c r="I79" s="1"/>
    </row>
    <row r="80" spans="1:9" x14ac:dyDescent="0.25">
      <c r="A80" t="s">
        <v>88</v>
      </c>
      <c r="B80" s="3"/>
      <c r="E80" t="str">
        <f>"'"&amp;B80&amp;"', "</f>
        <v xml:space="preserve">'', </v>
      </c>
      <c r="F80" t="str">
        <f t="shared" si="46"/>
        <v>'',</v>
      </c>
      <c r="G80" t="str">
        <f t="shared" si="47"/>
        <v>''</v>
      </c>
      <c r="H80" t="str">
        <f t="shared" si="48"/>
        <v>insert into user (tunnus, salasana, tyyppi) values( '', '','');</v>
      </c>
    </row>
    <row r="81" spans="1:8" x14ac:dyDescent="0.25">
      <c r="A81" t="s">
        <v>88</v>
      </c>
      <c r="B81" s="3"/>
      <c r="E81" t="str">
        <f>"'"&amp;B81&amp;"', "</f>
        <v xml:space="preserve">'', </v>
      </c>
      <c r="F81" t="str">
        <f t="shared" si="46"/>
        <v>'',</v>
      </c>
      <c r="G81" t="str">
        <f t="shared" si="47"/>
        <v>''</v>
      </c>
      <c r="H81" t="str">
        <f t="shared" si="48"/>
        <v>insert into user (tunnus, salasana, tyyppi) values( '', '','');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/>
  </sheetViews>
  <sheetFormatPr defaultRowHeight="15" x14ac:dyDescent="0.25"/>
  <cols>
    <col min="2" max="2" width="15" bestFit="1" customWidth="1"/>
    <col min="3" max="3" width="6.5703125" customWidth="1"/>
    <col min="4" max="4" width="25" bestFit="1" customWidth="1"/>
  </cols>
  <sheetData>
    <row r="1" spans="1:5" x14ac:dyDescent="0.25">
      <c r="A1" t="s">
        <v>50</v>
      </c>
    </row>
    <row r="2" spans="1:5" x14ac:dyDescent="0.25">
      <c r="A2" t="s">
        <v>39</v>
      </c>
      <c r="B2" t="s">
        <v>35</v>
      </c>
      <c r="D2" t="str">
        <f xml:space="preserve"> "('" &amp; A2 &amp; "', '" &amp; B2 &amp;"', null);"</f>
        <v>('S', 'Naimaton', null);</v>
      </c>
      <c r="E2" t="str">
        <f>$A$1 &amp; D2</f>
        <v>Insert into dbo.siviilisaaty (koodi, nimike, selite) values ('S', 'Naimaton', null);</v>
      </c>
    </row>
    <row r="3" spans="1:5" x14ac:dyDescent="0.25">
      <c r="A3" t="s">
        <v>40</v>
      </c>
      <c r="B3" t="s">
        <v>36</v>
      </c>
      <c r="D3" t="str">
        <f xml:space="preserve"> "('" &amp; A3 &amp; "', '" &amp; B3 &amp;"', null);"</f>
        <v>('N', 'Naimisissa', null);</v>
      </c>
      <c r="E3" t="str">
        <f>$A$1 &amp; D3</f>
        <v>Insert into dbo.siviilisaaty (koodi, nimike, selite) values ('N', 'Naimisissa', null);</v>
      </c>
    </row>
    <row r="4" spans="1:5" x14ac:dyDescent="0.25">
      <c r="A4" t="s">
        <v>41</v>
      </c>
      <c r="B4" t="s">
        <v>49</v>
      </c>
      <c r="D4" t="str">
        <f xml:space="preserve"> "('" &amp; A4 &amp; "', '" &amp; B4 &amp;"', null);"</f>
        <v>('R', 'Rekisteröidyssä parisuhteessa', null);</v>
      </c>
      <c r="E4" t="str">
        <f>$A$1 &amp; D4</f>
        <v>Insert into dbo.siviilisaaty (koodi, nimike, selite) values ('R', 'Rekisteröidyssä parisuhteessa', null);</v>
      </c>
    </row>
    <row r="5" spans="1:5" x14ac:dyDescent="0.25">
      <c r="A5" t="s">
        <v>42</v>
      </c>
      <c r="B5" t="s">
        <v>37</v>
      </c>
      <c r="D5" t="str">
        <f xml:space="preserve"> "('" &amp; A5 &amp; "', '" &amp; B5 &amp;"', null);"</f>
        <v>('E', 'Eronnut', null);</v>
      </c>
      <c r="E5" t="str">
        <f>$A$1 &amp; D5</f>
        <v>Insert into dbo.siviilisaaty (koodi, nimike, selite) values ('E', 'Eronnut', null);</v>
      </c>
    </row>
    <row r="6" spans="1:5" x14ac:dyDescent="0.25">
      <c r="A6" t="s">
        <v>43</v>
      </c>
      <c r="B6" t="s">
        <v>38</v>
      </c>
      <c r="D6" t="str">
        <f xml:space="preserve"> "('" &amp; A6 &amp; "', '" &amp; B6 &amp;"', null);"</f>
        <v>('L', 'Leski', null);</v>
      </c>
      <c r="E6" t="str">
        <f>$A$1 &amp; D6</f>
        <v>Insert into dbo.siviilisaaty (koodi, nimike, selite) values ('L', 'Leski',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Entiteeti</vt:lpstr>
      <vt:lpstr>Sheet1</vt:lpstr>
      <vt:lpstr>Esimerkit</vt:lpstr>
      <vt:lpstr>Sheet1 (2)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Pertti Anttinen</dc:creator>
  <cp:lastModifiedBy>Janne Hakala</cp:lastModifiedBy>
  <dcterms:created xsi:type="dcterms:W3CDTF">2016-02-08T08:12:00Z</dcterms:created>
  <dcterms:modified xsi:type="dcterms:W3CDTF">2016-03-31T09:53:28Z</dcterms:modified>
</cp:coreProperties>
</file>