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ietokannat\"/>
    </mc:Choice>
  </mc:AlternateContent>
  <bookViews>
    <workbookView xWindow="0" yWindow="0" windowWidth="28800" windowHeight="12300" activeTab="2"/>
  </bookViews>
  <sheets>
    <sheet name="Entiteeti" sheetId="1" r:id="rId1"/>
    <sheet name="Sheet1" sheetId="3" r:id="rId2"/>
    <sheet name="Esimerkit" sheetId="2" r:id="rId3"/>
    <sheet name="Sheet1 (2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2" l="1"/>
  <c r="C44" i="2"/>
  <c r="B44" i="2"/>
  <c r="C38" i="2"/>
  <c r="B38" i="2"/>
  <c r="C41" i="2"/>
  <c r="B41" i="2"/>
  <c r="F26" i="2"/>
  <c r="E44" i="2" l="1"/>
  <c r="D44" i="2"/>
  <c r="H3" i="2"/>
  <c r="H4" i="2"/>
  <c r="H5" i="2"/>
  <c r="H6" i="2"/>
  <c r="H19" i="2"/>
  <c r="H20" i="2"/>
  <c r="H21" i="2"/>
  <c r="H22" i="2"/>
  <c r="F44" i="2" l="1"/>
  <c r="E35" i="2"/>
  <c r="G26" i="2"/>
  <c r="G27" i="2"/>
  <c r="G28" i="2"/>
  <c r="G29" i="2"/>
  <c r="G25" i="2"/>
  <c r="F27" i="2"/>
  <c r="F28" i="2"/>
  <c r="F29" i="2"/>
  <c r="F25" i="2"/>
  <c r="E19" i="2"/>
  <c r="E20" i="2"/>
  <c r="E21" i="2"/>
  <c r="E22" i="2"/>
  <c r="E18" i="2"/>
  <c r="E3" i="2"/>
  <c r="E4" i="2"/>
  <c r="E5" i="2"/>
  <c r="E6" i="2"/>
  <c r="E2" i="2"/>
  <c r="D32" i="2"/>
  <c r="D12" i="2"/>
  <c r="D13" i="2"/>
  <c r="D14" i="2"/>
  <c r="F14" i="2" s="1"/>
  <c r="D15" i="2"/>
  <c r="D11" i="2"/>
  <c r="I26" i="2"/>
  <c r="I27" i="2"/>
  <c r="I28" i="2"/>
  <c r="I29" i="2"/>
  <c r="I25" i="2"/>
  <c r="G19" i="2"/>
  <c r="G20" i="2"/>
  <c r="G21" i="2"/>
  <c r="G22" i="2"/>
  <c r="G18" i="2"/>
  <c r="F18" i="2"/>
  <c r="F19" i="2"/>
  <c r="F20" i="2"/>
  <c r="F21" i="2"/>
  <c r="F22" i="2"/>
  <c r="G3" i="2"/>
  <c r="G4" i="2"/>
  <c r="G5" i="2"/>
  <c r="G6" i="2"/>
  <c r="G2" i="2"/>
  <c r="E41" i="2"/>
  <c r="E38" i="2"/>
  <c r="G35" i="2"/>
  <c r="D41" i="2"/>
  <c r="D38" i="2"/>
  <c r="F3" i="2"/>
  <c r="F4" i="2"/>
  <c r="F5" i="2"/>
  <c r="F6" i="2"/>
  <c r="F2" i="2"/>
  <c r="E12" i="2"/>
  <c r="E13" i="2"/>
  <c r="E14" i="2"/>
  <c r="E15" i="2"/>
  <c r="E11" i="2"/>
  <c r="H25" i="2"/>
  <c r="F35" i="2"/>
  <c r="H29" i="2"/>
  <c r="H28" i="2"/>
  <c r="H27" i="2"/>
  <c r="H26" i="2"/>
  <c r="H18" i="2" l="1"/>
  <c r="H2" i="2"/>
  <c r="F38" i="2"/>
  <c r="F11" i="2"/>
  <c r="F41" i="2"/>
  <c r="J28" i="2"/>
  <c r="J27" i="2"/>
  <c r="J29" i="2"/>
  <c r="J26" i="2"/>
  <c r="H35" i="2"/>
  <c r="F12" i="2"/>
  <c r="J25" i="2"/>
  <c r="F13" i="2"/>
  <c r="F15" i="2"/>
  <c r="E6" i="4" l="1"/>
  <c r="D6" i="4"/>
  <c r="D5" i="4"/>
  <c r="E5" i="4" s="1"/>
  <c r="E4" i="4"/>
  <c r="D4" i="4"/>
  <c r="D3" i="4"/>
  <c r="E3" i="4" s="1"/>
  <c r="E2" i="4"/>
  <c r="D2" i="4"/>
</calcChain>
</file>

<file path=xl/sharedStrings.xml><?xml version="1.0" encoding="utf-8"?>
<sst xmlns="http://schemas.openxmlformats.org/spreadsheetml/2006/main" count="164" uniqueCount="87">
  <si>
    <t>Henkilo</t>
  </si>
  <si>
    <t>Entiteetti</t>
  </si>
  <si>
    <t>Attribuutti</t>
  </si>
  <si>
    <t>Tyyppi</t>
  </si>
  <si>
    <t>Pituus</t>
  </si>
  <si>
    <t>Koko</t>
  </si>
  <si>
    <t>Määre</t>
  </si>
  <si>
    <t>Pakollisuus</t>
  </si>
  <si>
    <t>Selite</t>
  </si>
  <si>
    <t>Syntymäaika</t>
  </si>
  <si>
    <t>avain</t>
  </si>
  <si>
    <t>sAika</t>
  </si>
  <si>
    <t>kokonaisluku</t>
  </si>
  <si>
    <t>32bit</t>
  </si>
  <si>
    <t>PK, UQ, Auto</t>
  </si>
  <si>
    <t>surregaatti</t>
  </si>
  <si>
    <t>Huom</t>
  </si>
  <si>
    <t>päivämäärä</t>
  </si>
  <si>
    <t>UQ</t>
  </si>
  <si>
    <t>sNimi</t>
  </si>
  <si>
    <t>merkkijono</t>
  </si>
  <si>
    <t>Sukunimi</t>
  </si>
  <si>
    <t>eNimi</t>
  </si>
  <si>
    <t>Etunimi</t>
  </si>
  <si>
    <t>[Sukupuoli]</t>
  </si>
  <si>
    <t>viittaus</t>
  </si>
  <si>
    <t>Sukupuoli</t>
  </si>
  <si>
    <t>FK</t>
  </si>
  <si>
    <t>[Siviilisaaty]</t>
  </si>
  <si>
    <t>Siviilisääty</t>
  </si>
  <si>
    <t>koodi</t>
  </si>
  <si>
    <t>ISO standardi</t>
  </si>
  <si>
    <t>nimike</t>
  </si>
  <si>
    <t>selite</t>
  </si>
  <si>
    <t>Siviilisaaty</t>
  </si>
  <si>
    <t>Naimaton</t>
  </si>
  <si>
    <t>Naimisissa</t>
  </si>
  <si>
    <t>Eronnut</t>
  </si>
  <si>
    <t>Leski</t>
  </si>
  <si>
    <t>S</t>
  </si>
  <si>
    <t>N</t>
  </si>
  <si>
    <t>R</t>
  </si>
  <si>
    <t>E</t>
  </si>
  <si>
    <t>L</t>
  </si>
  <si>
    <t>naimaton</t>
  </si>
  <si>
    <t>naimisissa</t>
  </si>
  <si>
    <t>rekisteröidyssä parisuhteessa</t>
  </si>
  <si>
    <t>eronnut</t>
  </si>
  <si>
    <t>leski</t>
  </si>
  <si>
    <t>Rekisteröidyssä parisuhteessa</t>
  </si>
  <si>
    <t xml:space="preserve">Insert into dbo.siviilisaaty (koodi, nimike, selite) values </t>
  </si>
  <si>
    <t>nimi</t>
  </si>
  <si>
    <t>cd_avain</t>
  </si>
  <si>
    <t>maa_avain</t>
  </si>
  <si>
    <t>vuosi_avain</t>
  </si>
  <si>
    <t>CD</t>
  </si>
  <si>
    <t>Maa</t>
  </si>
  <si>
    <t>isoalpha2</t>
  </si>
  <si>
    <t>Esittäjä</t>
  </si>
  <si>
    <t>Sweden</t>
  </si>
  <si>
    <t>Kappale</t>
  </si>
  <si>
    <t>esittaja_avain</t>
  </si>
  <si>
    <t xml:space="preserve">insert into kappale (nimi, kesto, esittaja_avain, vuosi_avain) values( </t>
  </si>
  <si>
    <t>SE</t>
  </si>
  <si>
    <t>Genre</t>
  </si>
  <si>
    <t xml:space="preserve">insert into genre (nimi) values( </t>
  </si>
  <si>
    <t>yhtio_avain</t>
  </si>
  <si>
    <t>Levy-yhtiö</t>
  </si>
  <si>
    <t xml:space="preserve">insert into yhtio (nimi, maa_avain, vuosi_avain) values( </t>
  </si>
  <si>
    <t>CD_Kappale</t>
  </si>
  <si>
    <t>kappale_avain</t>
  </si>
  <si>
    <t>Kappale_Genre</t>
  </si>
  <si>
    <t>genre_avain</t>
  </si>
  <si>
    <t xml:space="preserve">insert into kappale_genre (kappale_avain, genre_avain) values( </t>
  </si>
  <si>
    <t xml:space="preserve">insert into cd_kappale (cd_avain, kappale_avain) values( </t>
  </si>
  <si>
    <t xml:space="preserve">insert into maa (isoalpha2, nimi) values( </t>
  </si>
  <si>
    <t>kesto</t>
  </si>
  <si>
    <t xml:space="preserve">insert into esittaja (nimi, maa_avain, vuosi_avain) values( </t>
  </si>
  <si>
    <t xml:space="preserve">insert into cd (nimi, yhtio_avain, vuosi_avain) values( </t>
  </si>
  <si>
    <t>CD_Esittaja</t>
  </si>
  <si>
    <t xml:space="preserve">insert into cd_esittaja (cd_avain, esittaja_avain) values( </t>
  </si>
  <si>
    <t>Europe</t>
  </si>
  <si>
    <t>Epic Records</t>
  </si>
  <si>
    <t>US</t>
  </si>
  <si>
    <t>United States of America</t>
  </si>
  <si>
    <t>The Final Countdown</t>
  </si>
  <si>
    <t>Hard 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</si>
</sst>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175" zoomScaleNormal="175" workbookViewId="0">
      <selection activeCell="A4" sqref="A4"/>
    </sheetView>
  </sheetViews>
  <sheetFormatPr defaultRowHeight="15" x14ac:dyDescent="0.25"/>
  <cols>
    <col min="1" max="1" width="11.5703125" customWidth="1"/>
    <col min="2" max="2" width="14.7109375" customWidth="1"/>
    <col min="3" max="3" width="12.5703125" customWidth="1"/>
    <col min="4" max="4" width="10" customWidth="1"/>
    <col min="5" max="5" width="8.28515625" customWidth="1"/>
    <col min="6" max="6" width="12.28515625" bestFit="1" customWidth="1"/>
    <col min="7" max="7" width="11" bestFit="1" customWidth="1"/>
    <col min="8" max="8" width="11" customWidth="1"/>
    <col min="9" max="9" width="12.5703125" customWidth="1"/>
  </cols>
  <sheetData>
    <row r="1" spans="1:9" s="1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16</v>
      </c>
      <c r="I1" s="1" t="s">
        <v>8</v>
      </c>
    </row>
    <row r="2" spans="1:9" x14ac:dyDescent="0.25">
      <c r="A2" t="s">
        <v>26</v>
      </c>
      <c r="B2" s="2" t="s">
        <v>10</v>
      </c>
      <c r="C2" s="2" t="s">
        <v>12</v>
      </c>
      <c r="D2" s="2"/>
      <c r="E2" s="2" t="s">
        <v>13</v>
      </c>
      <c r="F2" s="2" t="s">
        <v>14</v>
      </c>
      <c r="G2" s="2">
        <v>1</v>
      </c>
      <c r="H2" s="2" t="s">
        <v>15</v>
      </c>
    </row>
    <row r="3" spans="1:9" x14ac:dyDescent="0.25">
      <c r="A3" t="s">
        <v>26</v>
      </c>
      <c r="B3" t="s">
        <v>30</v>
      </c>
      <c r="C3" t="s">
        <v>20</v>
      </c>
      <c r="D3">
        <v>1</v>
      </c>
      <c r="F3" t="s">
        <v>18</v>
      </c>
      <c r="G3">
        <v>1</v>
      </c>
      <c r="I3" t="s">
        <v>31</v>
      </c>
    </row>
    <row r="4" spans="1:9" x14ac:dyDescent="0.25">
      <c r="A4" t="s">
        <v>26</v>
      </c>
      <c r="B4" t="s">
        <v>32</v>
      </c>
      <c r="C4" t="s">
        <v>20</v>
      </c>
      <c r="D4">
        <v>10</v>
      </c>
      <c r="F4" t="s">
        <v>18</v>
      </c>
      <c r="G4">
        <v>1</v>
      </c>
    </row>
    <row r="5" spans="1:9" x14ac:dyDescent="0.25">
      <c r="A5" t="s">
        <v>26</v>
      </c>
      <c r="B5" t="s">
        <v>33</v>
      </c>
      <c r="C5" t="s">
        <v>20</v>
      </c>
      <c r="D5">
        <v>255</v>
      </c>
      <c r="G5">
        <v>0</v>
      </c>
    </row>
    <row r="7" spans="1:9" x14ac:dyDescent="0.25">
      <c r="A7" t="s">
        <v>34</v>
      </c>
      <c r="B7" s="2" t="s">
        <v>10</v>
      </c>
      <c r="C7" s="2" t="s">
        <v>12</v>
      </c>
      <c r="D7" s="2"/>
      <c r="E7" s="2" t="s">
        <v>13</v>
      </c>
      <c r="F7" s="2" t="s">
        <v>14</v>
      </c>
      <c r="G7" s="2">
        <v>1</v>
      </c>
      <c r="H7" s="2" t="s">
        <v>15</v>
      </c>
    </row>
    <row r="8" spans="1:9" x14ac:dyDescent="0.25">
      <c r="A8" t="s">
        <v>34</v>
      </c>
      <c r="B8" t="s">
        <v>30</v>
      </c>
      <c r="C8" t="s">
        <v>20</v>
      </c>
      <c r="D8">
        <v>1</v>
      </c>
      <c r="F8" t="s">
        <v>18</v>
      </c>
      <c r="G8">
        <v>1</v>
      </c>
    </row>
    <row r="9" spans="1:9" x14ac:dyDescent="0.25">
      <c r="A9" t="s">
        <v>34</v>
      </c>
      <c r="B9" t="s">
        <v>32</v>
      </c>
      <c r="C9" t="s">
        <v>20</v>
      </c>
      <c r="D9">
        <v>30</v>
      </c>
      <c r="F9" t="s">
        <v>18</v>
      </c>
      <c r="G9">
        <v>1</v>
      </c>
    </row>
    <row r="10" spans="1:9" x14ac:dyDescent="0.25">
      <c r="A10" t="s">
        <v>34</v>
      </c>
      <c r="B10" t="s">
        <v>33</v>
      </c>
      <c r="C10" t="s">
        <v>20</v>
      </c>
      <c r="D10">
        <v>255</v>
      </c>
      <c r="G10">
        <v>0</v>
      </c>
    </row>
    <row r="12" spans="1:9" s="2" customFormat="1" x14ac:dyDescent="0.25">
      <c r="A12" s="2" t="s">
        <v>0</v>
      </c>
      <c r="B12" s="2" t="s">
        <v>10</v>
      </c>
      <c r="C12" s="2" t="s">
        <v>12</v>
      </c>
      <c r="E12" s="2" t="s">
        <v>13</v>
      </c>
      <c r="F12" s="2" t="s">
        <v>14</v>
      </c>
      <c r="G12" s="2">
        <v>1</v>
      </c>
      <c r="H12" s="2" t="s">
        <v>15</v>
      </c>
    </row>
    <row r="13" spans="1:9" x14ac:dyDescent="0.25">
      <c r="A13" t="s">
        <v>0</v>
      </c>
      <c r="B13" t="s">
        <v>11</v>
      </c>
      <c r="C13" t="s">
        <v>17</v>
      </c>
      <c r="F13" t="s">
        <v>18</v>
      </c>
      <c r="G13">
        <v>1</v>
      </c>
      <c r="I13" t="s">
        <v>9</v>
      </c>
    </row>
    <row r="14" spans="1:9" x14ac:dyDescent="0.25">
      <c r="A14" t="s">
        <v>0</v>
      </c>
      <c r="B14" t="s">
        <v>19</v>
      </c>
      <c r="C14" t="s">
        <v>20</v>
      </c>
      <c r="D14">
        <v>50</v>
      </c>
      <c r="G14">
        <v>1</v>
      </c>
      <c r="I14" t="s">
        <v>21</v>
      </c>
    </row>
    <row r="15" spans="1:9" x14ac:dyDescent="0.25">
      <c r="A15" t="s">
        <v>0</v>
      </c>
      <c r="B15" t="s">
        <v>22</v>
      </c>
      <c r="C15" t="s">
        <v>20</v>
      </c>
      <c r="D15">
        <v>50</v>
      </c>
      <c r="G15">
        <v>1</v>
      </c>
      <c r="I15" t="s">
        <v>23</v>
      </c>
    </row>
    <row r="16" spans="1:9" x14ac:dyDescent="0.25">
      <c r="A16" t="s">
        <v>0</v>
      </c>
      <c r="B16" t="s">
        <v>24</v>
      </c>
      <c r="C16" t="s">
        <v>25</v>
      </c>
      <c r="F16" t="s">
        <v>27</v>
      </c>
      <c r="G16">
        <v>1</v>
      </c>
    </row>
    <row r="17" spans="1:9" x14ac:dyDescent="0.25">
      <c r="A17" t="s">
        <v>0</v>
      </c>
      <c r="B17" t="s">
        <v>28</v>
      </c>
      <c r="C17" t="s">
        <v>25</v>
      </c>
      <c r="F17" t="s">
        <v>27</v>
      </c>
      <c r="G17">
        <v>0</v>
      </c>
      <c r="I17" t="s">
        <v>29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90" zoomScaleNormal="190" workbookViewId="0">
      <selection activeCell="A8" sqref="A8"/>
    </sheetView>
  </sheetViews>
  <sheetFormatPr defaultRowHeight="15" x14ac:dyDescent="0.25"/>
  <sheetData>
    <row r="1" spans="1:2" s="1" customFormat="1" x14ac:dyDescent="0.25">
      <c r="A1" s="1" t="s">
        <v>30</v>
      </c>
      <c r="B1" s="1" t="s">
        <v>32</v>
      </c>
    </row>
    <row r="2" spans="1:2" x14ac:dyDescent="0.25">
      <c r="A2" t="s">
        <v>39</v>
      </c>
      <c r="B2" t="s">
        <v>44</v>
      </c>
    </row>
    <row r="3" spans="1:2" x14ac:dyDescent="0.25">
      <c r="A3" t="s">
        <v>40</v>
      </c>
      <c r="B3" t="s">
        <v>45</v>
      </c>
    </row>
    <row r="4" spans="1:2" x14ac:dyDescent="0.25">
      <c r="A4" t="s">
        <v>41</v>
      </c>
      <c r="B4" t="s">
        <v>46</v>
      </c>
    </row>
    <row r="5" spans="1:2" x14ac:dyDescent="0.25">
      <c r="A5" t="s">
        <v>42</v>
      </c>
      <c r="B5" t="s">
        <v>47</v>
      </c>
    </row>
    <row r="6" spans="1:2" x14ac:dyDescent="0.25">
      <c r="A6" t="s">
        <v>43</v>
      </c>
      <c r="B6" t="s">
        <v>48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zoomScale="85" zoomScaleNormal="85" workbookViewId="0">
      <selection activeCell="G29" sqref="G29"/>
    </sheetView>
  </sheetViews>
  <sheetFormatPr defaultColWidth="15.7109375" defaultRowHeight="15" x14ac:dyDescent="0.25"/>
  <cols>
    <col min="6" max="6" width="20" customWidth="1"/>
    <col min="7" max="7" width="39.85546875" customWidth="1"/>
    <col min="8" max="8" width="40.42578125" customWidth="1"/>
    <col min="9" max="9" width="38.7109375" bestFit="1" customWidth="1"/>
    <col min="10" max="10" width="180.140625" bestFit="1" customWidth="1"/>
  </cols>
  <sheetData>
    <row r="1" spans="1:8" s="1" customFormat="1" x14ac:dyDescent="0.25">
      <c r="B1" s="1" t="s">
        <v>51</v>
      </c>
      <c r="C1" s="1" t="s">
        <v>66</v>
      </c>
      <c r="D1" s="1" t="s">
        <v>54</v>
      </c>
      <c r="E1" s="1" t="s">
        <v>78</v>
      </c>
    </row>
    <row r="2" spans="1:8" x14ac:dyDescent="0.25">
      <c r="A2" t="s">
        <v>55</v>
      </c>
      <c r="B2" s="3" t="s">
        <v>85</v>
      </c>
      <c r="C2" t="s">
        <v>82</v>
      </c>
      <c r="D2">
        <v>1986</v>
      </c>
      <c r="E2" t="str">
        <f>"'"&amp;B2&amp;"', "</f>
        <v xml:space="preserve">'The Final Countdown', </v>
      </c>
      <c r="F2" t="str">
        <f xml:space="preserve"> "(select avain from yhtio where nimi = '" &amp; C2 &amp; "'), "</f>
        <v xml:space="preserve">(select avain from yhtio where nimi = 'Epic Records'), </v>
      </c>
      <c r="G2" t="str">
        <f xml:space="preserve"> "(select avain from vuosi where vuosi = '" &amp; D2 &amp; "')"</f>
        <v>(select avain from vuosi where vuosi = '1986')</v>
      </c>
      <c r="H2" t="str">
        <f>$E$1 &amp; E2 &amp; F2 &amp; G2 &amp; ");"</f>
        <v>insert into cd (nimi, yhtio_avain, vuosi_avain) values( 'The Final Countdown', (select avain from yhtio where nimi = 'Epic Records'), (select avain from vuosi where vuosi = '1986'));</v>
      </c>
    </row>
    <row r="3" spans="1:8" x14ac:dyDescent="0.25">
      <c r="A3" t="s">
        <v>55</v>
      </c>
      <c r="B3" s="3"/>
      <c r="E3" t="str">
        <f>"'"&amp;B3&amp;"', "</f>
        <v xml:space="preserve">'', </v>
      </c>
      <c r="F3" t="str">
        <f xml:space="preserve"> "(select avain from yhtio where nimi = '" &amp; C3 &amp; "'), "</f>
        <v xml:space="preserve">(select avain from yhtio where nimi = ''), </v>
      </c>
      <c r="G3" t="str">
        <f xml:space="preserve"> "(select avain from vuosi where vuosi = '" &amp; D3 &amp; "')"</f>
        <v>(select avain from vuosi where vuosi = '')</v>
      </c>
      <c r="H3" t="str">
        <f t="shared" ref="H3:H6" si="0">$E$1 &amp; E3 &amp; F3 &amp; G3 &amp; ");"</f>
        <v>insert into cd (nimi, yhtio_avain, vuosi_avain) values( '', (select avain from yhtio where nimi = ''), (select avain from vuosi where vuosi = ''));</v>
      </c>
    </row>
    <row r="4" spans="1:8" x14ac:dyDescent="0.25">
      <c r="A4" t="s">
        <v>55</v>
      </c>
      <c r="B4" s="3"/>
      <c r="E4" t="str">
        <f>"'"&amp;B4&amp;"', "</f>
        <v xml:space="preserve">'', </v>
      </c>
      <c r="F4" t="str">
        <f xml:space="preserve"> "(select avain from yhtio where nimi = '" &amp; C4 &amp; "'), "</f>
        <v xml:space="preserve">(select avain from yhtio where nimi = ''), </v>
      </c>
      <c r="G4" t="str">
        <f xml:space="preserve"> "(select avain from vuosi where vuosi = '" &amp; D4 &amp; "')"</f>
        <v>(select avain from vuosi where vuosi = '')</v>
      </c>
      <c r="H4" t="str">
        <f t="shared" si="0"/>
        <v>insert into cd (nimi, yhtio_avain, vuosi_avain) values( '', (select avain from yhtio where nimi = ''), (select avain from vuosi where vuosi = ''));</v>
      </c>
    </row>
    <row r="5" spans="1:8" x14ac:dyDescent="0.25">
      <c r="A5" t="s">
        <v>55</v>
      </c>
      <c r="B5" s="3"/>
      <c r="E5" t="str">
        <f>"'"&amp;B5&amp;"', "</f>
        <v xml:space="preserve">'', </v>
      </c>
      <c r="F5" t="str">
        <f xml:space="preserve"> "(select avain from yhtio where nimi = '" &amp; C5 &amp; "'), "</f>
        <v xml:space="preserve">(select avain from yhtio where nimi = ''), </v>
      </c>
      <c r="G5" t="str">
        <f xml:space="preserve"> "(select avain from vuosi where vuosi = '" &amp; D5 &amp; "')"</f>
        <v>(select avain from vuosi where vuosi = '')</v>
      </c>
      <c r="H5" t="str">
        <f t="shared" si="0"/>
        <v>insert into cd (nimi, yhtio_avain, vuosi_avain) values( '', (select avain from yhtio where nimi = ''), (select avain from vuosi where vuosi = ''));</v>
      </c>
    </row>
    <row r="6" spans="1:8" x14ac:dyDescent="0.25">
      <c r="A6" t="s">
        <v>55</v>
      </c>
      <c r="B6" s="3"/>
      <c r="E6" t="str">
        <f>"'"&amp;B6&amp;"', "</f>
        <v xml:space="preserve">'', </v>
      </c>
      <c r="F6" t="str">
        <f xml:space="preserve"> "(select avain from yhtio where nimi = '" &amp; C6 &amp; "'), "</f>
        <v xml:space="preserve">(select avain from yhtio where nimi = ''), </v>
      </c>
      <c r="G6" t="str">
        <f xml:space="preserve"> "(select avain from vuosi where vuosi = '" &amp; D6 &amp; "')"</f>
        <v>(select avain from vuosi where vuosi = '')</v>
      </c>
      <c r="H6" t="str">
        <f t="shared" si="0"/>
        <v>insert into cd (nimi, yhtio_avain, vuosi_avain) values( '', (select avain from yhtio where nimi = ''), (select avain from vuosi where vuosi = ''));</v>
      </c>
    </row>
    <row r="8" spans="1:8" s="1" customFormat="1" x14ac:dyDescent="0.25"/>
    <row r="10" spans="1:8" x14ac:dyDescent="0.25">
      <c r="A10" s="1"/>
      <c r="B10" s="1" t="s">
        <v>57</v>
      </c>
      <c r="C10" s="1" t="s">
        <v>51</v>
      </c>
      <c r="D10" s="1" t="s">
        <v>75</v>
      </c>
      <c r="E10" s="1"/>
      <c r="F10" s="1"/>
      <c r="G10" s="1"/>
      <c r="H10" s="1"/>
    </row>
    <row r="11" spans="1:8" x14ac:dyDescent="0.25">
      <c r="A11" t="s">
        <v>56</v>
      </c>
      <c r="B11" s="3" t="s">
        <v>63</v>
      </c>
      <c r="C11" t="s">
        <v>59</v>
      </c>
      <c r="D11" t="str">
        <f>"'"&amp;B11&amp;"', "</f>
        <v xml:space="preserve">'SE', </v>
      </c>
      <c r="E11" t="str">
        <f>"'"&amp;C11&amp;"'"</f>
        <v>'Sweden'</v>
      </c>
      <c r="F11" t="str">
        <f>$D$10 &amp; D11 &amp; E11 &amp; ");"</f>
        <v>insert into maa (isoalpha2, nimi) values( 'SE', 'Sweden');</v>
      </c>
    </row>
    <row r="12" spans="1:8" x14ac:dyDescent="0.25">
      <c r="A12" t="s">
        <v>56</v>
      </c>
      <c r="B12" s="3" t="s">
        <v>83</v>
      </c>
      <c r="C12" t="s">
        <v>84</v>
      </c>
      <c r="D12" t="str">
        <f t="shared" ref="D12:D15" si="1">"'"&amp;B12&amp;"', "</f>
        <v xml:space="preserve">'US', </v>
      </c>
      <c r="E12" t="str">
        <f t="shared" ref="E12:E15" si="2">"'"&amp;C12&amp;"'"</f>
        <v>'United States of America'</v>
      </c>
      <c r="F12" t="str">
        <f>$D$10 &amp; D12 &amp; E12 &amp; ");"</f>
        <v>insert into maa (isoalpha2, nimi) values( 'US', 'United States of America');</v>
      </c>
    </row>
    <row r="13" spans="1:8" s="1" customFormat="1" x14ac:dyDescent="0.25">
      <c r="A13" t="s">
        <v>56</v>
      </c>
      <c r="B13" s="3"/>
      <c r="C13"/>
      <c r="D13" t="str">
        <f t="shared" si="1"/>
        <v xml:space="preserve">'', </v>
      </c>
      <c r="E13" t="str">
        <f t="shared" si="2"/>
        <v>''</v>
      </c>
      <c r="F13" t="str">
        <f>$D$10 &amp; D13 &amp; E13 &amp; ");"</f>
        <v>insert into maa (isoalpha2, nimi) values( '', '');</v>
      </c>
      <c r="G13"/>
    </row>
    <row r="14" spans="1:8" x14ac:dyDescent="0.25">
      <c r="A14" t="s">
        <v>56</v>
      </c>
      <c r="B14" s="3"/>
      <c r="D14" t="str">
        <f t="shared" si="1"/>
        <v xml:space="preserve">'', </v>
      </c>
      <c r="E14" t="str">
        <f t="shared" si="2"/>
        <v>''</v>
      </c>
      <c r="F14" t="str">
        <f>$D$10 &amp; D14 &amp; E14 &amp; ");"</f>
        <v>insert into maa (isoalpha2, nimi) values( '', '');</v>
      </c>
    </row>
    <row r="15" spans="1:8" x14ac:dyDescent="0.25">
      <c r="A15" t="s">
        <v>56</v>
      </c>
      <c r="B15" s="3"/>
      <c r="D15" t="str">
        <f t="shared" si="1"/>
        <v xml:space="preserve">'', </v>
      </c>
      <c r="E15" t="str">
        <f t="shared" si="2"/>
        <v>''</v>
      </c>
      <c r="F15" t="str">
        <f>$D$10 &amp; D15 &amp; E15 &amp; ");"</f>
        <v>insert into maa (isoalpha2, nimi) values( '', '');</v>
      </c>
    </row>
    <row r="17" spans="1:10" x14ac:dyDescent="0.25">
      <c r="A17" s="1"/>
      <c r="B17" s="1" t="s">
        <v>51</v>
      </c>
      <c r="C17" s="1" t="s">
        <v>53</v>
      </c>
      <c r="D17" s="1" t="s">
        <v>54</v>
      </c>
      <c r="E17" s="1" t="s">
        <v>77</v>
      </c>
      <c r="F17" s="1"/>
      <c r="G17" s="1"/>
      <c r="H17" s="1"/>
      <c r="J17" s="1"/>
    </row>
    <row r="18" spans="1:10" x14ac:dyDescent="0.25">
      <c r="A18" t="s">
        <v>58</v>
      </c>
      <c r="B18" s="3" t="s">
        <v>81</v>
      </c>
      <c r="C18" t="s">
        <v>59</v>
      </c>
      <c r="D18">
        <v>1979</v>
      </c>
      <c r="E18" t="str">
        <f>"'"&amp;B18&amp;"', "</f>
        <v xml:space="preserve">'Europe', </v>
      </c>
      <c r="F18" t="str">
        <f xml:space="preserve"> "(select avain from maa where nimi = '" &amp; C18 &amp; "'), "</f>
        <v xml:space="preserve">(select avain from maa where nimi = 'Sweden'), </v>
      </c>
      <c r="G18" t="str">
        <f xml:space="preserve"> "(select avain from vuosi where vuosi = '" &amp; D18 &amp; "')"</f>
        <v>(select avain from vuosi where vuosi = '1979')</v>
      </c>
      <c r="H18" t="str">
        <f>$E$17 &amp; E18 &amp; F18 &amp; G18 &amp; ");"</f>
        <v>insert into esittaja (nimi, maa_avain, vuosi_avain) values( 'Europe', (select avain from maa where nimi = 'Sweden'), (select avain from vuosi where vuosi = '1979'));</v>
      </c>
    </row>
    <row r="19" spans="1:10" x14ac:dyDescent="0.25">
      <c r="A19" t="s">
        <v>58</v>
      </c>
      <c r="B19" s="3"/>
      <c r="E19" t="str">
        <f>"'"&amp;B19&amp;"', "</f>
        <v xml:space="preserve">'', </v>
      </c>
      <c r="F19" t="str">
        <f xml:space="preserve"> "(select avain from maa where nimi = '" &amp; C19 &amp; "'), "</f>
        <v xml:space="preserve">(select avain from maa where nimi = ''), </v>
      </c>
      <c r="G19" t="str">
        <f xml:space="preserve"> "(select avain from vuosi where vuosi = '" &amp; D19 &amp; "')"</f>
        <v>(select avain from vuosi where vuosi = '')</v>
      </c>
      <c r="H19" t="str">
        <f t="shared" ref="H19:H22" si="3">$E$17 &amp; E19 &amp; F19 &amp; G19 &amp; ");"</f>
        <v>insert into esittaja (nimi, maa_avain, vuosi_avain) values( '', (select avain from maa where nimi = ''), (select avain from vuosi where vuosi = ''));</v>
      </c>
    </row>
    <row r="20" spans="1:10" x14ac:dyDescent="0.25">
      <c r="A20" t="s">
        <v>58</v>
      </c>
      <c r="B20" s="3"/>
      <c r="E20" t="str">
        <f>"'"&amp;B20&amp;"', "</f>
        <v xml:space="preserve">'', </v>
      </c>
      <c r="F20" t="str">
        <f xml:space="preserve"> "(select avain from maa where nimi = '" &amp; C20 &amp; "'), "</f>
        <v xml:space="preserve">(select avain from maa where nimi = ''), </v>
      </c>
      <c r="G20" t="str">
        <f xml:space="preserve"> "(select avain from vuosi where vuosi = '" &amp; D20 &amp; "')"</f>
        <v>(select avain from vuosi where vuosi = '')</v>
      </c>
      <c r="H20" t="str">
        <f t="shared" si="3"/>
        <v>insert into esittaja (nimi, maa_avain, vuosi_avain) values( '', (select avain from maa where nimi = ''), (select avain from vuosi where vuosi = ''));</v>
      </c>
    </row>
    <row r="21" spans="1:10" x14ac:dyDescent="0.25">
      <c r="A21" t="s">
        <v>58</v>
      </c>
      <c r="B21" s="3"/>
      <c r="E21" t="str">
        <f>"'"&amp;B21&amp;"', "</f>
        <v xml:space="preserve">'', </v>
      </c>
      <c r="F21" t="str">
        <f xml:space="preserve"> "(select avain from maa where nimi = '" &amp; C21 &amp; "'), "</f>
        <v xml:space="preserve">(select avain from maa where nimi = ''), </v>
      </c>
      <c r="G21" t="str">
        <f xml:space="preserve"> "(select avain from vuosi where vuosi = '" &amp; D21 &amp; "')"</f>
        <v>(select avain from vuosi where vuosi = '')</v>
      </c>
      <c r="H21" t="str">
        <f t="shared" si="3"/>
        <v>insert into esittaja (nimi, maa_avain, vuosi_avain) values( '', (select avain from maa where nimi = ''), (select avain from vuosi where vuosi = ''));</v>
      </c>
    </row>
    <row r="22" spans="1:10" x14ac:dyDescent="0.25">
      <c r="A22" t="s">
        <v>58</v>
      </c>
      <c r="B22" s="3"/>
      <c r="E22" t="str">
        <f>"'"&amp;B22&amp;"', "</f>
        <v xml:space="preserve">'', </v>
      </c>
      <c r="F22" t="str">
        <f xml:space="preserve"> "(select avain from maa where nimi = '" &amp; C22 &amp; "'), "</f>
        <v xml:space="preserve">(select avain from maa where nimi = ''), </v>
      </c>
      <c r="G22" t="str">
        <f xml:space="preserve"> "(select avain from vuosi where vuosi = '" &amp; D22 &amp; "')"</f>
        <v>(select avain from vuosi where vuosi = '')</v>
      </c>
      <c r="H22" t="str">
        <f t="shared" si="3"/>
        <v>insert into esittaja (nimi, maa_avain, vuosi_avain) values( '', (select avain from maa where nimi = ''), (select avain from vuosi where vuosi = ''));</v>
      </c>
    </row>
    <row r="24" spans="1:10" x14ac:dyDescent="0.25">
      <c r="A24" s="1"/>
      <c r="B24" s="1" t="s">
        <v>51</v>
      </c>
      <c r="C24" s="1" t="s">
        <v>76</v>
      </c>
      <c r="D24" s="1" t="s">
        <v>61</v>
      </c>
      <c r="E24" s="1" t="s">
        <v>54</v>
      </c>
      <c r="F24" s="1" t="s">
        <v>62</v>
      </c>
      <c r="G24" s="1"/>
      <c r="H24" s="1"/>
      <c r="I24" s="1"/>
      <c r="J24" s="1"/>
    </row>
    <row r="25" spans="1:10" x14ac:dyDescent="0.25">
      <c r="A25" t="s">
        <v>60</v>
      </c>
      <c r="B25" s="3" t="s">
        <v>85</v>
      </c>
      <c r="C25">
        <v>311</v>
      </c>
      <c r="D25" t="s">
        <v>81</v>
      </c>
      <c r="E25">
        <v>1986</v>
      </c>
      <c r="F25" t="str">
        <f>"'"&amp;B25&amp;"', "</f>
        <v xml:space="preserve">'The Final Countdown', </v>
      </c>
      <c r="G25" t="str">
        <f>"'"&amp;C25&amp;"', "</f>
        <v xml:space="preserve">'311', </v>
      </c>
      <c r="H25" t="str">
        <f xml:space="preserve"> "(select avain from esittaja where nimi = '" &amp; D25 &amp; "'), "</f>
        <v xml:space="preserve">(select avain from esittaja where nimi = 'Europe'), </v>
      </c>
      <c r="I25" t="str">
        <f xml:space="preserve"> "(select avain from vuosi where vuosi = '" &amp; E25 &amp; "')"</f>
        <v>(select avain from vuosi where vuosi = '1986')</v>
      </c>
      <c r="J25" t="str">
        <f>$F$24&amp; F25 &amp; G25 &amp; H25 &amp; I25 &amp; ");"</f>
        <v>insert into kappale (nimi, kesto, esittaja_avain, vuosi_avain) values( 'The Final Countdown', '311', (select avain from esittaja where nimi = 'Europe'), (select avain from vuosi where vuosi = '1986'));</v>
      </c>
    </row>
    <row r="26" spans="1:10" x14ac:dyDescent="0.25">
      <c r="A26" t="s">
        <v>60</v>
      </c>
      <c r="B26" s="3"/>
      <c r="F26" t="str">
        <f>"'"&amp;B26&amp;"', "</f>
        <v xml:space="preserve">'', </v>
      </c>
      <c r="G26" t="str">
        <f t="shared" ref="G26:G29" si="4">"'"&amp;C26&amp;"', "</f>
        <v xml:space="preserve">'', </v>
      </c>
      <c r="H26" t="str">
        <f t="shared" ref="H26:H29" si="5" xml:space="preserve"> "(select avain from esittaja where nimi = '" &amp; D26 &amp; "'), "</f>
        <v xml:space="preserve">(select avain from esittaja where nimi = ''), </v>
      </c>
      <c r="I26" t="str">
        <f t="shared" ref="I26:I29" si="6" xml:space="preserve"> "(select avain from vuosi where vuosi = '" &amp; E26 &amp; "')"</f>
        <v>(select avain from vuosi where vuosi = '')</v>
      </c>
      <c r="J26" t="str">
        <f t="shared" ref="J26:J28" si="7">$F$24&amp; F26 &amp; G26 &amp; H26 &amp; I26 &amp; ");"</f>
        <v>insert into kappale (nimi, kesto, esittaja_avain, vuosi_avain) values( '', '', (select avain from esittaja where nimi = ''), (select avain from vuosi where vuosi = ''));</v>
      </c>
    </row>
    <row r="27" spans="1:10" x14ac:dyDescent="0.25">
      <c r="A27" t="s">
        <v>60</v>
      </c>
      <c r="B27" s="3"/>
      <c r="F27" t="str">
        <f t="shared" ref="F26:F29" si="8">"'"&amp;B27&amp;"', "</f>
        <v xml:space="preserve">'', </v>
      </c>
      <c r="G27" t="str">
        <f t="shared" si="4"/>
        <v xml:space="preserve">'', </v>
      </c>
      <c r="H27" t="str">
        <f t="shared" si="5"/>
        <v xml:space="preserve">(select avain from esittaja where nimi = ''), </v>
      </c>
      <c r="I27" t="str">
        <f t="shared" si="6"/>
        <v>(select avain from vuosi where vuosi = '')</v>
      </c>
      <c r="J27" t="str">
        <f t="shared" si="7"/>
        <v>insert into kappale (nimi, kesto, esittaja_avain, vuosi_avain) values( '', '', (select avain from esittaja where nimi = ''), (select avain from vuosi where vuosi = ''));</v>
      </c>
    </row>
    <row r="28" spans="1:10" x14ac:dyDescent="0.25">
      <c r="A28" t="s">
        <v>60</v>
      </c>
      <c r="B28" s="3"/>
      <c r="F28" t="str">
        <f t="shared" si="8"/>
        <v xml:space="preserve">'', </v>
      </c>
      <c r="G28" t="str">
        <f t="shared" si="4"/>
        <v xml:space="preserve">'', </v>
      </c>
      <c r="H28" t="str">
        <f t="shared" si="5"/>
        <v xml:space="preserve">(select avain from esittaja where nimi = ''), </v>
      </c>
      <c r="I28" t="str">
        <f t="shared" si="6"/>
        <v>(select avain from vuosi where vuosi = '')</v>
      </c>
      <c r="J28" t="str">
        <f t="shared" si="7"/>
        <v>insert into kappale (nimi, kesto, esittaja_avain, vuosi_avain) values( '', '', (select avain from esittaja where nimi = ''), (select avain from vuosi where vuosi = ''));</v>
      </c>
    </row>
    <row r="29" spans="1:10" x14ac:dyDescent="0.25">
      <c r="A29" t="s">
        <v>60</v>
      </c>
      <c r="B29" s="3"/>
      <c r="F29" t="str">
        <f t="shared" si="8"/>
        <v xml:space="preserve">'', </v>
      </c>
      <c r="G29" t="str">
        <f t="shared" si="4"/>
        <v xml:space="preserve">'', </v>
      </c>
      <c r="H29" t="str">
        <f t="shared" si="5"/>
        <v xml:space="preserve">(select avain from esittaja where nimi = ''), </v>
      </c>
      <c r="I29" t="str">
        <f t="shared" si="6"/>
        <v>(select avain from vuosi where vuosi = '')</v>
      </c>
      <c r="J29" t="str">
        <f>$F$24&amp; F29 &amp; G29 &amp; H29 &amp; I29 &amp; ");"</f>
        <v>insert into kappale (nimi, kesto, esittaja_avain, vuosi_avain) values( '', '', (select avain from esittaja where nimi = ''), (select avain from vuosi where vuosi = ''));</v>
      </c>
    </row>
    <row r="31" spans="1:10" x14ac:dyDescent="0.25">
      <c r="A31" s="1"/>
      <c r="B31" s="1" t="s">
        <v>51</v>
      </c>
      <c r="C31" s="1" t="s">
        <v>65</v>
      </c>
      <c r="D31" s="1"/>
      <c r="E31" s="1"/>
      <c r="F31" s="1"/>
      <c r="G31" s="1"/>
    </row>
    <row r="32" spans="1:10" x14ac:dyDescent="0.25">
      <c r="A32" t="s">
        <v>64</v>
      </c>
      <c r="B32" s="3" t="s">
        <v>86</v>
      </c>
      <c r="C32" t="str">
        <f>"'"&amp;B32&amp;"'"</f>
        <v>'Hard Rock'</v>
      </c>
      <c r="D32" t="str">
        <f>$C$31&amp;C32&amp; ");"</f>
        <v>insert into genre (nimi) values( 'Hard Rock');</v>
      </c>
    </row>
    <row r="34" spans="1:9" x14ac:dyDescent="0.25">
      <c r="A34" s="1"/>
      <c r="B34" s="1" t="s">
        <v>51</v>
      </c>
      <c r="C34" s="1" t="s">
        <v>53</v>
      </c>
      <c r="D34" s="1" t="s">
        <v>54</v>
      </c>
      <c r="E34" s="1" t="s">
        <v>68</v>
      </c>
      <c r="F34" s="1"/>
      <c r="G34" s="1"/>
      <c r="H34" s="1"/>
      <c r="I34" s="1"/>
    </row>
    <row r="35" spans="1:9" x14ac:dyDescent="0.25">
      <c r="A35" t="s">
        <v>67</v>
      </c>
      <c r="B35" s="3" t="s">
        <v>82</v>
      </c>
      <c r="C35" t="s">
        <v>84</v>
      </c>
      <c r="D35">
        <v>1953</v>
      </c>
      <c r="E35" t="str">
        <f>"'"&amp;B35&amp;"', "</f>
        <v xml:space="preserve">'Epic Records', </v>
      </c>
      <c r="F35" t="str">
        <f xml:space="preserve"> "(select avain from maa where nimi = '" &amp; C35 &amp; "'), "</f>
        <v xml:space="preserve">(select avain from maa where nimi = 'United States of America'), </v>
      </c>
      <c r="G35" t="str">
        <f xml:space="preserve"> "(select avain from vuosi where vuosi = '" &amp; D35 &amp; "')"</f>
        <v>(select avain from vuosi where vuosi = '1953')</v>
      </c>
      <c r="H35" t="str">
        <f>$E$34&amp; E35 &amp; F35 &amp; G35 &amp; ");"</f>
        <v>insert into yhtio (nimi, maa_avain, vuosi_avain) values( 'Epic Records', (select avain from maa where nimi = 'United States of America'), (select avain from vuosi where vuosi = '1953'));</v>
      </c>
    </row>
    <row r="37" spans="1:9" x14ac:dyDescent="0.25">
      <c r="A37" s="1"/>
      <c r="B37" s="1" t="s">
        <v>52</v>
      </c>
      <c r="C37" s="1" t="s">
        <v>70</v>
      </c>
      <c r="D37" s="1" t="s">
        <v>74</v>
      </c>
      <c r="E37" s="1"/>
      <c r="F37" s="1"/>
      <c r="G37" s="1"/>
      <c r="H37" s="1"/>
    </row>
    <row r="38" spans="1:9" x14ac:dyDescent="0.25">
      <c r="A38" t="s">
        <v>69</v>
      </c>
      <c r="B38" t="str">
        <f>""&amp;B2&amp;""</f>
        <v>The Final Countdown</v>
      </c>
      <c r="C38" t="str">
        <f>""&amp;B25&amp;""</f>
        <v>The Final Countdown</v>
      </c>
      <c r="D38" t="str">
        <f xml:space="preserve"> "(select avain from cd where nimi = '" &amp; B38 &amp; "'), "</f>
        <v xml:space="preserve">(select avain from cd where nimi = 'The Final Countdown'), </v>
      </c>
      <c r="E38" t="str">
        <f xml:space="preserve"> "(select avain from kappale where nimi = '" &amp; C38 &amp; "')"</f>
        <v>(select avain from kappale where nimi = 'The Final Countdown')</v>
      </c>
      <c r="F38" t="str">
        <f>$D$37&amp; D38 &amp; E38  &amp; ");"</f>
        <v>insert into cd_kappale (cd_avain, kappale_avain) values( (select avain from cd where nimi = 'The Final Countdown'), (select avain from kappale where nimi = 'The Final Countdown'));</v>
      </c>
    </row>
    <row r="40" spans="1:9" x14ac:dyDescent="0.25">
      <c r="A40" s="1"/>
      <c r="B40" s="1" t="s">
        <v>70</v>
      </c>
      <c r="C40" s="1" t="s">
        <v>72</v>
      </c>
      <c r="D40" s="1" t="s">
        <v>73</v>
      </c>
      <c r="E40" s="1"/>
      <c r="F40" s="1"/>
      <c r="G40" s="1"/>
      <c r="H40" s="1"/>
    </row>
    <row r="41" spans="1:9" x14ac:dyDescent="0.25">
      <c r="A41" t="s">
        <v>71</v>
      </c>
      <c r="B41" s="3" t="str">
        <f>""&amp;B25&amp;""</f>
        <v>The Final Countdown</v>
      </c>
      <c r="C41" t="str">
        <f>""&amp;B32&amp;""</f>
        <v>Hard Rock</v>
      </c>
      <c r="D41" t="str">
        <f xml:space="preserve"> "(select avain from kappale where nimi = '" &amp; B41 &amp; "'), "</f>
        <v xml:space="preserve">(select avain from kappale where nimi = 'The Final Countdown'), </v>
      </c>
      <c r="E41" t="str">
        <f xml:space="preserve"> "(select avain from genre where nimi = '" &amp; C41 &amp; "')"</f>
        <v>(select avain from genre where nimi = 'Hard Rock')</v>
      </c>
      <c r="F41" t="str">
        <f>$D$40&amp; D41 &amp; E41 &amp; ");"</f>
        <v>insert into kappale_genre (kappale_avain, genre_avain) values( (select avain from kappale where nimi = 'The Final Countdown'), (select avain from genre where nimi = 'Hard Rock'));</v>
      </c>
    </row>
    <row r="43" spans="1:9" x14ac:dyDescent="0.25">
      <c r="A43" s="1"/>
      <c r="B43" s="1" t="s">
        <v>52</v>
      </c>
      <c r="C43" s="1" t="s">
        <v>61</v>
      </c>
      <c r="D43" s="1" t="s">
        <v>80</v>
      </c>
      <c r="E43" s="1"/>
      <c r="F43" s="1"/>
      <c r="G43" s="1"/>
      <c r="H43" s="1"/>
    </row>
    <row r="44" spans="1:9" x14ac:dyDescent="0.25">
      <c r="A44" t="s">
        <v>79</v>
      </c>
      <c r="B44" t="str">
        <f>""&amp;B2&amp;""</f>
        <v>The Final Countdown</v>
      </c>
      <c r="C44" t="str">
        <f>""&amp;B18&amp;""</f>
        <v>Europe</v>
      </c>
      <c r="D44" t="str">
        <f xml:space="preserve"> "(select avain from cd where nimi = '" &amp; B44 &amp; "'), "</f>
        <v xml:space="preserve">(select avain from cd where nimi = 'The Final Countdown'), </v>
      </c>
      <c r="E44" t="str">
        <f xml:space="preserve"> "(select avain from esittaja where nimi = '" &amp; C44 &amp; "')"</f>
        <v>(select avain from esittaja where nimi = 'Europe')</v>
      </c>
      <c r="F44" t="str">
        <f>$D$43&amp; D44 &amp; E44 &amp; ");"</f>
        <v>insert into cd_esittaja (cd_avain, esittaja_avain) values( (select avain from cd where nimi = 'The Final Countdown'), (select avain from esittaja where nimi = 'Europe'));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205" zoomScaleNormal="205" workbookViewId="0"/>
  </sheetViews>
  <sheetFormatPr defaultRowHeight="15" x14ac:dyDescent="0.25"/>
  <cols>
    <col min="2" max="2" width="15" bestFit="1" customWidth="1"/>
    <col min="3" max="3" width="6.5703125" customWidth="1"/>
    <col min="4" max="4" width="25" bestFit="1" customWidth="1"/>
  </cols>
  <sheetData>
    <row r="1" spans="1:5" x14ac:dyDescent="0.25">
      <c r="A1" t="s">
        <v>50</v>
      </c>
    </row>
    <row r="2" spans="1:5" x14ac:dyDescent="0.25">
      <c r="A2" t="s">
        <v>39</v>
      </c>
      <c r="B2" t="s">
        <v>35</v>
      </c>
      <c r="D2" t="str">
        <f xml:space="preserve"> "('" &amp; A2 &amp; "', '" &amp; B2 &amp;"', null);"</f>
        <v>('S', 'Naimaton', null);</v>
      </c>
      <c r="E2" t="str">
        <f>$A$1 &amp; D2</f>
        <v>Insert into dbo.siviilisaaty (koodi, nimike, selite) values ('S', 'Naimaton', null);</v>
      </c>
    </row>
    <row r="3" spans="1:5" x14ac:dyDescent="0.25">
      <c r="A3" t="s">
        <v>40</v>
      </c>
      <c r="B3" t="s">
        <v>36</v>
      </c>
      <c r="D3" t="str">
        <f xml:space="preserve"> "('" &amp; A3 &amp; "', '" &amp; B3 &amp;"', null);"</f>
        <v>('N', 'Naimisissa', null);</v>
      </c>
      <c r="E3" t="str">
        <f>$A$1 &amp; D3</f>
        <v>Insert into dbo.siviilisaaty (koodi, nimike, selite) values ('N', 'Naimisissa', null);</v>
      </c>
    </row>
    <row r="4" spans="1:5" x14ac:dyDescent="0.25">
      <c r="A4" t="s">
        <v>41</v>
      </c>
      <c r="B4" t="s">
        <v>49</v>
      </c>
      <c r="D4" t="str">
        <f xml:space="preserve"> "('" &amp; A4 &amp; "', '" &amp; B4 &amp;"', null);"</f>
        <v>('R', 'Rekisteröidyssä parisuhteessa', null);</v>
      </c>
      <c r="E4" t="str">
        <f>$A$1 &amp; D4</f>
        <v>Insert into dbo.siviilisaaty (koodi, nimike, selite) values ('R', 'Rekisteröidyssä parisuhteessa', null);</v>
      </c>
    </row>
    <row r="5" spans="1:5" x14ac:dyDescent="0.25">
      <c r="A5" t="s">
        <v>42</v>
      </c>
      <c r="B5" t="s">
        <v>37</v>
      </c>
      <c r="D5" t="str">
        <f xml:space="preserve"> "('" &amp; A5 &amp; "', '" &amp; B5 &amp;"', null);"</f>
        <v>('E', 'Eronnut', null);</v>
      </c>
      <c r="E5" t="str">
        <f>$A$1 &amp; D5</f>
        <v>Insert into dbo.siviilisaaty (koodi, nimike, selite) values ('E', 'Eronnut', null);</v>
      </c>
    </row>
    <row r="6" spans="1:5" x14ac:dyDescent="0.25">
      <c r="A6" t="s">
        <v>43</v>
      </c>
      <c r="B6" t="s">
        <v>38</v>
      </c>
      <c r="D6" t="str">
        <f xml:space="preserve"> "('" &amp; A6 &amp; "', '" &amp; B6 &amp;"', null);"</f>
        <v>('L', 'Leski', null);</v>
      </c>
      <c r="E6" t="str">
        <f>$A$1 &amp; D6</f>
        <v>Insert into dbo.siviilisaaty (koodi, nimike, selite) values ('L', 'Leski', null);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Entiteeti</vt:lpstr>
      <vt:lpstr>Sheet1</vt:lpstr>
      <vt:lpstr>Esimerkit</vt:lpstr>
      <vt:lpstr>Sheet1 (2)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Pertti Anttinen</dc:creator>
  <cp:lastModifiedBy>Janne Hakala</cp:lastModifiedBy>
  <dcterms:created xsi:type="dcterms:W3CDTF">2016-02-08T08:12:00Z</dcterms:created>
  <dcterms:modified xsi:type="dcterms:W3CDTF">2016-02-25T09:13:28Z</dcterms:modified>
</cp:coreProperties>
</file>