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支撑剂运移第一篇SCI\变量敏感性分析数据\"/>
    </mc:Choice>
  </mc:AlternateContent>
  <xr:revisionPtr revIDLastSave="0" documentId="13_ncr:1_{9931A1EF-2106-4F5B-932C-6A3A698E5629}" xr6:coauthVersionLast="47" xr6:coauthVersionMax="47" xr10:uidLastSave="{00000000-0000-0000-0000-000000000000}"/>
  <bookViews>
    <workbookView xWindow="-109" yWindow="-109" windowWidth="23452" windowHeight="13287" xr2:uid="{00000000-000D-0000-FFFF-FFFF00000000}"/>
  </bookViews>
  <sheets>
    <sheet name="流速原始表格" sheetId="1" r:id="rId1"/>
    <sheet name="流速美式" sheetId="2" r:id="rId2"/>
    <sheet name="流速国际单位制" sheetId="3" r:id="rId3"/>
    <sheet name="流速流速单独考虑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2" i="4"/>
  <c r="P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O2" i="4"/>
  <c r="K2" i="4"/>
  <c r="I2" i="4"/>
  <c r="J2" i="4" s="1"/>
  <c r="H2" i="4"/>
  <c r="G2" i="4"/>
  <c r="F2" i="4"/>
  <c r="E2" i="4"/>
  <c r="D2" i="4"/>
  <c r="C2" i="4"/>
  <c r="B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M22" i="3" s="1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O2" i="3"/>
  <c r="K2" i="3"/>
  <c r="I2" i="3"/>
  <c r="J2" i="3" s="1"/>
  <c r="H2" i="3"/>
  <c r="G2" i="3"/>
  <c r="F2" i="3"/>
  <c r="E2" i="3"/>
  <c r="D2" i="3"/>
  <c r="C2" i="3"/>
  <c r="B2" i="3"/>
  <c r="M4" i="4" l="1"/>
  <c r="M15" i="4"/>
  <c r="M26" i="4"/>
  <c r="M21" i="4"/>
  <c r="M8" i="4"/>
  <c r="M19" i="4"/>
  <c r="L19" i="4" s="1"/>
  <c r="M30" i="4"/>
  <c r="M35" i="3"/>
  <c r="N35" i="3" s="1"/>
  <c r="M23" i="3"/>
  <c r="N23" i="3" s="1"/>
  <c r="M14" i="4"/>
  <c r="L14" i="4" s="1"/>
  <c r="M33" i="3"/>
  <c r="L33" i="3" s="1"/>
  <c r="M11" i="3"/>
  <c r="M31" i="3"/>
  <c r="N31" i="3" s="1"/>
  <c r="M20" i="3"/>
  <c r="N20" i="3" s="1"/>
  <c r="M9" i="3"/>
  <c r="N9" i="3" s="1"/>
  <c r="M30" i="3"/>
  <c r="M24" i="4"/>
  <c r="M13" i="4"/>
  <c r="M10" i="3"/>
  <c r="L10" i="3" s="1"/>
  <c r="M19" i="3"/>
  <c r="N19" i="3" s="1"/>
  <c r="M8" i="3"/>
  <c r="N8" i="3" s="1"/>
  <c r="M35" i="4"/>
  <c r="L35" i="4" s="1"/>
  <c r="M23" i="4"/>
  <c r="N23" i="4" s="1"/>
  <c r="M12" i="4"/>
  <c r="N12" i="4" s="1"/>
  <c r="M25" i="4"/>
  <c r="N25" i="4" s="1"/>
  <c r="M21" i="3"/>
  <c r="N21" i="3" s="1"/>
  <c r="M29" i="3"/>
  <c r="L29" i="3" s="1"/>
  <c r="M18" i="3"/>
  <c r="M7" i="3"/>
  <c r="N7" i="3" s="1"/>
  <c r="M6" i="3"/>
  <c r="L6" i="3" s="1"/>
  <c r="M34" i="4"/>
  <c r="L34" i="4" s="1"/>
  <c r="M28" i="3"/>
  <c r="L28" i="3" s="1"/>
  <c r="M17" i="3"/>
  <c r="L17" i="3" s="1"/>
  <c r="M33" i="4"/>
  <c r="L33" i="4" s="1"/>
  <c r="M22" i="4"/>
  <c r="L22" i="4" s="1"/>
  <c r="M11" i="4"/>
  <c r="L11" i="4" s="1"/>
  <c r="M9" i="4"/>
  <c r="N9" i="4" s="1"/>
  <c r="M27" i="3"/>
  <c r="L27" i="3" s="1"/>
  <c r="M16" i="3"/>
  <c r="N16" i="3" s="1"/>
  <c r="M5" i="3"/>
  <c r="N5" i="3" s="1"/>
  <c r="M32" i="4"/>
  <c r="N32" i="4" s="1"/>
  <c r="M10" i="4"/>
  <c r="L10" i="4" s="1"/>
  <c r="M26" i="3"/>
  <c r="L26" i="3" s="1"/>
  <c r="M15" i="3"/>
  <c r="M4" i="3"/>
  <c r="N4" i="3" s="1"/>
  <c r="M31" i="4"/>
  <c r="N31" i="4" s="1"/>
  <c r="M20" i="4"/>
  <c r="L20" i="4" s="1"/>
  <c r="M3" i="4"/>
  <c r="L3" i="4" s="1"/>
  <c r="M25" i="3"/>
  <c r="M14" i="3"/>
  <c r="N14" i="3" s="1"/>
  <c r="M3" i="3"/>
  <c r="L3" i="3" s="1"/>
  <c r="M18" i="4"/>
  <c r="M6" i="4"/>
  <c r="N6" i="4" s="1"/>
  <c r="M24" i="3"/>
  <c r="L24" i="3" s="1"/>
  <c r="M13" i="3"/>
  <c r="N13" i="3" s="1"/>
  <c r="M29" i="4"/>
  <c r="M7" i="4"/>
  <c r="L7" i="4" s="1"/>
  <c r="M12" i="3"/>
  <c r="L12" i="3" s="1"/>
  <c r="M28" i="4"/>
  <c r="N28" i="4" s="1"/>
  <c r="M17" i="4"/>
  <c r="L17" i="4" s="1"/>
  <c r="M32" i="3"/>
  <c r="L32" i="3" s="1"/>
  <c r="M34" i="3"/>
  <c r="L34" i="3" s="1"/>
  <c r="M27" i="4"/>
  <c r="M16" i="4"/>
  <c r="M5" i="4"/>
  <c r="L5" i="4" s="1"/>
  <c r="N16" i="4"/>
  <c r="L16" i="4"/>
  <c r="N22" i="3"/>
  <c r="L22" i="3"/>
  <c r="L26" i="4"/>
  <c r="N26" i="4"/>
  <c r="N15" i="4"/>
  <c r="L15" i="4"/>
  <c r="L4" i="4"/>
  <c r="N4" i="4"/>
  <c r="L9" i="3"/>
  <c r="L24" i="4"/>
  <c r="N24" i="4"/>
  <c r="L13" i="4"/>
  <c r="N13" i="4"/>
  <c r="L11" i="3"/>
  <c r="N11" i="3"/>
  <c r="L20" i="3"/>
  <c r="L30" i="3"/>
  <c r="N30" i="3"/>
  <c r="L21" i="4"/>
  <c r="N21" i="4"/>
  <c r="L21" i="3"/>
  <c r="N27" i="3"/>
  <c r="L5" i="3"/>
  <c r="L32" i="4"/>
  <c r="N26" i="3"/>
  <c r="N15" i="3"/>
  <c r="L15" i="3"/>
  <c r="L4" i="3"/>
  <c r="N5" i="4"/>
  <c r="N25" i="3"/>
  <c r="L25" i="3"/>
  <c r="L30" i="4"/>
  <c r="N30" i="4"/>
  <c r="L8" i="4"/>
  <c r="N8" i="4"/>
  <c r="L18" i="4"/>
  <c r="N18" i="4"/>
  <c r="N34" i="3"/>
  <c r="L18" i="3"/>
  <c r="N18" i="3"/>
  <c r="L13" i="3"/>
  <c r="L29" i="4"/>
  <c r="N29" i="4"/>
  <c r="L27" i="4"/>
  <c r="N27" i="4"/>
  <c r="N34" i="4"/>
  <c r="L35" i="3"/>
  <c r="L23" i="3"/>
  <c r="M2" i="4"/>
  <c r="N2" i="4" s="1"/>
  <c r="M2" i="3"/>
  <c r="N2" i="3" s="1"/>
  <c r="N11" i="4" l="1"/>
  <c r="N20" i="4"/>
  <c r="N22" i="4"/>
  <c r="N19" i="4"/>
  <c r="N10" i="4"/>
  <c r="L23" i="4"/>
  <c r="N7" i="4"/>
  <c r="L12" i="4"/>
  <c r="N17" i="4"/>
  <c r="N3" i="4"/>
  <c r="L28" i="4"/>
  <c r="L6" i="4"/>
  <c r="L25" i="4"/>
  <c r="L16" i="3"/>
  <c r="N3" i="3"/>
  <c r="N6" i="3"/>
  <c r="L7" i="3"/>
  <c r="N29" i="3"/>
  <c r="N24" i="3"/>
  <c r="N33" i="3"/>
  <c r="N10" i="3"/>
  <c r="L14" i="3"/>
  <c r="L8" i="3"/>
  <c r="N12" i="3"/>
  <c r="N14" i="4"/>
  <c r="N28" i="3"/>
  <c r="N33" i="4"/>
  <c r="L19" i="3"/>
  <c r="N17" i="3"/>
  <c r="N32" i="3"/>
  <c r="L31" i="3"/>
  <c r="L9" i="4"/>
  <c r="N35" i="4"/>
  <c r="L2" i="4"/>
  <c r="L31" i="4"/>
  <c r="L2" i="3"/>
</calcChain>
</file>

<file path=xl/sharedStrings.xml><?xml version="1.0" encoding="utf-8"?>
<sst xmlns="http://schemas.openxmlformats.org/spreadsheetml/2006/main" count="50" uniqueCount="25">
  <si>
    <t>side</t>
    <phoneticPr fontId="1" type="noConversion"/>
  </si>
  <si>
    <t>low-side</t>
    <phoneticPr fontId="1" type="noConversion"/>
  </si>
  <si>
    <t>high-side</t>
    <phoneticPr fontId="1" type="noConversion"/>
  </si>
  <si>
    <t>casing diameter (inch)</t>
    <phoneticPr fontId="1" type="noConversion"/>
  </si>
  <si>
    <t>wellbore flow rate (bbl/min)</t>
    <phoneticPr fontId="1" type="noConversion"/>
  </si>
  <si>
    <t>orientation</t>
    <phoneticPr fontId="1" type="noConversion"/>
  </si>
  <si>
    <t>proppant density (g/cm3)</t>
    <phoneticPr fontId="1" type="noConversion"/>
  </si>
  <si>
    <t>proppant concentration (ppa)</t>
    <phoneticPr fontId="1" type="noConversion"/>
  </si>
  <si>
    <t>fluid velocity (cp)</t>
    <phoneticPr fontId="1" type="noConversion"/>
  </si>
  <si>
    <t>perfoation diameter (inch)</t>
    <phoneticPr fontId="1" type="noConversion"/>
  </si>
  <si>
    <t>proppant diameter (um)</t>
    <phoneticPr fontId="1" type="noConversion"/>
  </si>
  <si>
    <t>PFR</t>
    <phoneticPr fontId="1" type="noConversion"/>
  </si>
  <si>
    <t>PTE</t>
    <phoneticPr fontId="1" type="noConversion"/>
  </si>
  <si>
    <t>number</t>
    <phoneticPr fontId="1" type="noConversion"/>
  </si>
  <si>
    <t>casing diameter (m)</t>
    <phoneticPr fontId="1" type="noConversion"/>
  </si>
  <si>
    <t>wellbore flow rate (m3/s)</t>
    <phoneticPr fontId="1" type="noConversion"/>
  </si>
  <si>
    <t>proppant density (kg/m3)</t>
    <phoneticPr fontId="1" type="noConversion"/>
  </si>
  <si>
    <t>proppant diameter (m)</t>
    <phoneticPr fontId="1" type="noConversion"/>
  </si>
  <si>
    <t>fluid velocity (m.pa.s)</t>
    <phoneticPr fontId="1" type="noConversion"/>
  </si>
  <si>
    <t>perfoation diameter (m)</t>
    <phoneticPr fontId="1" type="noConversion"/>
  </si>
  <si>
    <t>c^{-0.356}</t>
    <phoneticPr fontId="1" type="noConversion"/>
  </si>
  <si>
    <t>K_i^(-0.05)</t>
    <phoneticPr fontId="1" type="noConversion"/>
  </si>
  <si>
    <t xml:space="preserve"> K_i</t>
    <phoneticPr fontId="1" type="noConversion"/>
  </si>
  <si>
    <t>log( K_i)</t>
    <phoneticPr fontId="1" type="noConversion"/>
  </si>
  <si>
    <t>log(Qf)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</si>
</sst>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00_);[Red]\(0.0000\)"/>
    <numFmt numFmtId="178" formatCode="0.0000_ "/>
    <numFmt numFmtId="179" formatCode="0.00000_ "/>
    <numFmt numFmtId="180" formatCode="0_ "/>
    <numFmt numFmtId="181" formatCode="0.0_ "/>
    <numFmt numFmtId="182" formatCode="0.00000000_ "/>
    <numFmt numFmtId="183" formatCode="0.000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sz val="11"/>
      <color theme="9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1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2" fontId="0" fillId="2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12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3" fontId="0" fillId="0" borderId="0" xfId="0" applyNumberFormat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流速原始表格!$O$3:$O$6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流速原始表格!$A$1:$D$1</c:f>
              <c:numCache>
                <c:formatCode>General</c:formatCode>
                <c:ptCount val="4"/>
                <c:pt idx="0">
                  <c:v>0.141711</c:v>
                </c:pt>
                <c:pt idx="1">
                  <c:v>0.25668400000000002</c:v>
                </c:pt>
                <c:pt idx="2">
                  <c:v>0.41611199999999998</c:v>
                </c:pt>
                <c:pt idx="3">
                  <c:v>0.53208599999999995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D-4133-AC01-93C540772CC5}"/>
            </c:ext>
          </c:extLst>
        </c:ser>
        <c:ser>
          <c:idx val="1"/>
          <c:order val="1"/>
          <c:tx>
            <c:v>系列2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流速原始表格!$O$3:$O$6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流速原始表格!$A$2:$D$2</c:f>
              <c:numCache>
                <c:formatCode>General</c:formatCode>
                <c:ptCount val="4"/>
                <c:pt idx="0">
                  <c:v>0.142711</c:v>
                </c:pt>
                <c:pt idx="1">
                  <c:v>0.272727</c:v>
                </c:pt>
                <c:pt idx="2">
                  <c:v>0.41711199999999998</c:v>
                </c:pt>
                <c:pt idx="3">
                  <c:v>0.54545500000000002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D-4133-AC01-93C540772CC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流速原始表格!$O$3:$O$6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流速原始表格!$A$3:$D$3</c:f>
              <c:numCache>
                <c:formatCode>General</c:formatCode>
                <c:ptCount val="4"/>
                <c:pt idx="0">
                  <c:v>0.140711</c:v>
                </c:pt>
                <c:pt idx="1">
                  <c:v>0.25133699999999998</c:v>
                </c:pt>
                <c:pt idx="2">
                  <c:v>0.390374</c:v>
                </c:pt>
                <c:pt idx="3">
                  <c:v>0.53743300000000005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D-4133-AC01-93C540772CC5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流速原始表格!$O$3:$O$6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流速原始表格!$A$4:$D$4</c:f>
              <c:numCache>
                <c:formatCode>General</c:formatCode>
                <c:ptCount val="4"/>
                <c:pt idx="0">
                  <c:v>0.13670099999999999</c:v>
                </c:pt>
                <c:pt idx="1">
                  <c:v>0.21784500000000001</c:v>
                </c:pt>
                <c:pt idx="2">
                  <c:v>0.339395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9D-4133-AC01-93C540772CC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流速原始表格!$O$3:$O$6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流速原始表格!$A$5:$D$5</c:f>
              <c:numCache>
                <c:formatCode>General</c:formatCode>
                <c:ptCount val="4"/>
                <c:pt idx="0">
                  <c:v>0.13770099999999999</c:v>
                </c:pt>
                <c:pt idx="1">
                  <c:v>0.220529</c:v>
                </c:pt>
                <c:pt idx="2">
                  <c:v>0.34034500000000001</c:v>
                </c:pt>
                <c:pt idx="3">
                  <c:v>0.49492900000000001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9D-4133-AC01-93C540772CC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流速原始表格!$O$3:$O$6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流速原始表格!$A$6:$D$6</c:f>
              <c:numCache>
                <c:formatCode>General</c:formatCode>
                <c:ptCount val="4"/>
                <c:pt idx="0">
                  <c:v>0.136183</c:v>
                </c:pt>
                <c:pt idx="1">
                  <c:v>0.209428</c:v>
                </c:pt>
                <c:pt idx="2">
                  <c:v>0.344443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9D-4133-AC01-93C540772CC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流速原始表格!$O$3:$O$6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流速原始表格!$A$7:$D$7</c:f>
              <c:numCache>
                <c:formatCode>General</c:formatCode>
                <c:ptCount val="4"/>
                <c:pt idx="0">
                  <c:v>0.16229499999999999</c:v>
                </c:pt>
                <c:pt idx="1">
                  <c:v>0.28852499999999998</c:v>
                </c:pt>
                <c:pt idx="2">
                  <c:v>0.44262299999999999</c:v>
                </c:pt>
                <c:pt idx="3">
                  <c:v>0.56229499999999999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9D-4133-AC01-93C540772CC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流速原始表格!$O$3:$O$6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流速原始表格!$A$8:$D$8</c:f>
              <c:numCache>
                <c:formatCode>General</c:formatCode>
                <c:ptCount val="4"/>
                <c:pt idx="0">
                  <c:v>0.46393400000000001</c:v>
                </c:pt>
                <c:pt idx="1">
                  <c:v>0.60655700000000001</c:v>
                </c:pt>
                <c:pt idx="2">
                  <c:v>0.79180300000000003</c:v>
                </c:pt>
                <c:pt idx="3">
                  <c:v>0.91639300000000001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C9D-4133-AC01-93C540772CC5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流速原始表格!$O$3:$O$6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流速原始表格!$A$9:$D$9</c:f>
              <c:numCache>
                <c:formatCode>General</c:formatCode>
                <c:ptCount val="4"/>
                <c:pt idx="0">
                  <c:v>2.5468000000000001E-2</c:v>
                </c:pt>
                <c:pt idx="1">
                  <c:v>7.7452999999999994E-2</c:v>
                </c:pt>
                <c:pt idx="2">
                  <c:v>0.24262300000000001</c:v>
                </c:pt>
                <c:pt idx="3">
                  <c:v>0.32131100000000001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9D-4133-AC01-93C54077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361150</xdr:colOff>
      <xdr:row>10</xdr:row>
      <xdr:rowOff>107577</xdr:rowOff>
    </xdr:from>
    <xdr:to>
      <xdr:col>12</xdr:col>
      <xdr:colOff>86291</xdr:colOff>
      <xdr:row>26</xdr:row>
      <xdr:rowOff>38557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AE0833-A979-4954-AC6C-9539B9676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_f&#27969;&#20307;&#31896;&#24230;&#25935;&#24863;&#24615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流体粘度原始表格"/>
      <sheetName val="流体粘度美式"/>
      <sheetName val="流体粘度国际单位制"/>
      <sheetName val="流体粘度流速单独考虑"/>
    </sheetNames>
    <sheetDataSet>
      <sheetData sheetId="0">
        <row r="1">
          <cell r="A1">
            <v>0.13570099999999999</v>
          </cell>
          <cell r="B1">
            <v>0.21204000000000001</v>
          </cell>
          <cell r="C1">
            <v>0.33615800000000001</v>
          </cell>
          <cell r="D1">
            <v>0.49052499999999999</v>
          </cell>
        </row>
        <row r="2">
          <cell r="A2">
            <v>0.13670099999999999</v>
          </cell>
          <cell r="B2">
            <v>0.21504000000000001</v>
          </cell>
          <cell r="C2">
            <v>0.33515800000000001</v>
          </cell>
          <cell r="D2">
            <v>0.49152499999999999</v>
          </cell>
        </row>
        <row r="3">
          <cell r="A3">
            <v>0.135186</v>
          </cell>
          <cell r="B3">
            <v>0.20804</v>
          </cell>
          <cell r="C3">
            <v>0.34215800000000002</v>
          </cell>
          <cell r="D3">
            <v>0.49112499999999998</v>
          </cell>
        </row>
        <row r="5">
          <cell r="A5">
            <v>0.13670099999999999</v>
          </cell>
          <cell r="B5">
            <v>0.21784500000000001</v>
          </cell>
          <cell r="C5">
            <v>0.339395</v>
          </cell>
          <cell r="D5">
            <v>0.49292900000000001</v>
          </cell>
        </row>
        <row r="6">
          <cell r="A6">
            <v>0.13770099999999999</v>
          </cell>
          <cell r="B6">
            <v>0.220529</v>
          </cell>
          <cell r="C6">
            <v>0.34034500000000001</v>
          </cell>
          <cell r="D6">
            <v>0.49492900000000001</v>
          </cell>
        </row>
        <row r="7">
          <cell r="A7">
            <v>0.136183</v>
          </cell>
          <cell r="B7">
            <v>0.209428</v>
          </cell>
          <cell r="C7">
            <v>0.344443</v>
          </cell>
          <cell r="D7">
            <v>0.49292900000000001</v>
          </cell>
        </row>
        <row r="9">
          <cell r="A9">
            <v>0.14618600000000001</v>
          </cell>
          <cell r="B9">
            <v>0.223164</v>
          </cell>
          <cell r="C9">
            <v>0.38700600000000002</v>
          </cell>
          <cell r="D9">
            <v>0.50947500000000001</v>
          </cell>
        </row>
        <row r="10">
          <cell r="A10">
            <v>0.14718600000000001</v>
          </cell>
          <cell r="B10">
            <v>0.224164</v>
          </cell>
          <cell r="C10">
            <v>0.37023200000000001</v>
          </cell>
          <cell r="D10">
            <v>0.50847500000000001</v>
          </cell>
        </row>
        <row r="11">
          <cell r="A11">
            <v>0.14518600000000001</v>
          </cell>
          <cell r="B11">
            <v>0.24011299999999999</v>
          </cell>
          <cell r="C11">
            <v>0.367232</v>
          </cell>
          <cell r="D11">
            <v>0.50747500000000001</v>
          </cell>
        </row>
        <row r="27">
          <cell r="E27">
            <v>0.2</v>
          </cell>
        </row>
        <row r="28">
          <cell r="E28">
            <v>0.4</v>
          </cell>
        </row>
        <row r="29">
          <cell r="E29">
            <v>0.6</v>
          </cell>
        </row>
        <row r="30">
          <cell r="E30">
            <v>0.8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P15" sqref="P15"/>
    </sheetView>
  </sheetViews>
  <sheetFormatPr defaultRowHeight="13.95" x14ac:dyDescent="0.25"/>
  <sheetData>
    <row r="1" spans="1:15" x14ac:dyDescent="0.25">
      <c r="A1" s="3">
        <v>0.141711</v>
      </c>
      <c r="B1" s="3">
        <v>0.25668400000000002</v>
      </c>
      <c r="C1" s="3">
        <v>0.41611199999999998</v>
      </c>
      <c r="D1" s="3">
        <v>0.53208599999999995</v>
      </c>
      <c r="E1" s="3">
        <v>3</v>
      </c>
      <c r="F1" s="3">
        <v>6</v>
      </c>
      <c r="G1" s="3" t="s">
        <v>0</v>
      </c>
      <c r="H1" s="3">
        <v>2.65</v>
      </c>
      <c r="I1" s="3">
        <v>1</v>
      </c>
      <c r="J1" s="3">
        <v>1</v>
      </c>
      <c r="K1" s="4">
        <v>0.375</v>
      </c>
      <c r="L1" s="3">
        <v>600</v>
      </c>
    </row>
    <row r="2" spans="1:15" x14ac:dyDescent="0.25">
      <c r="A2" s="3">
        <v>0.142711</v>
      </c>
      <c r="B2" s="3">
        <v>0.272727</v>
      </c>
      <c r="C2" s="3">
        <v>0.41711199999999998</v>
      </c>
      <c r="D2" s="3">
        <v>0.54545500000000002</v>
      </c>
      <c r="E2" s="3">
        <v>3</v>
      </c>
      <c r="F2" s="3">
        <v>6</v>
      </c>
      <c r="G2" s="3" t="s">
        <v>1</v>
      </c>
      <c r="H2" s="3">
        <v>2.65</v>
      </c>
      <c r="I2" s="3">
        <v>1</v>
      </c>
      <c r="J2" s="3">
        <v>1</v>
      </c>
      <c r="K2" s="4">
        <v>0.375</v>
      </c>
      <c r="L2" s="3">
        <v>600</v>
      </c>
    </row>
    <row r="3" spans="1:15" x14ac:dyDescent="0.25">
      <c r="A3" s="3">
        <v>0.140711</v>
      </c>
      <c r="B3" s="3">
        <v>0.25133699999999998</v>
      </c>
      <c r="C3" s="8">
        <v>0.390374</v>
      </c>
      <c r="D3" s="3">
        <v>0.53743300000000005</v>
      </c>
      <c r="E3" s="3">
        <v>3</v>
      </c>
      <c r="F3" s="3">
        <v>6</v>
      </c>
      <c r="G3" s="3" t="s">
        <v>2</v>
      </c>
      <c r="H3" s="3">
        <v>2.65</v>
      </c>
      <c r="I3" s="3">
        <v>1</v>
      </c>
      <c r="J3" s="3">
        <v>1</v>
      </c>
      <c r="K3" s="4">
        <v>0.375</v>
      </c>
      <c r="L3" s="3">
        <v>600</v>
      </c>
      <c r="O3">
        <v>0.2</v>
      </c>
    </row>
    <row r="4" spans="1:15" x14ac:dyDescent="0.25">
      <c r="A4" s="1">
        <v>0.13670099999999999</v>
      </c>
      <c r="B4" s="1">
        <v>0.21784500000000001</v>
      </c>
      <c r="C4" s="1">
        <v>0.339395</v>
      </c>
      <c r="D4" s="1">
        <v>0.49292900000000001</v>
      </c>
      <c r="E4" s="1">
        <v>3</v>
      </c>
      <c r="F4" s="1">
        <v>60</v>
      </c>
      <c r="G4" s="1" t="s">
        <v>0</v>
      </c>
      <c r="H4" s="1">
        <v>2.65</v>
      </c>
      <c r="I4" s="1">
        <v>1</v>
      </c>
      <c r="J4" s="1">
        <v>1</v>
      </c>
      <c r="K4" s="2">
        <v>0.375</v>
      </c>
      <c r="L4" s="1">
        <v>600</v>
      </c>
      <c r="O4">
        <v>0.4</v>
      </c>
    </row>
    <row r="5" spans="1:15" x14ac:dyDescent="0.25">
      <c r="A5" s="1">
        <v>0.13770099999999999</v>
      </c>
      <c r="B5" s="1">
        <v>0.220529</v>
      </c>
      <c r="C5" s="1">
        <v>0.34034500000000001</v>
      </c>
      <c r="D5" s="1">
        <v>0.49492900000000001</v>
      </c>
      <c r="E5" s="1">
        <v>3</v>
      </c>
      <c r="F5" s="1">
        <v>60</v>
      </c>
      <c r="G5" s="1" t="s">
        <v>1</v>
      </c>
      <c r="H5" s="1">
        <v>2.65</v>
      </c>
      <c r="I5" s="1">
        <v>1</v>
      </c>
      <c r="J5" s="1">
        <v>1</v>
      </c>
      <c r="K5" s="2">
        <v>0.375</v>
      </c>
      <c r="L5" s="1">
        <v>600</v>
      </c>
      <c r="O5">
        <v>0.6</v>
      </c>
    </row>
    <row r="6" spans="1:15" x14ac:dyDescent="0.25">
      <c r="A6" s="1">
        <v>0.136183</v>
      </c>
      <c r="B6" s="1">
        <v>0.209428</v>
      </c>
      <c r="C6" s="8">
        <v>0.344443</v>
      </c>
      <c r="D6" s="1">
        <v>0.49292900000000001</v>
      </c>
      <c r="E6" s="1">
        <v>3</v>
      </c>
      <c r="F6" s="1">
        <v>60</v>
      </c>
      <c r="G6" s="1" t="s">
        <v>2</v>
      </c>
      <c r="H6" s="1">
        <v>2.65</v>
      </c>
      <c r="I6" s="1">
        <v>1</v>
      </c>
      <c r="J6" s="1">
        <v>1</v>
      </c>
      <c r="K6" s="2">
        <v>0.375</v>
      </c>
      <c r="L6" s="1">
        <v>600</v>
      </c>
      <c r="O6">
        <v>0.8</v>
      </c>
    </row>
    <row r="7" spans="1:15" x14ac:dyDescent="0.25">
      <c r="A7" s="5">
        <v>0.16229499999999999</v>
      </c>
      <c r="B7" s="5">
        <v>0.28852499999999998</v>
      </c>
      <c r="C7" s="5">
        <v>0.44262299999999999</v>
      </c>
      <c r="D7" s="5">
        <v>0.56229499999999999</v>
      </c>
      <c r="E7" s="5">
        <v>3</v>
      </c>
      <c r="F7" s="5">
        <v>0.6</v>
      </c>
      <c r="G7" s="5" t="s">
        <v>0</v>
      </c>
      <c r="H7" s="5">
        <v>2.65</v>
      </c>
      <c r="I7" s="5">
        <v>1</v>
      </c>
      <c r="J7" s="5">
        <v>1</v>
      </c>
      <c r="K7" s="6">
        <v>0.375</v>
      </c>
      <c r="L7" s="5">
        <v>600</v>
      </c>
    </row>
    <row r="8" spans="1:15" x14ac:dyDescent="0.25">
      <c r="A8" s="7">
        <v>0.46393400000000001</v>
      </c>
      <c r="B8" s="5">
        <v>0.60655700000000001</v>
      </c>
      <c r="C8" s="5">
        <v>0.79180300000000003</v>
      </c>
      <c r="D8" s="5">
        <v>0.91639300000000001</v>
      </c>
      <c r="E8" s="5">
        <v>3</v>
      </c>
      <c r="F8" s="5">
        <v>0.6</v>
      </c>
      <c r="G8" s="5" t="s">
        <v>1</v>
      </c>
      <c r="H8" s="5">
        <v>2.65</v>
      </c>
      <c r="I8" s="5">
        <v>1</v>
      </c>
      <c r="J8" s="5">
        <v>1</v>
      </c>
      <c r="K8" s="6">
        <v>0.375</v>
      </c>
      <c r="L8" s="5">
        <v>600</v>
      </c>
    </row>
    <row r="9" spans="1:15" x14ac:dyDescent="0.25">
      <c r="A9" s="5">
        <v>2.5468000000000001E-2</v>
      </c>
      <c r="B9" s="5">
        <v>7.7452999999999994E-2</v>
      </c>
      <c r="C9" s="5">
        <v>0.24262300000000001</v>
      </c>
      <c r="D9" s="5">
        <v>0.32131100000000001</v>
      </c>
      <c r="E9" s="5">
        <v>3</v>
      </c>
      <c r="F9" s="5">
        <v>0.6</v>
      </c>
      <c r="G9" s="5" t="s">
        <v>2</v>
      </c>
      <c r="H9" s="5">
        <v>2.65</v>
      </c>
      <c r="I9" s="5">
        <v>1</v>
      </c>
      <c r="J9" s="5">
        <v>1</v>
      </c>
      <c r="K9" s="6">
        <v>0.375</v>
      </c>
      <c r="L9" s="5">
        <v>600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1D41-09C1-4E2D-9D0D-1A61DEEA3534}">
  <dimension ref="A1:L35"/>
  <sheetViews>
    <sheetView workbookViewId="0">
      <selection activeCell="O28" sqref="O28"/>
    </sheetView>
  </sheetViews>
  <sheetFormatPr defaultRowHeight="13.95" x14ac:dyDescent="0.25"/>
  <sheetData>
    <row r="1" spans="1:12" x14ac:dyDescent="0.25"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</row>
    <row r="2" spans="1:12" x14ac:dyDescent="0.25">
      <c r="A2">
        <v>1</v>
      </c>
      <c r="B2" s="3">
        <v>3</v>
      </c>
      <c r="C2" s="3">
        <v>6</v>
      </c>
      <c r="D2" s="3">
        <v>0</v>
      </c>
      <c r="E2" s="3">
        <v>2.65</v>
      </c>
      <c r="F2" s="3">
        <v>1</v>
      </c>
      <c r="G2" s="3">
        <v>1</v>
      </c>
      <c r="H2" s="4">
        <v>0.375</v>
      </c>
      <c r="I2" s="3">
        <v>600</v>
      </c>
      <c r="J2" s="10">
        <v>0.2</v>
      </c>
      <c r="K2" s="3">
        <v>0.141711</v>
      </c>
    </row>
    <row r="3" spans="1:12" x14ac:dyDescent="0.25">
      <c r="A3">
        <v>2</v>
      </c>
      <c r="B3" s="3">
        <v>3</v>
      </c>
      <c r="C3" s="3">
        <v>6</v>
      </c>
      <c r="D3" s="3">
        <v>0</v>
      </c>
      <c r="E3" s="3">
        <v>2.65</v>
      </c>
      <c r="F3" s="3">
        <v>1</v>
      </c>
      <c r="G3" s="3">
        <v>1</v>
      </c>
      <c r="H3" s="4">
        <v>0.375</v>
      </c>
      <c r="I3" s="3">
        <v>600</v>
      </c>
      <c r="J3" s="10">
        <v>0.4</v>
      </c>
      <c r="K3" s="3">
        <v>0.25668400000000002</v>
      </c>
    </row>
    <row r="4" spans="1:12" x14ac:dyDescent="0.25">
      <c r="A4">
        <v>3</v>
      </c>
      <c r="B4" s="3">
        <v>3</v>
      </c>
      <c r="C4" s="3">
        <v>6</v>
      </c>
      <c r="D4" s="3">
        <v>0</v>
      </c>
      <c r="E4" s="3">
        <v>2.65</v>
      </c>
      <c r="F4" s="3">
        <v>1</v>
      </c>
      <c r="G4" s="3">
        <v>1</v>
      </c>
      <c r="H4" s="4">
        <v>0.375</v>
      </c>
      <c r="I4" s="3">
        <v>600</v>
      </c>
      <c r="J4" s="10">
        <v>0.6</v>
      </c>
      <c r="K4" s="3">
        <v>0.41611199999999998</v>
      </c>
    </row>
    <row r="5" spans="1:12" x14ac:dyDescent="0.25">
      <c r="A5">
        <v>4</v>
      </c>
      <c r="B5" s="3">
        <v>3</v>
      </c>
      <c r="C5" s="3">
        <v>6</v>
      </c>
      <c r="D5" s="3">
        <v>0</v>
      </c>
      <c r="E5" s="3">
        <v>2.65</v>
      </c>
      <c r="F5" s="3">
        <v>1</v>
      </c>
      <c r="G5" s="3">
        <v>1</v>
      </c>
      <c r="H5" s="4">
        <v>0.375</v>
      </c>
      <c r="I5" s="3">
        <v>600</v>
      </c>
      <c r="J5" s="10">
        <v>0.8</v>
      </c>
      <c r="K5" s="3">
        <v>0.53208599999999995</v>
      </c>
    </row>
    <row r="6" spans="1:12" x14ac:dyDescent="0.25">
      <c r="A6">
        <v>5</v>
      </c>
      <c r="B6" s="3">
        <v>3</v>
      </c>
      <c r="C6" s="3">
        <v>6</v>
      </c>
      <c r="D6" s="3">
        <v>-1</v>
      </c>
      <c r="E6" s="3">
        <v>2.65</v>
      </c>
      <c r="F6" s="3">
        <v>1</v>
      </c>
      <c r="G6" s="3">
        <v>1</v>
      </c>
      <c r="H6" s="4">
        <v>0.375</v>
      </c>
      <c r="I6" s="3">
        <v>600</v>
      </c>
      <c r="J6" s="10">
        <v>0.2</v>
      </c>
      <c r="K6" s="3">
        <v>0.142711</v>
      </c>
    </row>
    <row r="7" spans="1:12" x14ac:dyDescent="0.25">
      <c r="A7">
        <v>6</v>
      </c>
      <c r="B7" s="3">
        <v>3</v>
      </c>
      <c r="C7" s="3">
        <v>6</v>
      </c>
      <c r="D7" s="3">
        <v>-1</v>
      </c>
      <c r="E7" s="3">
        <v>2.65</v>
      </c>
      <c r="F7" s="3">
        <v>1</v>
      </c>
      <c r="G7" s="3">
        <v>1</v>
      </c>
      <c r="H7" s="4">
        <v>0.375</v>
      </c>
      <c r="I7" s="3">
        <v>600</v>
      </c>
      <c r="J7" s="10">
        <v>0.4</v>
      </c>
      <c r="K7" s="3">
        <v>0.272727</v>
      </c>
    </row>
    <row r="8" spans="1:12" x14ac:dyDescent="0.25">
      <c r="A8">
        <v>7</v>
      </c>
      <c r="B8" s="3">
        <v>3</v>
      </c>
      <c r="C8" s="3">
        <v>6</v>
      </c>
      <c r="D8" s="3">
        <v>-1</v>
      </c>
      <c r="E8" s="3">
        <v>2.65</v>
      </c>
      <c r="F8" s="3">
        <v>1</v>
      </c>
      <c r="G8" s="3">
        <v>1</v>
      </c>
      <c r="H8" s="4">
        <v>0.375</v>
      </c>
      <c r="I8" s="3">
        <v>600</v>
      </c>
      <c r="J8" s="10">
        <v>0.6</v>
      </c>
      <c r="K8" s="3">
        <v>0.41711199999999998</v>
      </c>
    </row>
    <row r="9" spans="1:12" x14ac:dyDescent="0.25">
      <c r="A9">
        <v>8</v>
      </c>
      <c r="B9" s="3">
        <v>3</v>
      </c>
      <c r="C9" s="3">
        <v>6</v>
      </c>
      <c r="D9" s="3">
        <v>-1</v>
      </c>
      <c r="E9" s="3">
        <v>2.65</v>
      </c>
      <c r="F9" s="3">
        <v>1</v>
      </c>
      <c r="G9" s="3">
        <v>1</v>
      </c>
      <c r="H9" s="4">
        <v>0.375</v>
      </c>
      <c r="I9" s="3">
        <v>600</v>
      </c>
      <c r="J9" s="10">
        <v>0.8</v>
      </c>
      <c r="K9" s="3">
        <v>0.54545500000000002</v>
      </c>
    </row>
    <row r="10" spans="1:12" x14ac:dyDescent="0.25">
      <c r="A10">
        <v>9</v>
      </c>
      <c r="B10" s="3">
        <v>3</v>
      </c>
      <c r="C10" s="3">
        <v>6</v>
      </c>
      <c r="D10" s="3">
        <v>1</v>
      </c>
      <c r="E10" s="3">
        <v>2.65</v>
      </c>
      <c r="F10" s="3">
        <v>1</v>
      </c>
      <c r="G10" s="3">
        <v>1</v>
      </c>
      <c r="H10" s="4">
        <v>0.375</v>
      </c>
      <c r="I10" s="3">
        <v>600</v>
      </c>
      <c r="J10" s="10">
        <v>0.2</v>
      </c>
      <c r="K10" s="3">
        <v>0.140711</v>
      </c>
    </row>
    <row r="11" spans="1:12" x14ac:dyDescent="0.25">
      <c r="A11">
        <v>10</v>
      </c>
      <c r="B11" s="3">
        <v>3</v>
      </c>
      <c r="C11" s="3">
        <v>6</v>
      </c>
      <c r="D11" s="3">
        <v>1</v>
      </c>
      <c r="E11" s="3">
        <v>2.65</v>
      </c>
      <c r="F11" s="3">
        <v>1</v>
      </c>
      <c r="G11" s="3">
        <v>1</v>
      </c>
      <c r="H11" s="4">
        <v>0.375</v>
      </c>
      <c r="I11" s="3">
        <v>600</v>
      </c>
      <c r="J11" s="10">
        <v>0.4</v>
      </c>
      <c r="K11" s="3">
        <v>0.25133699999999998</v>
      </c>
    </row>
    <row r="12" spans="1:12" x14ac:dyDescent="0.25">
      <c r="A12">
        <v>11</v>
      </c>
      <c r="B12" s="3">
        <v>3</v>
      </c>
      <c r="C12" s="3">
        <v>6</v>
      </c>
      <c r="D12" s="3">
        <v>1</v>
      </c>
      <c r="E12" s="3">
        <v>2.65</v>
      </c>
      <c r="F12" s="3">
        <v>1</v>
      </c>
      <c r="G12" s="3">
        <v>1</v>
      </c>
      <c r="H12" s="4">
        <v>0.375</v>
      </c>
      <c r="I12" s="3">
        <v>600</v>
      </c>
      <c r="J12" s="10">
        <v>0.8</v>
      </c>
      <c r="K12" s="3">
        <v>0.53743300000000005</v>
      </c>
      <c r="L12" s="25"/>
    </row>
    <row r="13" spans="1:12" x14ac:dyDescent="0.25">
      <c r="A13">
        <v>12</v>
      </c>
      <c r="B13" s="1">
        <v>3</v>
      </c>
      <c r="C13" s="1">
        <v>60</v>
      </c>
      <c r="D13" s="3">
        <v>0</v>
      </c>
      <c r="E13" s="1">
        <v>2.65</v>
      </c>
      <c r="F13" s="1">
        <v>1</v>
      </c>
      <c r="G13" s="1">
        <v>1</v>
      </c>
      <c r="H13" s="2">
        <v>0.375</v>
      </c>
      <c r="I13" s="1">
        <v>600</v>
      </c>
      <c r="J13" s="10">
        <v>0.2</v>
      </c>
      <c r="K13" s="1">
        <v>0.13670099999999999</v>
      </c>
    </row>
    <row r="14" spans="1:12" x14ac:dyDescent="0.25">
      <c r="A14">
        <v>13</v>
      </c>
      <c r="B14" s="1">
        <v>3</v>
      </c>
      <c r="C14" s="1">
        <v>60</v>
      </c>
      <c r="D14" s="3">
        <v>0</v>
      </c>
      <c r="E14" s="1">
        <v>2.65</v>
      </c>
      <c r="F14" s="1">
        <v>1</v>
      </c>
      <c r="G14" s="1">
        <v>1</v>
      </c>
      <c r="H14" s="2">
        <v>0.375</v>
      </c>
      <c r="I14" s="1">
        <v>600</v>
      </c>
      <c r="J14" s="10">
        <v>0.4</v>
      </c>
      <c r="K14" s="1">
        <v>0.21784500000000001</v>
      </c>
    </row>
    <row r="15" spans="1:12" x14ac:dyDescent="0.25">
      <c r="A15">
        <v>14</v>
      </c>
      <c r="B15" s="1">
        <v>3</v>
      </c>
      <c r="C15" s="1">
        <v>60</v>
      </c>
      <c r="D15" s="3">
        <v>0</v>
      </c>
      <c r="E15" s="1">
        <v>2.65</v>
      </c>
      <c r="F15" s="1">
        <v>1</v>
      </c>
      <c r="G15" s="1">
        <v>1</v>
      </c>
      <c r="H15" s="2">
        <v>0.375</v>
      </c>
      <c r="I15" s="1">
        <v>600</v>
      </c>
      <c r="J15" s="10">
        <v>0.6</v>
      </c>
      <c r="K15" s="1">
        <v>0.339395</v>
      </c>
    </row>
    <row r="16" spans="1:12" x14ac:dyDescent="0.25">
      <c r="A16">
        <v>15</v>
      </c>
      <c r="B16" s="1">
        <v>3</v>
      </c>
      <c r="C16" s="1">
        <v>60</v>
      </c>
      <c r="D16" s="3">
        <v>0</v>
      </c>
      <c r="E16" s="1">
        <v>2.65</v>
      </c>
      <c r="F16" s="1">
        <v>1</v>
      </c>
      <c r="G16" s="1">
        <v>1</v>
      </c>
      <c r="H16" s="2">
        <v>0.375</v>
      </c>
      <c r="I16" s="1">
        <v>600</v>
      </c>
      <c r="J16" s="10">
        <v>0.8</v>
      </c>
      <c r="K16" s="1">
        <v>0.49292900000000001</v>
      </c>
    </row>
    <row r="17" spans="1:11" x14ac:dyDescent="0.25">
      <c r="A17">
        <v>16</v>
      </c>
      <c r="B17" s="1">
        <v>3</v>
      </c>
      <c r="C17" s="1">
        <v>60</v>
      </c>
      <c r="D17" s="3">
        <v>-1</v>
      </c>
      <c r="E17" s="1">
        <v>2.65</v>
      </c>
      <c r="F17" s="1">
        <v>1</v>
      </c>
      <c r="G17" s="1">
        <v>1</v>
      </c>
      <c r="H17" s="2">
        <v>0.375</v>
      </c>
      <c r="I17" s="1">
        <v>600</v>
      </c>
      <c r="J17" s="10">
        <v>0.2</v>
      </c>
      <c r="K17" s="1">
        <v>0.13770099999999999</v>
      </c>
    </row>
    <row r="18" spans="1:11" x14ac:dyDescent="0.25">
      <c r="A18">
        <v>17</v>
      </c>
      <c r="B18" s="1">
        <v>3</v>
      </c>
      <c r="C18" s="1">
        <v>60</v>
      </c>
      <c r="D18" s="3">
        <v>-1</v>
      </c>
      <c r="E18" s="1">
        <v>2.65</v>
      </c>
      <c r="F18" s="1">
        <v>1</v>
      </c>
      <c r="G18" s="1">
        <v>1</v>
      </c>
      <c r="H18" s="2">
        <v>0.375</v>
      </c>
      <c r="I18" s="1">
        <v>600</v>
      </c>
      <c r="J18" s="10">
        <v>0.4</v>
      </c>
      <c r="K18" s="1">
        <v>0.220529</v>
      </c>
    </row>
    <row r="19" spans="1:11" x14ac:dyDescent="0.25">
      <c r="A19">
        <v>18</v>
      </c>
      <c r="B19" s="1">
        <v>3</v>
      </c>
      <c r="C19" s="1">
        <v>60</v>
      </c>
      <c r="D19" s="3">
        <v>-1</v>
      </c>
      <c r="E19" s="1">
        <v>2.65</v>
      </c>
      <c r="F19" s="1">
        <v>1</v>
      </c>
      <c r="G19" s="1">
        <v>1</v>
      </c>
      <c r="H19" s="2">
        <v>0.375</v>
      </c>
      <c r="I19" s="1">
        <v>600</v>
      </c>
      <c r="J19" s="10">
        <v>0.6</v>
      </c>
      <c r="K19" s="1">
        <v>0.34034500000000001</v>
      </c>
    </row>
    <row r="20" spans="1:11" x14ac:dyDescent="0.25">
      <c r="A20">
        <v>19</v>
      </c>
      <c r="B20" s="1">
        <v>3</v>
      </c>
      <c r="C20" s="1">
        <v>60</v>
      </c>
      <c r="D20" s="3">
        <v>-1</v>
      </c>
      <c r="E20" s="1">
        <v>2.65</v>
      </c>
      <c r="F20" s="1">
        <v>1</v>
      </c>
      <c r="G20" s="1">
        <v>1</v>
      </c>
      <c r="H20" s="2">
        <v>0.375</v>
      </c>
      <c r="I20" s="1">
        <v>600</v>
      </c>
      <c r="J20" s="10">
        <v>0.8</v>
      </c>
      <c r="K20" s="1">
        <v>0.49492900000000001</v>
      </c>
    </row>
    <row r="21" spans="1:11" x14ac:dyDescent="0.25">
      <c r="A21">
        <v>20</v>
      </c>
      <c r="B21" s="1">
        <v>3</v>
      </c>
      <c r="C21" s="1">
        <v>60</v>
      </c>
      <c r="D21" s="3">
        <v>1</v>
      </c>
      <c r="E21" s="1">
        <v>2.65</v>
      </c>
      <c r="F21" s="1">
        <v>1</v>
      </c>
      <c r="G21" s="1">
        <v>1</v>
      </c>
      <c r="H21" s="2">
        <v>0.375</v>
      </c>
      <c r="I21" s="1">
        <v>600</v>
      </c>
      <c r="J21" s="10">
        <v>0.2</v>
      </c>
      <c r="K21" s="1">
        <v>0.136183</v>
      </c>
    </row>
    <row r="22" spans="1:11" x14ac:dyDescent="0.25">
      <c r="A22">
        <v>21</v>
      </c>
      <c r="B22" s="1">
        <v>3</v>
      </c>
      <c r="C22" s="1">
        <v>60</v>
      </c>
      <c r="D22" s="3">
        <v>1</v>
      </c>
      <c r="E22" s="1">
        <v>2.65</v>
      </c>
      <c r="F22" s="1">
        <v>1</v>
      </c>
      <c r="G22" s="1">
        <v>1</v>
      </c>
      <c r="H22" s="2">
        <v>0.375</v>
      </c>
      <c r="I22" s="1">
        <v>600</v>
      </c>
      <c r="J22" s="10">
        <v>0.4</v>
      </c>
      <c r="K22" s="1">
        <v>0.209428</v>
      </c>
    </row>
    <row r="23" spans="1:11" x14ac:dyDescent="0.25">
      <c r="A23">
        <v>22</v>
      </c>
      <c r="B23" s="1">
        <v>3</v>
      </c>
      <c r="C23" s="1">
        <v>60</v>
      </c>
      <c r="D23" s="3">
        <v>1</v>
      </c>
      <c r="E23" s="1">
        <v>2.65</v>
      </c>
      <c r="F23" s="1">
        <v>1</v>
      </c>
      <c r="G23" s="1">
        <v>1</v>
      </c>
      <c r="H23" s="2">
        <v>0.375</v>
      </c>
      <c r="I23" s="1">
        <v>600</v>
      </c>
      <c r="J23" s="10">
        <v>0.8</v>
      </c>
      <c r="K23" s="1">
        <v>0.49292900000000001</v>
      </c>
    </row>
    <row r="24" spans="1:11" x14ac:dyDescent="0.25">
      <c r="A24">
        <v>23</v>
      </c>
      <c r="B24" s="5">
        <v>3</v>
      </c>
      <c r="C24" s="5">
        <v>0.6</v>
      </c>
      <c r="D24" s="9">
        <v>0</v>
      </c>
      <c r="E24" s="5">
        <v>2.65</v>
      </c>
      <c r="F24" s="5">
        <v>1</v>
      </c>
      <c r="G24" s="5">
        <v>1</v>
      </c>
      <c r="H24" s="6">
        <v>0.375</v>
      </c>
      <c r="I24" s="5">
        <v>600</v>
      </c>
      <c r="J24" s="10">
        <v>0.2</v>
      </c>
      <c r="K24" s="5">
        <v>0.16229499999999999</v>
      </c>
    </row>
    <row r="25" spans="1:11" x14ac:dyDescent="0.25">
      <c r="A25">
        <v>24</v>
      </c>
      <c r="B25" s="5">
        <v>3</v>
      </c>
      <c r="C25" s="5">
        <v>0.6</v>
      </c>
      <c r="D25" s="9">
        <v>0</v>
      </c>
      <c r="E25" s="5">
        <v>2.65</v>
      </c>
      <c r="F25" s="5">
        <v>1</v>
      </c>
      <c r="G25" s="5">
        <v>1</v>
      </c>
      <c r="H25" s="6">
        <v>0.375</v>
      </c>
      <c r="I25" s="5">
        <v>600</v>
      </c>
      <c r="J25" s="10">
        <v>0.4</v>
      </c>
      <c r="K25" s="5">
        <v>0.28852499999999998</v>
      </c>
    </row>
    <row r="26" spans="1:11" x14ac:dyDescent="0.25">
      <c r="A26">
        <v>25</v>
      </c>
      <c r="B26" s="5">
        <v>3</v>
      </c>
      <c r="C26" s="5">
        <v>0.6</v>
      </c>
      <c r="D26" s="9">
        <v>0</v>
      </c>
      <c r="E26" s="5">
        <v>2.65</v>
      </c>
      <c r="F26" s="5">
        <v>1</v>
      </c>
      <c r="G26" s="5">
        <v>1</v>
      </c>
      <c r="H26" s="6">
        <v>0.375</v>
      </c>
      <c r="I26" s="5">
        <v>600</v>
      </c>
      <c r="J26" s="10">
        <v>0.6</v>
      </c>
      <c r="K26" s="5">
        <v>0.44262299999999999</v>
      </c>
    </row>
    <row r="27" spans="1:11" x14ac:dyDescent="0.25">
      <c r="A27">
        <v>26</v>
      </c>
      <c r="B27" s="5">
        <v>3</v>
      </c>
      <c r="C27" s="5">
        <v>0.6</v>
      </c>
      <c r="D27" s="9">
        <v>0</v>
      </c>
      <c r="E27" s="5">
        <v>2.65</v>
      </c>
      <c r="F27" s="5">
        <v>1</v>
      </c>
      <c r="G27" s="5">
        <v>1</v>
      </c>
      <c r="H27" s="6">
        <v>0.375</v>
      </c>
      <c r="I27" s="5">
        <v>600</v>
      </c>
      <c r="J27" s="10">
        <v>0.8</v>
      </c>
      <c r="K27" s="5">
        <v>0.56229499999999999</v>
      </c>
    </row>
    <row r="28" spans="1:11" x14ac:dyDescent="0.25">
      <c r="A28">
        <v>27</v>
      </c>
      <c r="B28" s="5">
        <v>3</v>
      </c>
      <c r="C28" s="5">
        <v>0.6</v>
      </c>
      <c r="D28" s="9">
        <v>-1</v>
      </c>
      <c r="E28" s="5">
        <v>2.65</v>
      </c>
      <c r="F28" s="5">
        <v>1</v>
      </c>
      <c r="G28" s="5">
        <v>1</v>
      </c>
      <c r="H28" s="6">
        <v>0.375</v>
      </c>
      <c r="I28" s="5">
        <v>600</v>
      </c>
      <c r="J28" s="10">
        <v>0.2</v>
      </c>
      <c r="K28" s="7">
        <v>0.46393400000000001</v>
      </c>
    </row>
    <row r="29" spans="1:11" x14ac:dyDescent="0.25">
      <c r="A29">
        <v>28</v>
      </c>
      <c r="B29" s="5">
        <v>3</v>
      </c>
      <c r="C29" s="5">
        <v>0.6</v>
      </c>
      <c r="D29" s="9">
        <v>-1</v>
      </c>
      <c r="E29" s="5">
        <v>2.65</v>
      </c>
      <c r="F29" s="5">
        <v>1</v>
      </c>
      <c r="G29" s="5">
        <v>1</v>
      </c>
      <c r="H29" s="6">
        <v>0.375</v>
      </c>
      <c r="I29" s="5">
        <v>600</v>
      </c>
      <c r="J29" s="10">
        <v>0.4</v>
      </c>
      <c r="K29" s="5">
        <v>0.60655700000000001</v>
      </c>
    </row>
    <row r="30" spans="1:11" x14ac:dyDescent="0.25">
      <c r="A30">
        <v>29</v>
      </c>
      <c r="B30" s="5">
        <v>3</v>
      </c>
      <c r="C30" s="5">
        <v>0.6</v>
      </c>
      <c r="D30" s="9">
        <v>-1</v>
      </c>
      <c r="E30" s="5">
        <v>2.65</v>
      </c>
      <c r="F30" s="5">
        <v>1</v>
      </c>
      <c r="G30" s="5">
        <v>1</v>
      </c>
      <c r="H30" s="6">
        <v>0.375</v>
      </c>
      <c r="I30" s="5">
        <v>600</v>
      </c>
      <c r="J30" s="10">
        <v>0.6</v>
      </c>
      <c r="K30" s="5">
        <v>0.79180300000000003</v>
      </c>
    </row>
    <row r="31" spans="1:11" x14ac:dyDescent="0.25">
      <c r="A31">
        <v>30</v>
      </c>
      <c r="B31" s="5">
        <v>3</v>
      </c>
      <c r="C31" s="5">
        <v>0.6</v>
      </c>
      <c r="D31" s="9">
        <v>-1</v>
      </c>
      <c r="E31" s="5">
        <v>2.65</v>
      </c>
      <c r="F31" s="5">
        <v>1</v>
      </c>
      <c r="G31" s="5">
        <v>1</v>
      </c>
      <c r="H31" s="6">
        <v>0.375</v>
      </c>
      <c r="I31" s="5">
        <v>600</v>
      </c>
      <c r="J31" s="10">
        <v>0.8</v>
      </c>
      <c r="K31" s="5">
        <v>0.91639300000000001</v>
      </c>
    </row>
    <row r="32" spans="1:11" x14ac:dyDescent="0.25">
      <c r="A32">
        <v>31</v>
      </c>
      <c r="B32" s="5">
        <v>3</v>
      </c>
      <c r="C32" s="5">
        <v>0.6</v>
      </c>
      <c r="D32" s="9">
        <v>1</v>
      </c>
      <c r="E32" s="5">
        <v>2.65</v>
      </c>
      <c r="F32" s="5">
        <v>1</v>
      </c>
      <c r="G32" s="5">
        <v>1</v>
      </c>
      <c r="H32" s="6">
        <v>0.375</v>
      </c>
      <c r="I32" s="5">
        <v>600</v>
      </c>
      <c r="J32" s="10">
        <v>0.2</v>
      </c>
      <c r="K32" s="5">
        <v>2.5468000000000001E-2</v>
      </c>
    </row>
    <row r="33" spans="1:11" x14ac:dyDescent="0.25">
      <c r="A33">
        <v>32</v>
      </c>
      <c r="B33" s="5">
        <v>3</v>
      </c>
      <c r="C33" s="5">
        <v>0.6</v>
      </c>
      <c r="D33" s="9">
        <v>1</v>
      </c>
      <c r="E33" s="5">
        <v>2.65</v>
      </c>
      <c r="F33" s="5">
        <v>1</v>
      </c>
      <c r="G33" s="5">
        <v>1</v>
      </c>
      <c r="H33" s="6">
        <v>0.375</v>
      </c>
      <c r="I33" s="5">
        <v>600</v>
      </c>
      <c r="J33" s="10">
        <v>0.4</v>
      </c>
      <c r="K33" s="5">
        <v>7.7452999999999994E-2</v>
      </c>
    </row>
    <row r="34" spans="1:11" x14ac:dyDescent="0.25">
      <c r="A34">
        <v>33</v>
      </c>
      <c r="B34" s="5">
        <v>3</v>
      </c>
      <c r="C34" s="5">
        <v>0.6</v>
      </c>
      <c r="D34" s="9">
        <v>1</v>
      </c>
      <c r="E34" s="5">
        <v>2.65</v>
      </c>
      <c r="F34" s="5">
        <v>1</v>
      </c>
      <c r="G34" s="5">
        <v>1</v>
      </c>
      <c r="H34" s="6">
        <v>0.375</v>
      </c>
      <c r="I34" s="5">
        <v>600</v>
      </c>
      <c r="J34" s="10">
        <v>0.6</v>
      </c>
      <c r="K34" s="5">
        <v>0.24262300000000001</v>
      </c>
    </row>
    <row r="35" spans="1:11" x14ac:dyDescent="0.25">
      <c r="A35">
        <v>34</v>
      </c>
      <c r="B35" s="5">
        <v>3</v>
      </c>
      <c r="C35" s="5">
        <v>0.6</v>
      </c>
      <c r="D35" s="9">
        <v>1</v>
      </c>
      <c r="E35" s="5">
        <v>2.65</v>
      </c>
      <c r="F35" s="5">
        <v>1</v>
      </c>
      <c r="G35" s="5">
        <v>1</v>
      </c>
      <c r="H35" s="6">
        <v>0.375</v>
      </c>
      <c r="I35" s="5">
        <v>600</v>
      </c>
      <c r="J35" s="10">
        <v>0.8</v>
      </c>
      <c r="K35" s="5">
        <v>0.32131100000000001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DF99-BF85-4738-995F-DA9671B6857D}">
  <dimension ref="A1:O35"/>
  <sheetViews>
    <sheetView topLeftCell="A11" workbookViewId="0">
      <selection activeCell="T25" sqref="T25"/>
    </sheetView>
  </sheetViews>
  <sheetFormatPr defaultRowHeight="13.95" x14ac:dyDescent="0.25"/>
  <sheetData>
    <row r="1" spans="1:15" x14ac:dyDescent="0.25">
      <c r="A1" s="11" t="s">
        <v>13</v>
      </c>
      <c r="B1" s="10" t="s">
        <v>14</v>
      </c>
      <c r="C1" s="10" t="s">
        <v>15</v>
      </c>
      <c r="D1" s="12" t="s">
        <v>5</v>
      </c>
      <c r="E1" s="10" t="s">
        <v>16</v>
      </c>
      <c r="F1" s="10" t="s">
        <v>17</v>
      </c>
      <c r="G1" s="13" t="s">
        <v>18</v>
      </c>
      <c r="H1" s="14" t="s">
        <v>19</v>
      </c>
      <c r="I1" s="10" t="s">
        <v>7</v>
      </c>
      <c r="J1" s="15" t="s">
        <v>20</v>
      </c>
      <c r="K1" s="12" t="s">
        <v>11</v>
      </c>
      <c r="L1" s="12" t="s">
        <v>21</v>
      </c>
      <c r="M1" s="16" t="s">
        <v>22</v>
      </c>
      <c r="N1" s="17" t="s">
        <v>23</v>
      </c>
      <c r="O1" s="18" t="s">
        <v>12</v>
      </c>
    </row>
    <row r="2" spans="1:15" x14ac:dyDescent="0.25">
      <c r="A2">
        <v>1</v>
      </c>
      <c r="B2" s="19">
        <f>流速美式!B2*0.0254</f>
        <v>7.619999999999999E-2</v>
      </c>
      <c r="C2" s="20">
        <f>流速美式!C2*0.159/60</f>
        <v>1.5900000000000001E-2</v>
      </c>
      <c r="D2" s="21">
        <f>流速美式!D2</f>
        <v>0</v>
      </c>
      <c r="E2" s="21">
        <f>流速美式!E2*1000</f>
        <v>2650</v>
      </c>
      <c r="F2" s="19">
        <f>流速美式!I2/1000000</f>
        <v>5.9999999999999995E-4</v>
      </c>
      <c r="G2" s="13">
        <f>流速美式!G2</f>
        <v>1</v>
      </c>
      <c r="H2" s="14">
        <f>流速美式!H2*0.0254</f>
        <v>9.5249999999999987E-3</v>
      </c>
      <c r="I2" s="21">
        <f>流速美式!F2</f>
        <v>1</v>
      </c>
      <c r="J2" s="13">
        <f>POWER(I2,-0.356)</f>
        <v>1</v>
      </c>
      <c r="K2" s="22">
        <f>流速美式!J2</f>
        <v>0.2</v>
      </c>
      <c r="L2" s="23">
        <f>POWER(M2,-0.05)</f>
        <v>1.2178942788717044</v>
      </c>
      <c r="M2" s="24">
        <f>(4*E2*F2*F2*C2)/(18*3.1415926*G2*H2*B2*B2)</f>
        <v>1.9400288705612057E-2</v>
      </c>
      <c r="N2">
        <f>LOG(M2,10)</f>
        <v>-1.7121918070635234</v>
      </c>
      <c r="O2" s="20">
        <f>流速美式!K2</f>
        <v>0.141711</v>
      </c>
    </row>
    <row r="3" spans="1:15" x14ac:dyDescent="0.25">
      <c r="A3">
        <v>2</v>
      </c>
      <c r="B3" s="19">
        <f>流速美式!B3*0.0254</f>
        <v>7.619999999999999E-2</v>
      </c>
      <c r="C3" s="20">
        <f>流速美式!C3*0.159/60</f>
        <v>1.5900000000000001E-2</v>
      </c>
      <c r="D3" s="21">
        <f>流速美式!D3</f>
        <v>0</v>
      </c>
      <c r="E3" s="21">
        <f>流速美式!E3*1000</f>
        <v>2650</v>
      </c>
      <c r="F3" s="19">
        <f>流速美式!I3/1000000</f>
        <v>5.9999999999999995E-4</v>
      </c>
      <c r="G3" s="13">
        <f>流速美式!G3</f>
        <v>1</v>
      </c>
      <c r="H3" s="14">
        <f>流速美式!H3*0.0254</f>
        <v>9.5249999999999987E-3</v>
      </c>
      <c r="I3" s="21">
        <f>流速美式!F3</f>
        <v>1</v>
      </c>
      <c r="J3" s="13">
        <f t="shared" ref="J3:J11" si="0">POWER(I3,-0.356)</f>
        <v>1</v>
      </c>
      <c r="K3" s="22">
        <f>流速美式!J3</f>
        <v>0.4</v>
      </c>
      <c r="L3" s="23">
        <f t="shared" ref="L3:L11" si="1">POWER(M3,-0.05)</f>
        <v>1.2178942788717044</v>
      </c>
      <c r="M3" s="24">
        <f t="shared" ref="M3:M11" si="2">(4*E3*F3*F3*C3)/(18*3.1415926*G3*H3*B3*B3)</f>
        <v>1.9400288705612057E-2</v>
      </c>
      <c r="N3">
        <f t="shared" ref="N3:N11" si="3">LOG(M3,10)</f>
        <v>-1.7121918070635234</v>
      </c>
      <c r="O3" s="20">
        <f>流速美式!K3</f>
        <v>0.25668400000000002</v>
      </c>
    </row>
    <row r="4" spans="1:15" x14ac:dyDescent="0.25">
      <c r="A4">
        <v>3</v>
      </c>
      <c r="B4" s="19">
        <f>流速美式!B4*0.0254</f>
        <v>7.619999999999999E-2</v>
      </c>
      <c r="C4" s="20">
        <f>流速美式!C4*0.159/60</f>
        <v>1.5900000000000001E-2</v>
      </c>
      <c r="D4" s="21">
        <f>流速美式!D4</f>
        <v>0</v>
      </c>
      <c r="E4" s="21">
        <f>流速美式!E4*1000</f>
        <v>2650</v>
      </c>
      <c r="F4" s="19">
        <f>流速美式!I4/1000000</f>
        <v>5.9999999999999995E-4</v>
      </c>
      <c r="G4" s="13">
        <f>流速美式!G4</f>
        <v>1</v>
      </c>
      <c r="H4" s="14">
        <f>流速美式!H4*0.0254</f>
        <v>9.5249999999999987E-3</v>
      </c>
      <c r="I4" s="21">
        <f>流速美式!F4</f>
        <v>1</v>
      </c>
      <c r="J4" s="13">
        <f t="shared" si="0"/>
        <v>1</v>
      </c>
      <c r="K4" s="22">
        <f>流速美式!J4</f>
        <v>0.6</v>
      </c>
      <c r="L4" s="23">
        <f t="shared" si="1"/>
        <v>1.2178942788717044</v>
      </c>
      <c r="M4" s="24">
        <f t="shared" si="2"/>
        <v>1.9400288705612057E-2</v>
      </c>
      <c r="N4">
        <f t="shared" si="3"/>
        <v>-1.7121918070635234</v>
      </c>
      <c r="O4" s="20">
        <f>流速美式!K4</f>
        <v>0.41611199999999998</v>
      </c>
    </row>
    <row r="5" spans="1:15" x14ac:dyDescent="0.25">
      <c r="A5">
        <v>4</v>
      </c>
      <c r="B5" s="19">
        <f>流速美式!B5*0.0254</f>
        <v>7.619999999999999E-2</v>
      </c>
      <c r="C5" s="20">
        <f>流速美式!C5*0.159/60</f>
        <v>1.5900000000000001E-2</v>
      </c>
      <c r="D5" s="21">
        <f>流速美式!D5</f>
        <v>0</v>
      </c>
      <c r="E5" s="21">
        <f>流速美式!E5*1000</f>
        <v>2650</v>
      </c>
      <c r="F5" s="19">
        <f>流速美式!I5/1000000</f>
        <v>5.9999999999999995E-4</v>
      </c>
      <c r="G5" s="13">
        <f>流速美式!G5</f>
        <v>1</v>
      </c>
      <c r="H5" s="14">
        <f>流速美式!H5*0.0254</f>
        <v>9.5249999999999987E-3</v>
      </c>
      <c r="I5" s="21">
        <f>流速美式!F5</f>
        <v>1</v>
      </c>
      <c r="J5" s="13">
        <f t="shared" si="0"/>
        <v>1</v>
      </c>
      <c r="K5" s="22">
        <f>流速美式!J5</f>
        <v>0.8</v>
      </c>
      <c r="L5" s="23">
        <f t="shared" si="1"/>
        <v>1.2178942788717044</v>
      </c>
      <c r="M5" s="24">
        <f t="shared" si="2"/>
        <v>1.9400288705612057E-2</v>
      </c>
      <c r="N5">
        <f t="shared" si="3"/>
        <v>-1.7121918070635234</v>
      </c>
      <c r="O5" s="20">
        <f>流速美式!K5</f>
        <v>0.53208599999999995</v>
      </c>
    </row>
    <row r="6" spans="1:15" x14ac:dyDescent="0.25">
      <c r="A6">
        <v>5</v>
      </c>
      <c r="B6" s="19">
        <f>流速美式!B6*0.0254</f>
        <v>7.619999999999999E-2</v>
      </c>
      <c r="C6" s="20">
        <f>流速美式!C6*0.159/60</f>
        <v>1.5900000000000001E-2</v>
      </c>
      <c r="D6" s="21">
        <f>流速美式!D6</f>
        <v>-1</v>
      </c>
      <c r="E6" s="21">
        <f>流速美式!E6*1000</f>
        <v>2650</v>
      </c>
      <c r="F6" s="19">
        <f>流速美式!I6/1000000</f>
        <v>5.9999999999999995E-4</v>
      </c>
      <c r="G6" s="13">
        <f>流速美式!G6</f>
        <v>1</v>
      </c>
      <c r="H6" s="14">
        <f>流速美式!H6*0.0254</f>
        <v>9.5249999999999987E-3</v>
      </c>
      <c r="I6" s="21">
        <f>流速美式!F6</f>
        <v>1</v>
      </c>
      <c r="J6" s="13">
        <f t="shared" si="0"/>
        <v>1</v>
      </c>
      <c r="K6" s="22">
        <f>流速美式!J6</f>
        <v>0.2</v>
      </c>
      <c r="L6" s="23">
        <f t="shared" si="1"/>
        <v>1.2178942788717044</v>
      </c>
      <c r="M6" s="24">
        <f t="shared" si="2"/>
        <v>1.9400288705612057E-2</v>
      </c>
      <c r="N6">
        <f t="shared" si="3"/>
        <v>-1.7121918070635234</v>
      </c>
      <c r="O6" s="20">
        <f>流速美式!K6</f>
        <v>0.142711</v>
      </c>
    </row>
    <row r="7" spans="1:15" x14ac:dyDescent="0.25">
      <c r="A7">
        <v>6</v>
      </c>
      <c r="B7" s="19">
        <f>流速美式!B7*0.0254</f>
        <v>7.619999999999999E-2</v>
      </c>
      <c r="C7" s="20">
        <f>流速美式!C7*0.159/60</f>
        <v>1.5900000000000001E-2</v>
      </c>
      <c r="D7" s="21">
        <f>流速美式!D7</f>
        <v>-1</v>
      </c>
      <c r="E7" s="21">
        <f>流速美式!E7*1000</f>
        <v>2650</v>
      </c>
      <c r="F7" s="19">
        <f>流速美式!I7/1000000</f>
        <v>5.9999999999999995E-4</v>
      </c>
      <c r="G7" s="13">
        <f>流速美式!G7</f>
        <v>1</v>
      </c>
      <c r="H7" s="14">
        <f>流速美式!H7*0.0254</f>
        <v>9.5249999999999987E-3</v>
      </c>
      <c r="I7" s="21">
        <f>流速美式!F7</f>
        <v>1</v>
      </c>
      <c r="J7" s="13">
        <f t="shared" si="0"/>
        <v>1</v>
      </c>
      <c r="K7" s="22">
        <f>流速美式!J7</f>
        <v>0.4</v>
      </c>
      <c r="L7" s="23">
        <f t="shared" si="1"/>
        <v>1.2178942788717044</v>
      </c>
      <c r="M7" s="24">
        <f t="shared" si="2"/>
        <v>1.9400288705612057E-2</v>
      </c>
      <c r="N7">
        <f t="shared" si="3"/>
        <v>-1.7121918070635234</v>
      </c>
      <c r="O7" s="20">
        <f>流速美式!K7</f>
        <v>0.272727</v>
      </c>
    </row>
    <row r="8" spans="1:15" x14ac:dyDescent="0.25">
      <c r="A8">
        <v>7</v>
      </c>
      <c r="B8" s="19">
        <f>流速美式!B8*0.0254</f>
        <v>7.619999999999999E-2</v>
      </c>
      <c r="C8" s="20">
        <f>流速美式!C8*0.159/60</f>
        <v>1.5900000000000001E-2</v>
      </c>
      <c r="D8" s="21">
        <f>流速美式!D8</f>
        <v>-1</v>
      </c>
      <c r="E8" s="21">
        <f>流速美式!E8*1000</f>
        <v>2650</v>
      </c>
      <c r="F8" s="19">
        <f>流速美式!I8/1000000</f>
        <v>5.9999999999999995E-4</v>
      </c>
      <c r="G8" s="13">
        <f>流速美式!G8</f>
        <v>1</v>
      </c>
      <c r="H8" s="14">
        <f>流速美式!H8*0.0254</f>
        <v>9.5249999999999987E-3</v>
      </c>
      <c r="I8" s="21">
        <f>流速美式!F8</f>
        <v>1</v>
      </c>
      <c r="J8" s="13">
        <f t="shared" si="0"/>
        <v>1</v>
      </c>
      <c r="K8" s="22">
        <f>流速美式!J8</f>
        <v>0.6</v>
      </c>
      <c r="L8" s="23">
        <f t="shared" si="1"/>
        <v>1.2178942788717044</v>
      </c>
      <c r="M8" s="24">
        <f t="shared" si="2"/>
        <v>1.9400288705612057E-2</v>
      </c>
      <c r="N8">
        <f t="shared" si="3"/>
        <v>-1.7121918070635234</v>
      </c>
      <c r="O8" s="20">
        <f>流速美式!K8</f>
        <v>0.41711199999999998</v>
      </c>
    </row>
    <row r="9" spans="1:15" x14ac:dyDescent="0.25">
      <c r="A9">
        <v>8</v>
      </c>
      <c r="B9" s="19">
        <f>流速美式!B9*0.0254</f>
        <v>7.619999999999999E-2</v>
      </c>
      <c r="C9" s="20">
        <f>流速美式!C9*0.159/60</f>
        <v>1.5900000000000001E-2</v>
      </c>
      <c r="D9" s="21">
        <f>流速美式!D9</f>
        <v>-1</v>
      </c>
      <c r="E9" s="21">
        <f>流速美式!E9*1000</f>
        <v>2650</v>
      </c>
      <c r="F9" s="19">
        <f>流速美式!I9/1000000</f>
        <v>5.9999999999999995E-4</v>
      </c>
      <c r="G9" s="13">
        <f>流速美式!G9</f>
        <v>1</v>
      </c>
      <c r="H9" s="14">
        <f>流速美式!H9*0.0254</f>
        <v>9.5249999999999987E-3</v>
      </c>
      <c r="I9" s="21">
        <f>流速美式!F9</f>
        <v>1</v>
      </c>
      <c r="J9" s="13">
        <f t="shared" si="0"/>
        <v>1</v>
      </c>
      <c r="K9" s="22">
        <f>流速美式!J9</f>
        <v>0.8</v>
      </c>
      <c r="L9" s="23">
        <f t="shared" si="1"/>
        <v>1.2178942788717044</v>
      </c>
      <c r="M9" s="24">
        <f t="shared" si="2"/>
        <v>1.9400288705612057E-2</v>
      </c>
      <c r="N9">
        <f t="shared" si="3"/>
        <v>-1.7121918070635234</v>
      </c>
      <c r="O9" s="20">
        <f>流速美式!K9</f>
        <v>0.54545500000000002</v>
      </c>
    </row>
    <row r="10" spans="1:15" x14ac:dyDescent="0.25">
      <c r="A10">
        <v>9</v>
      </c>
      <c r="B10" s="19">
        <f>流速美式!B10*0.0254</f>
        <v>7.619999999999999E-2</v>
      </c>
      <c r="C10" s="20">
        <f>流速美式!C10*0.159/60</f>
        <v>1.5900000000000001E-2</v>
      </c>
      <c r="D10" s="21">
        <f>流速美式!D10</f>
        <v>1</v>
      </c>
      <c r="E10" s="21">
        <f>流速美式!E10*1000</f>
        <v>2650</v>
      </c>
      <c r="F10" s="19">
        <f>流速美式!I10/1000000</f>
        <v>5.9999999999999995E-4</v>
      </c>
      <c r="G10" s="13">
        <f>流速美式!G10</f>
        <v>1</v>
      </c>
      <c r="H10" s="14">
        <f>流速美式!H10*0.0254</f>
        <v>9.5249999999999987E-3</v>
      </c>
      <c r="I10" s="21">
        <f>流速美式!F10</f>
        <v>1</v>
      </c>
      <c r="J10" s="13">
        <f t="shared" si="0"/>
        <v>1</v>
      </c>
      <c r="K10" s="22">
        <f>流速美式!J10</f>
        <v>0.2</v>
      </c>
      <c r="L10" s="23">
        <f t="shared" si="1"/>
        <v>1.2178942788717044</v>
      </c>
      <c r="M10" s="24">
        <f t="shared" si="2"/>
        <v>1.9400288705612057E-2</v>
      </c>
      <c r="N10">
        <f t="shared" si="3"/>
        <v>-1.7121918070635234</v>
      </c>
      <c r="O10" s="20">
        <f>流速美式!K10</f>
        <v>0.140711</v>
      </c>
    </row>
    <row r="11" spans="1:15" x14ac:dyDescent="0.25">
      <c r="A11">
        <v>10</v>
      </c>
      <c r="B11" s="19">
        <f>流速美式!B11*0.0254</f>
        <v>7.619999999999999E-2</v>
      </c>
      <c r="C11" s="20">
        <f>流速美式!C11*0.159/60</f>
        <v>1.5900000000000001E-2</v>
      </c>
      <c r="D11" s="21">
        <f>流速美式!D11</f>
        <v>1</v>
      </c>
      <c r="E11" s="21">
        <f>流速美式!E11*1000</f>
        <v>2650</v>
      </c>
      <c r="F11" s="19">
        <f>流速美式!I11/1000000</f>
        <v>5.9999999999999995E-4</v>
      </c>
      <c r="G11" s="13">
        <f>流速美式!G11</f>
        <v>1</v>
      </c>
      <c r="H11" s="14">
        <f>流速美式!H11*0.0254</f>
        <v>9.5249999999999987E-3</v>
      </c>
      <c r="I11" s="21">
        <f>流速美式!F11</f>
        <v>1</v>
      </c>
      <c r="J11" s="13">
        <f t="shared" si="0"/>
        <v>1</v>
      </c>
      <c r="K11" s="22">
        <f>流速美式!J11</f>
        <v>0.4</v>
      </c>
      <c r="L11" s="23">
        <f t="shared" si="1"/>
        <v>1.2178942788717044</v>
      </c>
      <c r="M11" s="24">
        <f t="shared" si="2"/>
        <v>1.9400288705612057E-2</v>
      </c>
      <c r="N11">
        <f t="shared" si="3"/>
        <v>-1.7121918070635234</v>
      </c>
      <c r="O11" s="20">
        <f>流速美式!K11</f>
        <v>0.25133699999999998</v>
      </c>
    </row>
    <row r="12" spans="1:15" x14ac:dyDescent="0.25">
      <c r="A12">
        <v>11</v>
      </c>
      <c r="B12" s="19">
        <f>流速美式!B12*0.0254</f>
        <v>7.619999999999999E-2</v>
      </c>
      <c r="C12" s="20">
        <f>流速美式!C12*0.159/60</f>
        <v>1.5900000000000001E-2</v>
      </c>
      <c r="D12" s="21">
        <f>流速美式!D12</f>
        <v>1</v>
      </c>
      <c r="E12" s="21">
        <f>流速美式!E12*1000</f>
        <v>2650</v>
      </c>
      <c r="F12" s="19">
        <f>流速美式!I12/1000000</f>
        <v>5.9999999999999995E-4</v>
      </c>
      <c r="G12" s="13">
        <f>流速美式!G12</f>
        <v>1</v>
      </c>
      <c r="H12" s="14">
        <f>流速美式!H12*0.0254</f>
        <v>9.5249999999999987E-3</v>
      </c>
      <c r="I12" s="21">
        <f>流速美式!F12</f>
        <v>1</v>
      </c>
      <c r="J12" s="13">
        <f t="shared" ref="J12:J35" si="4">POWER(I12,-0.356)</f>
        <v>1</v>
      </c>
      <c r="K12" s="22">
        <f>流速美式!J12</f>
        <v>0.8</v>
      </c>
      <c r="L12" s="23">
        <f t="shared" ref="L12:L35" si="5">POWER(M12,-0.05)</f>
        <v>1.2178942788717044</v>
      </c>
      <c r="M12" s="24">
        <f t="shared" ref="M12:M35" si="6">(4*E12*F12*F12*C12)/(18*3.1415926*G12*H12*B12*B12)</f>
        <v>1.9400288705612057E-2</v>
      </c>
      <c r="N12">
        <f t="shared" ref="N12:N35" si="7">LOG(M12,10)</f>
        <v>-1.7121918070635234</v>
      </c>
      <c r="O12" s="20">
        <f>流速美式!K12</f>
        <v>0.53743300000000005</v>
      </c>
    </row>
    <row r="13" spans="1:15" x14ac:dyDescent="0.25">
      <c r="A13">
        <v>12</v>
      </c>
      <c r="B13" s="19">
        <f>流速美式!B13*0.0254</f>
        <v>7.619999999999999E-2</v>
      </c>
      <c r="C13" s="20">
        <f>流速美式!C13*0.159/60</f>
        <v>0.159</v>
      </c>
      <c r="D13" s="21">
        <f>流速美式!D13</f>
        <v>0</v>
      </c>
      <c r="E13" s="21">
        <f>流速美式!E13*1000</f>
        <v>2650</v>
      </c>
      <c r="F13" s="19">
        <f>流速美式!I13/1000000</f>
        <v>5.9999999999999995E-4</v>
      </c>
      <c r="G13" s="13">
        <f>流速美式!G13</f>
        <v>1</v>
      </c>
      <c r="H13" s="14">
        <f>流速美式!H13*0.0254</f>
        <v>9.5249999999999987E-3</v>
      </c>
      <c r="I13" s="21">
        <f>流速美式!F13</f>
        <v>1</v>
      </c>
      <c r="J13" s="13">
        <f t="shared" si="4"/>
        <v>1</v>
      </c>
      <c r="K13" s="22">
        <f>流速美式!J13</f>
        <v>0.2</v>
      </c>
      <c r="L13" s="23">
        <f t="shared" si="5"/>
        <v>1.0854494185921282</v>
      </c>
      <c r="M13" s="24">
        <f t="shared" si="6"/>
        <v>0.19400288705612054</v>
      </c>
      <c r="N13">
        <f t="shared" si="7"/>
        <v>-0.71219180706352347</v>
      </c>
      <c r="O13" s="20">
        <f>流速美式!K13</f>
        <v>0.13670099999999999</v>
      </c>
    </row>
    <row r="14" spans="1:15" x14ac:dyDescent="0.25">
      <c r="A14">
        <v>13</v>
      </c>
      <c r="B14" s="19">
        <f>流速美式!B14*0.0254</f>
        <v>7.619999999999999E-2</v>
      </c>
      <c r="C14" s="20">
        <f>流速美式!C14*0.159/60</f>
        <v>0.159</v>
      </c>
      <c r="D14" s="21">
        <f>流速美式!D14</f>
        <v>0</v>
      </c>
      <c r="E14" s="21">
        <f>流速美式!E14*1000</f>
        <v>2650</v>
      </c>
      <c r="F14" s="19">
        <f>流速美式!I14/1000000</f>
        <v>5.9999999999999995E-4</v>
      </c>
      <c r="G14" s="13">
        <f>流速美式!G14</f>
        <v>1</v>
      </c>
      <c r="H14" s="14">
        <f>流速美式!H14*0.0254</f>
        <v>9.5249999999999987E-3</v>
      </c>
      <c r="I14" s="21">
        <f>流速美式!F14</f>
        <v>1</v>
      </c>
      <c r="J14" s="13">
        <f t="shared" si="4"/>
        <v>1</v>
      </c>
      <c r="K14" s="22">
        <f>流速美式!J14</f>
        <v>0.4</v>
      </c>
      <c r="L14" s="23">
        <f t="shared" si="5"/>
        <v>1.0854494185921282</v>
      </c>
      <c r="M14" s="24">
        <f t="shared" si="6"/>
        <v>0.19400288705612054</v>
      </c>
      <c r="N14">
        <f t="shared" si="7"/>
        <v>-0.71219180706352347</v>
      </c>
      <c r="O14" s="20">
        <f>流速美式!K14</f>
        <v>0.21784500000000001</v>
      </c>
    </row>
    <row r="15" spans="1:15" x14ac:dyDescent="0.25">
      <c r="A15">
        <v>14</v>
      </c>
      <c r="B15" s="19">
        <f>流速美式!B15*0.0254</f>
        <v>7.619999999999999E-2</v>
      </c>
      <c r="C15" s="20">
        <f>流速美式!C15*0.159/60</f>
        <v>0.159</v>
      </c>
      <c r="D15" s="21">
        <f>流速美式!D15</f>
        <v>0</v>
      </c>
      <c r="E15" s="21">
        <f>流速美式!E15*1000</f>
        <v>2650</v>
      </c>
      <c r="F15" s="19">
        <f>流速美式!I15/1000000</f>
        <v>5.9999999999999995E-4</v>
      </c>
      <c r="G15" s="13">
        <f>流速美式!G15</f>
        <v>1</v>
      </c>
      <c r="H15" s="14">
        <f>流速美式!H15*0.0254</f>
        <v>9.5249999999999987E-3</v>
      </c>
      <c r="I15" s="21">
        <f>流速美式!F15</f>
        <v>1</v>
      </c>
      <c r="J15" s="13">
        <f t="shared" si="4"/>
        <v>1</v>
      </c>
      <c r="K15" s="22">
        <f>流速美式!J15</f>
        <v>0.6</v>
      </c>
      <c r="L15" s="23">
        <f t="shared" si="5"/>
        <v>1.0854494185921282</v>
      </c>
      <c r="M15" s="24">
        <f t="shared" si="6"/>
        <v>0.19400288705612054</v>
      </c>
      <c r="N15">
        <f t="shared" si="7"/>
        <v>-0.71219180706352347</v>
      </c>
      <c r="O15" s="20">
        <f>流速美式!K15</f>
        <v>0.339395</v>
      </c>
    </row>
    <row r="16" spans="1:15" x14ac:dyDescent="0.25">
      <c r="A16">
        <v>15</v>
      </c>
      <c r="B16" s="19">
        <f>流速美式!B16*0.0254</f>
        <v>7.619999999999999E-2</v>
      </c>
      <c r="C16" s="20">
        <f>流速美式!C16*0.159/60</f>
        <v>0.159</v>
      </c>
      <c r="D16" s="21">
        <f>流速美式!D16</f>
        <v>0</v>
      </c>
      <c r="E16" s="21">
        <f>流速美式!E16*1000</f>
        <v>2650</v>
      </c>
      <c r="F16" s="19">
        <f>流速美式!I16/1000000</f>
        <v>5.9999999999999995E-4</v>
      </c>
      <c r="G16" s="13">
        <f>流速美式!G16</f>
        <v>1</v>
      </c>
      <c r="H16" s="14">
        <f>流速美式!H16*0.0254</f>
        <v>9.5249999999999987E-3</v>
      </c>
      <c r="I16" s="21">
        <f>流速美式!F16</f>
        <v>1</v>
      </c>
      <c r="J16" s="13">
        <f t="shared" si="4"/>
        <v>1</v>
      </c>
      <c r="K16" s="22">
        <f>流速美式!J16</f>
        <v>0.8</v>
      </c>
      <c r="L16" s="23">
        <f t="shared" si="5"/>
        <v>1.0854494185921282</v>
      </c>
      <c r="M16" s="24">
        <f t="shared" si="6"/>
        <v>0.19400288705612054</v>
      </c>
      <c r="N16">
        <f t="shared" si="7"/>
        <v>-0.71219180706352347</v>
      </c>
      <c r="O16" s="20">
        <f>流速美式!K16</f>
        <v>0.49292900000000001</v>
      </c>
    </row>
    <row r="17" spans="1:15" x14ac:dyDescent="0.25">
      <c r="A17">
        <v>16</v>
      </c>
      <c r="B17" s="19">
        <f>流速美式!B17*0.0254</f>
        <v>7.619999999999999E-2</v>
      </c>
      <c r="C17" s="20">
        <f>流速美式!C17*0.159/60</f>
        <v>0.159</v>
      </c>
      <c r="D17" s="21">
        <f>流速美式!D17</f>
        <v>-1</v>
      </c>
      <c r="E17" s="21">
        <f>流速美式!E17*1000</f>
        <v>2650</v>
      </c>
      <c r="F17" s="19">
        <f>流速美式!I17/1000000</f>
        <v>5.9999999999999995E-4</v>
      </c>
      <c r="G17" s="13">
        <f>流速美式!G17</f>
        <v>1</v>
      </c>
      <c r="H17" s="14">
        <f>流速美式!H17*0.0254</f>
        <v>9.5249999999999987E-3</v>
      </c>
      <c r="I17" s="21">
        <f>流速美式!F17</f>
        <v>1</v>
      </c>
      <c r="J17" s="13">
        <f t="shared" si="4"/>
        <v>1</v>
      </c>
      <c r="K17" s="22">
        <f>流速美式!J17</f>
        <v>0.2</v>
      </c>
      <c r="L17" s="23">
        <f t="shared" si="5"/>
        <v>1.0854494185921282</v>
      </c>
      <c r="M17" s="24">
        <f t="shared" si="6"/>
        <v>0.19400288705612054</v>
      </c>
      <c r="N17">
        <f t="shared" si="7"/>
        <v>-0.71219180706352347</v>
      </c>
      <c r="O17" s="20">
        <f>流速美式!K17</f>
        <v>0.13770099999999999</v>
      </c>
    </row>
    <row r="18" spans="1:15" x14ac:dyDescent="0.25">
      <c r="A18">
        <v>17</v>
      </c>
      <c r="B18" s="19">
        <f>流速美式!B18*0.0254</f>
        <v>7.619999999999999E-2</v>
      </c>
      <c r="C18" s="20">
        <f>流速美式!C18*0.159/60</f>
        <v>0.159</v>
      </c>
      <c r="D18" s="21">
        <f>流速美式!D18</f>
        <v>-1</v>
      </c>
      <c r="E18" s="21">
        <f>流速美式!E18*1000</f>
        <v>2650</v>
      </c>
      <c r="F18" s="19">
        <f>流速美式!I18/1000000</f>
        <v>5.9999999999999995E-4</v>
      </c>
      <c r="G18" s="13">
        <f>流速美式!G18</f>
        <v>1</v>
      </c>
      <c r="H18" s="14">
        <f>流速美式!H18*0.0254</f>
        <v>9.5249999999999987E-3</v>
      </c>
      <c r="I18" s="21">
        <f>流速美式!F18</f>
        <v>1</v>
      </c>
      <c r="J18" s="13">
        <f t="shared" si="4"/>
        <v>1</v>
      </c>
      <c r="K18" s="22">
        <f>流速美式!J18</f>
        <v>0.4</v>
      </c>
      <c r="L18" s="23">
        <f t="shared" si="5"/>
        <v>1.0854494185921282</v>
      </c>
      <c r="M18" s="24">
        <f t="shared" si="6"/>
        <v>0.19400288705612054</v>
      </c>
      <c r="N18">
        <f t="shared" si="7"/>
        <v>-0.71219180706352347</v>
      </c>
      <c r="O18" s="20">
        <f>流速美式!K18</f>
        <v>0.220529</v>
      </c>
    </row>
    <row r="19" spans="1:15" x14ac:dyDescent="0.25">
      <c r="A19">
        <v>18</v>
      </c>
      <c r="B19" s="19">
        <f>流速美式!B19*0.0254</f>
        <v>7.619999999999999E-2</v>
      </c>
      <c r="C19" s="20">
        <f>流速美式!C19*0.159/60</f>
        <v>0.159</v>
      </c>
      <c r="D19" s="21">
        <f>流速美式!D19</f>
        <v>-1</v>
      </c>
      <c r="E19" s="21">
        <f>流速美式!E19*1000</f>
        <v>2650</v>
      </c>
      <c r="F19" s="19">
        <f>流速美式!I19/1000000</f>
        <v>5.9999999999999995E-4</v>
      </c>
      <c r="G19" s="13">
        <f>流速美式!G19</f>
        <v>1</v>
      </c>
      <c r="H19" s="14">
        <f>流速美式!H19*0.0254</f>
        <v>9.5249999999999987E-3</v>
      </c>
      <c r="I19" s="21">
        <f>流速美式!F19</f>
        <v>1</v>
      </c>
      <c r="J19" s="13">
        <f t="shared" si="4"/>
        <v>1</v>
      </c>
      <c r="K19" s="22">
        <f>流速美式!J19</f>
        <v>0.6</v>
      </c>
      <c r="L19" s="23">
        <f t="shared" si="5"/>
        <v>1.0854494185921282</v>
      </c>
      <c r="M19" s="24">
        <f t="shared" si="6"/>
        <v>0.19400288705612054</v>
      </c>
      <c r="N19">
        <f t="shared" si="7"/>
        <v>-0.71219180706352347</v>
      </c>
      <c r="O19" s="20">
        <f>流速美式!K19</f>
        <v>0.34034500000000001</v>
      </c>
    </row>
    <row r="20" spans="1:15" x14ac:dyDescent="0.25">
      <c r="A20">
        <v>19</v>
      </c>
      <c r="B20" s="19">
        <f>流速美式!B20*0.0254</f>
        <v>7.619999999999999E-2</v>
      </c>
      <c r="C20" s="20">
        <f>流速美式!C20*0.159/60</f>
        <v>0.159</v>
      </c>
      <c r="D20" s="21">
        <f>流速美式!D20</f>
        <v>-1</v>
      </c>
      <c r="E20" s="21">
        <f>流速美式!E20*1000</f>
        <v>2650</v>
      </c>
      <c r="F20" s="19">
        <f>流速美式!I20/1000000</f>
        <v>5.9999999999999995E-4</v>
      </c>
      <c r="G20" s="13">
        <f>流速美式!G20</f>
        <v>1</v>
      </c>
      <c r="H20" s="14">
        <f>流速美式!H20*0.0254</f>
        <v>9.5249999999999987E-3</v>
      </c>
      <c r="I20" s="21">
        <f>流速美式!F20</f>
        <v>1</v>
      </c>
      <c r="J20" s="13">
        <f t="shared" si="4"/>
        <v>1</v>
      </c>
      <c r="K20" s="22">
        <f>流速美式!J20</f>
        <v>0.8</v>
      </c>
      <c r="L20" s="23">
        <f t="shared" si="5"/>
        <v>1.0854494185921282</v>
      </c>
      <c r="M20" s="24">
        <f t="shared" si="6"/>
        <v>0.19400288705612054</v>
      </c>
      <c r="N20">
        <f t="shared" si="7"/>
        <v>-0.71219180706352347</v>
      </c>
      <c r="O20" s="20">
        <f>流速美式!K20</f>
        <v>0.49492900000000001</v>
      </c>
    </row>
    <row r="21" spans="1:15" x14ac:dyDescent="0.25">
      <c r="A21">
        <v>20</v>
      </c>
      <c r="B21" s="19">
        <f>流速美式!B21*0.0254</f>
        <v>7.619999999999999E-2</v>
      </c>
      <c r="C21" s="20">
        <f>流速美式!C21*0.159/60</f>
        <v>0.159</v>
      </c>
      <c r="D21" s="21">
        <f>流速美式!D21</f>
        <v>1</v>
      </c>
      <c r="E21" s="21">
        <f>流速美式!E21*1000</f>
        <v>2650</v>
      </c>
      <c r="F21" s="19">
        <f>流速美式!I21/1000000</f>
        <v>5.9999999999999995E-4</v>
      </c>
      <c r="G21" s="13">
        <f>流速美式!G21</f>
        <v>1</v>
      </c>
      <c r="H21" s="14">
        <f>流速美式!H21*0.0254</f>
        <v>9.5249999999999987E-3</v>
      </c>
      <c r="I21" s="21">
        <f>流速美式!F21</f>
        <v>1</v>
      </c>
      <c r="J21" s="13">
        <f t="shared" si="4"/>
        <v>1</v>
      </c>
      <c r="K21" s="22">
        <f>流速美式!J21</f>
        <v>0.2</v>
      </c>
      <c r="L21" s="23">
        <f t="shared" si="5"/>
        <v>1.0854494185921282</v>
      </c>
      <c r="M21" s="24">
        <f t="shared" si="6"/>
        <v>0.19400288705612054</v>
      </c>
      <c r="N21">
        <f t="shared" si="7"/>
        <v>-0.71219180706352347</v>
      </c>
      <c r="O21" s="20">
        <f>流速美式!K21</f>
        <v>0.136183</v>
      </c>
    </row>
    <row r="22" spans="1:15" x14ac:dyDescent="0.25">
      <c r="A22">
        <v>21</v>
      </c>
      <c r="B22" s="19">
        <f>流速美式!B22*0.0254</f>
        <v>7.619999999999999E-2</v>
      </c>
      <c r="C22" s="20">
        <f>流速美式!C22*0.159/60</f>
        <v>0.159</v>
      </c>
      <c r="D22" s="21">
        <f>流速美式!D22</f>
        <v>1</v>
      </c>
      <c r="E22" s="21">
        <f>流速美式!E22*1000</f>
        <v>2650</v>
      </c>
      <c r="F22" s="19">
        <f>流速美式!I22/1000000</f>
        <v>5.9999999999999995E-4</v>
      </c>
      <c r="G22" s="13">
        <f>流速美式!G22</f>
        <v>1</v>
      </c>
      <c r="H22" s="14">
        <f>流速美式!H22*0.0254</f>
        <v>9.5249999999999987E-3</v>
      </c>
      <c r="I22" s="21">
        <f>流速美式!F22</f>
        <v>1</v>
      </c>
      <c r="J22" s="13">
        <f t="shared" si="4"/>
        <v>1</v>
      </c>
      <c r="K22" s="22">
        <f>流速美式!J22</f>
        <v>0.4</v>
      </c>
      <c r="L22" s="23">
        <f t="shared" si="5"/>
        <v>1.0854494185921282</v>
      </c>
      <c r="M22" s="24">
        <f t="shared" si="6"/>
        <v>0.19400288705612054</v>
      </c>
      <c r="N22">
        <f t="shared" si="7"/>
        <v>-0.71219180706352347</v>
      </c>
      <c r="O22" s="20">
        <f>流速美式!K22</f>
        <v>0.209428</v>
      </c>
    </row>
    <row r="23" spans="1:15" x14ac:dyDescent="0.25">
      <c r="A23">
        <v>22</v>
      </c>
      <c r="B23" s="19">
        <f>流速美式!B23*0.0254</f>
        <v>7.619999999999999E-2</v>
      </c>
      <c r="C23" s="20">
        <f>流速美式!C23*0.159/60</f>
        <v>0.159</v>
      </c>
      <c r="D23" s="21">
        <f>流速美式!D23</f>
        <v>1</v>
      </c>
      <c r="E23" s="21">
        <f>流速美式!E23*1000</f>
        <v>2650</v>
      </c>
      <c r="F23" s="19">
        <f>流速美式!I23/1000000</f>
        <v>5.9999999999999995E-4</v>
      </c>
      <c r="G23" s="13">
        <f>流速美式!G23</f>
        <v>1</v>
      </c>
      <c r="H23" s="14">
        <f>流速美式!H23*0.0254</f>
        <v>9.5249999999999987E-3</v>
      </c>
      <c r="I23" s="21">
        <f>流速美式!F23</f>
        <v>1</v>
      </c>
      <c r="J23" s="13">
        <f t="shared" si="4"/>
        <v>1</v>
      </c>
      <c r="K23" s="22">
        <f>流速美式!J23</f>
        <v>0.8</v>
      </c>
      <c r="L23" s="23">
        <f t="shared" si="5"/>
        <v>1.0854494185921282</v>
      </c>
      <c r="M23" s="24">
        <f t="shared" si="6"/>
        <v>0.19400288705612054</v>
      </c>
      <c r="N23">
        <f t="shared" si="7"/>
        <v>-0.71219180706352347</v>
      </c>
      <c r="O23" s="20">
        <f>流速美式!K23</f>
        <v>0.49292900000000001</v>
      </c>
    </row>
    <row r="24" spans="1:15" x14ac:dyDescent="0.25">
      <c r="A24">
        <v>23</v>
      </c>
      <c r="B24" s="19">
        <f>流速美式!B24*0.0254</f>
        <v>7.619999999999999E-2</v>
      </c>
      <c r="C24" s="20">
        <f>流速美式!C24*0.159/60</f>
        <v>1.5900000000000001E-3</v>
      </c>
      <c r="D24" s="21">
        <f>流速美式!D24</f>
        <v>0</v>
      </c>
      <c r="E24" s="21">
        <f>流速美式!E24*1000</f>
        <v>2650</v>
      </c>
      <c r="F24" s="19">
        <f>流速美式!I24/1000000</f>
        <v>5.9999999999999995E-4</v>
      </c>
      <c r="G24" s="13">
        <f>流速美式!G24</f>
        <v>1</v>
      </c>
      <c r="H24" s="14">
        <f>流速美式!H24*0.0254</f>
        <v>9.5249999999999987E-3</v>
      </c>
      <c r="I24" s="21">
        <f>流速美式!F24</f>
        <v>1</v>
      </c>
      <c r="J24" s="13">
        <f t="shared" si="4"/>
        <v>1</v>
      </c>
      <c r="K24" s="22">
        <f>流速美式!J24</f>
        <v>0.2</v>
      </c>
      <c r="L24" s="23">
        <f t="shared" si="5"/>
        <v>1.3664998562828343</v>
      </c>
      <c r="M24" s="24">
        <f t="shared" si="6"/>
        <v>1.9400288705612053E-3</v>
      </c>
      <c r="N24">
        <f t="shared" si="7"/>
        <v>-2.7121918070635229</v>
      </c>
      <c r="O24" s="20">
        <f>流速美式!K24</f>
        <v>0.16229499999999999</v>
      </c>
    </row>
    <row r="25" spans="1:15" x14ac:dyDescent="0.25">
      <c r="A25">
        <v>24</v>
      </c>
      <c r="B25" s="19">
        <f>流速美式!B25*0.0254</f>
        <v>7.619999999999999E-2</v>
      </c>
      <c r="C25" s="20">
        <f>流速美式!C25*0.159/60</f>
        <v>1.5900000000000001E-3</v>
      </c>
      <c r="D25" s="21">
        <f>流速美式!D25</f>
        <v>0</v>
      </c>
      <c r="E25" s="21">
        <f>流速美式!E25*1000</f>
        <v>2650</v>
      </c>
      <c r="F25" s="19">
        <f>流速美式!I25/1000000</f>
        <v>5.9999999999999995E-4</v>
      </c>
      <c r="G25" s="13">
        <f>流速美式!G25</f>
        <v>1</v>
      </c>
      <c r="H25" s="14">
        <f>流速美式!H25*0.0254</f>
        <v>9.5249999999999987E-3</v>
      </c>
      <c r="I25" s="21">
        <f>流速美式!F25</f>
        <v>1</v>
      </c>
      <c r="J25" s="13">
        <f t="shared" si="4"/>
        <v>1</v>
      </c>
      <c r="K25" s="22">
        <f>流速美式!J25</f>
        <v>0.4</v>
      </c>
      <c r="L25" s="23">
        <f t="shared" si="5"/>
        <v>1.3664998562828343</v>
      </c>
      <c r="M25" s="24">
        <f t="shared" si="6"/>
        <v>1.9400288705612053E-3</v>
      </c>
      <c r="N25">
        <f t="shared" si="7"/>
        <v>-2.7121918070635229</v>
      </c>
      <c r="O25" s="20">
        <f>流速美式!K25</f>
        <v>0.28852499999999998</v>
      </c>
    </row>
    <row r="26" spans="1:15" x14ac:dyDescent="0.25">
      <c r="A26">
        <v>25</v>
      </c>
      <c r="B26" s="19">
        <f>流速美式!B26*0.0254</f>
        <v>7.619999999999999E-2</v>
      </c>
      <c r="C26" s="20">
        <f>流速美式!C26*0.159/60</f>
        <v>1.5900000000000001E-3</v>
      </c>
      <c r="D26" s="21">
        <f>流速美式!D26</f>
        <v>0</v>
      </c>
      <c r="E26" s="21">
        <f>流速美式!E26*1000</f>
        <v>2650</v>
      </c>
      <c r="F26" s="19">
        <f>流速美式!I26/1000000</f>
        <v>5.9999999999999995E-4</v>
      </c>
      <c r="G26" s="13">
        <f>流速美式!G26</f>
        <v>1</v>
      </c>
      <c r="H26" s="14">
        <f>流速美式!H26*0.0254</f>
        <v>9.5249999999999987E-3</v>
      </c>
      <c r="I26" s="21">
        <f>流速美式!F26</f>
        <v>1</v>
      </c>
      <c r="J26" s="13">
        <f t="shared" si="4"/>
        <v>1</v>
      </c>
      <c r="K26" s="22">
        <f>流速美式!J26</f>
        <v>0.6</v>
      </c>
      <c r="L26" s="23">
        <f t="shared" si="5"/>
        <v>1.3664998562828343</v>
      </c>
      <c r="M26" s="24">
        <f t="shared" si="6"/>
        <v>1.9400288705612053E-3</v>
      </c>
      <c r="N26">
        <f t="shared" si="7"/>
        <v>-2.7121918070635229</v>
      </c>
      <c r="O26" s="20">
        <f>流速美式!K26</f>
        <v>0.44262299999999999</v>
      </c>
    </row>
    <row r="27" spans="1:15" x14ac:dyDescent="0.25">
      <c r="A27">
        <v>26</v>
      </c>
      <c r="B27" s="19">
        <f>流速美式!B27*0.0254</f>
        <v>7.619999999999999E-2</v>
      </c>
      <c r="C27" s="20">
        <f>流速美式!C27*0.159/60</f>
        <v>1.5900000000000001E-3</v>
      </c>
      <c r="D27" s="21">
        <f>流速美式!D27</f>
        <v>0</v>
      </c>
      <c r="E27" s="21">
        <f>流速美式!E27*1000</f>
        <v>2650</v>
      </c>
      <c r="F27" s="19">
        <f>流速美式!I27/1000000</f>
        <v>5.9999999999999995E-4</v>
      </c>
      <c r="G27" s="13">
        <f>流速美式!G27</f>
        <v>1</v>
      </c>
      <c r="H27" s="14">
        <f>流速美式!H27*0.0254</f>
        <v>9.5249999999999987E-3</v>
      </c>
      <c r="I27" s="21">
        <f>流速美式!F27</f>
        <v>1</v>
      </c>
      <c r="J27" s="13">
        <f t="shared" si="4"/>
        <v>1</v>
      </c>
      <c r="K27" s="22">
        <f>流速美式!J27</f>
        <v>0.8</v>
      </c>
      <c r="L27" s="23">
        <f t="shared" si="5"/>
        <v>1.3664998562828343</v>
      </c>
      <c r="M27" s="24">
        <f t="shared" si="6"/>
        <v>1.9400288705612053E-3</v>
      </c>
      <c r="N27">
        <f t="shared" si="7"/>
        <v>-2.7121918070635229</v>
      </c>
      <c r="O27" s="20">
        <f>流速美式!K27</f>
        <v>0.56229499999999999</v>
      </c>
    </row>
    <row r="28" spans="1:15" x14ac:dyDescent="0.25">
      <c r="A28">
        <v>27</v>
      </c>
      <c r="B28" s="19">
        <f>流速美式!B28*0.0254</f>
        <v>7.619999999999999E-2</v>
      </c>
      <c r="C28" s="20">
        <f>流速美式!C28*0.159/60</f>
        <v>1.5900000000000001E-3</v>
      </c>
      <c r="D28" s="21">
        <f>流速美式!D28</f>
        <v>-1</v>
      </c>
      <c r="E28" s="21">
        <f>流速美式!E28*1000</f>
        <v>2650</v>
      </c>
      <c r="F28" s="19">
        <f>流速美式!I28/1000000</f>
        <v>5.9999999999999995E-4</v>
      </c>
      <c r="G28" s="13">
        <f>流速美式!G28</f>
        <v>1</v>
      </c>
      <c r="H28" s="14">
        <f>流速美式!H28*0.0254</f>
        <v>9.5249999999999987E-3</v>
      </c>
      <c r="I28" s="21">
        <f>流速美式!F28</f>
        <v>1</v>
      </c>
      <c r="J28" s="13">
        <f t="shared" si="4"/>
        <v>1</v>
      </c>
      <c r="K28" s="22">
        <f>流速美式!J28</f>
        <v>0.2</v>
      </c>
      <c r="L28" s="23">
        <f t="shared" si="5"/>
        <v>1.3664998562828343</v>
      </c>
      <c r="M28" s="24">
        <f t="shared" si="6"/>
        <v>1.9400288705612053E-3</v>
      </c>
      <c r="N28">
        <f t="shared" si="7"/>
        <v>-2.7121918070635229</v>
      </c>
      <c r="O28" s="20">
        <f>流速美式!K28</f>
        <v>0.46393400000000001</v>
      </c>
    </row>
    <row r="29" spans="1:15" x14ac:dyDescent="0.25">
      <c r="A29">
        <v>28</v>
      </c>
      <c r="B29" s="19">
        <f>流速美式!B29*0.0254</f>
        <v>7.619999999999999E-2</v>
      </c>
      <c r="C29" s="20">
        <f>流速美式!C29*0.159/60</f>
        <v>1.5900000000000001E-3</v>
      </c>
      <c r="D29" s="21">
        <f>流速美式!D29</f>
        <v>-1</v>
      </c>
      <c r="E29" s="21">
        <f>流速美式!E29*1000</f>
        <v>2650</v>
      </c>
      <c r="F29" s="19">
        <f>流速美式!I29/1000000</f>
        <v>5.9999999999999995E-4</v>
      </c>
      <c r="G29" s="13">
        <f>流速美式!G29</f>
        <v>1</v>
      </c>
      <c r="H29" s="14">
        <f>流速美式!H29*0.0254</f>
        <v>9.5249999999999987E-3</v>
      </c>
      <c r="I29" s="21">
        <f>流速美式!F29</f>
        <v>1</v>
      </c>
      <c r="J29" s="13">
        <f t="shared" si="4"/>
        <v>1</v>
      </c>
      <c r="K29" s="22">
        <f>流速美式!J29</f>
        <v>0.4</v>
      </c>
      <c r="L29" s="23">
        <f t="shared" si="5"/>
        <v>1.3664998562828343</v>
      </c>
      <c r="M29" s="24">
        <f t="shared" si="6"/>
        <v>1.9400288705612053E-3</v>
      </c>
      <c r="N29">
        <f t="shared" si="7"/>
        <v>-2.7121918070635229</v>
      </c>
      <c r="O29" s="20">
        <f>流速美式!K29</f>
        <v>0.60655700000000001</v>
      </c>
    </row>
    <row r="30" spans="1:15" x14ac:dyDescent="0.25">
      <c r="A30">
        <v>29</v>
      </c>
      <c r="B30" s="19">
        <f>流速美式!B30*0.0254</f>
        <v>7.619999999999999E-2</v>
      </c>
      <c r="C30" s="20">
        <f>流速美式!C30*0.159/60</f>
        <v>1.5900000000000001E-3</v>
      </c>
      <c r="D30" s="21">
        <f>流速美式!D30</f>
        <v>-1</v>
      </c>
      <c r="E30" s="21">
        <f>流速美式!E30*1000</f>
        <v>2650</v>
      </c>
      <c r="F30" s="19">
        <f>流速美式!I30/1000000</f>
        <v>5.9999999999999995E-4</v>
      </c>
      <c r="G30" s="13">
        <f>流速美式!G30</f>
        <v>1</v>
      </c>
      <c r="H30" s="14">
        <f>流速美式!H30*0.0254</f>
        <v>9.5249999999999987E-3</v>
      </c>
      <c r="I30" s="21">
        <f>流速美式!F30</f>
        <v>1</v>
      </c>
      <c r="J30" s="13">
        <f t="shared" si="4"/>
        <v>1</v>
      </c>
      <c r="K30" s="22">
        <f>流速美式!J30</f>
        <v>0.6</v>
      </c>
      <c r="L30" s="23">
        <f t="shared" si="5"/>
        <v>1.3664998562828343</v>
      </c>
      <c r="M30" s="24">
        <f t="shared" si="6"/>
        <v>1.9400288705612053E-3</v>
      </c>
      <c r="N30">
        <f t="shared" si="7"/>
        <v>-2.7121918070635229</v>
      </c>
      <c r="O30" s="20">
        <f>流速美式!K30</f>
        <v>0.79180300000000003</v>
      </c>
    </row>
    <row r="31" spans="1:15" x14ac:dyDescent="0.25">
      <c r="A31">
        <v>30</v>
      </c>
      <c r="B31" s="19">
        <f>流速美式!B31*0.0254</f>
        <v>7.619999999999999E-2</v>
      </c>
      <c r="C31" s="20">
        <f>流速美式!C31*0.159/60</f>
        <v>1.5900000000000001E-3</v>
      </c>
      <c r="D31" s="21">
        <f>流速美式!D31</f>
        <v>-1</v>
      </c>
      <c r="E31" s="21">
        <f>流速美式!E31*1000</f>
        <v>2650</v>
      </c>
      <c r="F31" s="19">
        <f>流速美式!I31/1000000</f>
        <v>5.9999999999999995E-4</v>
      </c>
      <c r="G31" s="13">
        <f>流速美式!G31</f>
        <v>1</v>
      </c>
      <c r="H31" s="14">
        <f>流速美式!H31*0.0254</f>
        <v>9.5249999999999987E-3</v>
      </c>
      <c r="I31" s="21">
        <f>流速美式!F31</f>
        <v>1</v>
      </c>
      <c r="J31" s="13">
        <f t="shared" si="4"/>
        <v>1</v>
      </c>
      <c r="K31" s="22">
        <f>流速美式!J31</f>
        <v>0.8</v>
      </c>
      <c r="L31" s="23">
        <f t="shared" si="5"/>
        <v>1.3664998562828343</v>
      </c>
      <c r="M31" s="24">
        <f t="shared" si="6"/>
        <v>1.9400288705612053E-3</v>
      </c>
      <c r="N31">
        <f t="shared" si="7"/>
        <v>-2.7121918070635229</v>
      </c>
      <c r="O31" s="20">
        <f>流速美式!K31</f>
        <v>0.91639300000000001</v>
      </c>
    </row>
    <row r="32" spans="1:15" x14ac:dyDescent="0.25">
      <c r="A32">
        <v>31</v>
      </c>
      <c r="B32" s="19">
        <f>流速美式!B32*0.0254</f>
        <v>7.619999999999999E-2</v>
      </c>
      <c r="C32" s="20">
        <f>流速美式!C32*0.159/60</f>
        <v>1.5900000000000001E-3</v>
      </c>
      <c r="D32" s="21">
        <f>流速美式!D32</f>
        <v>1</v>
      </c>
      <c r="E32" s="21">
        <f>流速美式!E32*1000</f>
        <v>2650</v>
      </c>
      <c r="F32" s="19">
        <f>流速美式!I32/1000000</f>
        <v>5.9999999999999995E-4</v>
      </c>
      <c r="G32" s="13">
        <f>流速美式!G32</f>
        <v>1</v>
      </c>
      <c r="H32" s="14">
        <f>流速美式!H32*0.0254</f>
        <v>9.5249999999999987E-3</v>
      </c>
      <c r="I32" s="21">
        <f>流速美式!F32</f>
        <v>1</v>
      </c>
      <c r="J32" s="13">
        <f t="shared" si="4"/>
        <v>1</v>
      </c>
      <c r="K32" s="22">
        <f>流速美式!J32</f>
        <v>0.2</v>
      </c>
      <c r="L32" s="23">
        <f t="shared" si="5"/>
        <v>1.3664998562828343</v>
      </c>
      <c r="M32" s="24">
        <f t="shared" si="6"/>
        <v>1.9400288705612053E-3</v>
      </c>
      <c r="N32">
        <f t="shared" si="7"/>
        <v>-2.7121918070635229</v>
      </c>
      <c r="O32" s="20">
        <f>流速美式!K32</f>
        <v>2.5468000000000001E-2</v>
      </c>
    </row>
    <row r="33" spans="1:15" x14ac:dyDescent="0.25">
      <c r="A33">
        <v>32</v>
      </c>
      <c r="B33" s="19">
        <f>流速美式!B33*0.0254</f>
        <v>7.619999999999999E-2</v>
      </c>
      <c r="C33" s="20">
        <f>流速美式!C33*0.159/60</f>
        <v>1.5900000000000001E-3</v>
      </c>
      <c r="D33" s="21">
        <f>流速美式!D33</f>
        <v>1</v>
      </c>
      <c r="E33" s="21">
        <f>流速美式!E33*1000</f>
        <v>2650</v>
      </c>
      <c r="F33" s="19">
        <f>流速美式!I33/1000000</f>
        <v>5.9999999999999995E-4</v>
      </c>
      <c r="G33" s="13">
        <f>流速美式!G33</f>
        <v>1</v>
      </c>
      <c r="H33" s="14">
        <f>流速美式!H33*0.0254</f>
        <v>9.5249999999999987E-3</v>
      </c>
      <c r="I33" s="21">
        <f>流速美式!F33</f>
        <v>1</v>
      </c>
      <c r="J33" s="13">
        <f t="shared" si="4"/>
        <v>1</v>
      </c>
      <c r="K33" s="22">
        <f>流速美式!J33</f>
        <v>0.4</v>
      </c>
      <c r="L33" s="23">
        <f t="shared" si="5"/>
        <v>1.3664998562828343</v>
      </c>
      <c r="M33" s="24">
        <f t="shared" si="6"/>
        <v>1.9400288705612053E-3</v>
      </c>
      <c r="N33">
        <f t="shared" si="7"/>
        <v>-2.7121918070635229</v>
      </c>
      <c r="O33" s="20">
        <f>流速美式!K33</f>
        <v>7.7452999999999994E-2</v>
      </c>
    </row>
    <row r="34" spans="1:15" x14ac:dyDescent="0.25">
      <c r="A34">
        <v>33</v>
      </c>
      <c r="B34" s="19">
        <f>流速美式!B34*0.0254</f>
        <v>7.619999999999999E-2</v>
      </c>
      <c r="C34" s="20">
        <f>流速美式!C34*0.159/60</f>
        <v>1.5900000000000001E-3</v>
      </c>
      <c r="D34" s="21">
        <f>流速美式!D34</f>
        <v>1</v>
      </c>
      <c r="E34" s="21">
        <f>流速美式!E34*1000</f>
        <v>2650</v>
      </c>
      <c r="F34" s="19">
        <f>流速美式!I34/1000000</f>
        <v>5.9999999999999995E-4</v>
      </c>
      <c r="G34" s="13">
        <f>流速美式!G34</f>
        <v>1</v>
      </c>
      <c r="H34" s="14">
        <f>流速美式!H34*0.0254</f>
        <v>9.5249999999999987E-3</v>
      </c>
      <c r="I34" s="21">
        <f>流速美式!F34</f>
        <v>1</v>
      </c>
      <c r="J34" s="13">
        <f t="shared" si="4"/>
        <v>1</v>
      </c>
      <c r="K34" s="22">
        <f>流速美式!J34</f>
        <v>0.6</v>
      </c>
      <c r="L34" s="23">
        <f t="shared" si="5"/>
        <v>1.3664998562828343</v>
      </c>
      <c r="M34" s="24">
        <f t="shared" si="6"/>
        <v>1.9400288705612053E-3</v>
      </c>
      <c r="N34">
        <f t="shared" si="7"/>
        <v>-2.7121918070635229</v>
      </c>
      <c r="O34" s="20">
        <f>流速美式!K34</f>
        <v>0.24262300000000001</v>
      </c>
    </row>
    <row r="35" spans="1:15" x14ac:dyDescent="0.25">
      <c r="A35">
        <v>34</v>
      </c>
      <c r="B35" s="19">
        <f>流速美式!B35*0.0254</f>
        <v>7.619999999999999E-2</v>
      </c>
      <c r="C35" s="20">
        <f>流速美式!C35*0.159/60</f>
        <v>1.5900000000000001E-3</v>
      </c>
      <c r="D35" s="21">
        <f>流速美式!D35</f>
        <v>1</v>
      </c>
      <c r="E35" s="21">
        <f>流速美式!E35*1000</f>
        <v>2650</v>
      </c>
      <c r="F35" s="19">
        <f>流速美式!I35/1000000</f>
        <v>5.9999999999999995E-4</v>
      </c>
      <c r="G35" s="13">
        <f>流速美式!G35</f>
        <v>1</v>
      </c>
      <c r="H35" s="14">
        <f>流速美式!H35*0.0254</f>
        <v>9.5249999999999987E-3</v>
      </c>
      <c r="I35" s="21">
        <f>流速美式!F35</f>
        <v>1</v>
      </c>
      <c r="J35" s="13">
        <f t="shared" si="4"/>
        <v>1</v>
      </c>
      <c r="K35" s="22">
        <f>流速美式!J35</f>
        <v>0.8</v>
      </c>
      <c r="L35" s="23">
        <f t="shared" si="5"/>
        <v>1.3664998562828343</v>
      </c>
      <c r="M35" s="24">
        <f t="shared" si="6"/>
        <v>1.9400288705612053E-3</v>
      </c>
      <c r="N35">
        <f t="shared" si="7"/>
        <v>-2.7121918070635229</v>
      </c>
      <c r="O35" s="20">
        <f>流速美式!K35</f>
        <v>0.32131100000000001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6119-AA91-402B-B9A7-91007DEF8B30}">
  <dimension ref="A1:P35"/>
  <sheetViews>
    <sheetView workbookViewId="0">
      <selection activeCell="T16" sqref="T16"/>
    </sheetView>
  </sheetViews>
  <sheetFormatPr defaultRowHeight="13.95" x14ac:dyDescent="0.25"/>
  <sheetData>
    <row r="1" spans="1:16" x14ac:dyDescent="0.25">
      <c r="A1" s="10" t="s">
        <v>13</v>
      </c>
      <c r="B1" s="10" t="s">
        <v>14</v>
      </c>
      <c r="C1" s="10" t="s">
        <v>15</v>
      </c>
      <c r="D1" s="12" t="s">
        <v>5</v>
      </c>
      <c r="E1" s="10" t="s">
        <v>16</v>
      </c>
      <c r="F1" s="10" t="s">
        <v>17</v>
      </c>
      <c r="G1" s="13" t="s">
        <v>18</v>
      </c>
      <c r="H1" s="14" t="s">
        <v>19</v>
      </c>
      <c r="I1" s="10" t="s">
        <v>7</v>
      </c>
      <c r="J1" s="15" t="s">
        <v>20</v>
      </c>
      <c r="K1" s="12" t="s">
        <v>11</v>
      </c>
      <c r="L1" s="12" t="s">
        <v>21</v>
      </c>
      <c r="M1" s="16" t="s">
        <v>22</v>
      </c>
      <c r="N1" s="17" t="s">
        <v>23</v>
      </c>
      <c r="O1" s="18" t="s">
        <v>12</v>
      </c>
      <c r="P1" s="12" t="s">
        <v>24</v>
      </c>
    </row>
    <row r="2" spans="1:16" x14ac:dyDescent="0.25">
      <c r="A2">
        <v>1</v>
      </c>
      <c r="B2" s="19">
        <f>流速美式!B2*0.0254</f>
        <v>7.619999999999999E-2</v>
      </c>
      <c r="C2" s="20">
        <f>流速美式!C2*0.159/60</f>
        <v>1.5900000000000001E-2</v>
      </c>
      <c r="D2" s="21">
        <f>流速美式!D2</f>
        <v>0</v>
      </c>
      <c r="E2" s="21">
        <f>流速美式!E2*1000</f>
        <v>2650</v>
      </c>
      <c r="F2" s="19">
        <f>流速美式!I2/1000000</f>
        <v>5.9999999999999995E-4</v>
      </c>
      <c r="G2" s="13">
        <f>流速美式!G2</f>
        <v>1</v>
      </c>
      <c r="H2" s="14">
        <f>流速美式!H2*0.0254</f>
        <v>9.5249999999999987E-3</v>
      </c>
      <c r="I2" s="21">
        <f>流速美式!F2</f>
        <v>1</v>
      </c>
      <c r="J2" s="13">
        <f>POWER(I2,-0.356)</f>
        <v>1</v>
      </c>
      <c r="K2" s="22">
        <f>流速美式!J2</f>
        <v>0.2</v>
      </c>
      <c r="L2" s="23">
        <f>POWER(M2,-0.05)</f>
        <v>0.99010088013040098</v>
      </c>
      <c r="M2" s="24">
        <f>(4*E2*F2*F2)/(18*3.1415926*G2*H2*B2*B2)</f>
        <v>1.2201439437491859</v>
      </c>
      <c r="N2">
        <f>LOG(M2,10)</f>
        <v>8.6411068616025044E-2</v>
      </c>
      <c r="O2" s="20">
        <f>流速美式!K2</f>
        <v>0.141711</v>
      </c>
      <c r="P2" s="10">
        <f>-LOG(C2)</f>
        <v>1.7986028756795485</v>
      </c>
    </row>
    <row r="3" spans="1:16" x14ac:dyDescent="0.25">
      <c r="A3">
        <v>2</v>
      </c>
      <c r="B3" s="19">
        <f>流速美式!B3*0.0254</f>
        <v>7.619999999999999E-2</v>
      </c>
      <c r="C3" s="20">
        <f>流速美式!C3*0.159/60</f>
        <v>1.5900000000000001E-2</v>
      </c>
      <c r="D3" s="21">
        <f>流速美式!D3</f>
        <v>0</v>
      </c>
      <c r="E3" s="21">
        <f>流速美式!E3*1000</f>
        <v>2650</v>
      </c>
      <c r="F3" s="19">
        <f>流速美式!I3/1000000</f>
        <v>5.9999999999999995E-4</v>
      </c>
      <c r="G3" s="13">
        <f>流速美式!G3</f>
        <v>1</v>
      </c>
      <c r="H3" s="14">
        <f>流速美式!H3*0.0254</f>
        <v>9.5249999999999987E-3</v>
      </c>
      <c r="I3" s="21">
        <f>流速美式!F3</f>
        <v>1</v>
      </c>
      <c r="J3" s="13">
        <f t="shared" ref="J3:J11" si="0">POWER(I3,-0.356)</f>
        <v>1</v>
      </c>
      <c r="K3" s="22">
        <f>流速美式!J3</f>
        <v>0.4</v>
      </c>
      <c r="L3" s="23">
        <f t="shared" ref="L3:L11" si="1">POWER(M3,-0.05)</f>
        <v>0.99010088013040098</v>
      </c>
      <c r="M3" s="24">
        <f t="shared" ref="M3:M11" si="2">(4*E3*F3*F3)/(18*3.1415926*G3*H3*B3*B3)</f>
        <v>1.2201439437491859</v>
      </c>
      <c r="N3">
        <f t="shared" ref="N3:N11" si="3">LOG(M3,10)</f>
        <v>8.6411068616025044E-2</v>
      </c>
      <c r="O3" s="20">
        <f>流速美式!K3</f>
        <v>0.25668400000000002</v>
      </c>
      <c r="P3" s="10">
        <f>-LOG(C3)</f>
        <v>1.7986028756795485</v>
      </c>
    </row>
    <row r="4" spans="1:16" x14ac:dyDescent="0.25">
      <c r="A4">
        <v>3</v>
      </c>
      <c r="B4" s="19">
        <f>流速美式!B4*0.0254</f>
        <v>7.619999999999999E-2</v>
      </c>
      <c r="C4" s="20">
        <f>流速美式!C4*0.159/60</f>
        <v>1.5900000000000001E-2</v>
      </c>
      <c r="D4" s="21">
        <f>流速美式!D4</f>
        <v>0</v>
      </c>
      <c r="E4" s="21">
        <f>流速美式!E4*1000</f>
        <v>2650</v>
      </c>
      <c r="F4" s="19">
        <f>流速美式!I4/1000000</f>
        <v>5.9999999999999995E-4</v>
      </c>
      <c r="G4" s="13">
        <f>流速美式!G4</f>
        <v>1</v>
      </c>
      <c r="H4" s="14">
        <f>流速美式!H4*0.0254</f>
        <v>9.5249999999999987E-3</v>
      </c>
      <c r="I4" s="21">
        <f>流速美式!F4</f>
        <v>1</v>
      </c>
      <c r="J4" s="13">
        <f t="shared" si="0"/>
        <v>1</v>
      </c>
      <c r="K4" s="22">
        <f>流速美式!J4</f>
        <v>0.6</v>
      </c>
      <c r="L4" s="23">
        <f t="shared" si="1"/>
        <v>0.99010088013040098</v>
      </c>
      <c r="M4" s="24">
        <f t="shared" si="2"/>
        <v>1.2201439437491859</v>
      </c>
      <c r="N4">
        <f t="shared" si="3"/>
        <v>8.6411068616025044E-2</v>
      </c>
      <c r="O4" s="20">
        <f>流速美式!K4</f>
        <v>0.41611199999999998</v>
      </c>
      <c r="P4" s="10">
        <f t="shared" ref="P4:P35" si="4">-LOG(C4)</f>
        <v>1.7986028756795485</v>
      </c>
    </row>
    <row r="5" spans="1:16" x14ac:dyDescent="0.25">
      <c r="A5">
        <v>4</v>
      </c>
      <c r="B5" s="19">
        <f>流速美式!B5*0.0254</f>
        <v>7.619999999999999E-2</v>
      </c>
      <c r="C5" s="20">
        <f>流速美式!C5*0.159/60</f>
        <v>1.5900000000000001E-2</v>
      </c>
      <c r="D5" s="21">
        <f>流速美式!D5</f>
        <v>0</v>
      </c>
      <c r="E5" s="21">
        <f>流速美式!E5*1000</f>
        <v>2650</v>
      </c>
      <c r="F5" s="19">
        <f>流速美式!I5/1000000</f>
        <v>5.9999999999999995E-4</v>
      </c>
      <c r="G5" s="13">
        <f>流速美式!G5</f>
        <v>1</v>
      </c>
      <c r="H5" s="14">
        <f>流速美式!H5*0.0254</f>
        <v>9.5249999999999987E-3</v>
      </c>
      <c r="I5" s="21">
        <f>流速美式!F5</f>
        <v>1</v>
      </c>
      <c r="J5" s="13">
        <f t="shared" si="0"/>
        <v>1</v>
      </c>
      <c r="K5" s="22">
        <f>流速美式!J5</f>
        <v>0.8</v>
      </c>
      <c r="L5" s="23">
        <f t="shared" si="1"/>
        <v>0.99010088013040098</v>
      </c>
      <c r="M5" s="24">
        <f t="shared" si="2"/>
        <v>1.2201439437491859</v>
      </c>
      <c r="N5">
        <f t="shared" si="3"/>
        <v>8.6411068616025044E-2</v>
      </c>
      <c r="O5" s="20">
        <f>流速美式!K5</f>
        <v>0.53208599999999995</v>
      </c>
      <c r="P5" s="10">
        <f t="shared" si="4"/>
        <v>1.7986028756795485</v>
      </c>
    </row>
    <row r="6" spans="1:16" x14ac:dyDescent="0.25">
      <c r="A6">
        <v>5</v>
      </c>
      <c r="B6" s="19">
        <f>流速美式!B6*0.0254</f>
        <v>7.619999999999999E-2</v>
      </c>
      <c r="C6" s="20">
        <f>流速美式!C6*0.159/60</f>
        <v>1.5900000000000001E-2</v>
      </c>
      <c r="D6" s="21">
        <f>流速美式!D6</f>
        <v>-1</v>
      </c>
      <c r="E6" s="21">
        <f>流速美式!E6*1000</f>
        <v>2650</v>
      </c>
      <c r="F6" s="19">
        <f>流速美式!I6/1000000</f>
        <v>5.9999999999999995E-4</v>
      </c>
      <c r="G6" s="13">
        <f>流速美式!G6</f>
        <v>1</v>
      </c>
      <c r="H6" s="14">
        <f>流速美式!H6*0.0254</f>
        <v>9.5249999999999987E-3</v>
      </c>
      <c r="I6" s="21">
        <f>流速美式!F6</f>
        <v>1</v>
      </c>
      <c r="J6" s="13">
        <f t="shared" si="0"/>
        <v>1</v>
      </c>
      <c r="K6" s="22">
        <f>流速美式!J6</f>
        <v>0.2</v>
      </c>
      <c r="L6" s="23">
        <f t="shared" si="1"/>
        <v>0.99010088013040098</v>
      </c>
      <c r="M6" s="24">
        <f t="shared" si="2"/>
        <v>1.2201439437491859</v>
      </c>
      <c r="N6">
        <f t="shared" si="3"/>
        <v>8.6411068616025044E-2</v>
      </c>
      <c r="O6" s="20">
        <f>流速美式!K6</f>
        <v>0.142711</v>
      </c>
      <c r="P6" s="10">
        <f t="shared" si="4"/>
        <v>1.7986028756795485</v>
      </c>
    </row>
    <row r="7" spans="1:16" x14ac:dyDescent="0.25">
      <c r="A7">
        <v>6</v>
      </c>
      <c r="B7" s="19">
        <f>流速美式!B7*0.0254</f>
        <v>7.619999999999999E-2</v>
      </c>
      <c r="C7" s="20">
        <f>流速美式!C7*0.159/60</f>
        <v>1.5900000000000001E-2</v>
      </c>
      <c r="D7" s="21">
        <f>流速美式!D7</f>
        <v>-1</v>
      </c>
      <c r="E7" s="21">
        <f>流速美式!E7*1000</f>
        <v>2650</v>
      </c>
      <c r="F7" s="19">
        <f>流速美式!I7/1000000</f>
        <v>5.9999999999999995E-4</v>
      </c>
      <c r="G7" s="13">
        <f>流速美式!G7</f>
        <v>1</v>
      </c>
      <c r="H7" s="14">
        <f>流速美式!H7*0.0254</f>
        <v>9.5249999999999987E-3</v>
      </c>
      <c r="I7" s="21">
        <f>流速美式!F7</f>
        <v>1</v>
      </c>
      <c r="J7" s="13">
        <f t="shared" si="0"/>
        <v>1</v>
      </c>
      <c r="K7" s="22">
        <f>流速美式!J7</f>
        <v>0.4</v>
      </c>
      <c r="L7" s="23">
        <f t="shared" si="1"/>
        <v>0.99010088013040098</v>
      </c>
      <c r="M7" s="24">
        <f t="shared" si="2"/>
        <v>1.2201439437491859</v>
      </c>
      <c r="N7">
        <f t="shared" si="3"/>
        <v>8.6411068616025044E-2</v>
      </c>
      <c r="O7" s="20">
        <f>流速美式!K7</f>
        <v>0.272727</v>
      </c>
      <c r="P7" s="10">
        <f t="shared" si="4"/>
        <v>1.7986028756795485</v>
      </c>
    </row>
    <row r="8" spans="1:16" x14ac:dyDescent="0.25">
      <c r="A8">
        <v>7</v>
      </c>
      <c r="B8" s="19">
        <f>流速美式!B8*0.0254</f>
        <v>7.619999999999999E-2</v>
      </c>
      <c r="C8" s="20">
        <f>流速美式!C8*0.159/60</f>
        <v>1.5900000000000001E-2</v>
      </c>
      <c r="D8" s="21">
        <f>流速美式!D8</f>
        <v>-1</v>
      </c>
      <c r="E8" s="21">
        <f>流速美式!E8*1000</f>
        <v>2650</v>
      </c>
      <c r="F8" s="19">
        <f>流速美式!I8/1000000</f>
        <v>5.9999999999999995E-4</v>
      </c>
      <c r="G8" s="13">
        <f>流速美式!G8</f>
        <v>1</v>
      </c>
      <c r="H8" s="14">
        <f>流速美式!H8*0.0254</f>
        <v>9.5249999999999987E-3</v>
      </c>
      <c r="I8" s="21">
        <f>流速美式!F8</f>
        <v>1</v>
      </c>
      <c r="J8" s="13">
        <f t="shared" si="0"/>
        <v>1</v>
      </c>
      <c r="K8" s="22">
        <f>流速美式!J8</f>
        <v>0.6</v>
      </c>
      <c r="L8" s="23">
        <f t="shared" si="1"/>
        <v>0.99010088013040098</v>
      </c>
      <c r="M8" s="24">
        <f t="shared" si="2"/>
        <v>1.2201439437491859</v>
      </c>
      <c r="N8">
        <f t="shared" si="3"/>
        <v>8.6411068616025044E-2</v>
      </c>
      <c r="O8" s="20">
        <f>流速美式!K8</f>
        <v>0.41711199999999998</v>
      </c>
      <c r="P8" s="10">
        <f t="shared" si="4"/>
        <v>1.7986028756795485</v>
      </c>
    </row>
    <row r="9" spans="1:16" x14ac:dyDescent="0.25">
      <c r="A9">
        <v>8</v>
      </c>
      <c r="B9" s="19">
        <f>流速美式!B9*0.0254</f>
        <v>7.619999999999999E-2</v>
      </c>
      <c r="C9" s="20">
        <f>流速美式!C9*0.159/60</f>
        <v>1.5900000000000001E-2</v>
      </c>
      <c r="D9" s="21">
        <f>流速美式!D9</f>
        <v>-1</v>
      </c>
      <c r="E9" s="21">
        <f>流速美式!E9*1000</f>
        <v>2650</v>
      </c>
      <c r="F9" s="19">
        <f>流速美式!I9/1000000</f>
        <v>5.9999999999999995E-4</v>
      </c>
      <c r="G9" s="13">
        <f>流速美式!G9</f>
        <v>1</v>
      </c>
      <c r="H9" s="14">
        <f>流速美式!H9*0.0254</f>
        <v>9.5249999999999987E-3</v>
      </c>
      <c r="I9" s="21">
        <f>流速美式!F9</f>
        <v>1</v>
      </c>
      <c r="J9" s="13">
        <f t="shared" si="0"/>
        <v>1</v>
      </c>
      <c r="K9" s="22">
        <f>流速美式!J9</f>
        <v>0.8</v>
      </c>
      <c r="L9" s="23">
        <f t="shared" si="1"/>
        <v>0.99010088013040098</v>
      </c>
      <c r="M9" s="24">
        <f t="shared" si="2"/>
        <v>1.2201439437491859</v>
      </c>
      <c r="N9">
        <f t="shared" si="3"/>
        <v>8.6411068616025044E-2</v>
      </c>
      <c r="O9" s="20">
        <f>流速美式!K9</f>
        <v>0.54545500000000002</v>
      </c>
      <c r="P9" s="10">
        <f t="shared" si="4"/>
        <v>1.7986028756795485</v>
      </c>
    </row>
    <row r="10" spans="1:16" x14ac:dyDescent="0.25">
      <c r="A10">
        <v>9</v>
      </c>
      <c r="B10" s="19">
        <f>流速美式!B10*0.0254</f>
        <v>7.619999999999999E-2</v>
      </c>
      <c r="C10" s="20">
        <f>流速美式!C10*0.159/60</f>
        <v>1.5900000000000001E-2</v>
      </c>
      <c r="D10" s="21">
        <f>流速美式!D10</f>
        <v>1</v>
      </c>
      <c r="E10" s="21">
        <f>流速美式!E10*1000</f>
        <v>2650</v>
      </c>
      <c r="F10" s="19">
        <f>流速美式!I10/1000000</f>
        <v>5.9999999999999995E-4</v>
      </c>
      <c r="G10" s="13">
        <f>流速美式!G10</f>
        <v>1</v>
      </c>
      <c r="H10" s="14">
        <f>流速美式!H10*0.0254</f>
        <v>9.5249999999999987E-3</v>
      </c>
      <c r="I10" s="21">
        <f>流速美式!F10</f>
        <v>1</v>
      </c>
      <c r="J10" s="13">
        <f t="shared" si="0"/>
        <v>1</v>
      </c>
      <c r="K10" s="22">
        <f>流速美式!J10</f>
        <v>0.2</v>
      </c>
      <c r="L10" s="23">
        <f t="shared" si="1"/>
        <v>0.99010088013040098</v>
      </c>
      <c r="M10" s="24">
        <f t="shared" si="2"/>
        <v>1.2201439437491859</v>
      </c>
      <c r="N10">
        <f t="shared" si="3"/>
        <v>8.6411068616025044E-2</v>
      </c>
      <c r="O10" s="20">
        <f>流速美式!K10</f>
        <v>0.140711</v>
      </c>
      <c r="P10" s="10">
        <f t="shared" si="4"/>
        <v>1.7986028756795485</v>
      </c>
    </row>
    <row r="11" spans="1:16" x14ac:dyDescent="0.25">
      <c r="A11">
        <v>10</v>
      </c>
      <c r="B11" s="19">
        <f>流速美式!B11*0.0254</f>
        <v>7.619999999999999E-2</v>
      </c>
      <c r="C11" s="20">
        <f>流速美式!C11*0.159/60</f>
        <v>1.5900000000000001E-2</v>
      </c>
      <c r="D11" s="21">
        <f>流速美式!D11</f>
        <v>1</v>
      </c>
      <c r="E11" s="21">
        <f>流速美式!E11*1000</f>
        <v>2650</v>
      </c>
      <c r="F11" s="19">
        <f>流速美式!I11/1000000</f>
        <v>5.9999999999999995E-4</v>
      </c>
      <c r="G11" s="13">
        <f>流速美式!G11</f>
        <v>1</v>
      </c>
      <c r="H11" s="14">
        <f>流速美式!H11*0.0254</f>
        <v>9.5249999999999987E-3</v>
      </c>
      <c r="I11" s="21">
        <f>流速美式!F11</f>
        <v>1</v>
      </c>
      <c r="J11" s="13">
        <f t="shared" si="0"/>
        <v>1</v>
      </c>
      <c r="K11" s="22">
        <f>流速美式!J11</f>
        <v>0.4</v>
      </c>
      <c r="L11" s="23">
        <f t="shared" si="1"/>
        <v>0.99010088013040098</v>
      </c>
      <c r="M11" s="24">
        <f t="shared" si="2"/>
        <v>1.2201439437491859</v>
      </c>
      <c r="N11">
        <f t="shared" si="3"/>
        <v>8.6411068616025044E-2</v>
      </c>
      <c r="O11" s="20">
        <f>流速美式!K11</f>
        <v>0.25133699999999998</v>
      </c>
      <c r="P11" s="10">
        <f t="shared" si="4"/>
        <v>1.7986028756795485</v>
      </c>
    </row>
    <row r="12" spans="1:16" x14ac:dyDescent="0.25">
      <c r="A12">
        <v>11</v>
      </c>
      <c r="B12" s="19">
        <f>流速美式!B12*0.0254</f>
        <v>7.619999999999999E-2</v>
      </c>
      <c r="C12" s="20">
        <f>流速美式!C12*0.159/60</f>
        <v>1.5900000000000001E-2</v>
      </c>
      <c r="D12" s="21">
        <f>流速美式!D12</f>
        <v>1</v>
      </c>
      <c r="E12" s="21">
        <f>流速美式!E12*1000</f>
        <v>2650</v>
      </c>
      <c r="F12" s="19">
        <f>流速美式!I12/1000000</f>
        <v>5.9999999999999995E-4</v>
      </c>
      <c r="G12" s="13">
        <f>流速美式!G12</f>
        <v>1</v>
      </c>
      <c r="H12" s="14">
        <f>流速美式!H12*0.0254</f>
        <v>9.5249999999999987E-3</v>
      </c>
      <c r="I12" s="21">
        <f>流速美式!F12</f>
        <v>1</v>
      </c>
      <c r="J12" s="13">
        <f t="shared" ref="J12:J35" si="5">POWER(I12,-0.356)</f>
        <v>1</v>
      </c>
      <c r="K12" s="22">
        <f>流速美式!J12</f>
        <v>0.8</v>
      </c>
      <c r="L12" s="23">
        <f t="shared" ref="L12:L35" si="6">POWER(M12,-0.05)</f>
        <v>0.99010088013040098</v>
      </c>
      <c r="M12" s="24">
        <f t="shared" ref="M12:M35" si="7">(4*E12*F12*F12)/(18*3.1415926*G12*H12*B12*B12)</f>
        <v>1.2201439437491859</v>
      </c>
      <c r="N12">
        <f t="shared" ref="N12:N35" si="8">LOG(M12,10)</f>
        <v>8.6411068616025044E-2</v>
      </c>
      <c r="O12" s="20">
        <f>流速美式!K12</f>
        <v>0.53743300000000005</v>
      </c>
      <c r="P12" s="10">
        <f t="shared" si="4"/>
        <v>1.7986028756795485</v>
      </c>
    </row>
    <row r="13" spans="1:16" x14ac:dyDescent="0.25">
      <c r="A13">
        <v>12</v>
      </c>
      <c r="B13" s="19">
        <f>流速美式!B13*0.0254</f>
        <v>7.619999999999999E-2</v>
      </c>
      <c r="C13" s="20">
        <f>流速美式!C13*0.159/60</f>
        <v>0.159</v>
      </c>
      <c r="D13" s="21">
        <f>流速美式!D13</f>
        <v>0</v>
      </c>
      <c r="E13" s="21">
        <f>流速美式!E13*1000</f>
        <v>2650</v>
      </c>
      <c r="F13" s="19">
        <f>流速美式!I13/1000000</f>
        <v>5.9999999999999995E-4</v>
      </c>
      <c r="G13" s="13">
        <f>流速美式!G13</f>
        <v>1</v>
      </c>
      <c r="H13" s="14">
        <f>流速美式!H13*0.0254</f>
        <v>9.5249999999999987E-3</v>
      </c>
      <c r="I13" s="21">
        <f>流速美式!F13</f>
        <v>1</v>
      </c>
      <c r="J13" s="13">
        <f t="shared" si="5"/>
        <v>1</v>
      </c>
      <c r="K13" s="22">
        <f>流速美式!J13</f>
        <v>0.2</v>
      </c>
      <c r="L13" s="23">
        <f t="shared" si="6"/>
        <v>0.99010088013040098</v>
      </c>
      <c r="M13" s="24">
        <f t="shared" si="7"/>
        <v>1.2201439437491859</v>
      </c>
      <c r="N13">
        <f t="shared" si="8"/>
        <v>8.6411068616025044E-2</v>
      </c>
      <c r="O13" s="20">
        <f>流速美式!K13</f>
        <v>0.13670099999999999</v>
      </c>
      <c r="P13" s="10">
        <f t="shared" si="4"/>
        <v>0.79860287567954846</v>
      </c>
    </row>
    <row r="14" spans="1:16" x14ac:dyDescent="0.25">
      <c r="A14">
        <v>13</v>
      </c>
      <c r="B14" s="19">
        <f>流速美式!B14*0.0254</f>
        <v>7.619999999999999E-2</v>
      </c>
      <c r="C14" s="20">
        <f>流速美式!C14*0.159/60</f>
        <v>0.159</v>
      </c>
      <c r="D14" s="21">
        <f>流速美式!D14</f>
        <v>0</v>
      </c>
      <c r="E14" s="21">
        <f>流速美式!E14*1000</f>
        <v>2650</v>
      </c>
      <c r="F14" s="19">
        <f>流速美式!I14/1000000</f>
        <v>5.9999999999999995E-4</v>
      </c>
      <c r="G14" s="13">
        <f>流速美式!G14</f>
        <v>1</v>
      </c>
      <c r="H14" s="14">
        <f>流速美式!H14*0.0254</f>
        <v>9.5249999999999987E-3</v>
      </c>
      <c r="I14" s="21">
        <f>流速美式!F14</f>
        <v>1</v>
      </c>
      <c r="J14" s="13">
        <f t="shared" si="5"/>
        <v>1</v>
      </c>
      <c r="K14" s="22">
        <f>流速美式!J14</f>
        <v>0.4</v>
      </c>
      <c r="L14" s="23">
        <f t="shared" si="6"/>
        <v>0.99010088013040098</v>
      </c>
      <c r="M14" s="24">
        <f t="shared" si="7"/>
        <v>1.2201439437491859</v>
      </c>
      <c r="N14">
        <f t="shared" si="8"/>
        <v>8.6411068616025044E-2</v>
      </c>
      <c r="O14" s="20">
        <f>流速美式!K14</f>
        <v>0.21784500000000001</v>
      </c>
      <c r="P14" s="10">
        <f t="shared" si="4"/>
        <v>0.79860287567954846</v>
      </c>
    </row>
    <row r="15" spans="1:16" x14ac:dyDescent="0.25">
      <c r="A15">
        <v>14</v>
      </c>
      <c r="B15" s="19">
        <f>流速美式!B15*0.0254</f>
        <v>7.619999999999999E-2</v>
      </c>
      <c r="C15" s="20">
        <f>流速美式!C15*0.159/60</f>
        <v>0.159</v>
      </c>
      <c r="D15" s="21">
        <f>流速美式!D15</f>
        <v>0</v>
      </c>
      <c r="E15" s="21">
        <f>流速美式!E15*1000</f>
        <v>2650</v>
      </c>
      <c r="F15" s="19">
        <f>流速美式!I15/1000000</f>
        <v>5.9999999999999995E-4</v>
      </c>
      <c r="G15" s="13">
        <f>流速美式!G15</f>
        <v>1</v>
      </c>
      <c r="H15" s="14">
        <f>流速美式!H15*0.0254</f>
        <v>9.5249999999999987E-3</v>
      </c>
      <c r="I15" s="21">
        <f>流速美式!F15</f>
        <v>1</v>
      </c>
      <c r="J15" s="13">
        <f t="shared" si="5"/>
        <v>1</v>
      </c>
      <c r="K15" s="22">
        <f>流速美式!J15</f>
        <v>0.6</v>
      </c>
      <c r="L15" s="23">
        <f t="shared" si="6"/>
        <v>0.99010088013040098</v>
      </c>
      <c r="M15" s="24">
        <f t="shared" si="7"/>
        <v>1.2201439437491859</v>
      </c>
      <c r="N15">
        <f t="shared" si="8"/>
        <v>8.6411068616025044E-2</v>
      </c>
      <c r="O15" s="20">
        <f>流速美式!K15</f>
        <v>0.339395</v>
      </c>
      <c r="P15" s="10">
        <f t="shared" si="4"/>
        <v>0.79860287567954846</v>
      </c>
    </row>
    <row r="16" spans="1:16" x14ac:dyDescent="0.25">
      <c r="A16">
        <v>15</v>
      </c>
      <c r="B16" s="19">
        <f>流速美式!B16*0.0254</f>
        <v>7.619999999999999E-2</v>
      </c>
      <c r="C16" s="20">
        <f>流速美式!C16*0.159/60</f>
        <v>0.159</v>
      </c>
      <c r="D16" s="21">
        <f>流速美式!D16</f>
        <v>0</v>
      </c>
      <c r="E16" s="21">
        <f>流速美式!E16*1000</f>
        <v>2650</v>
      </c>
      <c r="F16" s="19">
        <f>流速美式!I16/1000000</f>
        <v>5.9999999999999995E-4</v>
      </c>
      <c r="G16" s="13">
        <f>流速美式!G16</f>
        <v>1</v>
      </c>
      <c r="H16" s="14">
        <f>流速美式!H16*0.0254</f>
        <v>9.5249999999999987E-3</v>
      </c>
      <c r="I16" s="21">
        <f>流速美式!F16</f>
        <v>1</v>
      </c>
      <c r="J16" s="13">
        <f t="shared" si="5"/>
        <v>1</v>
      </c>
      <c r="K16" s="22">
        <f>流速美式!J16</f>
        <v>0.8</v>
      </c>
      <c r="L16" s="23">
        <f t="shared" si="6"/>
        <v>0.99010088013040098</v>
      </c>
      <c r="M16" s="24">
        <f t="shared" si="7"/>
        <v>1.2201439437491859</v>
      </c>
      <c r="N16">
        <f t="shared" si="8"/>
        <v>8.6411068616025044E-2</v>
      </c>
      <c r="O16" s="20">
        <f>流速美式!K16</f>
        <v>0.49292900000000001</v>
      </c>
      <c r="P16" s="10">
        <f t="shared" si="4"/>
        <v>0.79860287567954846</v>
      </c>
    </row>
    <row r="17" spans="1:16" x14ac:dyDescent="0.25">
      <c r="A17">
        <v>16</v>
      </c>
      <c r="B17" s="19">
        <f>流速美式!B17*0.0254</f>
        <v>7.619999999999999E-2</v>
      </c>
      <c r="C17" s="20">
        <f>流速美式!C17*0.159/60</f>
        <v>0.159</v>
      </c>
      <c r="D17" s="21">
        <f>流速美式!D17</f>
        <v>-1</v>
      </c>
      <c r="E17" s="21">
        <f>流速美式!E17*1000</f>
        <v>2650</v>
      </c>
      <c r="F17" s="19">
        <f>流速美式!I17/1000000</f>
        <v>5.9999999999999995E-4</v>
      </c>
      <c r="G17" s="13">
        <f>流速美式!G17</f>
        <v>1</v>
      </c>
      <c r="H17" s="14">
        <f>流速美式!H17*0.0254</f>
        <v>9.5249999999999987E-3</v>
      </c>
      <c r="I17" s="21">
        <f>流速美式!F17</f>
        <v>1</v>
      </c>
      <c r="J17" s="13">
        <f t="shared" si="5"/>
        <v>1</v>
      </c>
      <c r="K17" s="22">
        <f>流速美式!J17</f>
        <v>0.2</v>
      </c>
      <c r="L17" s="23">
        <f t="shared" si="6"/>
        <v>0.99010088013040098</v>
      </c>
      <c r="M17" s="24">
        <f t="shared" si="7"/>
        <v>1.2201439437491859</v>
      </c>
      <c r="N17">
        <f t="shared" si="8"/>
        <v>8.6411068616025044E-2</v>
      </c>
      <c r="O17" s="20">
        <f>流速美式!K17</f>
        <v>0.13770099999999999</v>
      </c>
      <c r="P17" s="10">
        <f t="shared" si="4"/>
        <v>0.79860287567954846</v>
      </c>
    </row>
    <row r="18" spans="1:16" x14ac:dyDescent="0.25">
      <c r="A18">
        <v>17</v>
      </c>
      <c r="B18" s="19">
        <f>流速美式!B18*0.0254</f>
        <v>7.619999999999999E-2</v>
      </c>
      <c r="C18" s="20">
        <f>流速美式!C18*0.159/60</f>
        <v>0.159</v>
      </c>
      <c r="D18" s="21">
        <f>流速美式!D18</f>
        <v>-1</v>
      </c>
      <c r="E18" s="21">
        <f>流速美式!E18*1000</f>
        <v>2650</v>
      </c>
      <c r="F18" s="19">
        <f>流速美式!I18/1000000</f>
        <v>5.9999999999999995E-4</v>
      </c>
      <c r="G18" s="13">
        <f>流速美式!G18</f>
        <v>1</v>
      </c>
      <c r="H18" s="14">
        <f>流速美式!H18*0.0254</f>
        <v>9.5249999999999987E-3</v>
      </c>
      <c r="I18" s="21">
        <f>流速美式!F18</f>
        <v>1</v>
      </c>
      <c r="J18" s="13">
        <f t="shared" si="5"/>
        <v>1</v>
      </c>
      <c r="K18" s="22">
        <f>流速美式!J18</f>
        <v>0.4</v>
      </c>
      <c r="L18" s="23">
        <f t="shared" si="6"/>
        <v>0.99010088013040098</v>
      </c>
      <c r="M18" s="24">
        <f t="shared" si="7"/>
        <v>1.2201439437491859</v>
      </c>
      <c r="N18">
        <f t="shared" si="8"/>
        <v>8.6411068616025044E-2</v>
      </c>
      <c r="O18" s="20">
        <f>流速美式!K18</f>
        <v>0.220529</v>
      </c>
      <c r="P18" s="10">
        <f t="shared" si="4"/>
        <v>0.79860287567954846</v>
      </c>
    </row>
    <row r="19" spans="1:16" x14ac:dyDescent="0.25">
      <c r="A19">
        <v>18</v>
      </c>
      <c r="B19" s="19">
        <f>流速美式!B19*0.0254</f>
        <v>7.619999999999999E-2</v>
      </c>
      <c r="C19" s="20">
        <f>流速美式!C19*0.159/60</f>
        <v>0.159</v>
      </c>
      <c r="D19" s="21">
        <f>流速美式!D19</f>
        <v>-1</v>
      </c>
      <c r="E19" s="21">
        <f>流速美式!E19*1000</f>
        <v>2650</v>
      </c>
      <c r="F19" s="19">
        <f>流速美式!I19/1000000</f>
        <v>5.9999999999999995E-4</v>
      </c>
      <c r="G19" s="13">
        <f>流速美式!G19</f>
        <v>1</v>
      </c>
      <c r="H19" s="14">
        <f>流速美式!H19*0.0254</f>
        <v>9.5249999999999987E-3</v>
      </c>
      <c r="I19" s="21">
        <f>流速美式!F19</f>
        <v>1</v>
      </c>
      <c r="J19" s="13">
        <f t="shared" si="5"/>
        <v>1</v>
      </c>
      <c r="K19" s="22">
        <f>流速美式!J19</f>
        <v>0.6</v>
      </c>
      <c r="L19" s="23">
        <f t="shared" si="6"/>
        <v>0.99010088013040098</v>
      </c>
      <c r="M19" s="24">
        <f t="shared" si="7"/>
        <v>1.2201439437491859</v>
      </c>
      <c r="N19">
        <f t="shared" si="8"/>
        <v>8.6411068616025044E-2</v>
      </c>
      <c r="O19" s="20">
        <f>流速美式!K19</f>
        <v>0.34034500000000001</v>
      </c>
      <c r="P19" s="10">
        <f t="shared" si="4"/>
        <v>0.79860287567954846</v>
      </c>
    </row>
    <row r="20" spans="1:16" x14ac:dyDescent="0.25">
      <c r="A20">
        <v>19</v>
      </c>
      <c r="B20" s="19">
        <f>流速美式!B20*0.0254</f>
        <v>7.619999999999999E-2</v>
      </c>
      <c r="C20" s="20">
        <f>流速美式!C20*0.159/60</f>
        <v>0.159</v>
      </c>
      <c r="D20" s="21">
        <f>流速美式!D20</f>
        <v>-1</v>
      </c>
      <c r="E20" s="21">
        <f>流速美式!E20*1000</f>
        <v>2650</v>
      </c>
      <c r="F20" s="19">
        <f>流速美式!I20/1000000</f>
        <v>5.9999999999999995E-4</v>
      </c>
      <c r="G20" s="13">
        <f>流速美式!G20</f>
        <v>1</v>
      </c>
      <c r="H20" s="14">
        <f>流速美式!H20*0.0254</f>
        <v>9.5249999999999987E-3</v>
      </c>
      <c r="I20" s="21">
        <f>流速美式!F20</f>
        <v>1</v>
      </c>
      <c r="J20" s="13">
        <f t="shared" si="5"/>
        <v>1</v>
      </c>
      <c r="K20" s="22">
        <f>流速美式!J20</f>
        <v>0.8</v>
      </c>
      <c r="L20" s="23">
        <f t="shared" si="6"/>
        <v>0.99010088013040098</v>
      </c>
      <c r="M20" s="24">
        <f t="shared" si="7"/>
        <v>1.2201439437491859</v>
      </c>
      <c r="N20">
        <f t="shared" si="8"/>
        <v>8.6411068616025044E-2</v>
      </c>
      <c r="O20" s="20">
        <f>流速美式!K20</f>
        <v>0.49492900000000001</v>
      </c>
      <c r="P20" s="10">
        <f t="shared" si="4"/>
        <v>0.79860287567954846</v>
      </c>
    </row>
    <row r="21" spans="1:16" x14ac:dyDescent="0.25">
      <c r="A21">
        <v>20</v>
      </c>
      <c r="B21" s="19">
        <f>流速美式!B21*0.0254</f>
        <v>7.619999999999999E-2</v>
      </c>
      <c r="C21" s="20">
        <f>流速美式!C21*0.159/60</f>
        <v>0.159</v>
      </c>
      <c r="D21" s="21">
        <f>流速美式!D21</f>
        <v>1</v>
      </c>
      <c r="E21" s="21">
        <f>流速美式!E21*1000</f>
        <v>2650</v>
      </c>
      <c r="F21" s="19">
        <f>流速美式!I21/1000000</f>
        <v>5.9999999999999995E-4</v>
      </c>
      <c r="G21" s="13">
        <f>流速美式!G21</f>
        <v>1</v>
      </c>
      <c r="H21" s="14">
        <f>流速美式!H21*0.0254</f>
        <v>9.5249999999999987E-3</v>
      </c>
      <c r="I21" s="21">
        <f>流速美式!F21</f>
        <v>1</v>
      </c>
      <c r="J21" s="13">
        <f t="shared" si="5"/>
        <v>1</v>
      </c>
      <c r="K21" s="22">
        <f>流速美式!J21</f>
        <v>0.2</v>
      </c>
      <c r="L21" s="23">
        <f t="shared" si="6"/>
        <v>0.99010088013040098</v>
      </c>
      <c r="M21" s="24">
        <f t="shared" si="7"/>
        <v>1.2201439437491859</v>
      </c>
      <c r="N21">
        <f t="shared" si="8"/>
        <v>8.6411068616025044E-2</v>
      </c>
      <c r="O21" s="20">
        <f>流速美式!K21</f>
        <v>0.136183</v>
      </c>
      <c r="P21" s="10">
        <f t="shared" si="4"/>
        <v>0.79860287567954846</v>
      </c>
    </row>
    <row r="22" spans="1:16" x14ac:dyDescent="0.25">
      <c r="A22">
        <v>21</v>
      </c>
      <c r="B22" s="19">
        <f>流速美式!B22*0.0254</f>
        <v>7.619999999999999E-2</v>
      </c>
      <c r="C22" s="20">
        <f>流速美式!C22*0.159/60</f>
        <v>0.159</v>
      </c>
      <c r="D22" s="21">
        <f>流速美式!D22</f>
        <v>1</v>
      </c>
      <c r="E22" s="21">
        <f>流速美式!E22*1000</f>
        <v>2650</v>
      </c>
      <c r="F22" s="19">
        <f>流速美式!I22/1000000</f>
        <v>5.9999999999999995E-4</v>
      </c>
      <c r="G22" s="13">
        <f>流速美式!G22</f>
        <v>1</v>
      </c>
      <c r="H22" s="14">
        <f>流速美式!H22*0.0254</f>
        <v>9.5249999999999987E-3</v>
      </c>
      <c r="I22" s="21">
        <f>流速美式!F22</f>
        <v>1</v>
      </c>
      <c r="J22" s="13">
        <f t="shared" si="5"/>
        <v>1</v>
      </c>
      <c r="K22" s="22">
        <f>流速美式!J22</f>
        <v>0.4</v>
      </c>
      <c r="L22" s="23">
        <f t="shared" si="6"/>
        <v>0.99010088013040098</v>
      </c>
      <c r="M22" s="24">
        <f t="shared" si="7"/>
        <v>1.2201439437491859</v>
      </c>
      <c r="N22">
        <f t="shared" si="8"/>
        <v>8.6411068616025044E-2</v>
      </c>
      <c r="O22" s="20">
        <f>流速美式!K22</f>
        <v>0.209428</v>
      </c>
      <c r="P22" s="10">
        <f t="shared" si="4"/>
        <v>0.79860287567954846</v>
      </c>
    </row>
    <row r="23" spans="1:16" x14ac:dyDescent="0.25">
      <c r="A23">
        <v>22</v>
      </c>
      <c r="B23" s="19">
        <f>流速美式!B23*0.0254</f>
        <v>7.619999999999999E-2</v>
      </c>
      <c r="C23" s="20">
        <f>流速美式!C23*0.159/60</f>
        <v>0.159</v>
      </c>
      <c r="D23" s="21">
        <f>流速美式!D23</f>
        <v>1</v>
      </c>
      <c r="E23" s="21">
        <f>流速美式!E23*1000</f>
        <v>2650</v>
      </c>
      <c r="F23" s="19">
        <f>流速美式!I23/1000000</f>
        <v>5.9999999999999995E-4</v>
      </c>
      <c r="G23" s="13">
        <f>流速美式!G23</f>
        <v>1</v>
      </c>
      <c r="H23" s="14">
        <f>流速美式!H23*0.0254</f>
        <v>9.5249999999999987E-3</v>
      </c>
      <c r="I23" s="21">
        <f>流速美式!F23</f>
        <v>1</v>
      </c>
      <c r="J23" s="13">
        <f t="shared" si="5"/>
        <v>1</v>
      </c>
      <c r="K23" s="22">
        <f>流速美式!J23</f>
        <v>0.8</v>
      </c>
      <c r="L23" s="23">
        <f t="shared" si="6"/>
        <v>0.99010088013040098</v>
      </c>
      <c r="M23" s="24">
        <f t="shared" si="7"/>
        <v>1.2201439437491859</v>
      </c>
      <c r="N23">
        <f t="shared" si="8"/>
        <v>8.6411068616025044E-2</v>
      </c>
      <c r="O23" s="20">
        <f>流速美式!K23</f>
        <v>0.49292900000000001</v>
      </c>
      <c r="P23" s="10">
        <f t="shared" si="4"/>
        <v>0.79860287567954846</v>
      </c>
    </row>
    <row r="24" spans="1:16" x14ac:dyDescent="0.25">
      <c r="A24">
        <v>23</v>
      </c>
      <c r="B24" s="19">
        <f>流速美式!B24*0.0254</f>
        <v>7.619999999999999E-2</v>
      </c>
      <c r="C24" s="20">
        <f>流速美式!C24*0.159/60</f>
        <v>1.5900000000000001E-3</v>
      </c>
      <c r="D24" s="21">
        <f>流速美式!D24</f>
        <v>0</v>
      </c>
      <c r="E24" s="21">
        <f>流速美式!E24*1000</f>
        <v>2650</v>
      </c>
      <c r="F24" s="19">
        <f>流速美式!I24/1000000</f>
        <v>5.9999999999999995E-4</v>
      </c>
      <c r="G24" s="13">
        <f>流速美式!G24</f>
        <v>1</v>
      </c>
      <c r="H24" s="14">
        <f>流速美式!H24*0.0254</f>
        <v>9.5249999999999987E-3</v>
      </c>
      <c r="I24" s="21">
        <f>流速美式!F24</f>
        <v>1</v>
      </c>
      <c r="J24" s="13">
        <f t="shared" si="5"/>
        <v>1</v>
      </c>
      <c r="K24" s="22">
        <f>流速美式!J24</f>
        <v>0.2</v>
      </c>
      <c r="L24" s="23">
        <f t="shared" si="6"/>
        <v>0.99010088013040098</v>
      </c>
      <c r="M24" s="24">
        <f t="shared" si="7"/>
        <v>1.2201439437491859</v>
      </c>
      <c r="N24">
        <f t="shared" si="8"/>
        <v>8.6411068616025044E-2</v>
      </c>
      <c r="O24" s="20">
        <f>流速美式!K24</f>
        <v>0.16229499999999999</v>
      </c>
      <c r="P24" s="10">
        <f t="shared" si="4"/>
        <v>2.7986028756795487</v>
      </c>
    </row>
    <row r="25" spans="1:16" x14ac:dyDescent="0.25">
      <c r="A25">
        <v>24</v>
      </c>
      <c r="B25" s="19">
        <f>流速美式!B25*0.0254</f>
        <v>7.619999999999999E-2</v>
      </c>
      <c r="C25" s="20">
        <f>流速美式!C25*0.159/60</f>
        <v>1.5900000000000001E-3</v>
      </c>
      <c r="D25" s="21">
        <f>流速美式!D25</f>
        <v>0</v>
      </c>
      <c r="E25" s="21">
        <f>流速美式!E25*1000</f>
        <v>2650</v>
      </c>
      <c r="F25" s="19">
        <f>流速美式!I25/1000000</f>
        <v>5.9999999999999995E-4</v>
      </c>
      <c r="G25" s="13">
        <f>流速美式!G25</f>
        <v>1</v>
      </c>
      <c r="H25" s="14">
        <f>流速美式!H25*0.0254</f>
        <v>9.5249999999999987E-3</v>
      </c>
      <c r="I25" s="21">
        <f>流速美式!F25</f>
        <v>1</v>
      </c>
      <c r="J25" s="13">
        <f t="shared" si="5"/>
        <v>1</v>
      </c>
      <c r="K25" s="22">
        <f>流速美式!J25</f>
        <v>0.4</v>
      </c>
      <c r="L25" s="23">
        <f t="shared" si="6"/>
        <v>0.99010088013040098</v>
      </c>
      <c r="M25" s="24">
        <f t="shared" si="7"/>
        <v>1.2201439437491859</v>
      </c>
      <c r="N25">
        <f t="shared" si="8"/>
        <v>8.6411068616025044E-2</v>
      </c>
      <c r="O25" s="20">
        <f>流速美式!K25</f>
        <v>0.28852499999999998</v>
      </c>
      <c r="P25" s="10">
        <f t="shared" si="4"/>
        <v>2.7986028756795487</v>
      </c>
    </row>
    <row r="26" spans="1:16" x14ac:dyDescent="0.25">
      <c r="A26">
        <v>25</v>
      </c>
      <c r="B26" s="19">
        <f>流速美式!B26*0.0254</f>
        <v>7.619999999999999E-2</v>
      </c>
      <c r="C26" s="20">
        <f>流速美式!C26*0.159/60</f>
        <v>1.5900000000000001E-3</v>
      </c>
      <c r="D26" s="21">
        <f>流速美式!D26</f>
        <v>0</v>
      </c>
      <c r="E26" s="21">
        <f>流速美式!E26*1000</f>
        <v>2650</v>
      </c>
      <c r="F26" s="19">
        <f>流速美式!I26/1000000</f>
        <v>5.9999999999999995E-4</v>
      </c>
      <c r="G26" s="13">
        <f>流速美式!G26</f>
        <v>1</v>
      </c>
      <c r="H26" s="14">
        <f>流速美式!H26*0.0254</f>
        <v>9.5249999999999987E-3</v>
      </c>
      <c r="I26" s="21">
        <f>流速美式!F26</f>
        <v>1</v>
      </c>
      <c r="J26" s="13">
        <f t="shared" si="5"/>
        <v>1</v>
      </c>
      <c r="K26" s="22">
        <f>流速美式!J26</f>
        <v>0.6</v>
      </c>
      <c r="L26" s="23">
        <f t="shared" si="6"/>
        <v>0.99010088013040098</v>
      </c>
      <c r="M26" s="24">
        <f t="shared" si="7"/>
        <v>1.2201439437491859</v>
      </c>
      <c r="N26">
        <f t="shared" si="8"/>
        <v>8.6411068616025044E-2</v>
      </c>
      <c r="O26" s="20">
        <f>流速美式!K26</f>
        <v>0.44262299999999999</v>
      </c>
      <c r="P26" s="10">
        <f t="shared" si="4"/>
        <v>2.7986028756795487</v>
      </c>
    </row>
    <row r="27" spans="1:16" x14ac:dyDescent="0.25">
      <c r="A27">
        <v>26</v>
      </c>
      <c r="B27" s="19">
        <f>流速美式!B27*0.0254</f>
        <v>7.619999999999999E-2</v>
      </c>
      <c r="C27" s="20">
        <f>流速美式!C27*0.159/60</f>
        <v>1.5900000000000001E-3</v>
      </c>
      <c r="D27" s="21">
        <f>流速美式!D27</f>
        <v>0</v>
      </c>
      <c r="E27" s="21">
        <f>流速美式!E27*1000</f>
        <v>2650</v>
      </c>
      <c r="F27" s="19">
        <f>流速美式!I27/1000000</f>
        <v>5.9999999999999995E-4</v>
      </c>
      <c r="G27" s="13">
        <f>流速美式!G27</f>
        <v>1</v>
      </c>
      <c r="H27" s="14">
        <f>流速美式!H27*0.0254</f>
        <v>9.5249999999999987E-3</v>
      </c>
      <c r="I27" s="21">
        <f>流速美式!F27</f>
        <v>1</v>
      </c>
      <c r="J27" s="13">
        <f t="shared" si="5"/>
        <v>1</v>
      </c>
      <c r="K27" s="22">
        <f>流速美式!J27</f>
        <v>0.8</v>
      </c>
      <c r="L27" s="23">
        <f t="shared" si="6"/>
        <v>0.99010088013040098</v>
      </c>
      <c r="M27" s="24">
        <f t="shared" si="7"/>
        <v>1.2201439437491859</v>
      </c>
      <c r="N27">
        <f t="shared" si="8"/>
        <v>8.6411068616025044E-2</v>
      </c>
      <c r="O27" s="20">
        <f>流速美式!K27</f>
        <v>0.56229499999999999</v>
      </c>
      <c r="P27" s="10">
        <f t="shared" si="4"/>
        <v>2.7986028756795487</v>
      </c>
    </row>
    <row r="28" spans="1:16" x14ac:dyDescent="0.25">
      <c r="A28">
        <v>27</v>
      </c>
      <c r="B28" s="19">
        <f>流速美式!B28*0.0254</f>
        <v>7.619999999999999E-2</v>
      </c>
      <c r="C28" s="20">
        <f>流速美式!C28*0.159/60</f>
        <v>1.5900000000000001E-3</v>
      </c>
      <c r="D28" s="21">
        <f>流速美式!D28</f>
        <v>-1</v>
      </c>
      <c r="E28" s="21">
        <f>流速美式!E28*1000</f>
        <v>2650</v>
      </c>
      <c r="F28" s="19">
        <f>流速美式!I28/1000000</f>
        <v>5.9999999999999995E-4</v>
      </c>
      <c r="G28" s="13">
        <f>流速美式!G28</f>
        <v>1</v>
      </c>
      <c r="H28" s="14">
        <f>流速美式!H28*0.0254</f>
        <v>9.5249999999999987E-3</v>
      </c>
      <c r="I28" s="21">
        <f>流速美式!F28</f>
        <v>1</v>
      </c>
      <c r="J28" s="13">
        <f t="shared" si="5"/>
        <v>1</v>
      </c>
      <c r="K28" s="22">
        <f>流速美式!J28</f>
        <v>0.2</v>
      </c>
      <c r="L28" s="23">
        <f t="shared" si="6"/>
        <v>0.99010088013040098</v>
      </c>
      <c r="M28" s="24">
        <f t="shared" si="7"/>
        <v>1.2201439437491859</v>
      </c>
      <c r="N28">
        <f t="shared" si="8"/>
        <v>8.6411068616025044E-2</v>
      </c>
      <c r="O28" s="20">
        <f>流速美式!K28</f>
        <v>0.46393400000000001</v>
      </c>
      <c r="P28" s="10">
        <f t="shared" si="4"/>
        <v>2.7986028756795487</v>
      </c>
    </row>
    <row r="29" spans="1:16" x14ac:dyDescent="0.25">
      <c r="A29">
        <v>28</v>
      </c>
      <c r="B29" s="19">
        <f>流速美式!B29*0.0254</f>
        <v>7.619999999999999E-2</v>
      </c>
      <c r="C29" s="20">
        <f>流速美式!C29*0.159/60</f>
        <v>1.5900000000000001E-3</v>
      </c>
      <c r="D29" s="21">
        <f>流速美式!D29</f>
        <v>-1</v>
      </c>
      <c r="E29" s="21">
        <f>流速美式!E29*1000</f>
        <v>2650</v>
      </c>
      <c r="F29" s="19">
        <f>流速美式!I29/1000000</f>
        <v>5.9999999999999995E-4</v>
      </c>
      <c r="G29" s="13">
        <f>流速美式!G29</f>
        <v>1</v>
      </c>
      <c r="H29" s="14">
        <f>流速美式!H29*0.0254</f>
        <v>9.5249999999999987E-3</v>
      </c>
      <c r="I29" s="21">
        <f>流速美式!F29</f>
        <v>1</v>
      </c>
      <c r="J29" s="13">
        <f t="shared" si="5"/>
        <v>1</v>
      </c>
      <c r="K29" s="22">
        <f>流速美式!J29</f>
        <v>0.4</v>
      </c>
      <c r="L29" s="23">
        <f t="shared" si="6"/>
        <v>0.99010088013040098</v>
      </c>
      <c r="M29" s="24">
        <f t="shared" si="7"/>
        <v>1.2201439437491859</v>
      </c>
      <c r="N29">
        <f t="shared" si="8"/>
        <v>8.6411068616025044E-2</v>
      </c>
      <c r="O29" s="20">
        <f>流速美式!K29</f>
        <v>0.60655700000000001</v>
      </c>
      <c r="P29" s="10">
        <f t="shared" si="4"/>
        <v>2.7986028756795487</v>
      </c>
    </row>
    <row r="30" spans="1:16" x14ac:dyDescent="0.25">
      <c r="A30">
        <v>29</v>
      </c>
      <c r="B30" s="19">
        <f>流速美式!B30*0.0254</f>
        <v>7.619999999999999E-2</v>
      </c>
      <c r="C30" s="20">
        <f>流速美式!C30*0.159/60</f>
        <v>1.5900000000000001E-3</v>
      </c>
      <c r="D30" s="21">
        <f>流速美式!D30</f>
        <v>-1</v>
      </c>
      <c r="E30" s="21">
        <f>流速美式!E30*1000</f>
        <v>2650</v>
      </c>
      <c r="F30" s="19">
        <f>流速美式!I30/1000000</f>
        <v>5.9999999999999995E-4</v>
      </c>
      <c r="G30" s="13">
        <f>流速美式!G30</f>
        <v>1</v>
      </c>
      <c r="H30" s="14">
        <f>流速美式!H30*0.0254</f>
        <v>9.5249999999999987E-3</v>
      </c>
      <c r="I30" s="21">
        <f>流速美式!F30</f>
        <v>1</v>
      </c>
      <c r="J30" s="13">
        <f t="shared" si="5"/>
        <v>1</v>
      </c>
      <c r="K30" s="22">
        <f>流速美式!J30</f>
        <v>0.6</v>
      </c>
      <c r="L30" s="23">
        <f t="shared" si="6"/>
        <v>0.99010088013040098</v>
      </c>
      <c r="M30" s="24">
        <f t="shared" si="7"/>
        <v>1.2201439437491859</v>
      </c>
      <c r="N30">
        <f t="shared" si="8"/>
        <v>8.6411068616025044E-2</v>
      </c>
      <c r="O30" s="20">
        <f>流速美式!K30</f>
        <v>0.79180300000000003</v>
      </c>
      <c r="P30" s="10">
        <f t="shared" si="4"/>
        <v>2.7986028756795487</v>
      </c>
    </row>
    <row r="31" spans="1:16" x14ac:dyDescent="0.25">
      <c r="A31">
        <v>30</v>
      </c>
      <c r="B31" s="19">
        <f>流速美式!B31*0.0254</f>
        <v>7.619999999999999E-2</v>
      </c>
      <c r="C31" s="20">
        <f>流速美式!C31*0.159/60</f>
        <v>1.5900000000000001E-3</v>
      </c>
      <c r="D31" s="21">
        <f>流速美式!D31</f>
        <v>-1</v>
      </c>
      <c r="E31" s="21">
        <f>流速美式!E31*1000</f>
        <v>2650</v>
      </c>
      <c r="F31" s="19">
        <f>流速美式!I31/1000000</f>
        <v>5.9999999999999995E-4</v>
      </c>
      <c r="G31" s="13">
        <f>流速美式!G31</f>
        <v>1</v>
      </c>
      <c r="H31" s="14">
        <f>流速美式!H31*0.0254</f>
        <v>9.5249999999999987E-3</v>
      </c>
      <c r="I31" s="21">
        <f>流速美式!F31</f>
        <v>1</v>
      </c>
      <c r="J31" s="13">
        <f t="shared" si="5"/>
        <v>1</v>
      </c>
      <c r="K31" s="22">
        <f>流速美式!J31</f>
        <v>0.8</v>
      </c>
      <c r="L31" s="23">
        <f t="shared" si="6"/>
        <v>0.99010088013040098</v>
      </c>
      <c r="M31" s="24">
        <f t="shared" si="7"/>
        <v>1.2201439437491859</v>
      </c>
      <c r="N31">
        <f t="shared" si="8"/>
        <v>8.6411068616025044E-2</v>
      </c>
      <c r="O31" s="20">
        <f>流速美式!K31</f>
        <v>0.91639300000000001</v>
      </c>
      <c r="P31" s="10">
        <f t="shared" si="4"/>
        <v>2.7986028756795487</v>
      </c>
    </row>
    <row r="32" spans="1:16" x14ac:dyDescent="0.25">
      <c r="A32">
        <v>31</v>
      </c>
      <c r="B32" s="19">
        <f>流速美式!B32*0.0254</f>
        <v>7.619999999999999E-2</v>
      </c>
      <c r="C32" s="20">
        <f>流速美式!C32*0.159/60</f>
        <v>1.5900000000000001E-3</v>
      </c>
      <c r="D32" s="21">
        <f>流速美式!D32</f>
        <v>1</v>
      </c>
      <c r="E32" s="21">
        <f>流速美式!E32*1000</f>
        <v>2650</v>
      </c>
      <c r="F32" s="19">
        <f>流速美式!I32/1000000</f>
        <v>5.9999999999999995E-4</v>
      </c>
      <c r="G32" s="13">
        <f>流速美式!G32</f>
        <v>1</v>
      </c>
      <c r="H32" s="14">
        <f>流速美式!H32*0.0254</f>
        <v>9.5249999999999987E-3</v>
      </c>
      <c r="I32" s="21">
        <f>流速美式!F32</f>
        <v>1</v>
      </c>
      <c r="J32" s="13">
        <f t="shared" si="5"/>
        <v>1</v>
      </c>
      <c r="K32" s="22">
        <f>流速美式!J32</f>
        <v>0.2</v>
      </c>
      <c r="L32" s="23">
        <f t="shared" si="6"/>
        <v>0.99010088013040098</v>
      </c>
      <c r="M32" s="24">
        <f t="shared" si="7"/>
        <v>1.2201439437491859</v>
      </c>
      <c r="N32">
        <f t="shared" si="8"/>
        <v>8.6411068616025044E-2</v>
      </c>
      <c r="O32" s="20">
        <f>流速美式!K32</f>
        <v>2.5468000000000001E-2</v>
      </c>
      <c r="P32" s="10">
        <f t="shared" si="4"/>
        <v>2.7986028756795487</v>
      </c>
    </row>
    <row r="33" spans="1:16" x14ac:dyDescent="0.25">
      <c r="A33">
        <v>32</v>
      </c>
      <c r="B33" s="19">
        <f>流速美式!B33*0.0254</f>
        <v>7.619999999999999E-2</v>
      </c>
      <c r="C33" s="20">
        <f>流速美式!C33*0.159/60</f>
        <v>1.5900000000000001E-3</v>
      </c>
      <c r="D33" s="21">
        <f>流速美式!D33</f>
        <v>1</v>
      </c>
      <c r="E33" s="21">
        <f>流速美式!E33*1000</f>
        <v>2650</v>
      </c>
      <c r="F33" s="19">
        <f>流速美式!I33/1000000</f>
        <v>5.9999999999999995E-4</v>
      </c>
      <c r="G33" s="13">
        <f>流速美式!G33</f>
        <v>1</v>
      </c>
      <c r="H33" s="14">
        <f>流速美式!H33*0.0254</f>
        <v>9.5249999999999987E-3</v>
      </c>
      <c r="I33" s="21">
        <f>流速美式!F33</f>
        <v>1</v>
      </c>
      <c r="J33" s="13">
        <f t="shared" si="5"/>
        <v>1</v>
      </c>
      <c r="K33" s="22">
        <f>流速美式!J33</f>
        <v>0.4</v>
      </c>
      <c r="L33" s="23">
        <f t="shared" si="6"/>
        <v>0.99010088013040098</v>
      </c>
      <c r="M33" s="24">
        <f t="shared" si="7"/>
        <v>1.2201439437491859</v>
      </c>
      <c r="N33">
        <f t="shared" si="8"/>
        <v>8.6411068616025044E-2</v>
      </c>
      <c r="O33" s="20">
        <f>流速美式!K33</f>
        <v>7.7452999999999994E-2</v>
      </c>
      <c r="P33" s="10">
        <f t="shared" si="4"/>
        <v>2.7986028756795487</v>
      </c>
    </row>
    <row r="34" spans="1:16" x14ac:dyDescent="0.25">
      <c r="A34">
        <v>33</v>
      </c>
      <c r="B34" s="19">
        <f>流速美式!B34*0.0254</f>
        <v>7.619999999999999E-2</v>
      </c>
      <c r="C34" s="20">
        <f>流速美式!C34*0.159/60</f>
        <v>1.5900000000000001E-3</v>
      </c>
      <c r="D34" s="21">
        <f>流速美式!D34</f>
        <v>1</v>
      </c>
      <c r="E34" s="21">
        <f>流速美式!E34*1000</f>
        <v>2650</v>
      </c>
      <c r="F34" s="19">
        <f>流速美式!I34/1000000</f>
        <v>5.9999999999999995E-4</v>
      </c>
      <c r="G34" s="13">
        <f>流速美式!G34</f>
        <v>1</v>
      </c>
      <c r="H34" s="14">
        <f>流速美式!H34*0.0254</f>
        <v>9.5249999999999987E-3</v>
      </c>
      <c r="I34" s="21">
        <f>流速美式!F34</f>
        <v>1</v>
      </c>
      <c r="J34" s="13">
        <f t="shared" si="5"/>
        <v>1</v>
      </c>
      <c r="K34" s="22">
        <f>流速美式!J34</f>
        <v>0.6</v>
      </c>
      <c r="L34" s="23">
        <f t="shared" si="6"/>
        <v>0.99010088013040098</v>
      </c>
      <c r="M34" s="24">
        <f t="shared" si="7"/>
        <v>1.2201439437491859</v>
      </c>
      <c r="N34">
        <f t="shared" si="8"/>
        <v>8.6411068616025044E-2</v>
      </c>
      <c r="O34" s="20">
        <f>流速美式!K34</f>
        <v>0.24262300000000001</v>
      </c>
      <c r="P34" s="10">
        <f t="shared" si="4"/>
        <v>2.7986028756795487</v>
      </c>
    </row>
    <row r="35" spans="1:16" x14ac:dyDescent="0.25">
      <c r="A35">
        <v>34</v>
      </c>
      <c r="B35" s="19">
        <f>流速美式!B35*0.0254</f>
        <v>7.619999999999999E-2</v>
      </c>
      <c r="C35" s="20">
        <f>流速美式!C35*0.159/60</f>
        <v>1.5900000000000001E-3</v>
      </c>
      <c r="D35" s="21">
        <f>流速美式!D35</f>
        <v>1</v>
      </c>
      <c r="E35" s="21">
        <f>流速美式!E35*1000</f>
        <v>2650</v>
      </c>
      <c r="F35" s="19">
        <f>流速美式!I35/1000000</f>
        <v>5.9999999999999995E-4</v>
      </c>
      <c r="G35" s="13">
        <f>流速美式!G35</f>
        <v>1</v>
      </c>
      <c r="H35" s="14">
        <f>流速美式!H35*0.0254</f>
        <v>9.5249999999999987E-3</v>
      </c>
      <c r="I35" s="21">
        <f>流速美式!F35</f>
        <v>1</v>
      </c>
      <c r="J35" s="13">
        <f t="shared" si="5"/>
        <v>1</v>
      </c>
      <c r="K35" s="22">
        <f>流速美式!J35</f>
        <v>0.8</v>
      </c>
      <c r="L35" s="23">
        <f t="shared" si="6"/>
        <v>0.99010088013040098</v>
      </c>
      <c r="M35" s="24">
        <f t="shared" si="7"/>
        <v>1.2201439437491859</v>
      </c>
      <c r="N35">
        <f t="shared" si="8"/>
        <v>8.6411068616025044E-2</v>
      </c>
      <c r="O35" s="20">
        <f>流速美式!K35</f>
        <v>0.32131100000000001</v>
      </c>
      <c r="P35" s="10">
        <f t="shared" si="4"/>
        <v>2.7986028756795487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流速原始表格</vt:lpstr>
      <vt:lpstr>流速美式</vt:lpstr>
      <vt:lpstr>流速国际单位制</vt:lpstr>
      <vt:lpstr>流速流速单独考虑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陈超</cp:lastModifiedBy>
  <dcterms:created xsi:type="dcterms:W3CDTF">2015-06-05T18:19:34Z</dcterms:created>
  <dcterms:modified xsi:type="dcterms:W3CDTF">2022-07-29T14:50:45Z</dcterms:modified>
</cp:coreProperties>
</file>