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支撑剂运移第一篇SCI\变量敏感性分析数据\"/>
    </mc:Choice>
  </mc:AlternateContent>
  <xr:revisionPtr revIDLastSave="0" documentId="13_ncr:1_{4F296230-C1F9-4B91-AEDE-6AA97D79F402}" xr6:coauthVersionLast="47" xr6:coauthVersionMax="47" xr10:uidLastSave="{00000000-0000-0000-0000-000000000000}"/>
  <bookViews>
    <workbookView xWindow="3981" yWindow="1210" windowWidth="18865" windowHeight="11859" xr2:uid="{00000000-000D-0000-FFFF-FFFF00000000}"/>
  </bookViews>
  <sheets>
    <sheet name="支撑剂密度原始表格" sheetId="1" r:id="rId1"/>
    <sheet name="支撑剂密度美式" sheetId="2" r:id="rId2"/>
    <sheet name="支撑剂密度国际单位制" sheetId="3" r:id="rId3"/>
    <sheet name="支撑剂密度流速单独考虑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" i="4" l="1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2" i="4"/>
  <c r="P3" i="4"/>
  <c r="P4" i="4"/>
  <c r="P5" i="4"/>
  <c r="P6" i="4"/>
  <c r="P7" i="4"/>
  <c r="P8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I3" i="4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J54" i="4" s="1"/>
  <c r="I55" i="4"/>
  <c r="J55" i="4" s="1"/>
  <c r="I56" i="4"/>
  <c r="J56" i="4" s="1"/>
  <c r="I57" i="4"/>
  <c r="J57" i="4" s="1"/>
  <c r="I58" i="4"/>
  <c r="J58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O2" i="4"/>
  <c r="K2" i="4"/>
  <c r="I2" i="4"/>
  <c r="J2" i="4" s="1"/>
  <c r="H2" i="4"/>
  <c r="G2" i="4"/>
  <c r="F2" i="4"/>
  <c r="E2" i="4"/>
  <c r="D2" i="4"/>
  <c r="C2" i="4"/>
  <c r="B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O2" i="3"/>
  <c r="K2" i="3"/>
  <c r="I2" i="3"/>
  <c r="J2" i="3" s="1"/>
  <c r="H2" i="3"/>
  <c r="G2" i="3"/>
  <c r="F2" i="3"/>
  <c r="E2" i="3"/>
  <c r="D2" i="3"/>
  <c r="C2" i="3"/>
  <c r="B2" i="3"/>
  <c r="M53" i="3" l="1"/>
  <c r="N53" i="3" s="1"/>
  <c r="M30" i="3"/>
  <c r="L30" i="3" s="1"/>
  <c r="M42" i="4"/>
  <c r="N42" i="4" s="1"/>
  <c r="M41" i="3"/>
  <c r="M52" i="3"/>
  <c r="N52" i="3" s="1"/>
  <c r="M40" i="3"/>
  <c r="N40" i="3" s="1"/>
  <c r="M57" i="4"/>
  <c r="L57" i="4" s="1"/>
  <c r="M45" i="4"/>
  <c r="L45" i="4" s="1"/>
  <c r="M54" i="4"/>
  <c r="N54" i="4" s="1"/>
  <c r="M28" i="3"/>
  <c r="L28" i="3" s="1"/>
  <c r="M33" i="4"/>
  <c r="L33" i="4" s="1"/>
  <c r="M30" i="4"/>
  <c r="N30" i="4" s="1"/>
  <c r="M16" i="3"/>
  <c r="N16" i="3" s="1"/>
  <c r="M5" i="3"/>
  <c r="N5" i="3" s="1"/>
  <c r="M47" i="3"/>
  <c r="L47" i="3" s="1"/>
  <c r="M35" i="3"/>
  <c r="L35" i="3" s="1"/>
  <c r="M24" i="3"/>
  <c r="M13" i="3"/>
  <c r="M51" i="4"/>
  <c r="L51" i="4" s="1"/>
  <c r="M39" i="4"/>
  <c r="L39" i="4" s="1"/>
  <c r="M17" i="4"/>
  <c r="N17" i="4" s="1"/>
  <c r="M6" i="4"/>
  <c r="L6" i="4" s="1"/>
  <c r="M58" i="3"/>
  <c r="L58" i="3" s="1"/>
  <c r="M12" i="3"/>
  <c r="N12" i="3" s="1"/>
  <c r="M55" i="3"/>
  <c r="L55" i="3" s="1"/>
  <c r="M31" i="3"/>
  <c r="L31" i="3" s="1"/>
  <c r="M49" i="4"/>
  <c r="N49" i="4" s="1"/>
  <c r="M4" i="4"/>
  <c r="N4" i="4" s="1"/>
  <c r="M54" i="3"/>
  <c r="L54" i="3" s="1"/>
  <c r="M42" i="3"/>
  <c r="L42" i="3" s="1"/>
  <c r="M20" i="3"/>
  <c r="L20" i="3" s="1"/>
  <c r="M9" i="3"/>
  <c r="L9" i="3" s="1"/>
  <c r="M58" i="4"/>
  <c r="N58" i="4" s="1"/>
  <c r="M46" i="4"/>
  <c r="N46" i="4" s="1"/>
  <c r="M34" i="4"/>
  <c r="L34" i="4" s="1"/>
  <c r="M23" i="4"/>
  <c r="L23" i="4" s="1"/>
  <c r="M12" i="4"/>
  <c r="L12" i="4" s="1"/>
  <c r="M11" i="4"/>
  <c r="N11" i="4" s="1"/>
  <c r="M7" i="3"/>
  <c r="N7" i="3" s="1"/>
  <c r="M51" i="3"/>
  <c r="L51" i="3" s="1"/>
  <c r="M39" i="3"/>
  <c r="N39" i="3" s="1"/>
  <c r="M17" i="3"/>
  <c r="N17" i="3" s="1"/>
  <c r="M6" i="3"/>
  <c r="N6" i="3" s="1"/>
  <c r="M55" i="4"/>
  <c r="L55" i="4" s="1"/>
  <c r="M43" i="4"/>
  <c r="L43" i="4" s="1"/>
  <c r="M32" i="4"/>
  <c r="L32" i="4" s="1"/>
  <c r="M21" i="4"/>
  <c r="L21" i="4" s="1"/>
  <c r="M10" i="4"/>
  <c r="L10" i="4" s="1"/>
  <c r="M29" i="3"/>
  <c r="N29" i="3" s="1"/>
  <c r="M44" i="4"/>
  <c r="L44" i="4" s="1"/>
  <c r="M19" i="3"/>
  <c r="L19" i="3" s="1"/>
  <c r="M8" i="3"/>
  <c r="L8" i="3" s="1"/>
  <c r="M50" i="3"/>
  <c r="N50" i="3" s="1"/>
  <c r="M38" i="3"/>
  <c r="L38" i="3" s="1"/>
  <c r="M27" i="3"/>
  <c r="N27" i="3" s="1"/>
  <c r="M26" i="3"/>
  <c r="L26" i="3" s="1"/>
  <c r="M14" i="3"/>
  <c r="N14" i="3" s="1"/>
  <c r="M3" i="3"/>
  <c r="N3" i="3" s="1"/>
  <c r="M31" i="4"/>
  <c r="N31" i="4" s="1"/>
  <c r="M20" i="4"/>
  <c r="N20" i="4" s="1"/>
  <c r="M9" i="4"/>
  <c r="N9" i="4" s="1"/>
  <c r="M18" i="3"/>
  <c r="L18" i="3" s="1"/>
  <c r="M22" i="4"/>
  <c r="L22" i="4" s="1"/>
  <c r="M49" i="3"/>
  <c r="N49" i="3" s="1"/>
  <c r="M37" i="3"/>
  <c r="L37" i="3" s="1"/>
  <c r="M15" i="3"/>
  <c r="L15" i="3" s="1"/>
  <c r="M4" i="3"/>
  <c r="L4" i="3" s="1"/>
  <c r="M53" i="4"/>
  <c r="N53" i="4" s="1"/>
  <c r="M41" i="4"/>
  <c r="N41" i="4" s="1"/>
  <c r="M19" i="4"/>
  <c r="L19" i="4" s="1"/>
  <c r="M8" i="4"/>
  <c r="L8" i="4" s="1"/>
  <c r="M56" i="4"/>
  <c r="L56" i="4" s="1"/>
  <c r="M48" i="3"/>
  <c r="L48" i="3" s="1"/>
  <c r="M36" i="3"/>
  <c r="N36" i="3" s="1"/>
  <c r="M25" i="3"/>
  <c r="L25" i="3" s="1"/>
  <c r="M52" i="4"/>
  <c r="N52" i="4" s="1"/>
  <c r="M40" i="4"/>
  <c r="N40" i="4" s="1"/>
  <c r="M29" i="4"/>
  <c r="N29" i="4" s="1"/>
  <c r="M18" i="4"/>
  <c r="L18" i="4" s="1"/>
  <c r="M7" i="4"/>
  <c r="N7" i="4" s="1"/>
  <c r="M28" i="4"/>
  <c r="L28" i="4" s="1"/>
  <c r="M23" i="3"/>
  <c r="N23" i="3" s="1"/>
  <c r="M16" i="4"/>
  <c r="N16" i="4" s="1"/>
  <c r="M45" i="3"/>
  <c r="L45" i="3" s="1"/>
  <c r="M26" i="4"/>
  <c r="N26" i="4" s="1"/>
  <c r="M34" i="3"/>
  <c r="N34" i="3" s="1"/>
  <c r="M38" i="4"/>
  <c r="L38" i="4" s="1"/>
  <c r="M27" i="4"/>
  <c r="L27" i="4" s="1"/>
  <c r="M43" i="3"/>
  <c r="N43" i="3" s="1"/>
  <c r="M56" i="3"/>
  <c r="L56" i="3" s="1"/>
  <c r="M44" i="3"/>
  <c r="L44" i="3" s="1"/>
  <c r="M33" i="3"/>
  <c r="L33" i="3" s="1"/>
  <c r="M22" i="3"/>
  <c r="L22" i="3" s="1"/>
  <c r="M11" i="3"/>
  <c r="N11" i="3" s="1"/>
  <c r="M48" i="4"/>
  <c r="N48" i="4" s="1"/>
  <c r="M36" i="4"/>
  <c r="L36" i="4" s="1"/>
  <c r="M25" i="4"/>
  <c r="N25" i="4" s="1"/>
  <c r="M14" i="4"/>
  <c r="L14" i="4" s="1"/>
  <c r="M3" i="4"/>
  <c r="L3" i="4" s="1"/>
  <c r="M46" i="3"/>
  <c r="L46" i="3" s="1"/>
  <c r="M50" i="4"/>
  <c r="N50" i="4" s="1"/>
  <c r="M5" i="4"/>
  <c r="L5" i="4" s="1"/>
  <c r="M57" i="3"/>
  <c r="N57" i="3" s="1"/>
  <c r="M37" i="4"/>
  <c r="L37" i="4" s="1"/>
  <c r="M15" i="4"/>
  <c r="N15" i="4" s="1"/>
  <c r="M32" i="3"/>
  <c r="N32" i="3" s="1"/>
  <c r="M21" i="3"/>
  <c r="N21" i="3" s="1"/>
  <c r="M10" i="3"/>
  <c r="L10" i="3" s="1"/>
  <c r="M47" i="4"/>
  <c r="L47" i="4" s="1"/>
  <c r="M35" i="4"/>
  <c r="N35" i="4" s="1"/>
  <c r="M24" i="4"/>
  <c r="L24" i="4" s="1"/>
  <c r="M13" i="4"/>
  <c r="L13" i="4" s="1"/>
  <c r="N42" i="3"/>
  <c r="L53" i="3"/>
  <c r="L7" i="3"/>
  <c r="L35" i="4"/>
  <c r="L49" i="3"/>
  <c r="L29" i="4"/>
  <c r="N41" i="3"/>
  <c r="L41" i="3"/>
  <c r="N51" i="3"/>
  <c r="L16" i="3"/>
  <c r="N47" i="3"/>
  <c r="L24" i="3"/>
  <c r="N24" i="3"/>
  <c r="L13" i="3"/>
  <c r="N13" i="3"/>
  <c r="N30" i="3"/>
  <c r="L6" i="3"/>
  <c r="L25" i="4"/>
  <c r="N3" i="4"/>
  <c r="N24" i="4"/>
  <c r="L40" i="3"/>
  <c r="N57" i="4"/>
  <c r="L52" i="3"/>
  <c r="M2" i="4"/>
  <c r="N2" i="4" s="1"/>
  <c r="M2" i="3"/>
  <c r="N2" i="3" s="1"/>
  <c r="N38" i="4" l="1"/>
  <c r="L52" i="4"/>
  <c r="N27" i="4"/>
  <c r="L42" i="4"/>
  <c r="N13" i="4"/>
  <c r="L49" i="4"/>
  <c r="L4" i="4"/>
  <c r="N34" i="4"/>
  <c r="L5" i="3"/>
  <c r="N18" i="3"/>
  <c r="L17" i="3"/>
  <c r="N54" i="3"/>
  <c r="N37" i="3"/>
  <c r="L50" i="3"/>
  <c r="N14" i="4"/>
  <c r="L43" i="3"/>
  <c r="L50" i="4"/>
  <c r="N8" i="3"/>
  <c r="N56" i="3"/>
  <c r="N51" i="4"/>
  <c r="L39" i="3"/>
  <c r="L32" i="3"/>
  <c r="L17" i="4"/>
  <c r="N39" i="4"/>
  <c r="L54" i="4"/>
  <c r="L23" i="3"/>
  <c r="N35" i="3"/>
  <c r="N19" i="3"/>
  <c r="L46" i="4"/>
  <c r="N25" i="3"/>
  <c r="N32" i="4"/>
  <c r="N33" i="4"/>
  <c r="N22" i="4"/>
  <c r="L3" i="3"/>
  <c r="L30" i="4"/>
  <c r="N21" i="4"/>
  <c r="N26" i="3"/>
  <c r="N38" i="3"/>
  <c r="L14" i="3"/>
  <c r="N8" i="4"/>
  <c r="N45" i="4"/>
  <c r="N46" i="3"/>
  <c r="N15" i="3"/>
  <c r="N10" i="3"/>
  <c r="N58" i="3"/>
  <c r="L11" i="3"/>
  <c r="L16" i="4"/>
  <c r="N37" i="4"/>
  <c r="L58" i="4"/>
  <c r="N6" i="4"/>
  <c r="N33" i="3"/>
  <c r="N9" i="3"/>
  <c r="N28" i="3"/>
  <c r="N44" i="3"/>
  <c r="N43" i="4"/>
  <c r="N28" i="4"/>
  <c r="L41" i="4"/>
  <c r="L7" i="4"/>
  <c r="N55" i="4"/>
  <c r="N48" i="3"/>
  <c r="L53" i="4"/>
  <c r="L57" i="3"/>
  <c r="N18" i="4"/>
  <c r="L12" i="3"/>
  <c r="L21" i="3"/>
  <c r="N19" i="4"/>
  <c r="N56" i="4"/>
  <c r="N36" i="4"/>
  <c r="N45" i="3"/>
  <c r="L20" i="4"/>
  <c r="L15" i="4"/>
  <c r="L31" i="4"/>
  <c r="L29" i="3"/>
  <c r="N22" i="3"/>
  <c r="N10" i="4"/>
  <c r="L26" i="4"/>
  <c r="L11" i="4"/>
  <c r="N20" i="3"/>
  <c r="N31" i="3"/>
  <c r="L36" i="3"/>
  <c r="L34" i="3"/>
  <c r="L40" i="4"/>
  <c r="N44" i="4"/>
  <c r="N47" i="4"/>
  <c r="N12" i="4"/>
  <c r="N4" i="3"/>
  <c r="L9" i="4"/>
  <c r="L27" i="3"/>
  <c r="N23" i="4"/>
  <c r="N55" i="3"/>
  <c r="L48" i="4"/>
  <c r="N5" i="4"/>
  <c r="L2" i="4"/>
  <c r="L2" i="3"/>
</calcChain>
</file>

<file path=xl/sharedStrings.xml><?xml version="1.0" encoding="utf-8"?>
<sst xmlns="http://schemas.openxmlformats.org/spreadsheetml/2006/main" count="56" uniqueCount="25">
  <si>
    <t>side</t>
    <phoneticPr fontId="1" type="noConversion"/>
  </si>
  <si>
    <t>low-side</t>
    <phoneticPr fontId="1" type="noConversion"/>
  </si>
  <si>
    <t>high-side</t>
    <phoneticPr fontId="1" type="noConversion"/>
  </si>
  <si>
    <t>casing diameter (inch)</t>
    <phoneticPr fontId="1" type="noConversion"/>
  </si>
  <si>
    <t>wellbore flow rate (bbl/min)</t>
    <phoneticPr fontId="1" type="noConversion"/>
  </si>
  <si>
    <t>orientation</t>
    <phoneticPr fontId="1" type="noConversion"/>
  </si>
  <si>
    <t>proppant density (g/cm3)</t>
    <phoneticPr fontId="1" type="noConversion"/>
  </si>
  <si>
    <t>proppant concentration (ppa)</t>
    <phoneticPr fontId="1" type="noConversion"/>
  </si>
  <si>
    <t>fluid velocity (cp)</t>
    <phoneticPr fontId="1" type="noConversion"/>
  </si>
  <si>
    <t>perfoation diameter (inch)</t>
    <phoneticPr fontId="1" type="noConversion"/>
  </si>
  <si>
    <t>proppant diameter (um)</t>
    <phoneticPr fontId="1" type="noConversion"/>
  </si>
  <si>
    <t>PFR</t>
    <phoneticPr fontId="1" type="noConversion"/>
  </si>
  <si>
    <t>PTE</t>
    <phoneticPr fontId="1" type="noConversion"/>
  </si>
  <si>
    <t>number</t>
    <phoneticPr fontId="1" type="noConversion"/>
  </si>
  <si>
    <t>casing diameter (m)</t>
    <phoneticPr fontId="1" type="noConversion"/>
  </si>
  <si>
    <t>wellbore flow rate (m3/s)</t>
    <phoneticPr fontId="1" type="noConversion"/>
  </si>
  <si>
    <t>proppant density (kg/m3)</t>
    <phoneticPr fontId="1" type="noConversion"/>
  </si>
  <si>
    <t>proppant diameter (m)</t>
    <phoneticPr fontId="1" type="noConversion"/>
  </si>
  <si>
    <t>fluid velocity (m.pa.s)</t>
    <phoneticPr fontId="1" type="noConversion"/>
  </si>
  <si>
    <t>perfoation diameter (m)</t>
    <phoneticPr fontId="1" type="noConversion"/>
  </si>
  <si>
    <t>c^{-0.356}</t>
    <phoneticPr fontId="1" type="noConversion"/>
  </si>
  <si>
    <t>K_i^(-0.05)</t>
    <phoneticPr fontId="1" type="noConversion"/>
  </si>
  <si>
    <t xml:space="preserve"> K_i</t>
    <phoneticPr fontId="1" type="noConversion"/>
  </si>
  <si>
    <t>log( K_i)</t>
    <phoneticPr fontId="1" type="noConversion"/>
  </si>
  <si>
    <t>log(Qf)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</si>
</sst>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);[Red]\(0.00\)"/>
    <numFmt numFmtId="177" formatCode="0.0000_);[Red]\(0.0000\)"/>
    <numFmt numFmtId="178" formatCode="0.0000_ "/>
    <numFmt numFmtId="179" formatCode="0.00000_ "/>
    <numFmt numFmtId="180" formatCode="0_ "/>
    <numFmt numFmtId="181" formatCode="0.0_ "/>
    <numFmt numFmtId="182" formatCode="0.00000000_ "/>
    <numFmt numFmtId="183" formatCode="0.00000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4"/>
      <name val="等线"/>
      <family val="2"/>
      <scheme val="minor"/>
    </font>
    <font>
      <sz val="11"/>
      <color theme="9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Alignment="1">
      <alignment horizontal="center"/>
    </xf>
    <xf numFmtId="12" fontId="0" fillId="2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12" fontId="3" fillId="0" borderId="0" xfId="0" applyNumberFormat="1" applyFont="1" applyFill="1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12" fontId="0" fillId="0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2" fontId="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/>
    </xf>
    <xf numFmtId="18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431148517573735E-2"/>
          <c:y val="0.13366552956965949"/>
          <c:w val="0.88073862642169731"/>
          <c:h val="0.713134060011642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支撑剂密度原始表格!$B$20:$B$23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支撑剂密度原始表格!$A$1:$D$1</c:f>
              <c:numCache>
                <c:formatCode>General</c:formatCode>
                <c:ptCount val="4"/>
                <c:pt idx="0">
                  <c:v>0.16836599999999999</c:v>
                </c:pt>
                <c:pt idx="1">
                  <c:v>0.263158</c:v>
                </c:pt>
                <c:pt idx="2">
                  <c:v>0.41876400000000003</c:v>
                </c:pt>
                <c:pt idx="3">
                  <c:v>0.53189200000000003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7-433A-9673-D958C347AF80}"/>
            </c:ext>
          </c:extLst>
        </c:ser>
        <c:ser>
          <c:idx val="1"/>
          <c:order val="1"/>
          <c:tx>
            <c:v>系列2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支撑剂密度原始表格!$B$20:$B$23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支撑剂密度原始表格!$A$2:$D$2</c:f>
              <c:numCache>
                <c:formatCode>General</c:formatCode>
                <c:ptCount val="4"/>
                <c:pt idx="0">
                  <c:v>0.16936599999999999</c:v>
                </c:pt>
                <c:pt idx="1">
                  <c:v>0.27688800000000002</c:v>
                </c:pt>
                <c:pt idx="2">
                  <c:v>0.39130399999999999</c:v>
                </c:pt>
                <c:pt idx="3">
                  <c:v>0.53089200000000003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37-433A-9673-D958C347AF8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支撑剂密度原始表格!$B$20:$B$23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支撑剂密度原始表格!$A$3:$D$3</c:f>
              <c:numCache>
                <c:formatCode>General</c:formatCode>
                <c:ptCount val="4"/>
                <c:pt idx="0">
                  <c:v>0.16736599999999999</c:v>
                </c:pt>
                <c:pt idx="1">
                  <c:v>0.25629299999999999</c:v>
                </c:pt>
                <c:pt idx="2">
                  <c:v>0.390961</c:v>
                </c:pt>
                <c:pt idx="3">
                  <c:v>0.52989200000000003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37-433A-9673-D958C347AF80}"/>
            </c:ext>
          </c:extLst>
        </c:ser>
        <c:ser>
          <c:idx val="3"/>
          <c:order val="3"/>
          <c:tx>
            <c:v>系列4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FF00FF"/>
                </a:solidFill>
              </a:ln>
              <a:effectLst/>
            </c:spPr>
          </c:marker>
          <c:xVal>
            <c:numRef>
              <c:f>支撑剂密度原始表格!$B$20:$B$23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支撑剂密度原始表格!$A$4:$D$4</c:f>
              <c:numCache>
                <c:formatCode>General</c:formatCode>
                <c:ptCount val="4"/>
                <c:pt idx="0">
                  <c:v>0.13670099999999999</c:v>
                </c:pt>
                <c:pt idx="1">
                  <c:v>0.21784500000000001</c:v>
                </c:pt>
                <c:pt idx="2">
                  <c:v>0.339395</c:v>
                </c:pt>
                <c:pt idx="3">
                  <c:v>0.49292900000000001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37-433A-9673-D958C347AF8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FF00FF"/>
                </a:solidFill>
              </a:ln>
              <a:effectLst/>
            </c:spPr>
          </c:marker>
          <c:xVal>
            <c:numRef>
              <c:f>支撑剂密度原始表格!$B$20:$B$23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支撑剂密度原始表格!$A$5:$D$5</c:f>
              <c:numCache>
                <c:formatCode>General</c:formatCode>
                <c:ptCount val="4"/>
                <c:pt idx="0">
                  <c:v>0.13770099999999999</c:v>
                </c:pt>
                <c:pt idx="1">
                  <c:v>0.220529</c:v>
                </c:pt>
                <c:pt idx="2">
                  <c:v>0.34034500000000001</c:v>
                </c:pt>
                <c:pt idx="3">
                  <c:v>0.49492900000000001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37-433A-9673-D958C347AF80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支撑剂密度原始表格!$B$20:$B$23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支撑剂密度原始表格!$A$6:$D$6</c:f>
              <c:numCache>
                <c:formatCode>General</c:formatCode>
                <c:ptCount val="4"/>
                <c:pt idx="0">
                  <c:v>0.136183</c:v>
                </c:pt>
                <c:pt idx="1">
                  <c:v>0.209428</c:v>
                </c:pt>
                <c:pt idx="2">
                  <c:v>0.344443</c:v>
                </c:pt>
                <c:pt idx="3">
                  <c:v>0.49292900000000001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37-433A-9673-D958C347AF80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支撑剂密度原始表格!$B$20:$B$23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支撑剂密度原始表格!$A$7:$D$7</c:f>
              <c:numCache>
                <c:formatCode>General</c:formatCode>
                <c:ptCount val="4"/>
                <c:pt idx="0">
                  <c:v>0.121281</c:v>
                </c:pt>
                <c:pt idx="1">
                  <c:v>0.20823800000000001</c:v>
                </c:pt>
                <c:pt idx="2">
                  <c:v>0.292906</c:v>
                </c:pt>
                <c:pt idx="3">
                  <c:v>0.45378000000000002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37-433A-9673-D958C347AF80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支撑剂密度原始表格!$B$20:$B$23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支撑剂密度原始表格!$A$8:$D$8</c:f>
              <c:numCache>
                <c:formatCode>General</c:formatCode>
                <c:ptCount val="4"/>
                <c:pt idx="0">
                  <c:v>0.121281</c:v>
                </c:pt>
                <c:pt idx="1">
                  <c:v>0.201373</c:v>
                </c:pt>
                <c:pt idx="2">
                  <c:v>0.292906</c:v>
                </c:pt>
                <c:pt idx="3">
                  <c:v>0.45378000000000002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37-433A-9673-D958C347AF80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支撑剂密度原始表格!$B$20:$B$23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支撑剂密度原始表格!$A$9:$D$9</c:f>
              <c:numCache>
                <c:formatCode>General</c:formatCode>
                <c:ptCount val="4"/>
                <c:pt idx="0">
                  <c:v>0.12814600000000001</c:v>
                </c:pt>
                <c:pt idx="1">
                  <c:v>0.201373</c:v>
                </c:pt>
                <c:pt idx="2">
                  <c:v>0.292906</c:v>
                </c:pt>
                <c:pt idx="3">
                  <c:v>0.46453100000000003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37-433A-9673-D958C347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89728"/>
        <c:axId val="102691392"/>
      </c:scatterChart>
      <c:valAx>
        <c:axId val="102689728"/>
        <c:scaling>
          <c:orientation val="minMax"/>
          <c:max val="1"/>
        </c:scaling>
        <c:delete val="0"/>
        <c:axPos val="b"/>
        <c:maj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91392"/>
        <c:crosses val="autoZero"/>
        <c:crossBetween val="midCat"/>
        <c:minorUnit val="0.1"/>
      </c:valAx>
      <c:valAx>
        <c:axId val="10269139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 cmpd="thickThin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89728"/>
        <c:crosses val="autoZero"/>
        <c:crossBetween val="midCat"/>
        <c:majorUnit val="0.2"/>
        <c:minorUnit val="0.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431148517573735E-2"/>
          <c:y val="0.13366552956965949"/>
          <c:w val="0.88073862642169731"/>
          <c:h val="0.713134060011642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支撑剂密度原始表格!$B$20:$B$23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支撑剂密度原始表格!$A$11:$D$11</c:f>
              <c:numCache>
                <c:formatCode>General</c:formatCode>
                <c:ptCount val="4"/>
                <c:pt idx="0">
                  <c:v>0.16229499999999999</c:v>
                </c:pt>
                <c:pt idx="1">
                  <c:v>0.28852499999999998</c:v>
                </c:pt>
                <c:pt idx="2">
                  <c:v>0.44262299999999999</c:v>
                </c:pt>
                <c:pt idx="3">
                  <c:v>0.56229499999999999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2-4454-8B39-ACA00C3510C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支撑剂密度原始表格!$B$20:$B$23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支撑剂密度原始表格!$A$12:$D$12</c:f>
              <c:numCache>
                <c:formatCode>General</c:formatCode>
                <c:ptCount val="4"/>
                <c:pt idx="0">
                  <c:v>0.46393400000000001</c:v>
                </c:pt>
                <c:pt idx="1">
                  <c:v>0.60655700000000001</c:v>
                </c:pt>
                <c:pt idx="2">
                  <c:v>0.79180300000000003</c:v>
                </c:pt>
                <c:pt idx="3">
                  <c:v>0.91639300000000001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2-4454-8B39-ACA00C3510C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FF00FF"/>
                </a:solidFill>
              </a:ln>
              <a:effectLst/>
            </c:spPr>
          </c:marker>
          <c:xVal>
            <c:numRef>
              <c:f>支撑剂密度原始表格!$B$20:$B$23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支撑剂密度原始表格!$A$13:$D$13</c:f>
              <c:numCache>
                <c:formatCode>General</c:formatCode>
                <c:ptCount val="4"/>
                <c:pt idx="0">
                  <c:v>2.5468000000000001E-2</c:v>
                </c:pt>
                <c:pt idx="1">
                  <c:v>7.7452999999999994E-2</c:v>
                </c:pt>
                <c:pt idx="2">
                  <c:v>0.24262300000000001</c:v>
                </c:pt>
                <c:pt idx="3">
                  <c:v>0.32131100000000001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2-4454-8B39-ACA00C3510CE}"/>
            </c:ext>
          </c:extLst>
        </c:ser>
        <c:ser>
          <c:idx val="3"/>
          <c:order val="3"/>
          <c:tx>
            <c:v>系列4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支撑剂密度原始表格!$B$20:$B$23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支撑剂密度原始表格!$A$15:$D$15</c:f>
              <c:numCache>
                <c:formatCode>General</c:formatCode>
                <c:ptCount val="4"/>
                <c:pt idx="0">
                  <c:v>0.148148</c:v>
                </c:pt>
                <c:pt idx="1">
                  <c:v>0.280864</c:v>
                </c:pt>
                <c:pt idx="2">
                  <c:v>0.44135799999999997</c:v>
                </c:pt>
                <c:pt idx="3">
                  <c:v>0.56172800000000001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A2-4454-8B39-ACA00C3510C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 cmpd="sng">
                <a:solidFill>
                  <a:srgbClr val="0000FF"/>
                </a:solidFill>
              </a:ln>
              <a:effectLst/>
            </c:spPr>
          </c:marker>
          <c:xVal>
            <c:numRef>
              <c:f>支撑剂密度原始表格!$B$20:$B$23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支撑剂密度原始表格!$A$16:$D$16</c:f>
              <c:numCache>
                <c:formatCode>General</c:formatCode>
                <c:ptCount val="4"/>
                <c:pt idx="0">
                  <c:v>0.50617299999999998</c:v>
                </c:pt>
                <c:pt idx="1">
                  <c:v>0.77160499999999999</c:v>
                </c:pt>
                <c:pt idx="2">
                  <c:v>0.86111000000000004</c:v>
                </c:pt>
                <c:pt idx="3">
                  <c:v>0.97839500000000001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A2-4454-8B39-ACA00C3510CE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rgbClr val="FF00FF"/>
                </a:solidFill>
              </a:ln>
              <a:effectLst/>
            </c:spPr>
          </c:marker>
          <c:xVal>
            <c:numRef>
              <c:f>支撑剂密度原始表格!$B$20:$B$23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支撑剂密度原始表格!$A$17:$D$17</c:f>
              <c:numCache>
                <c:formatCode>General</c:formatCode>
                <c:ptCount val="4"/>
                <c:pt idx="0">
                  <c:v>1.2E-2</c:v>
                </c:pt>
                <c:pt idx="1">
                  <c:v>4.3200000000000002E-2</c:v>
                </c:pt>
                <c:pt idx="2">
                  <c:v>0.12654299999999999</c:v>
                </c:pt>
                <c:pt idx="3">
                  <c:v>0.20679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A2-4454-8B39-ACA00C351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89728"/>
        <c:axId val="102691392"/>
      </c:scatterChart>
      <c:valAx>
        <c:axId val="102689728"/>
        <c:scaling>
          <c:orientation val="minMax"/>
          <c:max val="1"/>
        </c:scaling>
        <c:delete val="0"/>
        <c:axPos val="b"/>
        <c:maj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91392"/>
        <c:crosses val="autoZero"/>
        <c:crossBetween val="midCat"/>
        <c:minorUnit val="0.1"/>
      </c:valAx>
      <c:valAx>
        <c:axId val="102691392"/>
        <c:scaling>
          <c:orientation val="minMax"/>
          <c:max val="1"/>
        </c:scaling>
        <c:delete val="0"/>
        <c:axPos val="l"/>
        <c:maj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 cmpd="thickThin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89728"/>
        <c:crosses val="autoZero"/>
        <c:crossBetween val="midCat"/>
        <c:majorUnit val="0.2"/>
        <c:minorUnit val="0.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73212</xdr:colOff>
      <xdr:row>0</xdr:row>
      <xdr:rowOff>0</xdr:rowOff>
    </xdr:from>
    <xdr:to>
      <xdr:col>18</xdr:col>
      <xdr:colOff>413076</xdr:colOff>
      <xdr:row>15</xdr:row>
      <xdr:rowOff>107712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97D7FF-75E8-4E68-B825-8FAE3B13B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21954</xdr:colOff>
      <xdr:row>16</xdr:row>
      <xdr:rowOff>87817</xdr:rowOff>
    </xdr:from>
    <xdr:to>
      <xdr:col>18</xdr:col>
      <xdr:colOff>361817</xdr:colOff>
      <xdr:row>32</xdr:row>
      <xdr:rowOff>35263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587132B-6879-452E-AC2D-6DC39E9B2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zoomScale="85" zoomScaleNormal="85" workbookViewId="0">
      <selection activeCell="T6" sqref="T6"/>
    </sheetView>
  </sheetViews>
  <sheetFormatPr defaultRowHeight="13.95" x14ac:dyDescent="0.25"/>
  <sheetData>
    <row r="1" spans="1:12" x14ac:dyDescent="0.25">
      <c r="A1" s="1">
        <v>0.16836599999999999</v>
      </c>
      <c r="B1" s="1">
        <v>0.263158</v>
      </c>
      <c r="C1" s="1">
        <v>0.41876400000000003</v>
      </c>
      <c r="D1" s="1">
        <v>0.53189200000000003</v>
      </c>
      <c r="E1" s="1">
        <v>3</v>
      </c>
      <c r="F1" s="1">
        <v>60</v>
      </c>
      <c r="G1" s="1" t="s">
        <v>0</v>
      </c>
      <c r="H1" s="1">
        <v>1.54</v>
      </c>
      <c r="I1" s="1">
        <v>1</v>
      </c>
      <c r="J1" s="1">
        <v>1</v>
      </c>
      <c r="K1" s="2">
        <v>0.375</v>
      </c>
      <c r="L1" s="1">
        <v>600</v>
      </c>
    </row>
    <row r="2" spans="1:12" x14ac:dyDescent="0.25">
      <c r="A2" s="1">
        <v>0.16936599999999999</v>
      </c>
      <c r="B2" s="1">
        <v>0.27688800000000002</v>
      </c>
      <c r="C2" s="1">
        <v>0.39130399999999999</v>
      </c>
      <c r="D2" s="1">
        <v>0.53089200000000003</v>
      </c>
      <c r="E2" s="1">
        <v>3</v>
      </c>
      <c r="F2" s="1">
        <v>60</v>
      </c>
      <c r="G2" s="1" t="s">
        <v>1</v>
      </c>
      <c r="H2" s="1">
        <v>1.54</v>
      </c>
      <c r="I2" s="1">
        <v>1</v>
      </c>
      <c r="J2" s="1">
        <v>1</v>
      </c>
      <c r="K2" s="2">
        <v>0.375</v>
      </c>
      <c r="L2" s="1">
        <v>600</v>
      </c>
    </row>
    <row r="3" spans="1:12" x14ac:dyDescent="0.25">
      <c r="A3" s="10">
        <v>0.16736599999999999</v>
      </c>
      <c r="B3" s="10">
        <v>0.25629299999999999</v>
      </c>
      <c r="C3" s="12">
        <v>0.390961</v>
      </c>
      <c r="D3" s="10">
        <v>0.52989200000000003</v>
      </c>
      <c r="E3" s="10">
        <v>3</v>
      </c>
      <c r="F3" s="10">
        <v>60</v>
      </c>
      <c r="G3" s="10" t="s">
        <v>2</v>
      </c>
      <c r="H3" s="10">
        <v>1.54</v>
      </c>
      <c r="I3" s="10">
        <v>1</v>
      </c>
      <c r="J3" s="10">
        <v>1</v>
      </c>
      <c r="K3" s="11">
        <v>0.375</v>
      </c>
      <c r="L3" s="10">
        <v>600</v>
      </c>
    </row>
    <row r="4" spans="1:12" x14ac:dyDescent="0.25">
      <c r="A4" s="10">
        <v>0.13670099999999999</v>
      </c>
      <c r="B4" s="10">
        <v>0.21784500000000001</v>
      </c>
      <c r="C4" s="10">
        <v>0.339395</v>
      </c>
      <c r="D4" s="10">
        <v>0.49292900000000001</v>
      </c>
      <c r="E4" s="10">
        <v>3</v>
      </c>
      <c r="F4" s="10">
        <v>60</v>
      </c>
      <c r="G4" s="10" t="s">
        <v>0</v>
      </c>
      <c r="H4" s="10">
        <v>2.65</v>
      </c>
      <c r="I4" s="10">
        <v>1</v>
      </c>
      <c r="J4" s="10">
        <v>1</v>
      </c>
      <c r="K4" s="11">
        <v>0.375</v>
      </c>
      <c r="L4" s="10">
        <v>600</v>
      </c>
    </row>
    <row r="5" spans="1:12" x14ac:dyDescent="0.25">
      <c r="A5" s="10">
        <v>0.13770099999999999</v>
      </c>
      <c r="B5" s="10">
        <v>0.220529</v>
      </c>
      <c r="C5" s="10">
        <v>0.34034500000000001</v>
      </c>
      <c r="D5" s="10">
        <v>0.49492900000000001</v>
      </c>
      <c r="E5" s="10">
        <v>3</v>
      </c>
      <c r="F5" s="10">
        <v>60</v>
      </c>
      <c r="G5" s="10" t="s">
        <v>1</v>
      </c>
      <c r="H5" s="10">
        <v>2.65</v>
      </c>
      <c r="I5" s="10">
        <v>1</v>
      </c>
      <c r="J5" s="10">
        <v>1</v>
      </c>
      <c r="K5" s="11">
        <v>0.375</v>
      </c>
      <c r="L5" s="10">
        <v>600</v>
      </c>
    </row>
    <row r="6" spans="1:12" x14ac:dyDescent="0.25">
      <c r="A6" s="10">
        <v>0.136183</v>
      </c>
      <c r="B6" s="10">
        <v>0.209428</v>
      </c>
      <c r="C6" s="12">
        <v>0.344443</v>
      </c>
      <c r="D6" s="10">
        <v>0.49292900000000001</v>
      </c>
      <c r="E6" s="10">
        <v>3</v>
      </c>
      <c r="F6" s="10">
        <v>60</v>
      </c>
      <c r="G6" s="10" t="s">
        <v>2</v>
      </c>
      <c r="H6" s="10">
        <v>2.65</v>
      </c>
      <c r="I6" s="10">
        <v>1</v>
      </c>
      <c r="J6" s="10">
        <v>1</v>
      </c>
      <c r="K6" s="11">
        <v>0.375</v>
      </c>
      <c r="L6" s="10">
        <v>600</v>
      </c>
    </row>
    <row r="7" spans="1:12" x14ac:dyDescent="0.25">
      <c r="A7" s="10">
        <v>0.121281</v>
      </c>
      <c r="B7" s="10">
        <v>0.20823800000000001</v>
      </c>
      <c r="C7" s="10">
        <v>0.292906</v>
      </c>
      <c r="D7" s="10">
        <v>0.45378000000000002</v>
      </c>
      <c r="E7" s="10">
        <v>3</v>
      </c>
      <c r="F7" s="10">
        <v>60</v>
      </c>
      <c r="G7" s="10" t="s">
        <v>0</v>
      </c>
      <c r="H7" s="10">
        <v>3.56</v>
      </c>
      <c r="I7" s="10">
        <v>1</v>
      </c>
      <c r="J7" s="10">
        <v>1</v>
      </c>
      <c r="K7" s="11">
        <v>0.375</v>
      </c>
      <c r="L7" s="10">
        <v>600</v>
      </c>
    </row>
    <row r="8" spans="1:12" x14ac:dyDescent="0.25">
      <c r="A8" s="10">
        <v>0.121281</v>
      </c>
      <c r="B8" s="10">
        <v>0.201373</v>
      </c>
      <c r="C8" s="10">
        <v>0.292906</v>
      </c>
      <c r="D8" s="10">
        <v>0.45378000000000002</v>
      </c>
      <c r="E8" s="10">
        <v>3</v>
      </c>
      <c r="F8" s="10">
        <v>60</v>
      </c>
      <c r="G8" s="10" t="s">
        <v>1</v>
      </c>
      <c r="H8" s="10">
        <v>3.56</v>
      </c>
      <c r="I8" s="10">
        <v>1</v>
      </c>
      <c r="J8" s="10">
        <v>1</v>
      </c>
      <c r="K8" s="11">
        <v>0.375</v>
      </c>
      <c r="L8" s="10">
        <v>600</v>
      </c>
    </row>
    <row r="9" spans="1:12" x14ac:dyDescent="0.25">
      <c r="A9" s="10">
        <v>0.12814600000000001</v>
      </c>
      <c r="B9" s="10">
        <v>0.201373</v>
      </c>
      <c r="C9" s="12">
        <v>0.292906</v>
      </c>
      <c r="D9" s="10">
        <v>0.46453100000000003</v>
      </c>
      <c r="E9" s="10">
        <v>3</v>
      </c>
      <c r="F9" s="10">
        <v>60</v>
      </c>
      <c r="G9" s="10" t="s">
        <v>2</v>
      </c>
      <c r="H9" s="10">
        <v>3.56</v>
      </c>
      <c r="I9" s="10">
        <v>1</v>
      </c>
      <c r="J9" s="10">
        <v>1</v>
      </c>
      <c r="K9" s="11">
        <v>0.375</v>
      </c>
      <c r="L9" s="10">
        <v>600</v>
      </c>
    </row>
    <row r="11" spans="1:12" x14ac:dyDescent="0.25">
      <c r="A11" s="9">
        <v>0.16229499999999999</v>
      </c>
      <c r="B11" s="9">
        <v>0.28852499999999998</v>
      </c>
      <c r="C11" s="9">
        <v>0.44262299999999999</v>
      </c>
      <c r="D11" s="9">
        <v>0.56229499999999999</v>
      </c>
      <c r="E11" s="9">
        <v>3</v>
      </c>
      <c r="F11" s="9">
        <v>0.6</v>
      </c>
      <c r="G11" s="9" t="s">
        <v>0</v>
      </c>
      <c r="H11" s="9">
        <v>2.65</v>
      </c>
      <c r="I11" s="9">
        <v>1</v>
      </c>
      <c r="J11" s="9">
        <v>1</v>
      </c>
      <c r="K11" s="4">
        <v>0.375</v>
      </c>
      <c r="L11" s="9">
        <v>600</v>
      </c>
    </row>
    <row r="12" spans="1:12" x14ac:dyDescent="0.25">
      <c r="A12" s="5">
        <v>0.46393400000000001</v>
      </c>
      <c r="B12" s="9">
        <v>0.60655700000000001</v>
      </c>
      <c r="C12" s="9">
        <v>0.79180300000000003</v>
      </c>
      <c r="D12" s="9">
        <v>0.91639300000000001</v>
      </c>
      <c r="E12" s="9">
        <v>3</v>
      </c>
      <c r="F12" s="9">
        <v>0.6</v>
      </c>
      <c r="G12" s="9" t="s">
        <v>1</v>
      </c>
      <c r="H12" s="9">
        <v>2.65</v>
      </c>
      <c r="I12" s="9">
        <v>1</v>
      </c>
      <c r="J12" s="9">
        <v>1</v>
      </c>
      <c r="K12" s="4">
        <v>0.375</v>
      </c>
      <c r="L12" s="9">
        <v>600</v>
      </c>
    </row>
    <row r="13" spans="1:12" x14ac:dyDescent="0.25">
      <c r="A13" s="10">
        <v>2.5468000000000001E-2</v>
      </c>
      <c r="B13" s="10">
        <v>7.7452999999999994E-2</v>
      </c>
      <c r="C13" s="10">
        <v>0.24262300000000001</v>
      </c>
      <c r="D13" s="10">
        <v>0.32131100000000001</v>
      </c>
      <c r="E13" s="10">
        <v>3</v>
      </c>
      <c r="F13" s="10">
        <v>0.6</v>
      </c>
      <c r="G13" s="10" t="s">
        <v>2</v>
      </c>
      <c r="H13" s="10">
        <v>2.65</v>
      </c>
      <c r="I13" s="10">
        <v>1</v>
      </c>
      <c r="J13" s="10">
        <v>1</v>
      </c>
      <c r="K13" s="11">
        <v>0.375</v>
      </c>
      <c r="L13" s="10">
        <v>600</v>
      </c>
    </row>
    <row r="15" spans="1:12" x14ac:dyDescent="0.25">
      <c r="A15" s="6">
        <v>0.148148</v>
      </c>
      <c r="B15" s="6">
        <v>0.280864</v>
      </c>
      <c r="C15" s="6">
        <v>0.44135799999999997</v>
      </c>
      <c r="D15" s="6">
        <v>0.56172800000000001</v>
      </c>
      <c r="E15" s="6">
        <v>3</v>
      </c>
      <c r="F15" s="3">
        <v>0.6</v>
      </c>
      <c r="G15" s="6" t="s">
        <v>0</v>
      </c>
      <c r="H15" s="6">
        <v>3.56</v>
      </c>
      <c r="I15" s="6">
        <v>1</v>
      </c>
      <c r="J15" s="6">
        <v>1</v>
      </c>
      <c r="K15" s="7">
        <v>0.375</v>
      </c>
      <c r="L15" s="6">
        <v>600</v>
      </c>
    </row>
    <row r="16" spans="1:12" x14ac:dyDescent="0.25">
      <c r="A16" s="6">
        <v>0.50617299999999998</v>
      </c>
      <c r="B16" s="6">
        <v>0.77160499999999999</v>
      </c>
      <c r="C16" s="6">
        <v>0.86111000000000004</v>
      </c>
      <c r="D16" s="6">
        <v>0.97839500000000001</v>
      </c>
      <c r="E16" s="6">
        <v>3</v>
      </c>
      <c r="F16" s="3">
        <v>0.6</v>
      </c>
      <c r="G16" s="6" t="s">
        <v>1</v>
      </c>
      <c r="H16" s="6">
        <v>3.56</v>
      </c>
      <c r="I16" s="6">
        <v>1</v>
      </c>
      <c r="J16" s="6">
        <v>1</v>
      </c>
      <c r="K16" s="7">
        <v>0.375</v>
      </c>
      <c r="L16" s="6">
        <v>600</v>
      </c>
    </row>
    <row r="17" spans="1:12" x14ac:dyDescent="0.25">
      <c r="A17" s="1">
        <v>1.2E-2</v>
      </c>
      <c r="B17" s="1">
        <v>4.3200000000000002E-2</v>
      </c>
      <c r="C17" s="1">
        <v>0.12654299999999999</v>
      </c>
      <c r="D17" s="1">
        <v>0.20679</v>
      </c>
      <c r="E17" s="1">
        <v>3</v>
      </c>
      <c r="F17" s="8">
        <v>0.6</v>
      </c>
      <c r="G17" s="1" t="s">
        <v>2</v>
      </c>
      <c r="H17" s="1">
        <v>3.56</v>
      </c>
      <c r="I17" s="1">
        <v>1</v>
      </c>
      <c r="J17" s="1">
        <v>1</v>
      </c>
      <c r="K17" s="2">
        <v>0.375</v>
      </c>
      <c r="L17" s="1">
        <v>600</v>
      </c>
    </row>
    <row r="20" spans="1:12" x14ac:dyDescent="0.25">
      <c r="B20">
        <v>0.2</v>
      </c>
    </row>
    <row r="21" spans="1:12" x14ac:dyDescent="0.25">
      <c r="B21">
        <v>0.4</v>
      </c>
    </row>
    <row r="22" spans="1:12" x14ac:dyDescent="0.25">
      <c r="B22">
        <v>0.6</v>
      </c>
    </row>
    <row r="23" spans="1:12" x14ac:dyDescent="0.25">
      <c r="B23">
        <v>0.8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72FA-BDDA-43BD-BE63-0FD59C02355E}">
  <dimension ref="A1:K65"/>
  <sheetViews>
    <sheetView topLeftCell="A43" workbookViewId="0">
      <selection activeCell="E62" sqref="E62"/>
    </sheetView>
  </sheetViews>
  <sheetFormatPr defaultRowHeight="13.95" x14ac:dyDescent="0.25"/>
  <sheetData>
    <row r="1" spans="1:11" x14ac:dyDescent="0.25">
      <c r="B1" s="13" t="s">
        <v>3</v>
      </c>
      <c r="C1" s="13" t="s">
        <v>4</v>
      </c>
      <c r="D1" s="13" t="s">
        <v>5</v>
      </c>
      <c r="E1" s="13" t="s">
        <v>6</v>
      </c>
      <c r="F1" s="13" t="s">
        <v>7</v>
      </c>
      <c r="G1" s="13" t="s">
        <v>8</v>
      </c>
      <c r="H1" s="13" t="s">
        <v>9</v>
      </c>
      <c r="I1" s="13" t="s">
        <v>10</v>
      </c>
      <c r="J1" s="13" t="s">
        <v>11</v>
      </c>
      <c r="K1" s="13" t="s">
        <v>12</v>
      </c>
    </row>
    <row r="2" spans="1:11" x14ac:dyDescent="0.25">
      <c r="A2">
        <v>1</v>
      </c>
      <c r="B2" s="1">
        <v>3</v>
      </c>
      <c r="C2" s="1">
        <v>60</v>
      </c>
      <c r="D2" s="1">
        <v>0</v>
      </c>
      <c r="E2" s="1">
        <v>1.54</v>
      </c>
      <c r="F2" s="1">
        <v>1</v>
      </c>
      <c r="G2" s="1">
        <v>1</v>
      </c>
      <c r="H2" s="2">
        <v>0.375</v>
      </c>
      <c r="I2" s="1">
        <v>600</v>
      </c>
      <c r="J2" s="13">
        <v>0.2</v>
      </c>
      <c r="K2" s="1">
        <v>0.16836599999999999</v>
      </c>
    </row>
    <row r="3" spans="1:11" x14ac:dyDescent="0.25">
      <c r="A3">
        <v>2</v>
      </c>
      <c r="B3" s="1">
        <v>3</v>
      </c>
      <c r="C3" s="1">
        <v>60</v>
      </c>
      <c r="D3" s="1">
        <v>0</v>
      </c>
      <c r="E3" s="1">
        <v>1.54</v>
      </c>
      <c r="F3" s="1">
        <v>1</v>
      </c>
      <c r="G3" s="1">
        <v>1</v>
      </c>
      <c r="H3" s="2">
        <v>0.375</v>
      </c>
      <c r="I3" s="1">
        <v>600</v>
      </c>
      <c r="J3" s="13">
        <v>0.4</v>
      </c>
      <c r="K3" s="1">
        <v>0.263158</v>
      </c>
    </row>
    <row r="4" spans="1:11" x14ac:dyDescent="0.25">
      <c r="A4">
        <v>3</v>
      </c>
      <c r="B4" s="1">
        <v>3</v>
      </c>
      <c r="C4" s="1">
        <v>60</v>
      </c>
      <c r="D4" s="1">
        <v>0</v>
      </c>
      <c r="E4" s="1">
        <v>1.54</v>
      </c>
      <c r="F4" s="1">
        <v>1</v>
      </c>
      <c r="G4" s="1">
        <v>1</v>
      </c>
      <c r="H4" s="2">
        <v>0.375</v>
      </c>
      <c r="I4" s="1">
        <v>600</v>
      </c>
      <c r="J4" s="13">
        <v>0.6</v>
      </c>
      <c r="K4" s="1">
        <v>0.41876400000000003</v>
      </c>
    </row>
    <row r="5" spans="1:11" x14ac:dyDescent="0.25">
      <c r="A5">
        <v>4</v>
      </c>
      <c r="B5" s="1">
        <v>3</v>
      </c>
      <c r="C5" s="1">
        <v>60</v>
      </c>
      <c r="D5" s="1">
        <v>0</v>
      </c>
      <c r="E5" s="1">
        <v>1.54</v>
      </c>
      <c r="F5" s="1">
        <v>1</v>
      </c>
      <c r="G5" s="1">
        <v>1</v>
      </c>
      <c r="H5" s="2">
        <v>0.375</v>
      </c>
      <c r="I5" s="1">
        <v>600</v>
      </c>
      <c r="J5" s="13">
        <v>0.8</v>
      </c>
      <c r="K5" s="1">
        <v>0.53189200000000003</v>
      </c>
    </row>
    <row r="6" spans="1:11" x14ac:dyDescent="0.25">
      <c r="A6">
        <v>5</v>
      </c>
      <c r="B6" s="1">
        <v>3</v>
      </c>
      <c r="C6" s="1">
        <v>60</v>
      </c>
      <c r="D6" s="1">
        <v>-1</v>
      </c>
      <c r="E6" s="1">
        <v>1.54</v>
      </c>
      <c r="F6" s="1">
        <v>1</v>
      </c>
      <c r="G6" s="1">
        <v>1</v>
      </c>
      <c r="H6" s="2">
        <v>0.375</v>
      </c>
      <c r="I6" s="1">
        <v>600</v>
      </c>
      <c r="J6" s="13">
        <v>0.2</v>
      </c>
      <c r="K6" s="1">
        <v>0.16936599999999999</v>
      </c>
    </row>
    <row r="7" spans="1:11" x14ac:dyDescent="0.25">
      <c r="A7">
        <v>6</v>
      </c>
      <c r="B7" s="1">
        <v>3</v>
      </c>
      <c r="C7" s="1">
        <v>60</v>
      </c>
      <c r="D7" s="1">
        <v>-1</v>
      </c>
      <c r="E7" s="1">
        <v>1.54</v>
      </c>
      <c r="F7" s="1">
        <v>1</v>
      </c>
      <c r="G7" s="1">
        <v>1</v>
      </c>
      <c r="H7" s="2">
        <v>0.375</v>
      </c>
      <c r="I7" s="1">
        <v>600</v>
      </c>
      <c r="J7" s="13">
        <v>0.4</v>
      </c>
      <c r="K7" s="1">
        <v>0.27688800000000002</v>
      </c>
    </row>
    <row r="8" spans="1:11" x14ac:dyDescent="0.25">
      <c r="A8">
        <v>7</v>
      </c>
      <c r="B8" s="1">
        <v>3</v>
      </c>
      <c r="C8" s="1">
        <v>60</v>
      </c>
      <c r="D8" s="1">
        <v>-1</v>
      </c>
      <c r="E8" s="1">
        <v>1.54</v>
      </c>
      <c r="F8" s="1">
        <v>1</v>
      </c>
      <c r="G8" s="1">
        <v>1</v>
      </c>
      <c r="H8" s="2">
        <v>0.375</v>
      </c>
      <c r="I8" s="1">
        <v>600</v>
      </c>
      <c r="J8" s="13">
        <v>0.6</v>
      </c>
      <c r="K8" s="1">
        <v>0.39130399999999999</v>
      </c>
    </row>
    <row r="9" spans="1:11" x14ac:dyDescent="0.25">
      <c r="A9">
        <v>8</v>
      </c>
      <c r="B9" s="1">
        <v>3</v>
      </c>
      <c r="C9" s="1">
        <v>60</v>
      </c>
      <c r="D9" s="1">
        <v>-1</v>
      </c>
      <c r="E9" s="1">
        <v>1.54</v>
      </c>
      <c r="F9" s="1">
        <v>1</v>
      </c>
      <c r="G9" s="1">
        <v>1</v>
      </c>
      <c r="H9" s="2">
        <v>0.375</v>
      </c>
      <c r="I9" s="1">
        <v>600</v>
      </c>
      <c r="J9" s="13">
        <v>0.8</v>
      </c>
      <c r="K9" s="1">
        <v>0.53089200000000003</v>
      </c>
    </row>
    <row r="10" spans="1:11" x14ac:dyDescent="0.25">
      <c r="A10">
        <v>9</v>
      </c>
      <c r="B10" s="10">
        <v>3</v>
      </c>
      <c r="C10" s="10">
        <v>60</v>
      </c>
      <c r="D10" s="10">
        <v>1</v>
      </c>
      <c r="E10" s="10">
        <v>1.54</v>
      </c>
      <c r="F10" s="10">
        <v>1</v>
      </c>
      <c r="G10" s="10">
        <v>1</v>
      </c>
      <c r="H10" s="11">
        <v>0.375</v>
      </c>
      <c r="I10" s="10">
        <v>600</v>
      </c>
      <c r="J10" s="13">
        <v>0.2</v>
      </c>
      <c r="K10" s="10">
        <v>0.16736599999999999</v>
      </c>
    </row>
    <row r="11" spans="1:11" x14ac:dyDescent="0.25">
      <c r="A11">
        <v>10</v>
      </c>
      <c r="B11" s="10">
        <v>3</v>
      </c>
      <c r="C11" s="10">
        <v>60</v>
      </c>
      <c r="D11" s="10">
        <v>1</v>
      </c>
      <c r="E11" s="10">
        <v>1.54</v>
      </c>
      <c r="F11" s="10">
        <v>1</v>
      </c>
      <c r="G11" s="10">
        <v>1</v>
      </c>
      <c r="H11" s="11">
        <v>0.375</v>
      </c>
      <c r="I11" s="10">
        <v>600</v>
      </c>
      <c r="J11" s="13">
        <v>0.4</v>
      </c>
      <c r="K11" s="10">
        <v>0.25629299999999999</v>
      </c>
    </row>
    <row r="12" spans="1:11" x14ac:dyDescent="0.25">
      <c r="A12">
        <v>11</v>
      </c>
      <c r="B12" s="10">
        <v>3</v>
      </c>
      <c r="C12" s="10">
        <v>60</v>
      </c>
      <c r="D12" s="10">
        <v>1</v>
      </c>
      <c r="E12" s="10">
        <v>1.54</v>
      </c>
      <c r="F12" s="10">
        <v>1</v>
      </c>
      <c r="G12" s="10">
        <v>1</v>
      </c>
      <c r="H12" s="11">
        <v>0.375</v>
      </c>
      <c r="I12" s="10">
        <v>600</v>
      </c>
      <c r="J12" s="13">
        <v>0.8</v>
      </c>
      <c r="K12" s="10">
        <v>0.52989200000000003</v>
      </c>
    </row>
    <row r="13" spans="1:11" x14ac:dyDescent="0.25">
      <c r="A13">
        <v>12</v>
      </c>
      <c r="B13" s="10">
        <v>3</v>
      </c>
      <c r="C13" s="10">
        <v>60</v>
      </c>
      <c r="D13" s="10">
        <v>0</v>
      </c>
      <c r="E13" s="10">
        <v>2.65</v>
      </c>
      <c r="F13" s="10">
        <v>1</v>
      </c>
      <c r="G13" s="10">
        <v>1</v>
      </c>
      <c r="H13" s="11">
        <v>0.375</v>
      </c>
      <c r="I13" s="10">
        <v>600</v>
      </c>
      <c r="J13" s="13">
        <v>0.2</v>
      </c>
      <c r="K13" s="10">
        <v>0.13670099999999999</v>
      </c>
    </row>
    <row r="14" spans="1:11" x14ac:dyDescent="0.25">
      <c r="A14">
        <v>13</v>
      </c>
      <c r="B14" s="10">
        <v>3</v>
      </c>
      <c r="C14" s="10">
        <v>60</v>
      </c>
      <c r="D14" s="10">
        <v>0</v>
      </c>
      <c r="E14" s="10">
        <v>2.65</v>
      </c>
      <c r="F14" s="10">
        <v>1</v>
      </c>
      <c r="G14" s="10">
        <v>1</v>
      </c>
      <c r="H14" s="11">
        <v>0.375</v>
      </c>
      <c r="I14" s="10">
        <v>600</v>
      </c>
      <c r="J14" s="13">
        <v>0.4</v>
      </c>
      <c r="K14" s="10">
        <v>0.21784500000000001</v>
      </c>
    </row>
    <row r="15" spans="1:11" x14ac:dyDescent="0.25">
      <c r="A15">
        <v>14</v>
      </c>
      <c r="B15" s="10">
        <v>3</v>
      </c>
      <c r="C15" s="10">
        <v>60</v>
      </c>
      <c r="D15" s="10">
        <v>0</v>
      </c>
      <c r="E15" s="10">
        <v>2.65</v>
      </c>
      <c r="F15" s="10">
        <v>1</v>
      </c>
      <c r="G15" s="10">
        <v>1</v>
      </c>
      <c r="H15" s="11">
        <v>0.375</v>
      </c>
      <c r="I15" s="10">
        <v>600</v>
      </c>
      <c r="J15" s="13">
        <v>0.6</v>
      </c>
      <c r="K15" s="10">
        <v>0.339395</v>
      </c>
    </row>
    <row r="16" spans="1:11" x14ac:dyDescent="0.25">
      <c r="A16">
        <v>15</v>
      </c>
      <c r="B16" s="10">
        <v>3</v>
      </c>
      <c r="C16" s="10">
        <v>60</v>
      </c>
      <c r="D16" s="10">
        <v>0</v>
      </c>
      <c r="E16" s="10">
        <v>2.65</v>
      </c>
      <c r="F16" s="10">
        <v>1</v>
      </c>
      <c r="G16" s="10">
        <v>1</v>
      </c>
      <c r="H16" s="11">
        <v>0.375</v>
      </c>
      <c r="I16" s="10">
        <v>600</v>
      </c>
      <c r="J16" s="13">
        <v>0.8</v>
      </c>
      <c r="K16" s="10">
        <v>0.49292900000000001</v>
      </c>
    </row>
    <row r="17" spans="1:11" x14ac:dyDescent="0.25">
      <c r="A17">
        <v>16</v>
      </c>
      <c r="B17" s="10">
        <v>3</v>
      </c>
      <c r="C17" s="10">
        <v>60</v>
      </c>
      <c r="D17" s="10">
        <v>-1</v>
      </c>
      <c r="E17" s="10">
        <v>2.65</v>
      </c>
      <c r="F17" s="10">
        <v>1</v>
      </c>
      <c r="G17" s="10">
        <v>1</v>
      </c>
      <c r="H17" s="11">
        <v>0.375</v>
      </c>
      <c r="I17" s="10">
        <v>600</v>
      </c>
      <c r="J17" s="13">
        <v>0.2</v>
      </c>
      <c r="K17" s="10">
        <v>0.13770099999999999</v>
      </c>
    </row>
    <row r="18" spans="1:11" x14ac:dyDescent="0.25">
      <c r="A18">
        <v>17</v>
      </c>
      <c r="B18" s="10">
        <v>3</v>
      </c>
      <c r="C18" s="10">
        <v>60</v>
      </c>
      <c r="D18" s="10">
        <v>-1</v>
      </c>
      <c r="E18" s="10">
        <v>2.65</v>
      </c>
      <c r="F18" s="10">
        <v>1</v>
      </c>
      <c r="G18" s="10">
        <v>1</v>
      </c>
      <c r="H18" s="11">
        <v>0.375</v>
      </c>
      <c r="I18" s="10">
        <v>600</v>
      </c>
      <c r="J18" s="13">
        <v>0.4</v>
      </c>
      <c r="K18" s="10">
        <v>0.220529</v>
      </c>
    </row>
    <row r="19" spans="1:11" x14ac:dyDescent="0.25">
      <c r="A19">
        <v>18</v>
      </c>
      <c r="B19" s="10">
        <v>3</v>
      </c>
      <c r="C19" s="10">
        <v>60</v>
      </c>
      <c r="D19" s="10">
        <v>-1</v>
      </c>
      <c r="E19" s="10">
        <v>2.65</v>
      </c>
      <c r="F19" s="10">
        <v>1</v>
      </c>
      <c r="G19" s="10">
        <v>1</v>
      </c>
      <c r="H19" s="11">
        <v>0.375</v>
      </c>
      <c r="I19" s="10">
        <v>600</v>
      </c>
      <c r="J19" s="13">
        <v>0.6</v>
      </c>
      <c r="K19" s="10">
        <v>0.34034500000000001</v>
      </c>
    </row>
    <row r="20" spans="1:11" x14ac:dyDescent="0.25">
      <c r="A20">
        <v>19</v>
      </c>
      <c r="B20" s="10">
        <v>3</v>
      </c>
      <c r="C20" s="10">
        <v>60</v>
      </c>
      <c r="D20" s="10">
        <v>-1</v>
      </c>
      <c r="E20" s="10">
        <v>2.65</v>
      </c>
      <c r="F20" s="10">
        <v>1</v>
      </c>
      <c r="G20" s="10">
        <v>1</v>
      </c>
      <c r="H20" s="11">
        <v>0.375</v>
      </c>
      <c r="I20" s="10">
        <v>600</v>
      </c>
      <c r="J20" s="13">
        <v>0.8</v>
      </c>
      <c r="K20" s="10">
        <v>0.49492900000000001</v>
      </c>
    </row>
    <row r="21" spans="1:11" x14ac:dyDescent="0.25">
      <c r="A21">
        <v>20</v>
      </c>
      <c r="B21" s="10">
        <v>3</v>
      </c>
      <c r="C21" s="10">
        <v>60</v>
      </c>
      <c r="D21" s="10">
        <v>1</v>
      </c>
      <c r="E21" s="10">
        <v>2.65</v>
      </c>
      <c r="F21" s="10">
        <v>1</v>
      </c>
      <c r="G21" s="10">
        <v>1</v>
      </c>
      <c r="H21" s="11">
        <v>0.375</v>
      </c>
      <c r="I21" s="10">
        <v>600</v>
      </c>
      <c r="J21" s="13">
        <v>0.2</v>
      </c>
      <c r="K21" s="10">
        <v>0.136183</v>
      </c>
    </row>
    <row r="22" spans="1:11" x14ac:dyDescent="0.25">
      <c r="A22">
        <v>21</v>
      </c>
      <c r="B22" s="10">
        <v>3</v>
      </c>
      <c r="C22" s="10">
        <v>60</v>
      </c>
      <c r="D22" s="10">
        <v>1</v>
      </c>
      <c r="E22" s="10">
        <v>2.65</v>
      </c>
      <c r="F22" s="10">
        <v>1</v>
      </c>
      <c r="G22" s="10">
        <v>1</v>
      </c>
      <c r="H22" s="11">
        <v>0.375</v>
      </c>
      <c r="I22" s="10">
        <v>600</v>
      </c>
      <c r="J22" s="13">
        <v>0.4</v>
      </c>
      <c r="K22" s="10">
        <v>0.209428</v>
      </c>
    </row>
    <row r="23" spans="1:11" x14ac:dyDescent="0.25">
      <c r="A23">
        <v>22</v>
      </c>
      <c r="B23" s="10">
        <v>3</v>
      </c>
      <c r="C23" s="10">
        <v>60</v>
      </c>
      <c r="D23" s="10">
        <v>1</v>
      </c>
      <c r="E23" s="10">
        <v>2.65</v>
      </c>
      <c r="F23" s="10">
        <v>1</v>
      </c>
      <c r="G23" s="10">
        <v>1</v>
      </c>
      <c r="H23" s="11">
        <v>0.375</v>
      </c>
      <c r="I23" s="10">
        <v>600</v>
      </c>
      <c r="J23" s="13">
        <v>0.8</v>
      </c>
      <c r="K23" s="10">
        <v>0.49292900000000001</v>
      </c>
    </row>
    <row r="24" spans="1:11" x14ac:dyDescent="0.25">
      <c r="A24">
        <v>23</v>
      </c>
      <c r="B24" s="10">
        <v>3</v>
      </c>
      <c r="C24" s="10">
        <v>60</v>
      </c>
      <c r="D24" s="1">
        <v>0</v>
      </c>
      <c r="E24" s="10">
        <v>3.56</v>
      </c>
      <c r="F24" s="10">
        <v>1</v>
      </c>
      <c r="G24" s="10">
        <v>1</v>
      </c>
      <c r="H24" s="11">
        <v>0.375</v>
      </c>
      <c r="I24" s="10">
        <v>600</v>
      </c>
      <c r="J24" s="13">
        <v>0.2</v>
      </c>
      <c r="K24" s="10">
        <v>0.121281</v>
      </c>
    </row>
    <row r="25" spans="1:11" x14ac:dyDescent="0.25">
      <c r="A25">
        <v>24</v>
      </c>
      <c r="B25" s="10">
        <v>3</v>
      </c>
      <c r="C25" s="10">
        <v>60</v>
      </c>
      <c r="D25" s="1">
        <v>0</v>
      </c>
      <c r="E25" s="10">
        <v>3.56</v>
      </c>
      <c r="F25" s="10">
        <v>1</v>
      </c>
      <c r="G25" s="10">
        <v>1</v>
      </c>
      <c r="H25" s="11">
        <v>0.375</v>
      </c>
      <c r="I25" s="10">
        <v>600</v>
      </c>
      <c r="J25" s="13">
        <v>0.4</v>
      </c>
      <c r="K25" s="10">
        <v>0.20823800000000001</v>
      </c>
    </row>
    <row r="26" spans="1:11" x14ac:dyDescent="0.25">
      <c r="A26">
        <v>25</v>
      </c>
      <c r="B26" s="10">
        <v>3</v>
      </c>
      <c r="C26" s="10">
        <v>60</v>
      </c>
      <c r="D26" s="1">
        <v>0</v>
      </c>
      <c r="E26" s="10">
        <v>3.56</v>
      </c>
      <c r="F26" s="10">
        <v>1</v>
      </c>
      <c r="G26" s="10">
        <v>1</v>
      </c>
      <c r="H26" s="11">
        <v>0.375</v>
      </c>
      <c r="I26" s="10">
        <v>600</v>
      </c>
      <c r="J26" s="13">
        <v>0.6</v>
      </c>
      <c r="K26" s="10">
        <v>0.292906</v>
      </c>
    </row>
    <row r="27" spans="1:11" x14ac:dyDescent="0.25">
      <c r="A27">
        <v>26</v>
      </c>
      <c r="B27" s="10">
        <v>3</v>
      </c>
      <c r="C27" s="10">
        <v>60</v>
      </c>
      <c r="D27" s="1">
        <v>0</v>
      </c>
      <c r="E27" s="10">
        <v>3.56</v>
      </c>
      <c r="F27" s="10">
        <v>1</v>
      </c>
      <c r="G27" s="10">
        <v>1</v>
      </c>
      <c r="H27" s="11">
        <v>0.375</v>
      </c>
      <c r="I27" s="10">
        <v>600</v>
      </c>
      <c r="J27" s="13">
        <v>0.8</v>
      </c>
      <c r="K27" s="10">
        <v>0.45378000000000002</v>
      </c>
    </row>
    <row r="28" spans="1:11" x14ac:dyDescent="0.25">
      <c r="A28">
        <v>27</v>
      </c>
      <c r="B28" s="10">
        <v>3</v>
      </c>
      <c r="C28" s="10">
        <v>60</v>
      </c>
      <c r="D28" s="1">
        <v>-1</v>
      </c>
      <c r="E28" s="10">
        <v>3.56</v>
      </c>
      <c r="F28" s="10">
        <v>1</v>
      </c>
      <c r="G28" s="10">
        <v>1</v>
      </c>
      <c r="H28" s="11">
        <v>0.375</v>
      </c>
      <c r="I28" s="10">
        <v>600</v>
      </c>
      <c r="J28" s="13">
        <v>0.2</v>
      </c>
      <c r="K28" s="10">
        <v>0.121281</v>
      </c>
    </row>
    <row r="29" spans="1:11" x14ac:dyDescent="0.25">
      <c r="A29">
        <v>28</v>
      </c>
      <c r="B29" s="10">
        <v>3</v>
      </c>
      <c r="C29" s="10">
        <v>60</v>
      </c>
      <c r="D29" s="1">
        <v>-1</v>
      </c>
      <c r="E29" s="10">
        <v>3.56</v>
      </c>
      <c r="F29" s="10">
        <v>1</v>
      </c>
      <c r="G29" s="10">
        <v>1</v>
      </c>
      <c r="H29" s="11">
        <v>0.375</v>
      </c>
      <c r="I29" s="10">
        <v>600</v>
      </c>
      <c r="J29" s="13">
        <v>0.4</v>
      </c>
      <c r="K29" s="10">
        <v>0.201373</v>
      </c>
    </row>
    <row r="30" spans="1:11" x14ac:dyDescent="0.25">
      <c r="A30">
        <v>29</v>
      </c>
      <c r="B30" s="10">
        <v>3</v>
      </c>
      <c r="C30" s="10">
        <v>60</v>
      </c>
      <c r="D30" s="1">
        <v>-1</v>
      </c>
      <c r="E30" s="10">
        <v>3.56</v>
      </c>
      <c r="F30" s="10">
        <v>1</v>
      </c>
      <c r="G30" s="10">
        <v>1</v>
      </c>
      <c r="H30" s="11">
        <v>0.375</v>
      </c>
      <c r="I30" s="10">
        <v>600</v>
      </c>
      <c r="J30" s="13">
        <v>0.6</v>
      </c>
      <c r="K30" s="10">
        <v>0.292906</v>
      </c>
    </row>
    <row r="31" spans="1:11" x14ac:dyDescent="0.25">
      <c r="A31">
        <v>30</v>
      </c>
      <c r="B31" s="10">
        <v>3</v>
      </c>
      <c r="C31" s="10">
        <v>60</v>
      </c>
      <c r="D31" s="1">
        <v>-1</v>
      </c>
      <c r="E31" s="10">
        <v>3.56</v>
      </c>
      <c r="F31" s="10">
        <v>1</v>
      </c>
      <c r="G31" s="10">
        <v>1</v>
      </c>
      <c r="H31" s="11">
        <v>0.375</v>
      </c>
      <c r="I31" s="10">
        <v>600</v>
      </c>
      <c r="J31" s="13">
        <v>0.8</v>
      </c>
      <c r="K31" s="10">
        <v>0.45378000000000002</v>
      </c>
    </row>
    <row r="32" spans="1:11" x14ac:dyDescent="0.25">
      <c r="A32">
        <v>31</v>
      </c>
      <c r="B32" s="10">
        <v>3</v>
      </c>
      <c r="C32" s="10">
        <v>60</v>
      </c>
      <c r="D32" s="10">
        <v>1</v>
      </c>
      <c r="E32" s="10">
        <v>3.56</v>
      </c>
      <c r="F32" s="10">
        <v>1</v>
      </c>
      <c r="G32" s="10">
        <v>1</v>
      </c>
      <c r="H32" s="11">
        <v>0.375</v>
      </c>
      <c r="I32" s="10">
        <v>600</v>
      </c>
      <c r="J32" s="13">
        <v>0.2</v>
      </c>
      <c r="K32" s="10">
        <v>0.12814600000000001</v>
      </c>
    </row>
    <row r="33" spans="1:11" x14ac:dyDescent="0.25">
      <c r="A33">
        <v>32</v>
      </c>
      <c r="B33" s="10">
        <v>3</v>
      </c>
      <c r="C33" s="10">
        <v>60</v>
      </c>
      <c r="D33" s="10">
        <v>1</v>
      </c>
      <c r="E33" s="10">
        <v>3.56</v>
      </c>
      <c r="F33" s="10">
        <v>1</v>
      </c>
      <c r="G33" s="10">
        <v>1</v>
      </c>
      <c r="H33" s="11">
        <v>0.375</v>
      </c>
      <c r="I33" s="10">
        <v>600</v>
      </c>
      <c r="J33" s="13">
        <v>0.4</v>
      </c>
      <c r="K33" s="10">
        <v>0.201373</v>
      </c>
    </row>
    <row r="34" spans="1:11" x14ac:dyDescent="0.25">
      <c r="A34">
        <v>33</v>
      </c>
      <c r="B34" s="10">
        <v>3</v>
      </c>
      <c r="C34" s="10">
        <v>60</v>
      </c>
      <c r="D34" s="10">
        <v>1</v>
      </c>
      <c r="E34" s="10">
        <v>3.56</v>
      </c>
      <c r="F34" s="10">
        <v>1</v>
      </c>
      <c r="G34" s="10">
        <v>1</v>
      </c>
      <c r="H34" s="11">
        <v>0.375</v>
      </c>
      <c r="I34" s="10">
        <v>600</v>
      </c>
      <c r="J34" s="13">
        <v>0.8</v>
      </c>
      <c r="K34" s="10">
        <v>0.46453100000000003</v>
      </c>
    </row>
    <row r="35" spans="1:11" x14ac:dyDescent="0.25">
      <c r="A35">
        <v>34</v>
      </c>
      <c r="B35" s="9">
        <v>3</v>
      </c>
      <c r="C35" s="9">
        <v>0.6</v>
      </c>
      <c r="D35" s="6">
        <v>0</v>
      </c>
      <c r="E35" s="9">
        <v>2.65</v>
      </c>
      <c r="F35" s="9">
        <v>1</v>
      </c>
      <c r="G35" s="9">
        <v>1</v>
      </c>
      <c r="H35" s="4">
        <v>0.375</v>
      </c>
      <c r="I35" s="9">
        <v>600</v>
      </c>
      <c r="J35" s="13">
        <v>0.2</v>
      </c>
      <c r="K35" s="9">
        <v>0.16229499999999999</v>
      </c>
    </row>
    <row r="36" spans="1:11" x14ac:dyDescent="0.25">
      <c r="A36">
        <v>35</v>
      </c>
      <c r="B36" s="9">
        <v>3</v>
      </c>
      <c r="C36" s="9">
        <v>0.6</v>
      </c>
      <c r="D36" s="6">
        <v>0</v>
      </c>
      <c r="E36" s="9">
        <v>2.65</v>
      </c>
      <c r="F36" s="9">
        <v>1</v>
      </c>
      <c r="G36" s="9">
        <v>1</v>
      </c>
      <c r="H36" s="4">
        <v>0.375</v>
      </c>
      <c r="I36" s="9">
        <v>600</v>
      </c>
      <c r="J36" s="13">
        <v>0.4</v>
      </c>
      <c r="K36" s="9">
        <v>0.28852499999999998</v>
      </c>
    </row>
    <row r="37" spans="1:11" x14ac:dyDescent="0.25">
      <c r="A37">
        <v>36</v>
      </c>
      <c r="B37" s="9">
        <v>3</v>
      </c>
      <c r="C37" s="9">
        <v>0.6</v>
      </c>
      <c r="D37" s="6">
        <v>0</v>
      </c>
      <c r="E37" s="9">
        <v>2.65</v>
      </c>
      <c r="F37" s="9">
        <v>1</v>
      </c>
      <c r="G37" s="9">
        <v>1</v>
      </c>
      <c r="H37" s="4">
        <v>0.375</v>
      </c>
      <c r="I37" s="9">
        <v>600</v>
      </c>
      <c r="J37" s="13">
        <v>0.6</v>
      </c>
      <c r="K37" s="9">
        <v>0.44262299999999999</v>
      </c>
    </row>
    <row r="38" spans="1:11" x14ac:dyDescent="0.25">
      <c r="A38">
        <v>37</v>
      </c>
      <c r="B38" s="9">
        <v>3</v>
      </c>
      <c r="C38" s="9">
        <v>0.6</v>
      </c>
      <c r="D38" s="6">
        <v>0</v>
      </c>
      <c r="E38" s="9">
        <v>2.65</v>
      </c>
      <c r="F38" s="9">
        <v>1</v>
      </c>
      <c r="G38" s="9">
        <v>1</v>
      </c>
      <c r="H38" s="4">
        <v>0.375</v>
      </c>
      <c r="I38" s="9">
        <v>600</v>
      </c>
      <c r="J38" s="13">
        <v>0.8</v>
      </c>
      <c r="K38" s="9">
        <v>0.56229499999999999</v>
      </c>
    </row>
    <row r="39" spans="1:11" x14ac:dyDescent="0.25">
      <c r="A39">
        <v>38</v>
      </c>
      <c r="B39" s="9">
        <v>3</v>
      </c>
      <c r="C39" s="9">
        <v>0.6</v>
      </c>
      <c r="D39" s="6">
        <v>-1</v>
      </c>
      <c r="E39" s="9">
        <v>2.65</v>
      </c>
      <c r="F39" s="9">
        <v>1</v>
      </c>
      <c r="G39" s="9">
        <v>1</v>
      </c>
      <c r="H39" s="4">
        <v>0.375</v>
      </c>
      <c r="I39" s="9">
        <v>600</v>
      </c>
      <c r="J39" s="13">
        <v>0.2</v>
      </c>
      <c r="K39" s="5">
        <v>0.46393400000000001</v>
      </c>
    </row>
    <row r="40" spans="1:11" x14ac:dyDescent="0.25">
      <c r="A40">
        <v>39</v>
      </c>
      <c r="B40" s="9">
        <v>3</v>
      </c>
      <c r="C40" s="9">
        <v>0.6</v>
      </c>
      <c r="D40" s="6">
        <v>-1</v>
      </c>
      <c r="E40" s="9">
        <v>2.65</v>
      </c>
      <c r="F40" s="9">
        <v>1</v>
      </c>
      <c r="G40" s="9">
        <v>1</v>
      </c>
      <c r="H40" s="4">
        <v>0.375</v>
      </c>
      <c r="I40" s="9">
        <v>600</v>
      </c>
      <c r="J40" s="13">
        <v>0.4</v>
      </c>
      <c r="K40" s="9">
        <v>0.60655700000000001</v>
      </c>
    </row>
    <row r="41" spans="1:11" x14ac:dyDescent="0.25">
      <c r="A41">
        <v>40</v>
      </c>
      <c r="B41" s="9">
        <v>3</v>
      </c>
      <c r="C41" s="9">
        <v>0.6</v>
      </c>
      <c r="D41" s="6">
        <v>-1</v>
      </c>
      <c r="E41" s="9">
        <v>2.65</v>
      </c>
      <c r="F41" s="9">
        <v>1</v>
      </c>
      <c r="G41" s="9">
        <v>1</v>
      </c>
      <c r="H41" s="4">
        <v>0.375</v>
      </c>
      <c r="I41" s="9">
        <v>600</v>
      </c>
      <c r="J41" s="13">
        <v>0.6</v>
      </c>
      <c r="K41" s="9">
        <v>0.79180300000000003</v>
      </c>
    </row>
    <row r="42" spans="1:11" x14ac:dyDescent="0.25">
      <c r="A42">
        <v>41</v>
      </c>
      <c r="B42" s="9">
        <v>3</v>
      </c>
      <c r="C42" s="9">
        <v>0.6</v>
      </c>
      <c r="D42" s="6">
        <v>-1</v>
      </c>
      <c r="E42" s="9">
        <v>2.65</v>
      </c>
      <c r="F42" s="9">
        <v>1</v>
      </c>
      <c r="G42" s="9">
        <v>1</v>
      </c>
      <c r="H42" s="4">
        <v>0.375</v>
      </c>
      <c r="I42" s="9">
        <v>600</v>
      </c>
      <c r="J42" s="13">
        <v>0.8</v>
      </c>
      <c r="K42" s="9">
        <v>0.91639300000000001</v>
      </c>
    </row>
    <row r="43" spans="1:11" x14ac:dyDescent="0.25">
      <c r="A43">
        <v>42</v>
      </c>
      <c r="B43" s="10">
        <v>3</v>
      </c>
      <c r="C43" s="10">
        <v>0.6</v>
      </c>
      <c r="D43" s="10">
        <v>1</v>
      </c>
      <c r="E43" s="10">
        <v>2.65</v>
      </c>
      <c r="F43" s="10">
        <v>1</v>
      </c>
      <c r="G43" s="10">
        <v>1</v>
      </c>
      <c r="H43" s="11">
        <v>0.375</v>
      </c>
      <c r="I43" s="10">
        <v>600</v>
      </c>
      <c r="J43" s="13">
        <v>0.2</v>
      </c>
      <c r="K43" s="10">
        <v>2.5468000000000001E-2</v>
      </c>
    </row>
    <row r="44" spans="1:11" x14ac:dyDescent="0.25">
      <c r="A44">
        <v>43</v>
      </c>
      <c r="B44" s="10">
        <v>3</v>
      </c>
      <c r="C44" s="10">
        <v>0.6</v>
      </c>
      <c r="D44" s="10">
        <v>1</v>
      </c>
      <c r="E44" s="10">
        <v>2.65</v>
      </c>
      <c r="F44" s="10">
        <v>1</v>
      </c>
      <c r="G44" s="10">
        <v>1</v>
      </c>
      <c r="H44" s="11">
        <v>0.375</v>
      </c>
      <c r="I44" s="10">
        <v>600</v>
      </c>
      <c r="J44" s="13">
        <v>0.4</v>
      </c>
      <c r="K44" s="10">
        <v>7.7452999999999994E-2</v>
      </c>
    </row>
    <row r="45" spans="1:11" x14ac:dyDescent="0.25">
      <c r="A45">
        <v>44</v>
      </c>
      <c r="B45" s="10">
        <v>3</v>
      </c>
      <c r="C45" s="10">
        <v>0.6</v>
      </c>
      <c r="D45" s="10">
        <v>1</v>
      </c>
      <c r="E45" s="10">
        <v>2.65</v>
      </c>
      <c r="F45" s="10">
        <v>1</v>
      </c>
      <c r="G45" s="10">
        <v>1</v>
      </c>
      <c r="H45" s="11">
        <v>0.375</v>
      </c>
      <c r="I45" s="10">
        <v>600</v>
      </c>
      <c r="J45" s="13">
        <v>0.6</v>
      </c>
      <c r="K45" s="10">
        <v>0.24262300000000001</v>
      </c>
    </row>
    <row r="46" spans="1:11" x14ac:dyDescent="0.25">
      <c r="A46">
        <v>45</v>
      </c>
      <c r="B46" s="10">
        <v>3</v>
      </c>
      <c r="C46" s="10">
        <v>0.6</v>
      </c>
      <c r="D46" s="10">
        <v>1</v>
      </c>
      <c r="E46" s="10">
        <v>2.65</v>
      </c>
      <c r="F46" s="10">
        <v>1</v>
      </c>
      <c r="G46" s="10">
        <v>1</v>
      </c>
      <c r="H46" s="11">
        <v>0.375</v>
      </c>
      <c r="I46" s="10">
        <v>600</v>
      </c>
      <c r="J46" s="13">
        <v>0.8</v>
      </c>
      <c r="K46" s="10">
        <v>0.32131100000000001</v>
      </c>
    </row>
    <row r="47" spans="1:11" x14ac:dyDescent="0.25">
      <c r="A47">
        <v>46</v>
      </c>
      <c r="B47" s="6">
        <v>3</v>
      </c>
      <c r="C47" s="3">
        <v>0.6</v>
      </c>
      <c r="D47" s="6">
        <v>0</v>
      </c>
      <c r="E47" s="6">
        <v>3.56</v>
      </c>
      <c r="F47" s="6">
        <v>1</v>
      </c>
      <c r="G47" s="6">
        <v>1</v>
      </c>
      <c r="H47" s="7">
        <v>0.375</v>
      </c>
      <c r="I47" s="6">
        <v>600</v>
      </c>
      <c r="J47" s="13">
        <v>0.2</v>
      </c>
      <c r="K47" s="6">
        <v>0.148148</v>
      </c>
    </row>
    <row r="48" spans="1:11" x14ac:dyDescent="0.25">
      <c r="A48">
        <v>47</v>
      </c>
      <c r="B48" s="6">
        <v>3</v>
      </c>
      <c r="C48" s="3">
        <v>0.6</v>
      </c>
      <c r="D48" s="6">
        <v>0</v>
      </c>
      <c r="E48" s="6">
        <v>3.56</v>
      </c>
      <c r="F48" s="6">
        <v>1</v>
      </c>
      <c r="G48" s="6">
        <v>1</v>
      </c>
      <c r="H48" s="7">
        <v>0.375</v>
      </c>
      <c r="I48" s="6">
        <v>600</v>
      </c>
      <c r="J48" s="13">
        <v>0.4</v>
      </c>
      <c r="K48" s="6">
        <v>0.280864</v>
      </c>
    </row>
    <row r="49" spans="1:11" x14ac:dyDescent="0.25">
      <c r="A49">
        <v>48</v>
      </c>
      <c r="B49" s="6">
        <v>3</v>
      </c>
      <c r="C49" s="3">
        <v>0.6</v>
      </c>
      <c r="D49" s="6">
        <v>0</v>
      </c>
      <c r="E49" s="6">
        <v>3.56</v>
      </c>
      <c r="F49" s="6">
        <v>1</v>
      </c>
      <c r="G49" s="6">
        <v>1</v>
      </c>
      <c r="H49" s="7">
        <v>0.375</v>
      </c>
      <c r="I49" s="6">
        <v>600</v>
      </c>
      <c r="J49" s="13">
        <v>0.6</v>
      </c>
      <c r="K49" s="6">
        <v>0.44135799999999997</v>
      </c>
    </row>
    <row r="50" spans="1:11" x14ac:dyDescent="0.25">
      <c r="A50">
        <v>49</v>
      </c>
      <c r="B50" s="6">
        <v>3</v>
      </c>
      <c r="C50" s="3">
        <v>0.6</v>
      </c>
      <c r="D50" s="6">
        <v>0</v>
      </c>
      <c r="E50" s="6">
        <v>3.56</v>
      </c>
      <c r="F50" s="6">
        <v>1</v>
      </c>
      <c r="G50" s="6">
        <v>1</v>
      </c>
      <c r="H50" s="7">
        <v>0.375</v>
      </c>
      <c r="I50" s="6">
        <v>600</v>
      </c>
      <c r="J50" s="13">
        <v>0.8</v>
      </c>
      <c r="K50" s="6">
        <v>0.56172800000000001</v>
      </c>
    </row>
    <row r="51" spans="1:11" x14ac:dyDescent="0.25">
      <c r="A51">
        <v>50</v>
      </c>
      <c r="B51" s="6">
        <v>3</v>
      </c>
      <c r="C51" s="3">
        <v>0.6</v>
      </c>
      <c r="D51" s="6">
        <v>-1</v>
      </c>
      <c r="E51" s="6">
        <v>3.56</v>
      </c>
      <c r="F51" s="6">
        <v>1</v>
      </c>
      <c r="G51" s="6">
        <v>1</v>
      </c>
      <c r="H51" s="7">
        <v>0.375</v>
      </c>
      <c r="I51" s="6">
        <v>600</v>
      </c>
      <c r="J51" s="13">
        <v>0.2</v>
      </c>
      <c r="K51" s="6">
        <v>0.50617299999999998</v>
      </c>
    </row>
    <row r="52" spans="1:11" x14ac:dyDescent="0.25">
      <c r="A52">
        <v>51</v>
      </c>
      <c r="B52" s="6">
        <v>3</v>
      </c>
      <c r="C52" s="3">
        <v>0.6</v>
      </c>
      <c r="D52" s="6">
        <v>-1</v>
      </c>
      <c r="E52" s="6">
        <v>3.56</v>
      </c>
      <c r="F52" s="6">
        <v>1</v>
      </c>
      <c r="G52" s="6">
        <v>1</v>
      </c>
      <c r="H52" s="7">
        <v>0.375</v>
      </c>
      <c r="I52" s="6">
        <v>600</v>
      </c>
      <c r="J52" s="13">
        <v>0.4</v>
      </c>
      <c r="K52" s="6">
        <v>0.77160499999999999</v>
      </c>
    </row>
    <row r="53" spans="1:11" x14ac:dyDescent="0.25">
      <c r="A53">
        <v>52</v>
      </c>
      <c r="B53" s="6">
        <v>3</v>
      </c>
      <c r="C53" s="3">
        <v>0.6</v>
      </c>
      <c r="D53" s="6">
        <v>-1</v>
      </c>
      <c r="E53" s="6">
        <v>3.56</v>
      </c>
      <c r="F53" s="6">
        <v>1</v>
      </c>
      <c r="G53" s="6">
        <v>1</v>
      </c>
      <c r="H53" s="7">
        <v>0.375</v>
      </c>
      <c r="I53" s="6">
        <v>600</v>
      </c>
      <c r="J53" s="13">
        <v>0.6</v>
      </c>
      <c r="K53" s="6">
        <v>0.86111000000000004</v>
      </c>
    </row>
    <row r="54" spans="1:11" x14ac:dyDescent="0.25">
      <c r="A54">
        <v>53</v>
      </c>
      <c r="B54" s="6">
        <v>3</v>
      </c>
      <c r="C54" s="3">
        <v>0.6</v>
      </c>
      <c r="D54" s="6">
        <v>-1</v>
      </c>
      <c r="E54" s="6">
        <v>3.56</v>
      </c>
      <c r="F54" s="6">
        <v>1</v>
      </c>
      <c r="G54" s="6">
        <v>1</v>
      </c>
      <c r="H54" s="7">
        <v>0.375</v>
      </c>
      <c r="I54" s="6">
        <v>600</v>
      </c>
      <c r="J54" s="13">
        <v>0.8</v>
      </c>
      <c r="K54" s="6">
        <v>0.97839500000000001</v>
      </c>
    </row>
    <row r="55" spans="1:11" x14ac:dyDescent="0.25">
      <c r="A55">
        <v>54</v>
      </c>
      <c r="B55" s="1">
        <v>3</v>
      </c>
      <c r="C55" s="8">
        <v>0.6</v>
      </c>
      <c r="D55" s="10">
        <v>1</v>
      </c>
      <c r="E55" s="1">
        <v>3.56</v>
      </c>
      <c r="F55" s="1">
        <v>1</v>
      </c>
      <c r="G55" s="1">
        <v>1</v>
      </c>
      <c r="H55" s="2">
        <v>0.375</v>
      </c>
      <c r="I55" s="1">
        <v>600</v>
      </c>
      <c r="J55" s="13">
        <v>0.2</v>
      </c>
      <c r="K55" s="1">
        <v>1.2E-2</v>
      </c>
    </row>
    <row r="56" spans="1:11" x14ac:dyDescent="0.25">
      <c r="A56">
        <v>55</v>
      </c>
      <c r="B56" s="1">
        <v>3</v>
      </c>
      <c r="C56" s="8">
        <v>0.6</v>
      </c>
      <c r="D56" s="10">
        <v>1</v>
      </c>
      <c r="E56" s="1">
        <v>3.56</v>
      </c>
      <c r="F56" s="1">
        <v>1</v>
      </c>
      <c r="G56" s="1">
        <v>1</v>
      </c>
      <c r="H56" s="2">
        <v>0.375</v>
      </c>
      <c r="I56" s="1">
        <v>600</v>
      </c>
      <c r="J56" s="13">
        <v>0.4</v>
      </c>
      <c r="K56" s="1">
        <v>4.3200000000000002E-2</v>
      </c>
    </row>
    <row r="57" spans="1:11" x14ac:dyDescent="0.25">
      <c r="A57">
        <v>56</v>
      </c>
      <c r="B57" s="1">
        <v>3</v>
      </c>
      <c r="C57" s="8">
        <v>0.6</v>
      </c>
      <c r="D57" s="10">
        <v>1</v>
      </c>
      <c r="E57" s="1">
        <v>3.56</v>
      </c>
      <c r="F57" s="1">
        <v>1</v>
      </c>
      <c r="G57" s="1">
        <v>1</v>
      </c>
      <c r="H57" s="2">
        <v>0.375</v>
      </c>
      <c r="I57" s="1">
        <v>600</v>
      </c>
      <c r="J57" s="13">
        <v>0.6</v>
      </c>
      <c r="K57" s="1">
        <v>0.12654299999999999</v>
      </c>
    </row>
    <row r="58" spans="1:11" x14ac:dyDescent="0.25">
      <c r="A58">
        <v>57</v>
      </c>
      <c r="B58" s="1">
        <v>3</v>
      </c>
      <c r="C58" s="8">
        <v>0.6</v>
      </c>
      <c r="D58" s="10">
        <v>1</v>
      </c>
      <c r="E58" s="1">
        <v>3.56</v>
      </c>
      <c r="F58" s="1">
        <v>1</v>
      </c>
      <c r="G58" s="1">
        <v>1</v>
      </c>
      <c r="H58" s="2">
        <v>0.375</v>
      </c>
      <c r="I58" s="1">
        <v>600</v>
      </c>
      <c r="J58" s="13">
        <v>0.8</v>
      </c>
      <c r="K58" s="1">
        <v>0.20679</v>
      </c>
    </row>
    <row r="62" spans="1:11" x14ac:dyDescent="0.25">
      <c r="J62" s="13"/>
    </row>
    <row r="63" spans="1:11" x14ac:dyDescent="0.25">
      <c r="J63" s="13"/>
    </row>
    <row r="64" spans="1:11" x14ac:dyDescent="0.25">
      <c r="J64" s="13"/>
    </row>
    <row r="65" spans="10:10" x14ac:dyDescent="0.25">
      <c r="J65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1F256-9E06-464E-A643-96BC9C1454B0}">
  <dimension ref="A1:O58"/>
  <sheetViews>
    <sheetView topLeftCell="A37" workbookViewId="0">
      <selection activeCell="R48" sqref="R48"/>
    </sheetView>
  </sheetViews>
  <sheetFormatPr defaultRowHeight="13.95" x14ac:dyDescent="0.25"/>
  <sheetData>
    <row r="1" spans="1:15" x14ac:dyDescent="0.25">
      <c r="A1" s="14" t="s">
        <v>13</v>
      </c>
      <c r="B1" s="13" t="s">
        <v>14</v>
      </c>
      <c r="C1" s="13" t="s">
        <v>15</v>
      </c>
      <c r="D1" s="15" t="s">
        <v>5</v>
      </c>
      <c r="E1" s="13" t="s">
        <v>16</v>
      </c>
      <c r="F1" s="13" t="s">
        <v>17</v>
      </c>
      <c r="G1" s="16" t="s">
        <v>18</v>
      </c>
      <c r="H1" s="17" t="s">
        <v>19</v>
      </c>
      <c r="I1" s="13" t="s">
        <v>7</v>
      </c>
      <c r="J1" s="18" t="s">
        <v>20</v>
      </c>
      <c r="K1" s="15" t="s">
        <v>11</v>
      </c>
      <c r="L1" s="15" t="s">
        <v>21</v>
      </c>
      <c r="M1" s="19" t="s">
        <v>22</v>
      </c>
      <c r="N1" s="20" t="s">
        <v>23</v>
      </c>
      <c r="O1" s="21" t="s">
        <v>12</v>
      </c>
    </row>
    <row r="2" spans="1:15" x14ac:dyDescent="0.25">
      <c r="A2">
        <v>1</v>
      </c>
      <c r="B2" s="22">
        <f>支撑剂密度美式!B2*0.0254</f>
        <v>7.619999999999999E-2</v>
      </c>
      <c r="C2" s="23">
        <f>支撑剂密度美式!C2*0.159/60</f>
        <v>0.159</v>
      </c>
      <c r="D2" s="24">
        <f>支撑剂密度美式!D2</f>
        <v>0</v>
      </c>
      <c r="E2" s="24">
        <f>支撑剂密度美式!E2*1000</f>
        <v>1540</v>
      </c>
      <c r="F2" s="22">
        <f>支撑剂密度美式!I2/1000000</f>
        <v>5.9999999999999995E-4</v>
      </c>
      <c r="G2" s="16">
        <f>支撑剂密度美式!G2</f>
        <v>1</v>
      </c>
      <c r="H2" s="17">
        <f>支撑剂密度美式!H2*0.0254</f>
        <v>9.5249999999999987E-3</v>
      </c>
      <c r="I2" s="24">
        <f>支撑剂密度美式!F2</f>
        <v>1</v>
      </c>
      <c r="J2" s="16">
        <f>POWER(I2,-0.356)</f>
        <v>1</v>
      </c>
      <c r="K2" s="25">
        <f>支撑剂密度美式!J2</f>
        <v>0.2</v>
      </c>
      <c r="L2" s="26">
        <f>POWER(M2,-0.05)</f>
        <v>1.1153106467884029</v>
      </c>
      <c r="M2" s="27">
        <f>(4*E2*F2*F2*C2)/(18*3.1415926*G2*H2*B2*B2)</f>
        <v>0.11274130040242476</v>
      </c>
      <c r="N2">
        <f>LOG(M2,10)</f>
        <v>-0.94791696016386828</v>
      </c>
      <c r="O2" s="23">
        <f>支撑剂密度美式!K2</f>
        <v>0.16836599999999999</v>
      </c>
    </row>
    <row r="3" spans="1:15" x14ac:dyDescent="0.25">
      <c r="A3">
        <v>2</v>
      </c>
      <c r="B3" s="22">
        <f>支撑剂密度美式!B3*0.0254</f>
        <v>7.619999999999999E-2</v>
      </c>
      <c r="C3" s="23">
        <f>支撑剂密度美式!C3*0.159/60</f>
        <v>0.159</v>
      </c>
      <c r="D3" s="24">
        <f>支撑剂密度美式!D3</f>
        <v>0</v>
      </c>
      <c r="E3" s="24">
        <f>支撑剂密度美式!E3*1000</f>
        <v>1540</v>
      </c>
      <c r="F3" s="22">
        <f>支撑剂密度美式!I3/1000000</f>
        <v>5.9999999999999995E-4</v>
      </c>
      <c r="G3" s="16">
        <f>支撑剂密度美式!G3</f>
        <v>1</v>
      </c>
      <c r="H3" s="17">
        <f>支撑剂密度美式!H3*0.0254</f>
        <v>9.5249999999999987E-3</v>
      </c>
      <c r="I3" s="24">
        <f>支撑剂密度美式!F3</f>
        <v>1</v>
      </c>
      <c r="J3" s="16">
        <f t="shared" ref="J3:J11" si="0">POWER(I3,-0.356)</f>
        <v>1</v>
      </c>
      <c r="K3" s="25">
        <f>支撑剂密度美式!J3</f>
        <v>0.4</v>
      </c>
      <c r="L3" s="26">
        <f t="shared" ref="L3:L11" si="1">POWER(M3,-0.05)</f>
        <v>1.1153106467884029</v>
      </c>
      <c r="M3" s="27">
        <f t="shared" ref="M3:M11" si="2">(4*E3*F3*F3*C3)/(18*3.1415926*G3*H3*B3*B3)</f>
        <v>0.11274130040242476</v>
      </c>
      <c r="N3">
        <f t="shared" ref="N3:N11" si="3">LOG(M3,10)</f>
        <v>-0.94791696016386828</v>
      </c>
      <c r="O3" s="23">
        <f>支撑剂密度美式!K3</f>
        <v>0.263158</v>
      </c>
    </row>
    <row r="4" spans="1:15" x14ac:dyDescent="0.25">
      <c r="A4">
        <v>3</v>
      </c>
      <c r="B4" s="22">
        <f>支撑剂密度美式!B4*0.0254</f>
        <v>7.619999999999999E-2</v>
      </c>
      <c r="C4" s="23">
        <f>支撑剂密度美式!C4*0.159/60</f>
        <v>0.159</v>
      </c>
      <c r="D4" s="24">
        <f>支撑剂密度美式!D4</f>
        <v>0</v>
      </c>
      <c r="E4" s="24">
        <f>支撑剂密度美式!E4*1000</f>
        <v>1540</v>
      </c>
      <c r="F4" s="22">
        <f>支撑剂密度美式!I4/1000000</f>
        <v>5.9999999999999995E-4</v>
      </c>
      <c r="G4" s="16">
        <f>支撑剂密度美式!G4</f>
        <v>1</v>
      </c>
      <c r="H4" s="17">
        <f>支撑剂密度美式!H4*0.0254</f>
        <v>9.5249999999999987E-3</v>
      </c>
      <c r="I4" s="24">
        <f>支撑剂密度美式!F4</f>
        <v>1</v>
      </c>
      <c r="J4" s="16">
        <f t="shared" si="0"/>
        <v>1</v>
      </c>
      <c r="K4" s="25">
        <f>支撑剂密度美式!J4</f>
        <v>0.6</v>
      </c>
      <c r="L4" s="26">
        <f t="shared" si="1"/>
        <v>1.1153106467884029</v>
      </c>
      <c r="M4" s="27">
        <f t="shared" si="2"/>
        <v>0.11274130040242476</v>
      </c>
      <c r="N4">
        <f t="shared" si="3"/>
        <v>-0.94791696016386828</v>
      </c>
      <c r="O4" s="23">
        <f>支撑剂密度美式!K4</f>
        <v>0.41876400000000003</v>
      </c>
    </row>
    <row r="5" spans="1:15" x14ac:dyDescent="0.25">
      <c r="A5">
        <v>4</v>
      </c>
      <c r="B5" s="22">
        <f>支撑剂密度美式!B5*0.0254</f>
        <v>7.619999999999999E-2</v>
      </c>
      <c r="C5" s="23">
        <f>支撑剂密度美式!C5*0.159/60</f>
        <v>0.159</v>
      </c>
      <c r="D5" s="24">
        <f>支撑剂密度美式!D5</f>
        <v>0</v>
      </c>
      <c r="E5" s="24">
        <f>支撑剂密度美式!E5*1000</f>
        <v>1540</v>
      </c>
      <c r="F5" s="22">
        <f>支撑剂密度美式!I5/1000000</f>
        <v>5.9999999999999995E-4</v>
      </c>
      <c r="G5" s="16">
        <f>支撑剂密度美式!G5</f>
        <v>1</v>
      </c>
      <c r="H5" s="17">
        <f>支撑剂密度美式!H5*0.0254</f>
        <v>9.5249999999999987E-3</v>
      </c>
      <c r="I5" s="24">
        <f>支撑剂密度美式!F5</f>
        <v>1</v>
      </c>
      <c r="J5" s="16">
        <f t="shared" si="0"/>
        <v>1</v>
      </c>
      <c r="K5" s="25">
        <f>支撑剂密度美式!J5</f>
        <v>0.8</v>
      </c>
      <c r="L5" s="26">
        <f t="shared" si="1"/>
        <v>1.1153106467884029</v>
      </c>
      <c r="M5" s="27">
        <f t="shared" si="2"/>
        <v>0.11274130040242476</v>
      </c>
      <c r="N5">
        <f t="shared" si="3"/>
        <v>-0.94791696016386828</v>
      </c>
      <c r="O5" s="23">
        <f>支撑剂密度美式!K5</f>
        <v>0.53189200000000003</v>
      </c>
    </row>
    <row r="6" spans="1:15" x14ac:dyDescent="0.25">
      <c r="A6">
        <v>5</v>
      </c>
      <c r="B6" s="22">
        <f>支撑剂密度美式!B6*0.0254</f>
        <v>7.619999999999999E-2</v>
      </c>
      <c r="C6" s="23">
        <f>支撑剂密度美式!C6*0.159/60</f>
        <v>0.159</v>
      </c>
      <c r="D6" s="24">
        <f>支撑剂密度美式!D6</f>
        <v>-1</v>
      </c>
      <c r="E6" s="24">
        <f>支撑剂密度美式!E6*1000</f>
        <v>1540</v>
      </c>
      <c r="F6" s="22">
        <f>支撑剂密度美式!I6/1000000</f>
        <v>5.9999999999999995E-4</v>
      </c>
      <c r="G6" s="16">
        <f>支撑剂密度美式!G6</f>
        <v>1</v>
      </c>
      <c r="H6" s="17">
        <f>支撑剂密度美式!H6*0.0254</f>
        <v>9.5249999999999987E-3</v>
      </c>
      <c r="I6" s="24">
        <f>支撑剂密度美式!F6</f>
        <v>1</v>
      </c>
      <c r="J6" s="16">
        <f t="shared" si="0"/>
        <v>1</v>
      </c>
      <c r="K6" s="25">
        <f>支撑剂密度美式!J6</f>
        <v>0.2</v>
      </c>
      <c r="L6" s="26">
        <f t="shared" si="1"/>
        <v>1.1153106467884029</v>
      </c>
      <c r="M6" s="27">
        <f t="shared" si="2"/>
        <v>0.11274130040242476</v>
      </c>
      <c r="N6">
        <f t="shared" si="3"/>
        <v>-0.94791696016386828</v>
      </c>
      <c r="O6" s="23">
        <f>支撑剂密度美式!K6</f>
        <v>0.16936599999999999</v>
      </c>
    </row>
    <row r="7" spans="1:15" x14ac:dyDescent="0.25">
      <c r="A7">
        <v>6</v>
      </c>
      <c r="B7" s="22">
        <f>支撑剂密度美式!B7*0.0254</f>
        <v>7.619999999999999E-2</v>
      </c>
      <c r="C7" s="23">
        <f>支撑剂密度美式!C7*0.159/60</f>
        <v>0.159</v>
      </c>
      <c r="D7" s="24">
        <f>支撑剂密度美式!D7</f>
        <v>-1</v>
      </c>
      <c r="E7" s="24">
        <f>支撑剂密度美式!E7*1000</f>
        <v>1540</v>
      </c>
      <c r="F7" s="22">
        <f>支撑剂密度美式!I7/1000000</f>
        <v>5.9999999999999995E-4</v>
      </c>
      <c r="G7" s="16">
        <f>支撑剂密度美式!G7</f>
        <v>1</v>
      </c>
      <c r="H7" s="17">
        <f>支撑剂密度美式!H7*0.0254</f>
        <v>9.5249999999999987E-3</v>
      </c>
      <c r="I7" s="24">
        <f>支撑剂密度美式!F7</f>
        <v>1</v>
      </c>
      <c r="J7" s="16">
        <f t="shared" si="0"/>
        <v>1</v>
      </c>
      <c r="K7" s="25">
        <f>支撑剂密度美式!J7</f>
        <v>0.4</v>
      </c>
      <c r="L7" s="26">
        <f t="shared" si="1"/>
        <v>1.1153106467884029</v>
      </c>
      <c r="M7" s="27">
        <f t="shared" si="2"/>
        <v>0.11274130040242476</v>
      </c>
      <c r="N7">
        <f t="shared" si="3"/>
        <v>-0.94791696016386828</v>
      </c>
      <c r="O7" s="23">
        <f>支撑剂密度美式!K7</f>
        <v>0.27688800000000002</v>
      </c>
    </row>
    <row r="8" spans="1:15" x14ac:dyDescent="0.25">
      <c r="A8">
        <v>7</v>
      </c>
      <c r="B8" s="22">
        <f>支撑剂密度美式!B8*0.0254</f>
        <v>7.619999999999999E-2</v>
      </c>
      <c r="C8" s="23">
        <f>支撑剂密度美式!C8*0.159/60</f>
        <v>0.159</v>
      </c>
      <c r="D8" s="24">
        <f>支撑剂密度美式!D8</f>
        <v>-1</v>
      </c>
      <c r="E8" s="24">
        <f>支撑剂密度美式!E8*1000</f>
        <v>1540</v>
      </c>
      <c r="F8" s="22">
        <f>支撑剂密度美式!I8/1000000</f>
        <v>5.9999999999999995E-4</v>
      </c>
      <c r="G8" s="16">
        <f>支撑剂密度美式!G8</f>
        <v>1</v>
      </c>
      <c r="H8" s="17">
        <f>支撑剂密度美式!H8*0.0254</f>
        <v>9.5249999999999987E-3</v>
      </c>
      <c r="I8" s="24">
        <f>支撑剂密度美式!F8</f>
        <v>1</v>
      </c>
      <c r="J8" s="16">
        <f t="shared" si="0"/>
        <v>1</v>
      </c>
      <c r="K8" s="25">
        <f>支撑剂密度美式!J8</f>
        <v>0.6</v>
      </c>
      <c r="L8" s="26">
        <f t="shared" si="1"/>
        <v>1.1153106467884029</v>
      </c>
      <c r="M8" s="27">
        <f t="shared" si="2"/>
        <v>0.11274130040242476</v>
      </c>
      <c r="N8">
        <f t="shared" si="3"/>
        <v>-0.94791696016386828</v>
      </c>
      <c r="O8" s="23">
        <f>支撑剂密度美式!K8</f>
        <v>0.39130399999999999</v>
      </c>
    </row>
    <row r="9" spans="1:15" x14ac:dyDescent="0.25">
      <c r="A9">
        <v>8</v>
      </c>
      <c r="B9" s="22">
        <f>支撑剂密度美式!B9*0.0254</f>
        <v>7.619999999999999E-2</v>
      </c>
      <c r="C9" s="23">
        <f>支撑剂密度美式!C9*0.159/60</f>
        <v>0.159</v>
      </c>
      <c r="D9" s="24">
        <f>支撑剂密度美式!D9</f>
        <v>-1</v>
      </c>
      <c r="E9" s="24">
        <f>支撑剂密度美式!E9*1000</f>
        <v>1540</v>
      </c>
      <c r="F9" s="22">
        <f>支撑剂密度美式!I9/1000000</f>
        <v>5.9999999999999995E-4</v>
      </c>
      <c r="G9" s="16">
        <f>支撑剂密度美式!G9</f>
        <v>1</v>
      </c>
      <c r="H9" s="17">
        <f>支撑剂密度美式!H9*0.0254</f>
        <v>9.5249999999999987E-3</v>
      </c>
      <c r="I9" s="24">
        <f>支撑剂密度美式!F9</f>
        <v>1</v>
      </c>
      <c r="J9" s="16">
        <f t="shared" si="0"/>
        <v>1</v>
      </c>
      <c r="K9" s="25">
        <f>支撑剂密度美式!J9</f>
        <v>0.8</v>
      </c>
      <c r="L9" s="26">
        <f t="shared" si="1"/>
        <v>1.1153106467884029</v>
      </c>
      <c r="M9" s="27">
        <f t="shared" si="2"/>
        <v>0.11274130040242476</v>
      </c>
      <c r="N9">
        <f t="shared" si="3"/>
        <v>-0.94791696016386828</v>
      </c>
      <c r="O9" s="23">
        <f>支撑剂密度美式!K9</f>
        <v>0.53089200000000003</v>
      </c>
    </row>
    <row r="10" spans="1:15" x14ac:dyDescent="0.25">
      <c r="A10">
        <v>9</v>
      </c>
      <c r="B10" s="22">
        <f>支撑剂密度美式!B10*0.0254</f>
        <v>7.619999999999999E-2</v>
      </c>
      <c r="C10" s="23">
        <f>支撑剂密度美式!C10*0.159/60</f>
        <v>0.159</v>
      </c>
      <c r="D10" s="24">
        <f>支撑剂密度美式!D10</f>
        <v>1</v>
      </c>
      <c r="E10" s="24">
        <f>支撑剂密度美式!E10*1000</f>
        <v>1540</v>
      </c>
      <c r="F10" s="22">
        <f>支撑剂密度美式!I10/1000000</f>
        <v>5.9999999999999995E-4</v>
      </c>
      <c r="G10" s="16">
        <f>支撑剂密度美式!G10</f>
        <v>1</v>
      </c>
      <c r="H10" s="17">
        <f>支撑剂密度美式!H10*0.0254</f>
        <v>9.5249999999999987E-3</v>
      </c>
      <c r="I10" s="24">
        <f>支撑剂密度美式!F10</f>
        <v>1</v>
      </c>
      <c r="J10" s="16">
        <f t="shared" si="0"/>
        <v>1</v>
      </c>
      <c r="K10" s="25">
        <f>支撑剂密度美式!J10</f>
        <v>0.2</v>
      </c>
      <c r="L10" s="26">
        <f t="shared" si="1"/>
        <v>1.1153106467884029</v>
      </c>
      <c r="M10" s="27">
        <f t="shared" si="2"/>
        <v>0.11274130040242476</v>
      </c>
      <c r="N10">
        <f t="shared" si="3"/>
        <v>-0.94791696016386828</v>
      </c>
      <c r="O10" s="23">
        <f>支撑剂密度美式!K10</f>
        <v>0.16736599999999999</v>
      </c>
    </row>
    <row r="11" spans="1:15" x14ac:dyDescent="0.25">
      <c r="A11">
        <v>10</v>
      </c>
      <c r="B11" s="22">
        <f>支撑剂密度美式!B11*0.0254</f>
        <v>7.619999999999999E-2</v>
      </c>
      <c r="C11" s="23">
        <f>支撑剂密度美式!C11*0.159/60</f>
        <v>0.159</v>
      </c>
      <c r="D11" s="24">
        <f>支撑剂密度美式!D11</f>
        <v>1</v>
      </c>
      <c r="E11" s="24">
        <f>支撑剂密度美式!E11*1000</f>
        <v>1540</v>
      </c>
      <c r="F11" s="22">
        <f>支撑剂密度美式!I11/1000000</f>
        <v>5.9999999999999995E-4</v>
      </c>
      <c r="G11" s="16">
        <f>支撑剂密度美式!G11</f>
        <v>1</v>
      </c>
      <c r="H11" s="17">
        <f>支撑剂密度美式!H11*0.0254</f>
        <v>9.5249999999999987E-3</v>
      </c>
      <c r="I11" s="24">
        <f>支撑剂密度美式!F11</f>
        <v>1</v>
      </c>
      <c r="J11" s="16">
        <f t="shared" si="0"/>
        <v>1</v>
      </c>
      <c r="K11" s="25">
        <f>支撑剂密度美式!J11</f>
        <v>0.4</v>
      </c>
      <c r="L11" s="26">
        <f t="shared" si="1"/>
        <v>1.1153106467884029</v>
      </c>
      <c r="M11" s="27">
        <f t="shared" si="2"/>
        <v>0.11274130040242476</v>
      </c>
      <c r="N11">
        <f t="shared" si="3"/>
        <v>-0.94791696016386828</v>
      </c>
      <c r="O11" s="23">
        <f>支撑剂密度美式!K11</f>
        <v>0.25629299999999999</v>
      </c>
    </row>
    <row r="12" spans="1:15" x14ac:dyDescent="0.25">
      <c r="A12">
        <v>11</v>
      </c>
      <c r="B12" s="22">
        <f>支撑剂密度美式!B12*0.0254</f>
        <v>7.619999999999999E-2</v>
      </c>
      <c r="C12" s="23">
        <f>支撑剂密度美式!C12*0.159/60</f>
        <v>0.159</v>
      </c>
      <c r="D12" s="24">
        <f>支撑剂密度美式!D12</f>
        <v>1</v>
      </c>
      <c r="E12" s="24">
        <f>支撑剂密度美式!E12*1000</f>
        <v>1540</v>
      </c>
      <c r="F12" s="22">
        <f>支撑剂密度美式!I12/1000000</f>
        <v>5.9999999999999995E-4</v>
      </c>
      <c r="G12" s="16">
        <f>支撑剂密度美式!G12</f>
        <v>1</v>
      </c>
      <c r="H12" s="17">
        <f>支撑剂密度美式!H12*0.0254</f>
        <v>9.5249999999999987E-3</v>
      </c>
      <c r="I12" s="24">
        <f>支撑剂密度美式!F12</f>
        <v>1</v>
      </c>
      <c r="J12" s="16">
        <f t="shared" ref="J12:J58" si="4">POWER(I12,-0.356)</f>
        <v>1</v>
      </c>
      <c r="K12" s="25">
        <f>支撑剂密度美式!J12</f>
        <v>0.8</v>
      </c>
      <c r="L12" s="26">
        <f t="shared" ref="L12:L58" si="5">POWER(M12,-0.05)</f>
        <v>1.1153106467884029</v>
      </c>
      <c r="M12" s="27">
        <f t="shared" ref="M12:M58" si="6">(4*E12*F12*F12*C12)/(18*3.1415926*G12*H12*B12*B12)</f>
        <v>0.11274130040242476</v>
      </c>
      <c r="N12">
        <f t="shared" ref="N12:N58" si="7">LOG(M12,10)</f>
        <v>-0.94791696016386828</v>
      </c>
      <c r="O12" s="23">
        <f>支撑剂密度美式!K12</f>
        <v>0.52989200000000003</v>
      </c>
    </row>
    <row r="13" spans="1:15" x14ac:dyDescent="0.25">
      <c r="A13">
        <v>12</v>
      </c>
      <c r="B13" s="22">
        <f>支撑剂密度美式!B13*0.0254</f>
        <v>7.619999999999999E-2</v>
      </c>
      <c r="C13" s="23">
        <f>支撑剂密度美式!C13*0.159/60</f>
        <v>0.159</v>
      </c>
      <c r="D13" s="24">
        <f>支撑剂密度美式!D13</f>
        <v>0</v>
      </c>
      <c r="E13" s="24">
        <f>支撑剂密度美式!E13*1000</f>
        <v>2650</v>
      </c>
      <c r="F13" s="22">
        <f>支撑剂密度美式!I13/1000000</f>
        <v>5.9999999999999995E-4</v>
      </c>
      <c r="G13" s="16">
        <f>支撑剂密度美式!G13</f>
        <v>1</v>
      </c>
      <c r="H13" s="17">
        <f>支撑剂密度美式!H13*0.0254</f>
        <v>9.5249999999999987E-3</v>
      </c>
      <c r="I13" s="24">
        <f>支撑剂密度美式!F13</f>
        <v>1</v>
      </c>
      <c r="J13" s="16">
        <f t="shared" si="4"/>
        <v>1</v>
      </c>
      <c r="K13" s="25">
        <f>支撑剂密度美式!J13</f>
        <v>0.2</v>
      </c>
      <c r="L13" s="26">
        <f t="shared" si="5"/>
        <v>1.0854494185921282</v>
      </c>
      <c r="M13" s="27">
        <f t="shared" si="6"/>
        <v>0.19400288705612054</v>
      </c>
      <c r="N13">
        <f t="shared" si="7"/>
        <v>-0.71219180706352347</v>
      </c>
      <c r="O13" s="23">
        <f>支撑剂密度美式!K13</f>
        <v>0.13670099999999999</v>
      </c>
    </row>
    <row r="14" spans="1:15" x14ac:dyDescent="0.25">
      <c r="A14">
        <v>13</v>
      </c>
      <c r="B14" s="22">
        <f>支撑剂密度美式!B14*0.0254</f>
        <v>7.619999999999999E-2</v>
      </c>
      <c r="C14" s="23">
        <f>支撑剂密度美式!C14*0.159/60</f>
        <v>0.159</v>
      </c>
      <c r="D14" s="24">
        <f>支撑剂密度美式!D14</f>
        <v>0</v>
      </c>
      <c r="E14" s="24">
        <f>支撑剂密度美式!E14*1000</f>
        <v>2650</v>
      </c>
      <c r="F14" s="22">
        <f>支撑剂密度美式!I14/1000000</f>
        <v>5.9999999999999995E-4</v>
      </c>
      <c r="G14" s="16">
        <f>支撑剂密度美式!G14</f>
        <v>1</v>
      </c>
      <c r="H14" s="17">
        <f>支撑剂密度美式!H14*0.0254</f>
        <v>9.5249999999999987E-3</v>
      </c>
      <c r="I14" s="24">
        <f>支撑剂密度美式!F14</f>
        <v>1</v>
      </c>
      <c r="J14" s="16">
        <f t="shared" si="4"/>
        <v>1</v>
      </c>
      <c r="K14" s="25">
        <f>支撑剂密度美式!J14</f>
        <v>0.4</v>
      </c>
      <c r="L14" s="26">
        <f t="shared" si="5"/>
        <v>1.0854494185921282</v>
      </c>
      <c r="M14" s="27">
        <f t="shared" si="6"/>
        <v>0.19400288705612054</v>
      </c>
      <c r="N14">
        <f t="shared" si="7"/>
        <v>-0.71219180706352347</v>
      </c>
      <c r="O14" s="23">
        <f>支撑剂密度美式!K14</f>
        <v>0.21784500000000001</v>
      </c>
    </row>
    <row r="15" spans="1:15" x14ac:dyDescent="0.25">
      <c r="A15">
        <v>14</v>
      </c>
      <c r="B15" s="22">
        <f>支撑剂密度美式!B15*0.0254</f>
        <v>7.619999999999999E-2</v>
      </c>
      <c r="C15" s="23">
        <f>支撑剂密度美式!C15*0.159/60</f>
        <v>0.159</v>
      </c>
      <c r="D15" s="24">
        <f>支撑剂密度美式!D15</f>
        <v>0</v>
      </c>
      <c r="E15" s="24">
        <f>支撑剂密度美式!E15*1000</f>
        <v>2650</v>
      </c>
      <c r="F15" s="22">
        <f>支撑剂密度美式!I15/1000000</f>
        <v>5.9999999999999995E-4</v>
      </c>
      <c r="G15" s="16">
        <f>支撑剂密度美式!G15</f>
        <v>1</v>
      </c>
      <c r="H15" s="17">
        <f>支撑剂密度美式!H15*0.0254</f>
        <v>9.5249999999999987E-3</v>
      </c>
      <c r="I15" s="24">
        <f>支撑剂密度美式!F15</f>
        <v>1</v>
      </c>
      <c r="J15" s="16">
        <f t="shared" si="4"/>
        <v>1</v>
      </c>
      <c r="K15" s="25">
        <f>支撑剂密度美式!J15</f>
        <v>0.6</v>
      </c>
      <c r="L15" s="26">
        <f t="shared" si="5"/>
        <v>1.0854494185921282</v>
      </c>
      <c r="M15" s="27">
        <f t="shared" si="6"/>
        <v>0.19400288705612054</v>
      </c>
      <c r="N15">
        <f t="shared" si="7"/>
        <v>-0.71219180706352347</v>
      </c>
      <c r="O15" s="23">
        <f>支撑剂密度美式!K15</f>
        <v>0.339395</v>
      </c>
    </row>
    <row r="16" spans="1:15" x14ac:dyDescent="0.25">
      <c r="A16">
        <v>15</v>
      </c>
      <c r="B16" s="22">
        <f>支撑剂密度美式!B16*0.0254</f>
        <v>7.619999999999999E-2</v>
      </c>
      <c r="C16" s="23">
        <f>支撑剂密度美式!C16*0.159/60</f>
        <v>0.159</v>
      </c>
      <c r="D16" s="24">
        <f>支撑剂密度美式!D16</f>
        <v>0</v>
      </c>
      <c r="E16" s="24">
        <f>支撑剂密度美式!E16*1000</f>
        <v>2650</v>
      </c>
      <c r="F16" s="22">
        <f>支撑剂密度美式!I16/1000000</f>
        <v>5.9999999999999995E-4</v>
      </c>
      <c r="G16" s="16">
        <f>支撑剂密度美式!G16</f>
        <v>1</v>
      </c>
      <c r="H16" s="17">
        <f>支撑剂密度美式!H16*0.0254</f>
        <v>9.5249999999999987E-3</v>
      </c>
      <c r="I16" s="24">
        <f>支撑剂密度美式!F16</f>
        <v>1</v>
      </c>
      <c r="J16" s="16">
        <f t="shared" si="4"/>
        <v>1</v>
      </c>
      <c r="K16" s="25">
        <f>支撑剂密度美式!J16</f>
        <v>0.8</v>
      </c>
      <c r="L16" s="26">
        <f t="shared" si="5"/>
        <v>1.0854494185921282</v>
      </c>
      <c r="M16" s="27">
        <f t="shared" si="6"/>
        <v>0.19400288705612054</v>
      </c>
      <c r="N16">
        <f t="shared" si="7"/>
        <v>-0.71219180706352347</v>
      </c>
      <c r="O16" s="23">
        <f>支撑剂密度美式!K16</f>
        <v>0.49292900000000001</v>
      </c>
    </row>
    <row r="17" spans="1:15" x14ac:dyDescent="0.25">
      <c r="A17">
        <v>16</v>
      </c>
      <c r="B17" s="22">
        <f>支撑剂密度美式!B17*0.0254</f>
        <v>7.619999999999999E-2</v>
      </c>
      <c r="C17" s="23">
        <f>支撑剂密度美式!C17*0.159/60</f>
        <v>0.159</v>
      </c>
      <c r="D17" s="24">
        <f>支撑剂密度美式!D17</f>
        <v>-1</v>
      </c>
      <c r="E17" s="24">
        <f>支撑剂密度美式!E17*1000</f>
        <v>2650</v>
      </c>
      <c r="F17" s="22">
        <f>支撑剂密度美式!I17/1000000</f>
        <v>5.9999999999999995E-4</v>
      </c>
      <c r="G17" s="16">
        <f>支撑剂密度美式!G17</f>
        <v>1</v>
      </c>
      <c r="H17" s="17">
        <f>支撑剂密度美式!H17*0.0254</f>
        <v>9.5249999999999987E-3</v>
      </c>
      <c r="I17" s="24">
        <f>支撑剂密度美式!F17</f>
        <v>1</v>
      </c>
      <c r="J17" s="16">
        <f t="shared" si="4"/>
        <v>1</v>
      </c>
      <c r="K17" s="25">
        <f>支撑剂密度美式!J17</f>
        <v>0.2</v>
      </c>
      <c r="L17" s="26">
        <f t="shared" si="5"/>
        <v>1.0854494185921282</v>
      </c>
      <c r="M17" s="27">
        <f t="shared" si="6"/>
        <v>0.19400288705612054</v>
      </c>
      <c r="N17">
        <f t="shared" si="7"/>
        <v>-0.71219180706352347</v>
      </c>
      <c r="O17" s="23">
        <f>支撑剂密度美式!K17</f>
        <v>0.13770099999999999</v>
      </c>
    </row>
    <row r="18" spans="1:15" x14ac:dyDescent="0.25">
      <c r="A18">
        <v>17</v>
      </c>
      <c r="B18" s="22">
        <f>支撑剂密度美式!B18*0.0254</f>
        <v>7.619999999999999E-2</v>
      </c>
      <c r="C18" s="23">
        <f>支撑剂密度美式!C18*0.159/60</f>
        <v>0.159</v>
      </c>
      <c r="D18" s="24">
        <f>支撑剂密度美式!D18</f>
        <v>-1</v>
      </c>
      <c r="E18" s="24">
        <f>支撑剂密度美式!E18*1000</f>
        <v>2650</v>
      </c>
      <c r="F18" s="22">
        <f>支撑剂密度美式!I18/1000000</f>
        <v>5.9999999999999995E-4</v>
      </c>
      <c r="G18" s="16">
        <f>支撑剂密度美式!G18</f>
        <v>1</v>
      </c>
      <c r="H18" s="17">
        <f>支撑剂密度美式!H18*0.0254</f>
        <v>9.5249999999999987E-3</v>
      </c>
      <c r="I18" s="24">
        <f>支撑剂密度美式!F18</f>
        <v>1</v>
      </c>
      <c r="J18" s="16">
        <f t="shared" si="4"/>
        <v>1</v>
      </c>
      <c r="K18" s="25">
        <f>支撑剂密度美式!J18</f>
        <v>0.4</v>
      </c>
      <c r="L18" s="26">
        <f t="shared" si="5"/>
        <v>1.0854494185921282</v>
      </c>
      <c r="M18" s="27">
        <f t="shared" si="6"/>
        <v>0.19400288705612054</v>
      </c>
      <c r="N18">
        <f t="shared" si="7"/>
        <v>-0.71219180706352347</v>
      </c>
      <c r="O18" s="23">
        <f>支撑剂密度美式!K18</f>
        <v>0.220529</v>
      </c>
    </row>
    <row r="19" spans="1:15" x14ac:dyDescent="0.25">
      <c r="A19">
        <v>18</v>
      </c>
      <c r="B19" s="22">
        <f>支撑剂密度美式!B19*0.0254</f>
        <v>7.619999999999999E-2</v>
      </c>
      <c r="C19" s="23">
        <f>支撑剂密度美式!C19*0.159/60</f>
        <v>0.159</v>
      </c>
      <c r="D19" s="24">
        <f>支撑剂密度美式!D19</f>
        <v>-1</v>
      </c>
      <c r="E19" s="24">
        <f>支撑剂密度美式!E19*1000</f>
        <v>2650</v>
      </c>
      <c r="F19" s="22">
        <f>支撑剂密度美式!I19/1000000</f>
        <v>5.9999999999999995E-4</v>
      </c>
      <c r="G19" s="16">
        <f>支撑剂密度美式!G19</f>
        <v>1</v>
      </c>
      <c r="H19" s="17">
        <f>支撑剂密度美式!H19*0.0254</f>
        <v>9.5249999999999987E-3</v>
      </c>
      <c r="I19" s="24">
        <f>支撑剂密度美式!F19</f>
        <v>1</v>
      </c>
      <c r="J19" s="16">
        <f t="shared" si="4"/>
        <v>1</v>
      </c>
      <c r="K19" s="25">
        <f>支撑剂密度美式!J19</f>
        <v>0.6</v>
      </c>
      <c r="L19" s="26">
        <f t="shared" si="5"/>
        <v>1.0854494185921282</v>
      </c>
      <c r="M19" s="27">
        <f t="shared" si="6"/>
        <v>0.19400288705612054</v>
      </c>
      <c r="N19">
        <f t="shared" si="7"/>
        <v>-0.71219180706352347</v>
      </c>
      <c r="O19" s="23">
        <f>支撑剂密度美式!K19</f>
        <v>0.34034500000000001</v>
      </c>
    </row>
    <row r="20" spans="1:15" x14ac:dyDescent="0.25">
      <c r="A20">
        <v>19</v>
      </c>
      <c r="B20" s="22">
        <f>支撑剂密度美式!B20*0.0254</f>
        <v>7.619999999999999E-2</v>
      </c>
      <c r="C20" s="23">
        <f>支撑剂密度美式!C20*0.159/60</f>
        <v>0.159</v>
      </c>
      <c r="D20" s="24">
        <f>支撑剂密度美式!D20</f>
        <v>-1</v>
      </c>
      <c r="E20" s="24">
        <f>支撑剂密度美式!E20*1000</f>
        <v>2650</v>
      </c>
      <c r="F20" s="22">
        <f>支撑剂密度美式!I20/1000000</f>
        <v>5.9999999999999995E-4</v>
      </c>
      <c r="G20" s="16">
        <f>支撑剂密度美式!G20</f>
        <v>1</v>
      </c>
      <c r="H20" s="17">
        <f>支撑剂密度美式!H20*0.0254</f>
        <v>9.5249999999999987E-3</v>
      </c>
      <c r="I20" s="24">
        <f>支撑剂密度美式!F20</f>
        <v>1</v>
      </c>
      <c r="J20" s="16">
        <f t="shared" si="4"/>
        <v>1</v>
      </c>
      <c r="K20" s="25">
        <f>支撑剂密度美式!J20</f>
        <v>0.8</v>
      </c>
      <c r="L20" s="26">
        <f t="shared" si="5"/>
        <v>1.0854494185921282</v>
      </c>
      <c r="M20" s="27">
        <f t="shared" si="6"/>
        <v>0.19400288705612054</v>
      </c>
      <c r="N20">
        <f t="shared" si="7"/>
        <v>-0.71219180706352347</v>
      </c>
      <c r="O20" s="23">
        <f>支撑剂密度美式!K20</f>
        <v>0.49492900000000001</v>
      </c>
    </row>
    <row r="21" spans="1:15" x14ac:dyDescent="0.25">
      <c r="A21">
        <v>20</v>
      </c>
      <c r="B21" s="22">
        <f>支撑剂密度美式!B21*0.0254</f>
        <v>7.619999999999999E-2</v>
      </c>
      <c r="C21" s="23">
        <f>支撑剂密度美式!C21*0.159/60</f>
        <v>0.159</v>
      </c>
      <c r="D21" s="24">
        <f>支撑剂密度美式!D21</f>
        <v>1</v>
      </c>
      <c r="E21" s="24">
        <f>支撑剂密度美式!E21*1000</f>
        <v>2650</v>
      </c>
      <c r="F21" s="22">
        <f>支撑剂密度美式!I21/1000000</f>
        <v>5.9999999999999995E-4</v>
      </c>
      <c r="G21" s="16">
        <f>支撑剂密度美式!G21</f>
        <v>1</v>
      </c>
      <c r="H21" s="17">
        <f>支撑剂密度美式!H21*0.0254</f>
        <v>9.5249999999999987E-3</v>
      </c>
      <c r="I21" s="24">
        <f>支撑剂密度美式!F21</f>
        <v>1</v>
      </c>
      <c r="J21" s="16">
        <f t="shared" si="4"/>
        <v>1</v>
      </c>
      <c r="K21" s="25">
        <f>支撑剂密度美式!J21</f>
        <v>0.2</v>
      </c>
      <c r="L21" s="26">
        <f t="shared" si="5"/>
        <v>1.0854494185921282</v>
      </c>
      <c r="M21" s="27">
        <f t="shared" si="6"/>
        <v>0.19400288705612054</v>
      </c>
      <c r="N21">
        <f t="shared" si="7"/>
        <v>-0.71219180706352347</v>
      </c>
      <c r="O21" s="23">
        <f>支撑剂密度美式!K21</f>
        <v>0.136183</v>
      </c>
    </row>
    <row r="22" spans="1:15" x14ac:dyDescent="0.25">
      <c r="A22">
        <v>21</v>
      </c>
      <c r="B22" s="22">
        <f>支撑剂密度美式!B22*0.0254</f>
        <v>7.619999999999999E-2</v>
      </c>
      <c r="C22" s="23">
        <f>支撑剂密度美式!C22*0.159/60</f>
        <v>0.159</v>
      </c>
      <c r="D22" s="24">
        <f>支撑剂密度美式!D22</f>
        <v>1</v>
      </c>
      <c r="E22" s="24">
        <f>支撑剂密度美式!E22*1000</f>
        <v>2650</v>
      </c>
      <c r="F22" s="22">
        <f>支撑剂密度美式!I22/1000000</f>
        <v>5.9999999999999995E-4</v>
      </c>
      <c r="G22" s="16">
        <f>支撑剂密度美式!G22</f>
        <v>1</v>
      </c>
      <c r="H22" s="17">
        <f>支撑剂密度美式!H22*0.0254</f>
        <v>9.5249999999999987E-3</v>
      </c>
      <c r="I22" s="24">
        <f>支撑剂密度美式!F22</f>
        <v>1</v>
      </c>
      <c r="J22" s="16">
        <f t="shared" si="4"/>
        <v>1</v>
      </c>
      <c r="K22" s="25">
        <f>支撑剂密度美式!J22</f>
        <v>0.4</v>
      </c>
      <c r="L22" s="26">
        <f t="shared" si="5"/>
        <v>1.0854494185921282</v>
      </c>
      <c r="M22" s="27">
        <f t="shared" si="6"/>
        <v>0.19400288705612054</v>
      </c>
      <c r="N22">
        <f t="shared" si="7"/>
        <v>-0.71219180706352347</v>
      </c>
      <c r="O22" s="23">
        <f>支撑剂密度美式!K22</f>
        <v>0.209428</v>
      </c>
    </row>
    <row r="23" spans="1:15" x14ac:dyDescent="0.25">
      <c r="A23">
        <v>22</v>
      </c>
      <c r="B23" s="22">
        <f>支撑剂密度美式!B23*0.0254</f>
        <v>7.619999999999999E-2</v>
      </c>
      <c r="C23" s="23">
        <f>支撑剂密度美式!C23*0.159/60</f>
        <v>0.159</v>
      </c>
      <c r="D23" s="24">
        <f>支撑剂密度美式!D23</f>
        <v>1</v>
      </c>
      <c r="E23" s="24">
        <f>支撑剂密度美式!E23*1000</f>
        <v>2650</v>
      </c>
      <c r="F23" s="22">
        <f>支撑剂密度美式!I23/1000000</f>
        <v>5.9999999999999995E-4</v>
      </c>
      <c r="G23" s="16">
        <f>支撑剂密度美式!G23</f>
        <v>1</v>
      </c>
      <c r="H23" s="17">
        <f>支撑剂密度美式!H23*0.0254</f>
        <v>9.5249999999999987E-3</v>
      </c>
      <c r="I23" s="24">
        <f>支撑剂密度美式!F23</f>
        <v>1</v>
      </c>
      <c r="J23" s="16">
        <f t="shared" si="4"/>
        <v>1</v>
      </c>
      <c r="K23" s="25">
        <f>支撑剂密度美式!J23</f>
        <v>0.8</v>
      </c>
      <c r="L23" s="26">
        <f t="shared" si="5"/>
        <v>1.0854494185921282</v>
      </c>
      <c r="M23" s="27">
        <f t="shared" si="6"/>
        <v>0.19400288705612054</v>
      </c>
      <c r="N23">
        <f t="shared" si="7"/>
        <v>-0.71219180706352347</v>
      </c>
      <c r="O23" s="23">
        <f>支撑剂密度美式!K23</f>
        <v>0.49292900000000001</v>
      </c>
    </row>
    <row r="24" spans="1:15" x14ac:dyDescent="0.25">
      <c r="A24">
        <v>23</v>
      </c>
      <c r="B24" s="22">
        <f>支撑剂密度美式!B24*0.0254</f>
        <v>7.619999999999999E-2</v>
      </c>
      <c r="C24" s="23">
        <f>支撑剂密度美式!C24*0.159/60</f>
        <v>0.159</v>
      </c>
      <c r="D24" s="24">
        <f>支撑剂密度美式!D24</f>
        <v>0</v>
      </c>
      <c r="E24" s="24">
        <f>支撑剂密度美式!E24*1000</f>
        <v>3560</v>
      </c>
      <c r="F24" s="22">
        <f>支撑剂密度美式!I24/1000000</f>
        <v>5.9999999999999995E-4</v>
      </c>
      <c r="G24" s="16">
        <f>支撑剂密度美式!G24</f>
        <v>1</v>
      </c>
      <c r="H24" s="17">
        <f>支撑剂密度美式!H24*0.0254</f>
        <v>9.5249999999999987E-3</v>
      </c>
      <c r="I24" s="24">
        <f>支撑剂密度美式!F24</f>
        <v>1</v>
      </c>
      <c r="J24" s="16">
        <f t="shared" si="4"/>
        <v>1</v>
      </c>
      <c r="K24" s="25">
        <f>支撑剂密度美式!J24</f>
        <v>0.2</v>
      </c>
      <c r="L24" s="26">
        <f t="shared" si="5"/>
        <v>1.0695457939022299</v>
      </c>
      <c r="M24" s="27">
        <f t="shared" si="6"/>
        <v>0.26062274638482608</v>
      </c>
      <c r="N24">
        <f t="shared" si="7"/>
        <v>-0.58398768302745618</v>
      </c>
      <c r="O24" s="23">
        <f>支撑剂密度美式!K24</f>
        <v>0.121281</v>
      </c>
    </row>
    <row r="25" spans="1:15" x14ac:dyDescent="0.25">
      <c r="A25">
        <v>24</v>
      </c>
      <c r="B25" s="22">
        <f>支撑剂密度美式!B25*0.0254</f>
        <v>7.619999999999999E-2</v>
      </c>
      <c r="C25" s="23">
        <f>支撑剂密度美式!C25*0.159/60</f>
        <v>0.159</v>
      </c>
      <c r="D25" s="24">
        <f>支撑剂密度美式!D25</f>
        <v>0</v>
      </c>
      <c r="E25" s="24">
        <f>支撑剂密度美式!E25*1000</f>
        <v>3560</v>
      </c>
      <c r="F25" s="22">
        <f>支撑剂密度美式!I25/1000000</f>
        <v>5.9999999999999995E-4</v>
      </c>
      <c r="G25" s="16">
        <f>支撑剂密度美式!G25</f>
        <v>1</v>
      </c>
      <c r="H25" s="17">
        <f>支撑剂密度美式!H25*0.0254</f>
        <v>9.5249999999999987E-3</v>
      </c>
      <c r="I25" s="24">
        <f>支撑剂密度美式!F25</f>
        <v>1</v>
      </c>
      <c r="J25" s="16">
        <f t="shared" si="4"/>
        <v>1</v>
      </c>
      <c r="K25" s="25">
        <f>支撑剂密度美式!J25</f>
        <v>0.4</v>
      </c>
      <c r="L25" s="26">
        <f t="shared" si="5"/>
        <v>1.0695457939022299</v>
      </c>
      <c r="M25" s="27">
        <f t="shared" si="6"/>
        <v>0.26062274638482608</v>
      </c>
      <c r="N25">
        <f t="shared" si="7"/>
        <v>-0.58398768302745618</v>
      </c>
      <c r="O25" s="23">
        <f>支撑剂密度美式!K25</f>
        <v>0.20823800000000001</v>
      </c>
    </row>
    <row r="26" spans="1:15" x14ac:dyDescent="0.25">
      <c r="A26">
        <v>25</v>
      </c>
      <c r="B26" s="22">
        <f>支撑剂密度美式!B26*0.0254</f>
        <v>7.619999999999999E-2</v>
      </c>
      <c r="C26" s="23">
        <f>支撑剂密度美式!C26*0.159/60</f>
        <v>0.159</v>
      </c>
      <c r="D26" s="24">
        <f>支撑剂密度美式!D26</f>
        <v>0</v>
      </c>
      <c r="E26" s="24">
        <f>支撑剂密度美式!E26*1000</f>
        <v>3560</v>
      </c>
      <c r="F26" s="22">
        <f>支撑剂密度美式!I26/1000000</f>
        <v>5.9999999999999995E-4</v>
      </c>
      <c r="G26" s="16">
        <f>支撑剂密度美式!G26</f>
        <v>1</v>
      </c>
      <c r="H26" s="17">
        <f>支撑剂密度美式!H26*0.0254</f>
        <v>9.5249999999999987E-3</v>
      </c>
      <c r="I26" s="24">
        <f>支撑剂密度美式!F26</f>
        <v>1</v>
      </c>
      <c r="J26" s="16">
        <f t="shared" si="4"/>
        <v>1</v>
      </c>
      <c r="K26" s="25">
        <f>支撑剂密度美式!J26</f>
        <v>0.6</v>
      </c>
      <c r="L26" s="26">
        <f t="shared" si="5"/>
        <v>1.0695457939022299</v>
      </c>
      <c r="M26" s="27">
        <f t="shared" si="6"/>
        <v>0.26062274638482608</v>
      </c>
      <c r="N26">
        <f t="shared" si="7"/>
        <v>-0.58398768302745618</v>
      </c>
      <c r="O26" s="23">
        <f>支撑剂密度美式!K26</f>
        <v>0.292906</v>
      </c>
    </row>
    <row r="27" spans="1:15" x14ac:dyDescent="0.25">
      <c r="A27">
        <v>26</v>
      </c>
      <c r="B27" s="22">
        <f>支撑剂密度美式!B27*0.0254</f>
        <v>7.619999999999999E-2</v>
      </c>
      <c r="C27" s="23">
        <f>支撑剂密度美式!C27*0.159/60</f>
        <v>0.159</v>
      </c>
      <c r="D27" s="24">
        <f>支撑剂密度美式!D27</f>
        <v>0</v>
      </c>
      <c r="E27" s="24">
        <f>支撑剂密度美式!E27*1000</f>
        <v>3560</v>
      </c>
      <c r="F27" s="22">
        <f>支撑剂密度美式!I27/1000000</f>
        <v>5.9999999999999995E-4</v>
      </c>
      <c r="G27" s="16">
        <f>支撑剂密度美式!G27</f>
        <v>1</v>
      </c>
      <c r="H27" s="17">
        <f>支撑剂密度美式!H27*0.0254</f>
        <v>9.5249999999999987E-3</v>
      </c>
      <c r="I27" s="24">
        <f>支撑剂密度美式!F27</f>
        <v>1</v>
      </c>
      <c r="J27" s="16">
        <f t="shared" si="4"/>
        <v>1</v>
      </c>
      <c r="K27" s="25">
        <f>支撑剂密度美式!J27</f>
        <v>0.8</v>
      </c>
      <c r="L27" s="26">
        <f t="shared" si="5"/>
        <v>1.0695457939022299</v>
      </c>
      <c r="M27" s="27">
        <f t="shared" si="6"/>
        <v>0.26062274638482608</v>
      </c>
      <c r="N27">
        <f t="shared" si="7"/>
        <v>-0.58398768302745618</v>
      </c>
      <c r="O27" s="23">
        <f>支撑剂密度美式!K27</f>
        <v>0.45378000000000002</v>
      </c>
    </row>
    <row r="28" spans="1:15" x14ac:dyDescent="0.25">
      <c r="A28">
        <v>27</v>
      </c>
      <c r="B28" s="22">
        <f>支撑剂密度美式!B28*0.0254</f>
        <v>7.619999999999999E-2</v>
      </c>
      <c r="C28" s="23">
        <f>支撑剂密度美式!C28*0.159/60</f>
        <v>0.159</v>
      </c>
      <c r="D28" s="24">
        <f>支撑剂密度美式!D28</f>
        <v>-1</v>
      </c>
      <c r="E28" s="24">
        <f>支撑剂密度美式!E28*1000</f>
        <v>3560</v>
      </c>
      <c r="F28" s="22">
        <f>支撑剂密度美式!I28/1000000</f>
        <v>5.9999999999999995E-4</v>
      </c>
      <c r="G28" s="16">
        <f>支撑剂密度美式!G28</f>
        <v>1</v>
      </c>
      <c r="H28" s="17">
        <f>支撑剂密度美式!H28*0.0254</f>
        <v>9.5249999999999987E-3</v>
      </c>
      <c r="I28" s="24">
        <f>支撑剂密度美式!F28</f>
        <v>1</v>
      </c>
      <c r="J28" s="16">
        <f t="shared" si="4"/>
        <v>1</v>
      </c>
      <c r="K28" s="25">
        <f>支撑剂密度美式!J28</f>
        <v>0.2</v>
      </c>
      <c r="L28" s="26">
        <f t="shared" si="5"/>
        <v>1.0695457939022299</v>
      </c>
      <c r="M28" s="27">
        <f t="shared" si="6"/>
        <v>0.26062274638482608</v>
      </c>
      <c r="N28">
        <f t="shared" si="7"/>
        <v>-0.58398768302745618</v>
      </c>
      <c r="O28" s="23">
        <f>支撑剂密度美式!K28</f>
        <v>0.121281</v>
      </c>
    </row>
    <row r="29" spans="1:15" x14ac:dyDescent="0.25">
      <c r="A29">
        <v>28</v>
      </c>
      <c r="B29" s="22">
        <f>支撑剂密度美式!B29*0.0254</f>
        <v>7.619999999999999E-2</v>
      </c>
      <c r="C29" s="23">
        <f>支撑剂密度美式!C29*0.159/60</f>
        <v>0.159</v>
      </c>
      <c r="D29" s="24">
        <f>支撑剂密度美式!D29</f>
        <v>-1</v>
      </c>
      <c r="E29" s="24">
        <f>支撑剂密度美式!E29*1000</f>
        <v>3560</v>
      </c>
      <c r="F29" s="22">
        <f>支撑剂密度美式!I29/1000000</f>
        <v>5.9999999999999995E-4</v>
      </c>
      <c r="G29" s="16">
        <f>支撑剂密度美式!G29</f>
        <v>1</v>
      </c>
      <c r="H29" s="17">
        <f>支撑剂密度美式!H29*0.0254</f>
        <v>9.5249999999999987E-3</v>
      </c>
      <c r="I29" s="24">
        <f>支撑剂密度美式!F29</f>
        <v>1</v>
      </c>
      <c r="J29" s="16">
        <f t="shared" si="4"/>
        <v>1</v>
      </c>
      <c r="K29" s="25">
        <f>支撑剂密度美式!J29</f>
        <v>0.4</v>
      </c>
      <c r="L29" s="26">
        <f t="shared" si="5"/>
        <v>1.0695457939022299</v>
      </c>
      <c r="M29" s="27">
        <f t="shared" si="6"/>
        <v>0.26062274638482608</v>
      </c>
      <c r="N29">
        <f t="shared" si="7"/>
        <v>-0.58398768302745618</v>
      </c>
      <c r="O29" s="23">
        <f>支撑剂密度美式!K29</f>
        <v>0.201373</v>
      </c>
    </row>
    <row r="30" spans="1:15" x14ac:dyDescent="0.25">
      <c r="A30">
        <v>29</v>
      </c>
      <c r="B30" s="22">
        <f>支撑剂密度美式!B30*0.0254</f>
        <v>7.619999999999999E-2</v>
      </c>
      <c r="C30" s="23">
        <f>支撑剂密度美式!C30*0.159/60</f>
        <v>0.159</v>
      </c>
      <c r="D30" s="24">
        <f>支撑剂密度美式!D30</f>
        <v>-1</v>
      </c>
      <c r="E30" s="24">
        <f>支撑剂密度美式!E30*1000</f>
        <v>3560</v>
      </c>
      <c r="F30" s="22">
        <f>支撑剂密度美式!I30/1000000</f>
        <v>5.9999999999999995E-4</v>
      </c>
      <c r="G30" s="16">
        <f>支撑剂密度美式!G30</f>
        <v>1</v>
      </c>
      <c r="H30" s="17">
        <f>支撑剂密度美式!H30*0.0254</f>
        <v>9.5249999999999987E-3</v>
      </c>
      <c r="I30" s="24">
        <f>支撑剂密度美式!F30</f>
        <v>1</v>
      </c>
      <c r="J30" s="16">
        <f t="shared" si="4"/>
        <v>1</v>
      </c>
      <c r="K30" s="25">
        <f>支撑剂密度美式!J30</f>
        <v>0.6</v>
      </c>
      <c r="L30" s="26">
        <f t="shared" si="5"/>
        <v>1.0695457939022299</v>
      </c>
      <c r="M30" s="27">
        <f t="shared" si="6"/>
        <v>0.26062274638482608</v>
      </c>
      <c r="N30">
        <f t="shared" si="7"/>
        <v>-0.58398768302745618</v>
      </c>
      <c r="O30" s="23">
        <f>支撑剂密度美式!K30</f>
        <v>0.292906</v>
      </c>
    </row>
    <row r="31" spans="1:15" x14ac:dyDescent="0.25">
      <c r="A31">
        <v>30</v>
      </c>
      <c r="B31" s="22">
        <f>支撑剂密度美式!B31*0.0254</f>
        <v>7.619999999999999E-2</v>
      </c>
      <c r="C31" s="23">
        <f>支撑剂密度美式!C31*0.159/60</f>
        <v>0.159</v>
      </c>
      <c r="D31" s="24">
        <f>支撑剂密度美式!D31</f>
        <v>-1</v>
      </c>
      <c r="E31" s="24">
        <f>支撑剂密度美式!E31*1000</f>
        <v>3560</v>
      </c>
      <c r="F31" s="22">
        <f>支撑剂密度美式!I31/1000000</f>
        <v>5.9999999999999995E-4</v>
      </c>
      <c r="G31" s="16">
        <f>支撑剂密度美式!G31</f>
        <v>1</v>
      </c>
      <c r="H31" s="17">
        <f>支撑剂密度美式!H31*0.0254</f>
        <v>9.5249999999999987E-3</v>
      </c>
      <c r="I31" s="24">
        <f>支撑剂密度美式!F31</f>
        <v>1</v>
      </c>
      <c r="J31" s="16">
        <f t="shared" si="4"/>
        <v>1</v>
      </c>
      <c r="K31" s="25">
        <f>支撑剂密度美式!J31</f>
        <v>0.8</v>
      </c>
      <c r="L31" s="26">
        <f t="shared" si="5"/>
        <v>1.0695457939022299</v>
      </c>
      <c r="M31" s="27">
        <f t="shared" si="6"/>
        <v>0.26062274638482608</v>
      </c>
      <c r="N31">
        <f t="shared" si="7"/>
        <v>-0.58398768302745618</v>
      </c>
      <c r="O31" s="23">
        <f>支撑剂密度美式!K31</f>
        <v>0.45378000000000002</v>
      </c>
    </row>
    <row r="32" spans="1:15" x14ac:dyDescent="0.25">
      <c r="A32">
        <v>31</v>
      </c>
      <c r="B32" s="22">
        <f>支撑剂密度美式!B32*0.0254</f>
        <v>7.619999999999999E-2</v>
      </c>
      <c r="C32" s="23">
        <f>支撑剂密度美式!C32*0.159/60</f>
        <v>0.159</v>
      </c>
      <c r="D32" s="24">
        <f>支撑剂密度美式!D32</f>
        <v>1</v>
      </c>
      <c r="E32" s="24">
        <f>支撑剂密度美式!E32*1000</f>
        <v>3560</v>
      </c>
      <c r="F32" s="22">
        <f>支撑剂密度美式!I32/1000000</f>
        <v>5.9999999999999995E-4</v>
      </c>
      <c r="G32" s="16">
        <f>支撑剂密度美式!G32</f>
        <v>1</v>
      </c>
      <c r="H32" s="17">
        <f>支撑剂密度美式!H32*0.0254</f>
        <v>9.5249999999999987E-3</v>
      </c>
      <c r="I32" s="24">
        <f>支撑剂密度美式!F32</f>
        <v>1</v>
      </c>
      <c r="J32" s="16">
        <f t="shared" si="4"/>
        <v>1</v>
      </c>
      <c r="K32" s="25">
        <f>支撑剂密度美式!J32</f>
        <v>0.2</v>
      </c>
      <c r="L32" s="26">
        <f t="shared" si="5"/>
        <v>1.0695457939022299</v>
      </c>
      <c r="M32" s="27">
        <f t="shared" si="6"/>
        <v>0.26062274638482608</v>
      </c>
      <c r="N32">
        <f t="shared" si="7"/>
        <v>-0.58398768302745618</v>
      </c>
      <c r="O32" s="23">
        <f>支撑剂密度美式!K32</f>
        <v>0.12814600000000001</v>
      </c>
    </row>
    <row r="33" spans="1:15" x14ac:dyDescent="0.25">
      <c r="A33">
        <v>32</v>
      </c>
      <c r="B33" s="22">
        <f>支撑剂密度美式!B33*0.0254</f>
        <v>7.619999999999999E-2</v>
      </c>
      <c r="C33" s="23">
        <f>支撑剂密度美式!C33*0.159/60</f>
        <v>0.159</v>
      </c>
      <c r="D33" s="24">
        <f>支撑剂密度美式!D33</f>
        <v>1</v>
      </c>
      <c r="E33" s="24">
        <f>支撑剂密度美式!E33*1000</f>
        <v>3560</v>
      </c>
      <c r="F33" s="22">
        <f>支撑剂密度美式!I33/1000000</f>
        <v>5.9999999999999995E-4</v>
      </c>
      <c r="G33" s="16">
        <f>支撑剂密度美式!G33</f>
        <v>1</v>
      </c>
      <c r="H33" s="17">
        <f>支撑剂密度美式!H33*0.0254</f>
        <v>9.5249999999999987E-3</v>
      </c>
      <c r="I33" s="24">
        <f>支撑剂密度美式!F33</f>
        <v>1</v>
      </c>
      <c r="J33" s="16">
        <f t="shared" si="4"/>
        <v>1</v>
      </c>
      <c r="K33" s="25">
        <f>支撑剂密度美式!J33</f>
        <v>0.4</v>
      </c>
      <c r="L33" s="26">
        <f t="shared" si="5"/>
        <v>1.0695457939022299</v>
      </c>
      <c r="M33" s="27">
        <f t="shared" si="6"/>
        <v>0.26062274638482608</v>
      </c>
      <c r="N33">
        <f t="shared" si="7"/>
        <v>-0.58398768302745618</v>
      </c>
      <c r="O33" s="23">
        <f>支撑剂密度美式!K33</f>
        <v>0.201373</v>
      </c>
    </row>
    <row r="34" spans="1:15" x14ac:dyDescent="0.25">
      <c r="A34">
        <v>33</v>
      </c>
      <c r="B34" s="22">
        <f>支撑剂密度美式!B34*0.0254</f>
        <v>7.619999999999999E-2</v>
      </c>
      <c r="C34" s="23">
        <f>支撑剂密度美式!C34*0.159/60</f>
        <v>0.159</v>
      </c>
      <c r="D34" s="24">
        <f>支撑剂密度美式!D34</f>
        <v>1</v>
      </c>
      <c r="E34" s="24">
        <f>支撑剂密度美式!E34*1000</f>
        <v>3560</v>
      </c>
      <c r="F34" s="22">
        <f>支撑剂密度美式!I34/1000000</f>
        <v>5.9999999999999995E-4</v>
      </c>
      <c r="G34" s="16">
        <f>支撑剂密度美式!G34</f>
        <v>1</v>
      </c>
      <c r="H34" s="17">
        <f>支撑剂密度美式!H34*0.0254</f>
        <v>9.5249999999999987E-3</v>
      </c>
      <c r="I34" s="24">
        <f>支撑剂密度美式!F34</f>
        <v>1</v>
      </c>
      <c r="J34" s="16">
        <f t="shared" si="4"/>
        <v>1</v>
      </c>
      <c r="K34" s="25">
        <f>支撑剂密度美式!J34</f>
        <v>0.8</v>
      </c>
      <c r="L34" s="26">
        <f t="shared" si="5"/>
        <v>1.0695457939022299</v>
      </c>
      <c r="M34" s="27">
        <f t="shared" si="6"/>
        <v>0.26062274638482608</v>
      </c>
      <c r="N34">
        <f t="shared" si="7"/>
        <v>-0.58398768302745618</v>
      </c>
      <c r="O34" s="23">
        <f>支撑剂密度美式!K34</f>
        <v>0.46453100000000003</v>
      </c>
    </row>
    <row r="35" spans="1:15" x14ac:dyDescent="0.25">
      <c r="A35">
        <v>34</v>
      </c>
      <c r="B35" s="22">
        <f>支撑剂密度美式!B35*0.0254</f>
        <v>7.619999999999999E-2</v>
      </c>
      <c r="C35" s="23">
        <f>支撑剂密度美式!C35*0.159/60</f>
        <v>1.5900000000000001E-3</v>
      </c>
      <c r="D35" s="24">
        <f>支撑剂密度美式!D35</f>
        <v>0</v>
      </c>
      <c r="E35" s="24">
        <f>支撑剂密度美式!E35*1000</f>
        <v>2650</v>
      </c>
      <c r="F35" s="22">
        <f>支撑剂密度美式!I35/1000000</f>
        <v>5.9999999999999995E-4</v>
      </c>
      <c r="G35" s="16">
        <f>支撑剂密度美式!G35</f>
        <v>1</v>
      </c>
      <c r="H35" s="17">
        <f>支撑剂密度美式!H35*0.0254</f>
        <v>9.5249999999999987E-3</v>
      </c>
      <c r="I35" s="24">
        <f>支撑剂密度美式!F35</f>
        <v>1</v>
      </c>
      <c r="J35" s="16">
        <f t="shared" si="4"/>
        <v>1</v>
      </c>
      <c r="K35" s="25">
        <f>支撑剂密度美式!J35</f>
        <v>0.2</v>
      </c>
      <c r="L35" s="26">
        <f t="shared" si="5"/>
        <v>1.3664998562828343</v>
      </c>
      <c r="M35" s="27">
        <f t="shared" si="6"/>
        <v>1.9400288705612053E-3</v>
      </c>
      <c r="N35">
        <f t="shared" si="7"/>
        <v>-2.7121918070635229</v>
      </c>
      <c r="O35" s="23">
        <f>支撑剂密度美式!K35</f>
        <v>0.16229499999999999</v>
      </c>
    </row>
    <row r="36" spans="1:15" x14ac:dyDescent="0.25">
      <c r="A36">
        <v>35</v>
      </c>
      <c r="B36" s="22">
        <f>支撑剂密度美式!B36*0.0254</f>
        <v>7.619999999999999E-2</v>
      </c>
      <c r="C36" s="23">
        <f>支撑剂密度美式!C36*0.159/60</f>
        <v>1.5900000000000001E-3</v>
      </c>
      <c r="D36" s="24">
        <f>支撑剂密度美式!D36</f>
        <v>0</v>
      </c>
      <c r="E36" s="24">
        <f>支撑剂密度美式!E36*1000</f>
        <v>2650</v>
      </c>
      <c r="F36" s="22">
        <f>支撑剂密度美式!I36/1000000</f>
        <v>5.9999999999999995E-4</v>
      </c>
      <c r="G36" s="16">
        <f>支撑剂密度美式!G36</f>
        <v>1</v>
      </c>
      <c r="H36" s="17">
        <f>支撑剂密度美式!H36*0.0254</f>
        <v>9.5249999999999987E-3</v>
      </c>
      <c r="I36" s="24">
        <f>支撑剂密度美式!F36</f>
        <v>1</v>
      </c>
      <c r="J36" s="16">
        <f t="shared" si="4"/>
        <v>1</v>
      </c>
      <c r="K36" s="25">
        <f>支撑剂密度美式!J36</f>
        <v>0.4</v>
      </c>
      <c r="L36" s="26">
        <f t="shared" si="5"/>
        <v>1.3664998562828343</v>
      </c>
      <c r="M36" s="27">
        <f t="shared" si="6"/>
        <v>1.9400288705612053E-3</v>
      </c>
      <c r="N36">
        <f t="shared" si="7"/>
        <v>-2.7121918070635229</v>
      </c>
      <c r="O36" s="23">
        <f>支撑剂密度美式!K36</f>
        <v>0.28852499999999998</v>
      </c>
    </row>
    <row r="37" spans="1:15" x14ac:dyDescent="0.25">
      <c r="A37">
        <v>36</v>
      </c>
      <c r="B37" s="22">
        <f>支撑剂密度美式!B37*0.0254</f>
        <v>7.619999999999999E-2</v>
      </c>
      <c r="C37" s="23">
        <f>支撑剂密度美式!C37*0.159/60</f>
        <v>1.5900000000000001E-3</v>
      </c>
      <c r="D37" s="24">
        <f>支撑剂密度美式!D37</f>
        <v>0</v>
      </c>
      <c r="E37" s="24">
        <f>支撑剂密度美式!E37*1000</f>
        <v>2650</v>
      </c>
      <c r="F37" s="22">
        <f>支撑剂密度美式!I37/1000000</f>
        <v>5.9999999999999995E-4</v>
      </c>
      <c r="G37" s="16">
        <f>支撑剂密度美式!G37</f>
        <v>1</v>
      </c>
      <c r="H37" s="17">
        <f>支撑剂密度美式!H37*0.0254</f>
        <v>9.5249999999999987E-3</v>
      </c>
      <c r="I37" s="24">
        <f>支撑剂密度美式!F37</f>
        <v>1</v>
      </c>
      <c r="J37" s="16">
        <f t="shared" si="4"/>
        <v>1</v>
      </c>
      <c r="K37" s="25">
        <f>支撑剂密度美式!J37</f>
        <v>0.6</v>
      </c>
      <c r="L37" s="26">
        <f t="shared" si="5"/>
        <v>1.3664998562828343</v>
      </c>
      <c r="M37" s="27">
        <f t="shared" si="6"/>
        <v>1.9400288705612053E-3</v>
      </c>
      <c r="N37">
        <f t="shared" si="7"/>
        <v>-2.7121918070635229</v>
      </c>
      <c r="O37" s="23">
        <f>支撑剂密度美式!K37</f>
        <v>0.44262299999999999</v>
      </c>
    </row>
    <row r="38" spans="1:15" x14ac:dyDescent="0.25">
      <c r="A38">
        <v>37</v>
      </c>
      <c r="B38" s="22">
        <f>支撑剂密度美式!B38*0.0254</f>
        <v>7.619999999999999E-2</v>
      </c>
      <c r="C38" s="23">
        <f>支撑剂密度美式!C38*0.159/60</f>
        <v>1.5900000000000001E-3</v>
      </c>
      <c r="D38" s="24">
        <f>支撑剂密度美式!D38</f>
        <v>0</v>
      </c>
      <c r="E38" s="24">
        <f>支撑剂密度美式!E38*1000</f>
        <v>2650</v>
      </c>
      <c r="F38" s="22">
        <f>支撑剂密度美式!I38/1000000</f>
        <v>5.9999999999999995E-4</v>
      </c>
      <c r="G38" s="16">
        <f>支撑剂密度美式!G38</f>
        <v>1</v>
      </c>
      <c r="H38" s="17">
        <f>支撑剂密度美式!H38*0.0254</f>
        <v>9.5249999999999987E-3</v>
      </c>
      <c r="I38" s="24">
        <f>支撑剂密度美式!F38</f>
        <v>1</v>
      </c>
      <c r="J38" s="16">
        <f t="shared" si="4"/>
        <v>1</v>
      </c>
      <c r="K38" s="25">
        <f>支撑剂密度美式!J38</f>
        <v>0.8</v>
      </c>
      <c r="L38" s="26">
        <f t="shared" si="5"/>
        <v>1.3664998562828343</v>
      </c>
      <c r="M38" s="27">
        <f t="shared" si="6"/>
        <v>1.9400288705612053E-3</v>
      </c>
      <c r="N38">
        <f t="shared" si="7"/>
        <v>-2.7121918070635229</v>
      </c>
      <c r="O38" s="23">
        <f>支撑剂密度美式!K38</f>
        <v>0.56229499999999999</v>
      </c>
    </row>
    <row r="39" spans="1:15" x14ac:dyDescent="0.25">
      <c r="A39">
        <v>38</v>
      </c>
      <c r="B39" s="22">
        <f>支撑剂密度美式!B39*0.0254</f>
        <v>7.619999999999999E-2</v>
      </c>
      <c r="C39" s="23">
        <f>支撑剂密度美式!C39*0.159/60</f>
        <v>1.5900000000000001E-3</v>
      </c>
      <c r="D39" s="24">
        <f>支撑剂密度美式!D39</f>
        <v>-1</v>
      </c>
      <c r="E39" s="24">
        <f>支撑剂密度美式!E39*1000</f>
        <v>2650</v>
      </c>
      <c r="F39" s="22">
        <f>支撑剂密度美式!I39/1000000</f>
        <v>5.9999999999999995E-4</v>
      </c>
      <c r="G39" s="16">
        <f>支撑剂密度美式!G39</f>
        <v>1</v>
      </c>
      <c r="H39" s="17">
        <f>支撑剂密度美式!H39*0.0254</f>
        <v>9.5249999999999987E-3</v>
      </c>
      <c r="I39" s="24">
        <f>支撑剂密度美式!F39</f>
        <v>1</v>
      </c>
      <c r="J39" s="16">
        <f t="shared" si="4"/>
        <v>1</v>
      </c>
      <c r="K39" s="25">
        <f>支撑剂密度美式!J39</f>
        <v>0.2</v>
      </c>
      <c r="L39" s="26">
        <f t="shared" si="5"/>
        <v>1.3664998562828343</v>
      </c>
      <c r="M39" s="27">
        <f t="shared" si="6"/>
        <v>1.9400288705612053E-3</v>
      </c>
      <c r="N39">
        <f t="shared" si="7"/>
        <v>-2.7121918070635229</v>
      </c>
      <c r="O39" s="23">
        <f>支撑剂密度美式!K39</f>
        <v>0.46393400000000001</v>
      </c>
    </row>
    <row r="40" spans="1:15" x14ac:dyDescent="0.25">
      <c r="A40">
        <v>39</v>
      </c>
      <c r="B40" s="22">
        <f>支撑剂密度美式!B40*0.0254</f>
        <v>7.619999999999999E-2</v>
      </c>
      <c r="C40" s="23">
        <f>支撑剂密度美式!C40*0.159/60</f>
        <v>1.5900000000000001E-3</v>
      </c>
      <c r="D40" s="24">
        <f>支撑剂密度美式!D40</f>
        <v>-1</v>
      </c>
      <c r="E40" s="24">
        <f>支撑剂密度美式!E40*1000</f>
        <v>2650</v>
      </c>
      <c r="F40" s="22">
        <f>支撑剂密度美式!I40/1000000</f>
        <v>5.9999999999999995E-4</v>
      </c>
      <c r="G40" s="16">
        <f>支撑剂密度美式!G40</f>
        <v>1</v>
      </c>
      <c r="H40" s="17">
        <f>支撑剂密度美式!H40*0.0254</f>
        <v>9.5249999999999987E-3</v>
      </c>
      <c r="I40" s="24">
        <f>支撑剂密度美式!F40</f>
        <v>1</v>
      </c>
      <c r="J40" s="16">
        <f t="shared" si="4"/>
        <v>1</v>
      </c>
      <c r="K40" s="25">
        <f>支撑剂密度美式!J40</f>
        <v>0.4</v>
      </c>
      <c r="L40" s="26">
        <f t="shared" si="5"/>
        <v>1.3664998562828343</v>
      </c>
      <c r="M40" s="27">
        <f t="shared" si="6"/>
        <v>1.9400288705612053E-3</v>
      </c>
      <c r="N40">
        <f t="shared" si="7"/>
        <v>-2.7121918070635229</v>
      </c>
      <c r="O40" s="23">
        <f>支撑剂密度美式!K40</f>
        <v>0.60655700000000001</v>
      </c>
    </row>
    <row r="41" spans="1:15" x14ac:dyDescent="0.25">
      <c r="A41">
        <v>40</v>
      </c>
      <c r="B41" s="22">
        <f>支撑剂密度美式!B41*0.0254</f>
        <v>7.619999999999999E-2</v>
      </c>
      <c r="C41" s="23">
        <f>支撑剂密度美式!C41*0.159/60</f>
        <v>1.5900000000000001E-3</v>
      </c>
      <c r="D41" s="24">
        <f>支撑剂密度美式!D41</f>
        <v>-1</v>
      </c>
      <c r="E41" s="24">
        <f>支撑剂密度美式!E41*1000</f>
        <v>2650</v>
      </c>
      <c r="F41" s="22">
        <f>支撑剂密度美式!I41/1000000</f>
        <v>5.9999999999999995E-4</v>
      </c>
      <c r="G41" s="16">
        <f>支撑剂密度美式!G41</f>
        <v>1</v>
      </c>
      <c r="H41" s="17">
        <f>支撑剂密度美式!H41*0.0254</f>
        <v>9.5249999999999987E-3</v>
      </c>
      <c r="I41" s="24">
        <f>支撑剂密度美式!F41</f>
        <v>1</v>
      </c>
      <c r="J41" s="16">
        <f t="shared" si="4"/>
        <v>1</v>
      </c>
      <c r="K41" s="25">
        <f>支撑剂密度美式!J41</f>
        <v>0.6</v>
      </c>
      <c r="L41" s="26">
        <f t="shared" si="5"/>
        <v>1.3664998562828343</v>
      </c>
      <c r="M41" s="27">
        <f t="shared" si="6"/>
        <v>1.9400288705612053E-3</v>
      </c>
      <c r="N41">
        <f t="shared" si="7"/>
        <v>-2.7121918070635229</v>
      </c>
      <c r="O41" s="23">
        <f>支撑剂密度美式!K41</f>
        <v>0.79180300000000003</v>
      </c>
    </row>
    <row r="42" spans="1:15" x14ac:dyDescent="0.25">
      <c r="A42">
        <v>41</v>
      </c>
      <c r="B42" s="22">
        <f>支撑剂密度美式!B42*0.0254</f>
        <v>7.619999999999999E-2</v>
      </c>
      <c r="C42" s="23">
        <f>支撑剂密度美式!C42*0.159/60</f>
        <v>1.5900000000000001E-3</v>
      </c>
      <c r="D42" s="24">
        <f>支撑剂密度美式!D42</f>
        <v>-1</v>
      </c>
      <c r="E42" s="24">
        <f>支撑剂密度美式!E42*1000</f>
        <v>2650</v>
      </c>
      <c r="F42" s="22">
        <f>支撑剂密度美式!I42/1000000</f>
        <v>5.9999999999999995E-4</v>
      </c>
      <c r="G42" s="16">
        <f>支撑剂密度美式!G42</f>
        <v>1</v>
      </c>
      <c r="H42" s="17">
        <f>支撑剂密度美式!H42*0.0254</f>
        <v>9.5249999999999987E-3</v>
      </c>
      <c r="I42" s="24">
        <f>支撑剂密度美式!F42</f>
        <v>1</v>
      </c>
      <c r="J42" s="16">
        <f t="shared" si="4"/>
        <v>1</v>
      </c>
      <c r="K42" s="25">
        <f>支撑剂密度美式!J42</f>
        <v>0.8</v>
      </c>
      <c r="L42" s="26">
        <f t="shared" si="5"/>
        <v>1.3664998562828343</v>
      </c>
      <c r="M42" s="27">
        <f t="shared" si="6"/>
        <v>1.9400288705612053E-3</v>
      </c>
      <c r="N42">
        <f t="shared" si="7"/>
        <v>-2.7121918070635229</v>
      </c>
      <c r="O42" s="23">
        <f>支撑剂密度美式!K42</f>
        <v>0.91639300000000001</v>
      </c>
    </row>
    <row r="43" spans="1:15" x14ac:dyDescent="0.25">
      <c r="A43">
        <v>42</v>
      </c>
      <c r="B43" s="22">
        <f>支撑剂密度美式!B43*0.0254</f>
        <v>7.619999999999999E-2</v>
      </c>
      <c r="C43" s="23">
        <f>支撑剂密度美式!C43*0.159/60</f>
        <v>1.5900000000000001E-3</v>
      </c>
      <c r="D43" s="24">
        <f>支撑剂密度美式!D43</f>
        <v>1</v>
      </c>
      <c r="E43" s="24">
        <f>支撑剂密度美式!E43*1000</f>
        <v>2650</v>
      </c>
      <c r="F43" s="22">
        <f>支撑剂密度美式!I43/1000000</f>
        <v>5.9999999999999995E-4</v>
      </c>
      <c r="G43" s="16">
        <f>支撑剂密度美式!G43</f>
        <v>1</v>
      </c>
      <c r="H43" s="17">
        <f>支撑剂密度美式!H43*0.0254</f>
        <v>9.5249999999999987E-3</v>
      </c>
      <c r="I43" s="24">
        <f>支撑剂密度美式!F43</f>
        <v>1</v>
      </c>
      <c r="J43" s="16">
        <f t="shared" si="4"/>
        <v>1</v>
      </c>
      <c r="K43" s="25">
        <f>支撑剂密度美式!J43</f>
        <v>0.2</v>
      </c>
      <c r="L43" s="26">
        <f t="shared" si="5"/>
        <v>1.3664998562828343</v>
      </c>
      <c r="M43" s="27">
        <f t="shared" si="6"/>
        <v>1.9400288705612053E-3</v>
      </c>
      <c r="N43">
        <f t="shared" si="7"/>
        <v>-2.7121918070635229</v>
      </c>
      <c r="O43" s="23">
        <f>支撑剂密度美式!K43</f>
        <v>2.5468000000000001E-2</v>
      </c>
    </row>
    <row r="44" spans="1:15" x14ac:dyDescent="0.25">
      <c r="A44">
        <v>43</v>
      </c>
      <c r="B44" s="22">
        <f>支撑剂密度美式!B44*0.0254</f>
        <v>7.619999999999999E-2</v>
      </c>
      <c r="C44" s="23">
        <f>支撑剂密度美式!C44*0.159/60</f>
        <v>1.5900000000000001E-3</v>
      </c>
      <c r="D44" s="24">
        <f>支撑剂密度美式!D44</f>
        <v>1</v>
      </c>
      <c r="E44" s="24">
        <f>支撑剂密度美式!E44*1000</f>
        <v>2650</v>
      </c>
      <c r="F44" s="22">
        <f>支撑剂密度美式!I44/1000000</f>
        <v>5.9999999999999995E-4</v>
      </c>
      <c r="G44" s="16">
        <f>支撑剂密度美式!G44</f>
        <v>1</v>
      </c>
      <c r="H44" s="17">
        <f>支撑剂密度美式!H44*0.0254</f>
        <v>9.5249999999999987E-3</v>
      </c>
      <c r="I44" s="24">
        <f>支撑剂密度美式!F44</f>
        <v>1</v>
      </c>
      <c r="J44" s="16">
        <f t="shared" si="4"/>
        <v>1</v>
      </c>
      <c r="K44" s="25">
        <f>支撑剂密度美式!J44</f>
        <v>0.4</v>
      </c>
      <c r="L44" s="26">
        <f t="shared" si="5"/>
        <v>1.3664998562828343</v>
      </c>
      <c r="M44" s="27">
        <f t="shared" si="6"/>
        <v>1.9400288705612053E-3</v>
      </c>
      <c r="N44">
        <f t="shared" si="7"/>
        <v>-2.7121918070635229</v>
      </c>
      <c r="O44" s="23">
        <f>支撑剂密度美式!K44</f>
        <v>7.7452999999999994E-2</v>
      </c>
    </row>
    <row r="45" spans="1:15" x14ac:dyDescent="0.25">
      <c r="A45">
        <v>44</v>
      </c>
      <c r="B45" s="22">
        <f>支撑剂密度美式!B45*0.0254</f>
        <v>7.619999999999999E-2</v>
      </c>
      <c r="C45" s="23">
        <f>支撑剂密度美式!C45*0.159/60</f>
        <v>1.5900000000000001E-3</v>
      </c>
      <c r="D45" s="24">
        <f>支撑剂密度美式!D45</f>
        <v>1</v>
      </c>
      <c r="E45" s="24">
        <f>支撑剂密度美式!E45*1000</f>
        <v>2650</v>
      </c>
      <c r="F45" s="22">
        <f>支撑剂密度美式!I45/1000000</f>
        <v>5.9999999999999995E-4</v>
      </c>
      <c r="G45" s="16">
        <f>支撑剂密度美式!G45</f>
        <v>1</v>
      </c>
      <c r="H45" s="17">
        <f>支撑剂密度美式!H45*0.0254</f>
        <v>9.5249999999999987E-3</v>
      </c>
      <c r="I45" s="24">
        <f>支撑剂密度美式!F45</f>
        <v>1</v>
      </c>
      <c r="J45" s="16">
        <f t="shared" si="4"/>
        <v>1</v>
      </c>
      <c r="K45" s="25">
        <f>支撑剂密度美式!J45</f>
        <v>0.6</v>
      </c>
      <c r="L45" s="26">
        <f t="shared" si="5"/>
        <v>1.3664998562828343</v>
      </c>
      <c r="M45" s="27">
        <f t="shared" si="6"/>
        <v>1.9400288705612053E-3</v>
      </c>
      <c r="N45">
        <f t="shared" si="7"/>
        <v>-2.7121918070635229</v>
      </c>
      <c r="O45" s="23">
        <f>支撑剂密度美式!K45</f>
        <v>0.24262300000000001</v>
      </c>
    </row>
    <row r="46" spans="1:15" x14ac:dyDescent="0.25">
      <c r="A46">
        <v>45</v>
      </c>
      <c r="B46" s="22">
        <f>支撑剂密度美式!B46*0.0254</f>
        <v>7.619999999999999E-2</v>
      </c>
      <c r="C46" s="23">
        <f>支撑剂密度美式!C46*0.159/60</f>
        <v>1.5900000000000001E-3</v>
      </c>
      <c r="D46" s="24">
        <f>支撑剂密度美式!D46</f>
        <v>1</v>
      </c>
      <c r="E46" s="24">
        <f>支撑剂密度美式!E46*1000</f>
        <v>2650</v>
      </c>
      <c r="F46" s="22">
        <f>支撑剂密度美式!I46/1000000</f>
        <v>5.9999999999999995E-4</v>
      </c>
      <c r="G46" s="16">
        <f>支撑剂密度美式!G46</f>
        <v>1</v>
      </c>
      <c r="H46" s="17">
        <f>支撑剂密度美式!H46*0.0254</f>
        <v>9.5249999999999987E-3</v>
      </c>
      <c r="I46" s="24">
        <f>支撑剂密度美式!F46</f>
        <v>1</v>
      </c>
      <c r="J46" s="16">
        <f t="shared" si="4"/>
        <v>1</v>
      </c>
      <c r="K46" s="25">
        <f>支撑剂密度美式!J46</f>
        <v>0.8</v>
      </c>
      <c r="L46" s="26">
        <f t="shared" si="5"/>
        <v>1.3664998562828343</v>
      </c>
      <c r="M46" s="27">
        <f t="shared" si="6"/>
        <v>1.9400288705612053E-3</v>
      </c>
      <c r="N46">
        <f t="shared" si="7"/>
        <v>-2.7121918070635229</v>
      </c>
      <c r="O46" s="23">
        <f>支撑剂密度美式!K46</f>
        <v>0.32131100000000001</v>
      </c>
    </row>
    <row r="47" spans="1:15" x14ac:dyDescent="0.25">
      <c r="A47">
        <v>46</v>
      </c>
      <c r="B47" s="22">
        <f>支撑剂密度美式!B47*0.0254</f>
        <v>7.619999999999999E-2</v>
      </c>
      <c r="C47" s="23">
        <f>支撑剂密度美式!C47*0.159/60</f>
        <v>1.5900000000000001E-3</v>
      </c>
      <c r="D47" s="24">
        <f>支撑剂密度美式!D47</f>
        <v>0</v>
      </c>
      <c r="E47" s="24">
        <f>支撑剂密度美式!E47*1000</f>
        <v>3560</v>
      </c>
      <c r="F47" s="22">
        <f>支撑剂密度美式!I47/1000000</f>
        <v>5.9999999999999995E-4</v>
      </c>
      <c r="G47" s="16">
        <f>支撑剂密度美式!G47</f>
        <v>1</v>
      </c>
      <c r="H47" s="17">
        <f>支撑剂密度美式!H47*0.0254</f>
        <v>9.5249999999999987E-3</v>
      </c>
      <c r="I47" s="24">
        <f>支撑剂密度美式!F47</f>
        <v>1</v>
      </c>
      <c r="J47" s="16">
        <f t="shared" si="4"/>
        <v>1</v>
      </c>
      <c r="K47" s="25">
        <f>支撑剂密度美式!J47</f>
        <v>0.2</v>
      </c>
      <c r="L47" s="26">
        <f t="shared" si="5"/>
        <v>1.3464783790210844</v>
      </c>
      <c r="M47" s="27">
        <f t="shared" si="6"/>
        <v>2.6062274638482606E-3</v>
      </c>
      <c r="N47">
        <f t="shared" si="7"/>
        <v>-2.583987683027456</v>
      </c>
      <c r="O47" s="23">
        <f>支撑剂密度美式!K47</f>
        <v>0.148148</v>
      </c>
    </row>
    <row r="48" spans="1:15" x14ac:dyDescent="0.25">
      <c r="A48">
        <v>47</v>
      </c>
      <c r="B48" s="22">
        <f>支撑剂密度美式!B48*0.0254</f>
        <v>7.619999999999999E-2</v>
      </c>
      <c r="C48" s="23">
        <f>支撑剂密度美式!C48*0.159/60</f>
        <v>1.5900000000000001E-3</v>
      </c>
      <c r="D48" s="24">
        <f>支撑剂密度美式!D48</f>
        <v>0</v>
      </c>
      <c r="E48" s="24">
        <f>支撑剂密度美式!E48*1000</f>
        <v>3560</v>
      </c>
      <c r="F48" s="22">
        <f>支撑剂密度美式!I48/1000000</f>
        <v>5.9999999999999995E-4</v>
      </c>
      <c r="G48" s="16">
        <f>支撑剂密度美式!G48</f>
        <v>1</v>
      </c>
      <c r="H48" s="17">
        <f>支撑剂密度美式!H48*0.0254</f>
        <v>9.5249999999999987E-3</v>
      </c>
      <c r="I48" s="24">
        <f>支撑剂密度美式!F48</f>
        <v>1</v>
      </c>
      <c r="J48" s="16">
        <f t="shared" si="4"/>
        <v>1</v>
      </c>
      <c r="K48" s="25">
        <f>支撑剂密度美式!J48</f>
        <v>0.4</v>
      </c>
      <c r="L48" s="26">
        <f t="shared" si="5"/>
        <v>1.3464783790210844</v>
      </c>
      <c r="M48" s="27">
        <f t="shared" si="6"/>
        <v>2.6062274638482606E-3</v>
      </c>
      <c r="N48">
        <f t="shared" si="7"/>
        <v>-2.583987683027456</v>
      </c>
      <c r="O48" s="23">
        <f>支撑剂密度美式!K48</f>
        <v>0.280864</v>
      </c>
    </row>
    <row r="49" spans="1:15" x14ac:dyDescent="0.25">
      <c r="A49">
        <v>48</v>
      </c>
      <c r="B49" s="22">
        <f>支撑剂密度美式!B49*0.0254</f>
        <v>7.619999999999999E-2</v>
      </c>
      <c r="C49" s="23">
        <f>支撑剂密度美式!C49*0.159/60</f>
        <v>1.5900000000000001E-3</v>
      </c>
      <c r="D49" s="24">
        <f>支撑剂密度美式!D49</f>
        <v>0</v>
      </c>
      <c r="E49" s="24">
        <f>支撑剂密度美式!E49*1000</f>
        <v>3560</v>
      </c>
      <c r="F49" s="22">
        <f>支撑剂密度美式!I49/1000000</f>
        <v>5.9999999999999995E-4</v>
      </c>
      <c r="G49" s="16">
        <f>支撑剂密度美式!G49</f>
        <v>1</v>
      </c>
      <c r="H49" s="17">
        <f>支撑剂密度美式!H49*0.0254</f>
        <v>9.5249999999999987E-3</v>
      </c>
      <c r="I49" s="24">
        <f>支撑剂密度美式!F49</f>
        <v>1</v>
      </c>
      <c r="J49" s="16">
        <f t="shared" si="4"/>
        <v>1</v>
      </c>
      <c r="K49" s="25">
        <f>支撑剂密度美式!J49</f>
        <v>0.6</v>
      </c>
      <c r="L49" s="26">
        <f t="shared" si="5"/>
        <v>1.3464783790210844</v>
      </c>
      <c r="M49" s="27">
        <f t="shared" si="6"/>
        <v>2.6062274638482606E-3</v>
      </c>
      <c r="N49">
        <f t="shared" si="7"/>
        <v>-2.583987683027456</v>
      </c>
      <c r="O49" s="23">
        <f>支撑剂密度美式!K49</f>
        <v>0.44135799999999997</v>
      </c>
    </row>
    <row r="50" spans="1:15" x14ac:dyDescent="0.25">
      <c r="A50">
        <v>49</v>
      </c>
      <c r="B50" s="22">
        <f>支撑剂密度美式!B50*0.0254</f>
        <v>7.619999999999999E-2</v>
      </c>
      <c r="C50" s="23">
        <f>支撑剂密度美式!C50*0.159/60</f>
        <v>1.5900000000000001E-3</v>
      </c>
      <c r="D50" s="24">
        <f>支撑剂密度美式!D50</f>
        <v>0</v>
      </c>
      <c r="E50" s="24">
        <f>支撑剂密度美式!E50*1000</f>
        <v>3560</v>
      </c>
      <c r="F50" s="22">
        <f>支撑剂密度美式!I50/1000000</f>
        <v>5.9999999999999995E-4</v>
      </c>
      <c r="G50" s="16">
        <f>支撑剂密度美式!G50</f>
        <v>1</v>
      </c>
      <c r="H50" s="17">
        <f>支撑剂密度美式!H50*0.0254</f>
        <v>9.5249999999999987E-3</v>
      </c>
      <c r="I50" s="24">
        <f>支撑剂密度美式!F50</f>
        <v>1</v>
      </c>
      <c r="J50" s="16">
        <f t="shared" si="4"/>
        <v>1</v>
      </c>
      <c r="K50" s="25">
        <f>支撑剂密度美式!J50</f>
        <v>0.8</v>
      </c>
      <c r="L50" s="26">
        <f t="shared" si="5"/>
        <v>1.3464783790210844</v>
      </c>
      <c r="M50" s="27">
        <f t="shared" si="6"/>
        <v>2.6062274638482606E-3</v>
      </c>
      <c r="N50">
        <f t="shared" si="7"/>
        <v>-2.583987683027456</v>
      </c>
      <c r="O50" s="23">
        <f>支撑剂密度美式!K50</f>
        <v>0.56172800000000001</v>
      </c>
    </row>
    <row r="51" spans="1:15" x14ac:dyDescent="0.25">
      <c r="A51">
        <v>50</v>
      </c>
      <c r="B51" s="22">
        <f>支撑剂密度美式!B51*0.0254</f>
        <v>7.619999999999999E-2</v>
      </c>
      <c r="C51" s="23">
        <f>支撑剂密度美式!C51*0.159/60</f>
        <v>1.5900000000000001E-3</v>
      </c>
      <c r="D51" s="24">
        <f>支撑剂密度美式!D51</f>
        <v>-1</v>
      </c>
      <c r="E51" s="24">
        <f>支撑剂密度美式!E51*1000</f>
        <v>3560</v>
      </c>
      <c r="F51" s="22">
        <f>支撑剂密度美式!I51/1000000</f>
        <v>5.9999999999999995E-4</v>
      </c>
      <c r="G51" s="16">
        <f>支撑剂密度美式!G51</f>
        <v>1</v>
      </c>
      <c r="H51" s="17">
        <f>支撑剂密度美式!H51*0.0254</f>
        <v>9.5249999999999987E-3</v>
      </c>
      <c r="I51" s="24">
        <f>支撑剂密度美式!F51</f>
        <v>1</v>
      </c>
      <c r="J51" s="16">
        <f t="shared" si="4"/>
        <v>1</v>
      </c>
      <c r="K51" s="25">
        <f>支撑剂密度美式!J51</f>
        <v>0.2</v>
      </c>
      <c r="L51" s="26">
        <f t="shared" si="5"/>
        <v>1.3464783790210844</v>
      </c>
      <c r="M51" s="27">
        <f t="shared" si="6"/>
        <v>2.6062274638482606E-3</v>
      </c>
      <c r="N51">
        <f t="shared" si="7"/>
        <v>-2.583987683027456</v>
      </c>
      <c r="O51" s="23">
        <f>支撑剂密度美式!K51</f>
        <v>0.50617299999999998</v>
      </c>
    </row>
    <row r="52" spans="1:15" x14ac:dyDescent="0.25">
      <c r="A52">
        <v>51</v>
      </c>
      <c r="B52" s="22">
        <f>支撑剂密度美式!B52*0.0254</f>
        <v>7.619999999999999E-2</v>
      </c>
      <c r="C52" s="23">
        <f>支撑剂密度美式!C52*0.159/60</f>
        <v>1.5900000000000001E-3</v>
      </c>
      <c r="D52" s="24">
        <f>支撑剂密度美式!D52</f>
        <v>-1</v>
      </c>
      <c r="E52" s="24">
        <f>支撑剂密度美式!E52*1000</f>
        <v>3560</v>
      </c>
      <c r="F52" s="22">
        <f>支撑剂密度美式!I52/1000000</f>
        <v>5.9999999999999995E-4</v>
      </c>
      <c r="G52" s="16">
        <f>支撑剂密度美式!G52</f>
        <v>1</v>
      </c>
      <c r="H52" s="17">
        <f>支撑剂密度美式!H52*0.0254</f>
        <v>9.5249999999999987E-3</v>
      </c>
      <c r="I52" s="24">
        <f>支撑剂密度美式!F52</f>
        <v>1</v>
      </c>
      <c r="J52" s="16">
        <f t="shared" si="4"/>
        <v>1</v>
      </c>
      <c r="K52" s="25">
        <f>支撑剂密度美式!J52</f>
        <v>0.4</v>
      </c>
      <c r="L52" s="26">
        <f t="shared" si="5"/>
        <v>1.3464783790210844</v>
      </c>
      <c r="M52" s="27">
        <f t="shared" si="6"/>
        <v>2.6062274638482606E-3</v>
      </c>
      <c r="N52">
        <f t="shared" si="7"/>
        <v>-2.583987683027456</v>
      </c>
      <c r="O52" s="23">
        <f>支撑剂密度美式!K52</f>
        <v>0.77160499999999999</v>
      </c>
    </row>
    <row r="53" spans="1:15" x14ac:dyDescent="0.25">
      <c r="A53">
        <v>52</v>
      </c>
      <c r="B53" s="22">
        <f>支撑剂密度美式!B53*0.0254</f>
        <v>7.619999999999999E-2</v>
      </c>
      <c r="C53" s="23">
        <f>支撑剂密度美式!C53*0.159/60</f>
        <v>1.5900000000000001E-3</v>
      </c>
      <c r="D53" s="24">
        <f>支撑剂密度美式!D53</f>
        <v>-1</v>
      </c>
      <c r="E53" s="24">
        <f>支撑剂密度美式!E53*1000</f>
        <v>3560</v>
      </c>
      <c r="F53" s="22">
        <f>支撑剂密度美式!I53/1000000</f>
        <v>5.9999999999999995E-4</v>
      </c>
      <c r="G53" s="16">
        <f>支撑剂密度美式!G53</f>
        <v>1</v>
      </c>
      <c r="H53" s="17">
        <f>支撑剂密度美式!H53*0.0254</f>
        <v>9.5249999999999987E-3</v>
      </c>
      <c r="I53" s="24">
        <f>支撑剂密度美式!F53</f>
        <v>1</v>
      </c>
      <c r="J53" s="16">
        <f t="shared" si="4"/>
        <v>1</v>
      </c>
      <c r="K53" s="25">
        <f>支撑剂密度美式!J53</f>
        <v>0.6</v>
      </c>
      <c r="L53" s="26">
        <f t="shared" si="5"/>
        <v>1.3464783790210844</v>
      </c>
      <c r="M53" s="27">
        <f t="shared" si="6"/>
        <v>2.6062274638482606E-3</v>
      </c>
      <c r="N53">
        <f t="shared" si="7"/>
        <v>-2.583987683027456</v>
      </c>
      <c r="O53" s="23">
        <f>支撑剂密度美式!K53</f>
        <v>0.86111000000000004</v>
      </c>
    </row>
    <row r="54" spans="1:15" x14ac:dyDescent="0.25">
      <c r="A54">
        <v>53</v>
      </c>
      <c r="B54" s="22">
        <f>支撑剂密度美式!B54*0.0254</f>
        <v>7.619999999999999E-2</v>
      </c>
      <c r="C54" s="23">
        <f>支撑剂密度美式!C54*0.159/60</f>
        <v>1.5900000000000001E-3</v>
      </c>
      <c r="D54" s="24">
        <f>支撑剂密度美式!D54</f>
        <v>-1</v>
      </c>
      <c r="E54" s="24">
        <f>支撑剂密度美式!E54*1000</f>
        <v>3560</v>
      </c>
      <c r="F54" s="22">
        <f>支撑剂密度美式!I54/1000000</f>
        <v>5.9999999999999995E-4</v>
      </c>
      <c r="G54" s="16">
        <f>支撑剂密度美式!G54</f>
        <v>1</v>
      </c>
      <c r="H54" s="17">
        <f>支撑剂密度美式!H54*0.0254</f>
        <v>9.5249999999999987E-3</v>
      </c>
      <c r="I54" s="24">
        <f>支撑剂密度美式!F54</f>
        <v>1</v>
      </c>
      <c r="J54" s="16">
        <f t="shared" si="4"/>
        <v>1</v>
      </c>
      <c r="K54" s="25">
        <f>支撑剂密度美式!J54</f>
        <v>0.8</v>
      </c>
      <c r="L54" s="26">
        <f t="shared" si="5"/>
        <v>1.3464783790210844</v>
      </c>
      <c r="M54" s="27">
        <f t="shared" si="6"/>
        <v>2.6062274638482606E-3</v>
      </c>
      <c r="N54">
        <f t="shared" si="7"/>
        <v>-2.583987683027456</v>
      </c>
      <c r="O54" s="23">
        <f>支撑剂密度美式!K54</f>
        <v>0.97839500000000001</v>
      </c>
    </row>
    <row r="55" spans="1:15" x14ac:dyDescent="0.25">
      <c r="A55">
        <v>54</v>
      </c>
      <c r="B55" s="22">
        <f>支撑剂密度美式!B55*0.0254</f>
        <v>7.619999999999999E-2</v>
      </c>
      <c r="C55" s="23">
        <f>支撑剂密度美式!C55*0.159/60</f>
        <v>1.5900000000000001E-3</v>
      </c>
      <c r="D55" s="24">
        <f>支撑剂密度美式!D55</f>
        <v>1</v>
      </c>
      <c r="E55" s="24">
        <f>支撑剂密度美式!E55*1000</f>
        <v>3560</v>
      </c>
      <c r="F55" s="22">
        <f>支撑剂密度美式!I55/1000000</f>
        <v>5.9999999999999995E-4</v>
      </c>
      <c r="G55" s="16">
        <f>支撑剂密度美式!G55</f>
        <v>1</v>
      </c>
      <c r="H55" s="17">
        <f>支撑剂密度美式!H55*0.0254</f>
        <v>9.5249999999999987E-3</v>
      </c>
      <c r="I55" s="24">
        <f>支撑剂密度美式!F55</f>
        <v>1</v>
      </c>
      <c r="J55" s="16">
        <f t="shared" si="4"/>
        <v>1</v>
      </c>
      <c r="K55" s="25">
        <f>支撑剂密度美式!J55</f>
        <v>0.2</v>
      </c>
      <c r="L55" s="26">
        <f t="shared" si="5"/>
        <v>1.3464783790210844</v>
      </c>
      <c r="M55" s="27">
        <f t="shared" si="6"/>
        <v>2.6062274638482606E-3</v>
      </c>
      <c r="N55">
        <f t="shared" si="7"/>
        <v>-2.583987683027456</v>
      </c>
      <c r="O55" s="23">
        <f>支撑剂密度美式!K55</f>
        <v>1.2E-2</v>
      </c>
    </row>
    <row r="56" spans="1:15" x14ac:dyDescent="0.25">
      <c r="A56">
        <v>55</v>
      </c>
      <c r="B56" s="22">
        <f>支撑剂密度美式!B56*0.0254</f>
        <v>7.619999999999999E-2</v>
      </c>
      <c r="C56" s="23">
        <f>支撑剂密度美式!C56*0.159/60</f>
        <v>1.5900000000000001E-3</v>
      </c>
      <c r="D56" s="24">
        <f>支撑剂密度美式!D56</f>
        <v>1</v>
      </c>
      <c r="E56" s="24">
        <f>支撑剂密度美式!E56*1000</f>
        <v>3560</v>
      </c>
      <c r="F56" s="22">
        <f>支撑剂密度美式!I56/1000000</f>
        <v>5.9999999999999995E-4</v>
      </c>
      <c r="G56" s="16">
        <f>支撑剂密度美式!G56</f>
        <v>1</v>
      </c>
      <c r="H56" s="17">
        <f>支撑剂密度美式!H56*0.0254</f>
        <v>9.5249999999999987E-3</v>
      </c>
      <c r="I56" s="24">
        <f>支撑剂密度美式!F56</f>
        <v>1</v>
      </c>
      <c r="J56" s="16">
        <f t="shared" si="4"/>
        <v>1</v>
      </c>
      <c r="K56" s="25">
        <f>支撑剂密度美式!J56</f>
        <v>0.4</v>
      </c>
      <c r="L56" s="26">
        <f t="shared" si="5"/>
        <v>1.3464783790210844</v>
      </c>
      <c r="M56" s="27">
        <f t="shared" si="6"/>
        <v>2.6062274638482606E-3</v>
      </c>
      <c r="N56">
        <f t="shared" si="7"/>
        <v>-2.583987683027456</v>
      </c>
      <c r="O56" s="23">
        <f>支撑剂密度美式!K56</f>
        <v>4.3200000000000002E-2</v>
      </c>
    </row>
    <row r="57" spans="1:15" x14ac:dyDescent="0.25">
      <c r="A57">
        <v>56</v>
      </c>
      <c r="B57" s="22">
        <f>支撑剂密度美式!B57*0.0254</f>
        <v>7.619999999999999E-2</v>
      </c>
      <c r="C57" s="23">
        <f>支撑剂密度美式!C57*0.159/60</f>
        <v>1.5900000000000001E-3</v>
      </c>
      <c r="D57" s="24">
        <f>支撑剂密度美式!D57</f>
        <v>1</v>
      </c>
      <c r="E57" s="24">
        <f>支撑剂密度美式!E57*1000</f>
        <v>3560</v>
      </c>
      <c r="F57" s="22">
        <f>支撑剂密度美式!I57/1000000</f>
        <v>5.9999999999999995E-4</v>
      </c>
      <c r="G57" s="16">
        <f>支撑剂密度美式!G57</f>
        <v>1</v>
      </c>
      <c r="H57" s="17">
        <f>支撑剂密度美式!H57*0.0254</f>
        <v>9.5249999999999987E-3</v>
      </c>
      <c r="I57" s="24">
        <f>支撑剂密度美式!F57</f>
        <v>1</v>
      </c>
      <c r="J57" s="16">
        <f t="shared" si="4"/>
        <v>1</v>
      </c>
      <c r="K57" s="25">
        <f>支撑剂密度美式!J57</f>
        <v>0.6</v>
      </c>
      <c r="L57" s="26">
        <f t="shared" si="5"/>
        <v>1.3464783790210844</v>
      </c>
      <c r="M57" s="27">
        <f t="shared" si="6"/>
        <v>2.6062274638482606E-3</v>
      </c>
      <c r="N57">
        <f t="shared" si="7"/>
        <v>-2.583987683027456</v>
      </c>
      <c r="O57" s="23">
        <f>支撑剂密度美式!K57</f>
        <v>0.12654299999999999</v>
      </c>
    </row>
    <row r="58" spans="1:15" x14ac:dyDescent="0.25">
      <c r="A58">
        <v>57</v>
      </c>
      <c r="B58" s="22">
        <f>支撑剂密度美式!B58*0.0254</f>
        <v>7.619999999999999E-2</v>
      </c>
      <c r="C58" s="23">
        <f>支撑剂密度美式!C58*0.159/60</f>
        <v>1.5900000000000001E-3</v>
      </c>
      <c r="D58" s="24">
        <f>支撑剂密度美式!D58</f>
        <v>1</v>
      </c>
      <c r="E58" s="24">
        <f>支撑剂密度美式!E58*1000</f>
        <v>3560</v>
      </c>
      <c r="F58" s="22">
        <f>支撑剂密度美式!I58/1000000</f>
        <v>5.9999999999999995E-4</v>
      </c>
      <c r="G58" s="16">
        <f>支撑剂密度美式!G58</f>
        <v>1</v>
      </c>
      <c r="H58" s="17">
        <f>支撑剂密度美式!H58*0.0254</f>
        <v>9.5249999999999987E-3</v>
      </c>
      <c r="I58" s="24">
        <f>支撑剂密度美式!F58</f>
        <v>1</v>
      </c>
      <c r="J58" s="16">
        <f t="shared" si="4"/>
        <v>1</v>
      </c>
      <c r="K58" s="25">
        <f>支撑剂密度美式!J58</f>
        <v>0.8</v>
      </c>
      <c r="L58" s="26">
        <f t="shared" si="5"/>
        <v>1.3464783790210844</v>
      </c>
      <c r="M58" s="27">
        <f t="shared" si="6"/>
        <v>2.6062274638482606E-3</v>
      </c>
      <c r="N58">
        <f t="shared" si="7"/>
        <v>-2.583987683027456</v>
      </c>
      <c r="O58" s="23">
        <f>支撑剂密度美式!K58</f>
        <v>0.20679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E2202-65AB-403F-87DF-7F90A982429C}">
  <dimension ref="A1:P58"/>
  <sheetViews>
    <sheetView workbookViewId="0">
      <selection activeCell="P10" sqref="P10"/>
    </sheetView>
  </sheetViews>
  <sheetFormatPr defaultRowHeight="13.95" x14ac:dyDescent="0.25"/>
  <sheetData>
    <row r="1" spans="1:16" x14ac:dyDescent="0.25">
      <c r="A1" s="13" t="s">
        <v>13</v>
      </c>
      <c r="B1" s="13" t="s">
        <v>14</v>
      </c>
      <c r="C1" s="13" t="s">
        <v>15</v>
      </c>
      <c r="D1" s="15" t="s">
        <v>5</v>
      </c>
      <c r="E1" s="13" t="s">
        <v>16</v>
      </c>
      <c r="F1" s="13" t="s">
        <v>17</v>
      </c>
      <c r="G1" s="16" t="s">
        <v>18</v>
      </c>
      <c r="H1" s="17" t="s">
        <v>19</v>
      </c>
      <c r="I1" s="13" t="s">
        <v>7</v>
      </c>
      <c r="J1" s="18" t="s">
        <v>20</v>
      </c>
      <c r="K1" s="15" t="s">
        <v>11</v>
      </c>
      <c r="L1" s="15" t="s">
        <v>21</v>
      </c>
      <c r="M1" s="19" t="s">
        <v>22</v>
      </c>
      <c r="N1" s="20" t="s">
        <v>23</v>
      </c>
      <c r="O1" s="21" t="s">
        <v>12</v>
      </c>
      <c r="P1" s="15" t="s">
        <v>24</v>
      </c>
    </row>
    <row r="2" spans="1:16" x14ac:dyDescent="0.25">
      <c r="A2">
        <v>1</v>
      </c>
      <c r="B2" s="22">
        <f>支撑剂密度美式!B2*0.0254</f>
        <v>7.619999999999999E-2</v>
      </c>
      <c r="C2" s="23">
        <f>支撑剂密度美式!C2*0.159/60</f>
        <v>0.159</v>
      </c>
      <c r="D2" s="24">
        <f>支撑剂密度美式!D2</f>
        <v>0</v>
      </c>
      <c r="E2" s="24">
        <f>支撑剂密度美式!E2*1000</f>
        <v>1540</v>
      </c>
      <c r="F2" s="22">
        <f>支撑剂密度美式!I2/1000000</f>
        <v>5.9999999999999995E-4</v>
      </c>
      <c r="G2" s="16">
        <f>支撑剂密度美式!G2</f>
        <v>1</v>
      </c>
      <c r="H2" s="17">
        <f>支撑剂密度美式!H2*0.0254</f>
        <v>9.5249999999999987E-3</v>
      </c>
      <c r="I2" s="24">
        <f>支撑剂密度美式!F2</f>
        <v>1</v>
      </c>
      <c r="J2" s="16">
        <f>POWER(I2,-0.356)</f>
        <v>1</v>
      </c>
      <c r="K2" s="25">
        <f>支撑剂密度美式!J2</f>
        <v>0.2</v>
      </c>
      <c r="L2" s="26">
        <f>POWER(M2,-0.05)</f>
        <v>1.017339024821891</v>
      </c>
      <c r="M2" s="27">
        <f>(4*E2*F2*F2)/(18*3.1415926*G2*H2*B2*B2)</f>
        <v>0.70906478240518722</v>
      </c>
      <c r="N2">
        <f>LOG(M2,10)</f>
        <v>-0.14931408448431974</v>
      </c>
      <c r="O2" s="23">
        <f>支撑剂密度美式!K2</f>
        <v>0.16836599999999999</v>
      </c>
      <c r="P2" s="13">
        <f t="shared" ref="P2:P58" si="0">-LOG(C2)</f>
        <v>0.79860287567954846</v>
      </c>
    </row>
    <row r="3" spans="1:16" x14ac:dyDescent="0.25">
      <c r="A3">
        <v>2</v>
      </c>
      <c r="B3" s="22">
        <f>支撑剂密度美式!B3*0.0254</f>
        <v>7.619999999999999E-2</v>
      </c>
      <c r="C3" s="23">
        <f>支撑剂密度美式!C3*0.159/60</f>
        <v>0.159</v>
      </c>
      <c r="D3" s="24">
        <f>支撑剂密度美式!D3</f>
        <v>0</v>
      </c>
      <c r="E3" s="24">
        <f>支撑剂密度美式!E3*1000</f>
        <v>1540</v>
      </c>
      <c r="F3" s="22">
        <f>支撑剂密度美式!I3/1000000</f>
        <v>5.9999999999999995E-4</v>
      </c>
      <c r="G3" s="16">
        <f>支撑剂密度美式!G3</f>
        <v>1</v>
      </c>
      <c r="H3" s="17">
        <f>支撑剂密度美式!H3*0.0254</f>
        <v>9.5249999999999987E-3</v>
      </c>
      <c r="I3" s="24">
        <f>支撑剂密度美式!F3</f>
        <v>1</v>
      </c>
      <c r="J3" s="16">
        <f t="shared" ref="J3:J11" si="1">POWER(I3,-0.356)</f>
        <v>1</v>
      </c>
      <c r="K3" s="25">
        <f>支撑剂密度美式!J3</f>
        <v>0.4</v>
      </c>
      <c r="L3" s="26">
        <f t="shared" ref="L3:L11" si="2">POWER(M3,-0.05)</f>
        <v>1.017339024821891</v>
      </c>
      <c r="M3" s="27">
        <f t="shared" ref="M3:M11" si="3">(4*E3*F3*F3)/(18*3.1415926*G3*H3*B3*B3)</f>
        <v>0.70906478240518722</v>
      </c>
      <c r="N3">
        <f t="shared" ref="N3:N11" si="4">LOG(M3,10)</f>
        <v>-0.14931408448431974</v>
      </c>
      <c r="O3" s="23">
        <f>支撑剂密度美式!K3</f>
        <v>0.263158</v>
      </c>
      <c r="P3" s="13">
        <f t="shared" si="0"/>
        <v>0.79860287567954846</v>
      </c>
    </row>
    <row r="4" spans="1:16" x14ac:dyDescent="0.25">
      <c r="A4">
        <v>3</v>
      </c>
      <c r="B4" s="22">
        <f>支撑剂密度美式!B4*0.0254</f>
        <v>7.619999999999999E-2</v>
      </c>
      <c r="C4" s="23">
        <f>支撑剂密度美式!C4*0.159/60</f>
        <v>0.159</v>
      </c>
      <c r="D4" s="24">
        <f>支撑剂密度美式!D4</f>
        <v>0</v>
      </c>
      <c r="E4" s="24">
        <f>支撑剂密度美式!E4*1000</f>
        <v>1540</v>
      </c>
      <c r="F4" s="22">
        <f>支撑剂密度美式!I4/1000000</f>
        <v>5.9999999999999995E-4</v>
      </c>
      <c r="G4" s="16">
        <f>支撑剂密度美式!G4</f>
        <v>1</v>
      </c>
      <c r="H4" s="17">
        <f>支撑剂密度美式!H4*0.0254</f>
        <v>9.5249999999999987E-3</v>
      </c>
      <c r="I4" s="24">
        <f>支撑剂密度美式!F4</f>
        <v>1</v>
      </c>
      <c r="J4" s="16">
        <f t="shared" si="1"/>
        <v>1</v>
      </c>
      <c r="K4" s="25">
        <f>支撑剂密度美式!J4</f>
        <v>0.6</v>
      </c>
      <c r="L4" s="26">
        <f t="shared" si="2"/>
        <v>1.017339024821891</v>
      </c>
      <c r="M4" s="27">
        <f t="shared" si="3"/>
        <v>0.70906478240518722</v>
      </c>
      <c r="N4">
        <f t="shared" si="4"/>
        <v>-0.14931408448431974</v>
      </c>
      <c r="O4" s="23">
        <f>支撑剂密度美式!K4</f>
        <v>0.41876400000000003</v>
      </c>
      <c r="P4" s="13">
        <f t="shared" si="0"/>
        <v>0.79860287567954846</v>
      </c>
    </row>
    <row r="5" spans="1:16" x14ac:dyDescent="0.25">
      <c r="A5">
        <v>4</v>
      </c>
      <c r="B5" s="22">
        <f>支撑剂密度美式!B5*0.0254</f>
        <v>7.619999999999999E-2</v>
      </c>
      <c r="C5" s="23">
        <f>支撑剂密度美式!C5*0.159/60</f>
        <v>0.159</v>
      </c>
      <c r="D5" s="24">
        <f>支撑剂密度美式!D5</f>
        <v>0</v>
      </c>
      <c r="E5" s="24">
        <f>支撑剂密度美式!E5*1000</f>
        <v>1540</v>
      </c>
      <c r="F5" s="22">
        <f>支撑剂密度美式!I5/1000000</f>
        <v>5.9999999999999995E-4</v>
      </c>
      <c r="G5" s="16">
        <f>支撑剂密度美式!G5</f>
        <v>1</v>
      </c>
      <c r="H5" s="17">
        <f>支撑剂密度美式!H5*0.0254</f>
        <v>9.5249999999999987E-3</v>
      </c>
      <c r="I5" s="24">
        <f>支撑剂密度美式!F5</f>
        <v>1</v>
      </c>
      <c r="J5" s="16">
        <f t="shared" si="1"/>
        <v>1</v>
      </c>
      <c r="K5" s="25">
        <f>支撑剂密度美式!J5</f>
        <v>0.8</v>
      </c>
      <c r="L5" s="26">
        <f t="shared" si="2"/>
        <v>1.017339024821891</v>
      </c>
      <c r="M5" s="27">
        <f t="shared" si="3"/>
        <v>0.70906478240518722</v>
      </c>
      <c r="N5">
        <f t="shared" si="4"/>
        <v>-0.14931408448431974</v>
      </c>
      <c r="O5" s="23">
        <f>支撑剂密度美式!K5</f>
        <v>0.53189200000000003</v>
      </c>
      <c r="P5" s="13">
        <f t="shared" si="0"/>
        <v>0.79860287567954846</v>
      </c>
    </row>
    <row r="6" spans="1:16" x14ac:dyDescent="0.25">
      <c r="A6">
        <v>5</v>
      </c>
      <c r="B6" s="22">
        <f>支撑剂密度美式!B6*0.0254</f>
        <v>7.619999999999999E-2</v>
      </c>
      <c r="C6" s="23">
        <f>支撑剂密度美式!C6*0.159/60</f>
        <v>0.159</v>
      </c>
      <c r="D6" s="24">
        <f>支撑剂密度美式!D6</f>
        <v>-1</v>
      </c>
      <c r="E6" s="24">
        <f>支撑剂密度美式!E6*1000</f>
        <v>1540</v>
      </c>
      <c r="F6" s="22">
        <f>支撑剂密度美式!I6/1000000</f>
        <v>5.9999999999999995E-4</v>
      </c>
      <c r="G6" s="16">
        <f>支撑剂密度美式!G6</f>
        <v>1</v>
      </c>
      <c r="H6" s="17">
        <f>支撑剂密度美式!H6*0.0254</f>
        <v>9.5249999999999987E-3</v>
      </c>
      <c r="I6" s="24">
        <f>支撑剂密度美式!F6</f>
        <v>1</v>
      </c>
      <c r="J6" s="16">
        <f t="shared" si="1"/>
        <v>1</v>
      </c>
      <c r="K6" s="25">
        <f>支撑剂密度美式!J6</f>
        <v>0.2</v>
      </c>
      <c r="L6" s="26">
        <f t="shared" si="2"/>
        <v>1.017339024821891</v>
      </c>
      <c r="M6" s="27">
        <f t="shared" si="3"/>
        <v>0.70906478240518722</v>
      </c>
      <c r="N6">
        <f t="shared" si="4"/>
        <v>-0.14931408448431974</v>
      </c>
      <c r="O6" s="23">
        <f>支撑剂密度美式!K6</f>
        <v>0.16936599999999999</v>
      </c>
      <c r="P6" s="13">
        <f t="shared" si="0"/>
        <v>0.79860287567954846</v>
      </c>
    </row>
    <row r="7" spans="1:16" x14ac:dyDescent="0.25">
      <c r="A7">
        <v>6</v>
      </c>
      <c r="B7" s="22">
        <f>支撑剂密度美式!B7*0.0254</f>
        <v>7.619999999999999E-2</v>
      </c>
      <c r="C7" s="23">
        <f>支撑剂密度美式!C7*0.159/60</f>
        <v>0.159</v>
      </c>
      <c r="D7" s="24">
        <f>支撑剂密度美式!D7</f>
        <v>-1</v>
      </c>
      <c r="E7" s="24">
        <f>支撑剂密度美式!E7*1000</f>
        <v>1540</v>
      </c>
      <c r="F7" s="22">
        <f>支撑剂密度美式!I7/1000000</f>
        <v>5.9999999999999995E-4</v>
      </c>
      <c r="G7" s="16">
        <f>支撑剂密度美式!G7</f>
        <v>1</v>
      </c>
      <c r="H7" s="17">
        <f>支撑剂密度美式!H7*0.0254</f>
        <v>9.5249999999999987E-3</v>
      </c>
      <c r="I7" s="24">
        <f>支撑剂密度美式!F7</f>
        <v>1</v>
      </c>
      <c r="J7" s="16">
        <f t="shared" si="1"/>
        <v>1</v>
      </c>
      <c r="K7" s="25">
        <f>支撑剂密度美式!J7</f>
        <v>0.4</v>
      </c>
      <c r="L7" s="26">
        <f t="shared" si="2"/>
        <v>1.017339024821891</v>
      </c>
      <c r="M7" s="27">
        <f t="shared" si="3"/>
        <v>0.70906478240518722</v>
      </c>
      <c r="N7">
        <f t="shared" si="4"/>
        <v>-0.14931408448431974</v>
      </c>
      <c r="O7" s="23">
        <f>支撑剂密度美式!K7</f>
        <v>0.27688800000000002</v>
      </c>
      <c r="P7" s="13">
        <f t="shared" si="0"/>
        <v>0.79860287567954846</v>
      </c>
    </row>
    <row r="8" spans="1:16" x14ac:dyDescent="0.25">
      <c r="A8">
        <v>7</v>
      </c>
      <c r="B8" s="22">
        <f>支撑剂密度美式!B8*0.0254</f>
        <v>7.619999999999999E-2</v>
      </c>
      <c r="C8" s="23">
        <f>支撑剂密度美式!C8*0.159/60</f>
        <v>0.159</v>
      </c>
      <c r="D8" s="24">
        <f>支撑剂密度美式!D8</f>
        <v>-1</v>
      </c>
      <c r="E8" s="24">
        <f>支撑剂密度美式!E8*1000</f>
        <v>1540</v>
      </c>
      <c r="F8" s="22">
        <f>支撑剂密度美式!I8/1000000</f>
        <v>5.9999999999999995E-4</v>
      </c>
      <c r="G8" s="16">
        <f>支撑剂密度美式!G8</f>
        <v>1</v>
      </c>
      <c r="H8" s="17">
        <f>支撑剂密度美式!H8*0.0254</f>
        <v>9.5249999999999987E-3</v>
      </c>
      <c r="I8" s="24">
        <f>支撑剂密度美式!F8</f>
        <v>1</v>
      </c>
      <c r="J8" s="16">
        <f t="shared" si="1"/>
        <v>1</v>
      </c>
      <c r="K8" s="25">
        <f>支撑剂密度美式!J8</f>
        <v>0.6</v>
      </c>
      <c r="L8" s="26">
        <f t="shared" si="2"/>
        <v>1.017339024821891</v>
      </c>
      <c r="M8" s="27">
        <f t="shared" si="3"/>
        <v>0.70906478240518722</v>
      </c>
      <c r="N8">
        <f t="shared" si="4"/>
        <v>-0.14931408448431974</v>
      </c>
      <c r="O8" s="23">
        <f>支撑剂密度美式!K8</f>
        <v>0.39130399999999999</v>
      </c>
      <c r="P8" s="13">
        <f>-LOG(C8)</f>
        <v>0.79860287567954846</v>
      </c>
    </row>
    <row r="9" spans="1:16" x14ac:dyDescent="0.25">
      <c r="A9">
        <v>8</v>
      </c>
      <c r="B9" s="22">
        <f>支撑剂密度美式!B9*0.0254</f>
        <v>7.619999999999999E-2</v>
      </c>
      <c r="C9" s="23">
        <f>支撑剂密度美式!C9*0.159/60</f>
        <v>0.159</v>
      </c>
      <c r="D9" s="24">
        <f>支撑剂密度美式!D9</f>
        <v>-1</v>
      </c>
      <c r="E9" s="24">
        <f>支撑剂密度美式!E9*1000</f>
        <v>1540</v>
      </c>
      <c r="F9" s="22">
        <f>支撑剂密度美式!I9/1000000</f>
        <v>5.9999999999999995E-4</v>
      </c>
      <c r="G9" s="16">
        <f>支撑剂密度美式!G9</f>
        <v>1</v>
      </c>
      <c r="H9" s="17">
        <f>支撑剂密度美式!H9*0.0254</f>
        <v>9.5249999999999987E-3</v>
      </c>
      <c r="I9" s="24">
        <f>支撑剂密度美式!F9</f>
        <v>1</v>
      </c>
      <c r="J9" s="16">
        <f t="shared" si="1"/>
        <v>1</v>
      </c>
      <c r="K9" s="25">
        <f>支撑剂密度美式!J9</f>
        <v>0.8</v>
      </c>
      <c r="L9" s="26">
        <f t="shared" si="2"/>
        <v>1.017339024821891</v>
      </c>
      <c r="M9" s="27">
        <f t="shared" si="3"/>
        <v>0.70906478240518722</v>
      </c>
      <c r="N9">
        <f t="shared" si="4"/>
        <v>-0.14931408448431974</v>
      </c>
      <c r="O9" s="23">
        <f>支撑剂密度美式!K9</f>
        <v>0.53089200000000003</v>
      </c>
      <c r="P9" s="13">
        <f t="shared" si="0"/>
        <v>0.79860287567954846</v>
      </c>
    </row>
    <row r="10" spans="1:16" x14ac:dyDescent="0.25">
      <c r="A10">
        <v>9</v>
      </c>
      <c r="B10" s="22">
        <f>支撑剂密度美式!B10*0.0254</f>
        <v>7.619999999999999E-2</v>
      </c>
      <c r="C10" s="23">
        <f>支撑剂密度美式!C10*0.159/60</f>
        <v>0.159</v>
      </c>
      <c r="D10" s="24">
        <f>支撑剂密度美式!D10</f>
        <v>1</v>
      </c>
      <c r="E10" s="24">
        <f>支撑剂密度美式!E10*1000</f>
        <v>1540</v>
      </c>
      <c r="F10" s="22">
        <f>支撑剂密度美式!I10/1000000</f>
        <v>5.9999999999999995E-4</v>
      </c>
      <c r="G10" s="16">
        <f>支撑剂密度美式!G10</f>
        <v>1</v>
      </c>
      <c r="H10" s="17">
        <f>支撑剂密度美式!H10*0.0254</f>
        <v>9.5249999999999987E-3</v>
      </c>
      <c r="I10" s="24">
        <f>支撑剂密度美式!F10</f>
        <v>1</v>
      </c>
      <c r="J10" s="16">
        <f t="shared" si="1"/>
        <v>1</v>
      </c>
      <c r="K10" s="25">
        <f>支撑剂密度美式!J10</f>
        <v>0.2</v>
      </c>
      <c r="L10" s="26">
        <f t="shared" si="2"/>
        <v>1.017339024821891</v>
      </c>
      <c r="M10" s="27">
        <f t="shared" si="3"/>
        <v>0.70906478240518722</v>
      </c>
      <c r="N10">
        <f t="shared" si="4"/>
        <v>-0.14931408448431974</v>
      </c>
      <c r="O10" s="23">
        <f>支撑剂密度美式!K10</f>
        <v>0.16736599999999999</v>
      </c>
      <c r="P10" s="13">
        <f t="shared" si="0"/>
        <v>0.79860287567954846</v>
      </c>
    </row>
    <row r="11" spans="1:16" x14ac:dyDescent="0.25">
      <c r="A11">
        <v>10</v>
      </c>
      <c r="B11" s="22">
        <f>支撑剂密度美式!B11*0.0254</f>
        <v>7.619999999999999E-2</v>
      </c>
      <c r="C11" s="23">
        <f>支撑剂密度美式!C11*0.159/60</f>
        <v>0.159</v>
      </c>
      <c r="D11" s="24">
        <f>支撑剂密度美式!D11</f>
        <v>1</v>
      </c>
      <c r="E11" s="24">
        <f>支撑剂密度美式!E11*1000</f>
        <v>1540</v>
      </c>
      <c r="F11" s="22">
        <f>支撑剂密度美式!I11/1000000</f>
        <v>5.9999999999999995E-4</v>
      </c>
      <c r="G11" s="16">
        <f>支撑剂密度美式!G11</f>
        <v>1</v>
      </c>
      <c r="H11" s="17">
        <f>支撑剂密度美式!H11*0.0254</f>
        <v>9.5249999999999987E-3</v>
      </c>
      <c r="I11" s="24">
        <f>支撑剂密度美式!F11</f>
        <v>1</v>
      </c>
      <c r="J11" s="16">
        <f t="shared" si="1"/>
        <v>1</v>
      </c>
      <c r="K11" s="25">
        <f>支撑剂密度美式!J11</f>
        <v>0.4</v>
      </c>
      <c r="L11" s="26">
        <f t="shared" si="2"/>
        <v>1.017339024821891</v>
      </c>
      <c r="M11" s="27">
        <f t="shared" si="3"/>
        <v>0.70906478240518722</v>
      </c>
      <c r="N11">
        <f t="shared" si="4"/>
        <v>-0.14931408448431974</v>
      </c>
      <c r="O11" s="23">
        <f>支撑剂密度美式!K11</f>
        <v>0.25629299999999999</v>
      </c>
      <c r="P11" s="13">
        <f t="shared" si="0"/>
        <v>0.79860287567954846</v>
      </c>
    </row>
    <row r="12" spans="1:16" x14ac:dyDescent="0.25">
      <c r="A12">
        <v>11</v>
      </c>
      <c r="B12" s="22">
        <f>支撑剂密度美式!B12*0.0254</f>
        <v>7.619999999999999E-2</v>
      </c>
      <c r="C12" s="23">
        <f>支撑剂密度美式!C12*0.159/60</f>
        <v>0.159</v>
      </c>
      <c r="D12" s="24">
        <f>支撑剂密度美式!D12</f>
        <v>1</v>
      </c>
      <c r="E12" s="24">
        <f>支撑剂密度美式!E12*1000</f>
        <v>1540</v>
      </c>
      <c r="F12" s="22">
        <f>支撑剂密度美式!I12/1000000</f>
        <v>5.9999999999999995E-4</v>
      </c>
      <c r="G12" s="16">
        <f>支撑剂密度美式!G12</f>
        <v>1</v>
      </c>
      <c r="H12" s="17">
        <f>支撑剂密度美式!H12*0.0254</f>
        <v>9.5249999999999987E-3</v>
      </c>
      <c r="I12" s="24">
        <f>支撑剂密度美式!F12</f>
        <v>1</v>
      </c>
      <c r="J12" s="16">
        <f t="shared" ref="J12:J58" si="5">POWER(I12,-0.356)</f>
        <v>1</v>
      </c>
      <c r="K12" s="25">
        <f>支撑剂密度美式!J12</f>
        <v>0.8</v>
      </c>
      <c r="L12" s="26">
        <f t="shared" ref="L12:L58" si="6">POWER(M12,-0.05)</f>
        <v>1.017339024821891</v>
      </c>
      <c r="M12" s="27">
        <f t="shared" ref="M12:M58" si="7">(4*E12*F12*F12)/(18*3.1415926*G12*H12*B12*B12)</f>
        <v>0.70906478240518722</v>
      </c>
      <c r="N12">
        <f t="shared" ref="N12:N58" si="8">LOG(M12,10)</f>
        <v>-0.14931408448431974</v>
      </c>
      <c r="O12" s="23">
        <f>支撑剂密度美式!K12</f>
        <v>0.52989200000000003</v>
      </c>
      <c r="P12" s="13">
        <f t="shared" si="0"/>
        <v>0.79860287567954846</v>
      </c>
    </row>
    <row r="13" spans="1:16" x14ac:dyDescent="0.25">
      <c r="A13">
        <v>12</v>
      </c>
      <c r="B13" s="22">
        <f>支撑剂密度美式!B13*0.0254</f>
        <v>7.619999999999999E-2</v>
      </c>
      <c r="C13" s="23">
        <f>支撑剂密度美式!C13*0.159/60</f>
        <v>0.159</v>
      </c>
      <c r="D13" s="24">
        <f>支撑剂密度美式!D13</f>
        <v>0</v>
      </c>
      <c r="E13" s="24">
        <f>支撑剂密度美式!E13*1000</f>
        <v>2650</v>
      </c>
      <c r="F13" s="22">
        <f>支撑剂密度美式!I13/1000000</f>
        <v>5.9999999999999995E-4</v>
      </c>
      <c r="G13" s="16">
        <f>支撑剂密度美式!G13</f>
        <v>1</v>
      </c>
      <c r="H13" s="17">
        <f>支撑剂密度美式!H13*0.0254</f>
        <v>9.5249999999999987E-3</v>
      </c>
      <c r="I13" s="24">
        <f>支撑剂密度美式!F13</f>
        <v>1</v>
      </c>
      <c r="J13" s="16">
        <f t="shared" si="5"/>
        <v>1</v>
      </c>
      <c r="K13" s="25">
        <f>支撑剂密度美式!J13</f>
        <v>0.2</v>
      </c>
      <c r="L13" s="26">
        <f t="shared" si="6"/>
        <v>0.99010088013040098</v>
      </c>
      <c r="M13" s="27">
        <f t="shared" si="7"/>
        <v>1.2201439437491859</v>
      </c>
      <c r="N13">
        <f t="shared" si="8"/>
        <v>8.6411068616025044E-2</v>
      </c>
      <c r="O13" s="23">
        <f>支撑剂密度美式!K13</f>
        <v>0.13670099999999999</v>
      </c>
      <c r="P13" s="13">
        <f t="shared" si="0"/>
        <v>0.79860287567954846</v>
      </c>
    </row>
    <row r="14" spans="1:16" x14ac:dyDescent="0.25">
      <c r="A14">
        <v>13</v>
      </c>
      <c r="B14" s="22">
        <f>支撑剂密度美式!B14*0.0254</f>
        <v>7.619999999999999E-2</v>
      </c>
      <c r="C14" s="23">
        <f>支撑剂密度美式!C14*0.159/60</f>
        <v>0.159</v>
      </c>
      <c r="D14" s="24">
        <f>支撑剂密度美式!D14</f>
        <v>0</v>
      </c>
      <c r="E14" s="24">
        <f>支撑剂密度美式!E14*1000</f>
        <v>2650</v>
      </c>
      <c r="F14" s="22">
        <f>支撑剂密度美式!I14/1000000</f>
        <v>5.9999999999999995E-4</v>
      </c>
      <c r="G14" s="16">
        <f>支撑剂密度美式!G14</f>
        <v>1</v>
      </c>
      <c r="H14" s="17">
        <f>支撑剂密度美式!H14*0.0254</f>
        <v>9.5249999999999987E-3</v>
      </c>
      <c r="I14" s="24">
        <f>支撑剂密度美式!F14</f>
        <v>1</v>
      </c>
      <c r="J14" s="16">
        <f t="shared" si="5"/>
        <v>1</v>
      </c>
      <c r="K14" s="25">
        <f>支撑剂密度美式!J14</f>
        <v>0.4</v>
      </c>
      <c r="L14" s="26">
        <f t="shared" si="6"/>
        <v>0.99010088013040098</v>
      </c>
      <c r="M14" s="27">
        <f t="shared" si="7"/>
        <v>1.2201439437491859</v>
      </c>
      <c r="N14">
        <f t="shared" si="8"/>
        <v>8.6411068616025044E-2</v>
      </c>
      <c r="O14" s="23">
        <f>支撑剂密度美式!K14</f>
        <v>0.21784500000000001</v>
      </c>
      <c r="P14" s="13">
        <f t="shared" si="0"/>
        <v>0.79860287567954846</v>
      </c>
    </row>
    <row r="15" spans="1:16" x14ac:dyDescent="0.25">
      <c r="A15">
        <v>14</v>
      </c>
      <c r="B15" s="22">
        <f>支撑剂密度美式!B15*0.0254</f>
        <v>7.619999999999999E-2</v>
      </c>
      <c r="C15" s="23">
        <f>支撑剂密度美式!C15*0.159/60</f>
        <v>0.159</v>
      </c>
      <c r="D15" s="24">
        <f>支撑剂密度美式!D15</f>
        <v>0</v>
      </c>
      <c r="E15" s="24">
        <f>支撑剂密度美式!E15*1000</f>
        <v>2650</v>
      </c>
      <c r="F15" s="22">
        <f>支撑剂密度美式!I15/1000000</f>
        <v>5.9999999999999995E-4</v>
      </c>
      <c r="G15" s="16">
        <f>支撑剂密度美式!G15</f>
        <v>1</v>
      </c>
      <c r="H15" s="17">
        <f>支撑剂密度美式!H15*0.0254</f>
        <v>9.5249999999999987E-3</v>
      </c>
      <c r="I15" s="24">
        <f>支撑剂密度美式!F15</f>
        <v>1</v>
      </c>
      <c r="J15" s="16">
        <f t="shared" si="5"/>
        <v>1</v>
      </c>
      <c r="K15" s="25">
        <f>支撑剂密度美式!J15</f>
        <v>0.6</v>
      </c>
      <c r="L15" s="26">
        <f t="shared" si="6"/>
        <v>0.99010088013040098</v>
      </c>
      <c r="M15" s="27">
        <f t="shared" si="7"/>
        <v>1.2201439437491859</v>
      </c>
      <c r="N15">
        <f t="shared" si="8"/>
        <v>8.6411068616025044E-2</v>
      </c>
      <c r="O15" s="23">
        <f>支撑剂密度美式!K15</f>
        <v>0.339395</v>
      </c>
      <c r="P15" s="13">
        <f t="shared" si="0"/>
        <v>0.79860287567954846</v>
      </c>
    </row>
    <row r="16" spans="1:16" x14ac:dyDescent="0.25">
      <c r="A16">
        <v>15</v>
      </c>
      <c r="B16" s="22">
        <f>支撑剂密度美式!B16*0.0254</f>
        <v>7.619999999999999E-2</v>
      </c>
      <c r="C16" s="23">
        <f>支撑剂密度美式!C16*0.159/60</f>
        <v>0.159</v>
      </c>
      <c r="D16" s="24">
        <f>支撑剂密度美式!D16</f>
        <v>0</v>
      </c>
      <c r="E16" s="24">
        <f>支撑剂密度美式!E16*1000</f>
        <v>2650</v>
      </c>
      <c r="F16" s="22">
        <f>支撑剂密度美式!I16/1000000</f>
        <v>5.9999999999999995E-4</v>
      </c>
      <c r="G16" s="16">
        <f>支撑剂密度美式!G16</f>
        <v>1</v>
      </c>
      <c r="H16" s="17">
        <f>支撑剂密度美式!H16*0.0254</f>
        <v>9.5249999999999987E-3</v>
      </c>
      <c r="I16" s="24">
        <f>支撑剂密度美式!F16</f>
        <v>1</v>
      </c>
      <c r="J16" s="16">
        <f t="shared" si="5"/>
        <v>1</v>
      </c>
      <c r="K16" s="25">
        <f>支撑剂密度美式!J16</f>
        <v>0.8</v>
      </c>
      <c r="L16" s="26">
        <f t="shared" si="6"/>
        <v>0.99010088013040098</v>
      </c>
      <c r="M16" s="27">
        <f t="shared" si="7"/>
        <v>1.2201439437491859</v>
      </c>
      <c r="N16">
        <f t="shared" si="8"/>
        <v>8.6411068616025044E-2</v>
      </c>
      <c r="O16" s="23">
        <f>支撑剂密度美式!K16</f>
        <v>0.49292900000000001</v>
      </c>
      <c r="P16" s="13">
        <f t="shared" si="0"/>
        <v>0.79860287567954846</v>
      </c>
    </row>
    <row r="17" spans="1:16" x14ac:dyDescent="0.25">
      <c r="A17">
        <v>16</v>
      </c>
      <c r="B17" s="22">
        <f>支撑剂密度美式!B17*0.0254</f>
        <v>7.619999999999999E-2</v>
      </c>
      <c r="C17" s="23">
        <f>支撑剂密度美式!C17*0.159/60</f>
        <v>0.159</v>
      </c>
      <c r="D17" s="24">
        <f>支撑剂密度美式!D17</f>
        <v>-1</v>
      </c>
      <c r="E17" s="24">
        <f>支撑剂密度美式!E17*1000</f>
        <v>2650</v>
      </c>
      <c r="F17" s="22">
        <f>支撑剂密度美式!I17/1000000</f>
        <v>5.9999999999999995E-4</v>
      </c>
      <c r="G17" s="16">
        <f>支撑剂密度美式!G17</f>
        <v>1</v>
      </c>
      <c r="H17" s="17">
        <f>支撑剂密度美式!H17*0.0254</f>
        <v>9.5249999999999987E-3</v>
      </c>
      <c r="I17" s="24">
        <f>支撑剂密度美式!F17</f>
        <v>1</v>
      </c>
      <c r="J17" s="16">
        <f t="shared" si="5"/>
        <v>1</v>
      </c>
      <c r="K17" s="25">
        <f>支撑剂密度美式!J17</f>
        <v>0.2</v>
      </c>
      <c r="L17" s="26">
        <f t="shared" si="6"/>
        <v>0.99010088013040098</v>
      </c>
      <c r="M17" s="27">
        <f t="shared" si="7"/>
        <v>1.2201439437491859</v>
      </c>
      <c r="N17">
        <f t="shared" si="8"/>
        <v>8.6411068616025044E-2</v>
      </c>
      <c r="O17" s="23">
        <f>支撑剂密度美式!K17</f>
        <v>0.13770099999999999</v>
      </c>
      <c r="P17" s="13">
        <f t="shared" si="0"/>
        <v>0.79860287567954846</v>
      </c>
    </row>
    <row r="18" spans="1:16" x14ac:dyDescent="0.25">
      <c r="A18">
        <v>17</v>
      </c>
      <c r="B18" s="22">
        <f>支撑剂密度美式!B18*0.0254</f>
        <v>7.619999999999999E-2</v>
      </c>
      <c r="C18" s="23">
        <f>支撑剂密度美式!C18*0.159/60</f>
        <v>0.159</v>
      </c>
      <c r="D18" s="24">
        <f>支撑剂密度美式!D18</f>
        <v>-1</v>
      </c>
      <c r="E18" s="24">
        <f>支撑剂密度美式!E18*1000</f>
        <v>2650</v>
      </c>
      <c r="F18" s="22">
        <f>支撑剂密度美式!I18/1000000</f>
        <v>5.9999999999999995E-4</v>
      </c>
      <c r="G18" s="16">
        <f>支撑剂密度美式!G18</f>
        <v>1</v>
      </c>
      <c r="H18" s="17">
        <f>支撑剂密度美式!H18*0.0254</f>
        <v>9.5249999999999987E-3</v>
      </c>
      <c r="I18" s="24">
        <f>支撑剂密度美式!F18</f>
        <v>1</v>
      </c>
      <c r="J18" s="16">
        <f t="shared" si="5"/>
        <v>1</v>
      </c>
      <c r="K18" s="25">
        <f>支撑剂密度美式!J18</f>
        <v>0.4</v>
      </c>
      <c r="L18" s="26">
        <f t="shared" si="6"/>
        <v>0.99010088013040098</v>
      </c>
      <c r="M18" s="27">
        <f t="shared" si="7"/>
        <v>1.2201439437491859</v>
      </c>
      <c r="N18">
        <f t="shared" si="8"/>
        <v>8.6411068616025044E-2</v>
      </c>
      <c r="O18" s="23">
        <f>支撑剂密度美式!K18</f>
        <v>0.220529</v>
      </c>
      <c r="P18" s="13">
        <f t="shared" si="0"/>
        <v>0.79860287567954846</v>
      </c>
    </row>
    <row r="19" spans="1:16" x14ac:dyDescent="0.25">
      <c r="A19">
        <v>18</v>
      </c>
      <c r="B19" s="22">
        <f>支撑剂密度美式!B19*0.0254</f>
        <v>7.619999999999999E-2</v>
      </c>
      <c r="C19" s="23">
        <f>支撑剂密度美式!C19*0.159/60</f>
        <v>0.159</v>
      </c>
      <c r="D19" s="24">
        <f>支撑剂密度美式!D19</f>
        <v>-1</v>
      </c>
      <c r="E19" s="24">
        <f>支撑剂密度美式!E19*1000</f>
        <v>2650</v>
      </c>
      <c r="F19" s="22">
        <f>支撑剂密度美式!I19/1000000</f>
        <v>5.9999999999999995E-4</v>
      </c>
      <c r="G19" s="16">
        <f>支撑剂密度美式!G19</f>
        <v>1</v>
      </c>
      <c r="H19" s="17">
        <f>支撑剂密度美式!H19*0.0254</f>
        <v>9.5249999999999987E-3</v>
      </c>
      <c r="I19" s="24">
        <f>支撑剂密度美式!F19</f>
        <v>1</v>
      </c>
      <c r="J19" s="16">
        <f t="shared" si="5"/>
        <v>1</v>
      </c>
      <c r="K19" s="25">
        <f>支撑剂密度美式!J19</f>
        <v>0.6</v>
      </c>
      <c r="L19" s="26">
        <f t="shared" si="6"/>
        <v>0.99010088013040098</v>
      </c>
      <c r="M19" s="27">
        <f t="shared" si="7"/>
        <v>1.2201439437491859</v>
      </c>
      <c r="N19">
        <f t="shared" si="8"/>
        <v>8.6411068616025044E-2</v>
      </c>
      <c r="O19" s="23">
        <f>支撑剂密度美式!K19</f>
        <v>0.34034500000000001</v>
      </c>
      <c r="P19" s="13">
        <f t="shared" si="0"/>
        <v>0.79860287567954846</v>
      </c>
    </row>
    <row r="20" spans="1:16" x14ac:dyDescent="0.25">
      <c r="A20">
        <v>19</v>
      </c>
      <c r="B20" s="22">
        <f>支撑剂密度美式!B20*0.0254</f>
        <v>7.619999999999999E-2</v>
      </c>
      <c r="C20" s="23">
        <f>支撑剂密度美式!C20*0.159/60</f>
        <v>0.159</v>
      </c>
      <c r="D20" s="24">
        <f>支撑剂密度美式!D20</f>
        <v>-1</v>
      </c>
      <c r="E20" s="24">
        <f>支撑剂密度美式!E20*1000</f>
        <v>2650</v>
      </c>
      <c r="F20" s="22">
        <f>支撑剂密度美式!I20/1000000</f>
        <v>5.9999999999999995E-4</v>
      </c>
      <c r="G20" s="16">
        <f>支撑剂密度美式!G20</f>
        <v>1</v>
      </c>
      <c r="H20" s="17">
        <f>支撑剂密度美式!H20*0.0254</f>
        <v>9.5249999999999987E-3</v>
      </c>
      <c r="I20" s="24">
        <f>支撑剂密度美式!F20</f>
        <v>1</v>
      </c>
      <c r="J20" s="16">
        <f t="shared" si="5"/>
        <v>1</v>
      </c>
      <c r="K20" s="25">
        <f>支撑剂密度美式!J20</f>
        <v>0.8</v>
      </c>
      <c r="L20" s="26">
        <f t="shared" si="6"/>
        <v>0.99010088013040098</v>
      </c>
      <c r="M20" s="27">
        <f t="shared" si="7"/>
        <v>1.2201439437491859</v>
      </c>
      <c r="N20">
        <f t="shared" si="8"/>
        <v>8.6411068616025044E-2</v>
      </c>
      <c r="O20" s="23">
        <f>支撑剂密度美式!K20</f>
        <v>0.49492900000000001</v>
      </c>
      <c r="P20" s="13">
        <f t="shared" si="0"/>
        <v>0.79860287567954846</v>
      </c>
    </row>
    <row r="21" spans="1:16" x14ac:dyDescent="0.25">
      <c r="A21">
        <v>20</v>
      </c>
      <c r="B21" s="22">
        <f>支撑剂密度美式!B21*0.0254</f>
        <v>7.619999999999999E-2</v>
      </c>
      <c r="C21" s="23">
        <f>支撑剂密度美式!C21*0.159/60</f>
        <v>0.159</v>
      </c>
      <c r="D21" s="24">
        <f>支撑剂密度美式!D21</f>
        <v>1</v>
      </c>
      <c r="E21" s="24">
        <f>支撑剂密度美式!E21*1000</f>
        <v>2650</v>
      </c>
      <c r="F21" s="22">
        <f>支撑剂密度美式!I21/1000000</f>
        <v>5.9999999999999995E-4</v>
      </c>
      <c r="G21" s="16">
        <f>支撑剂密度美式!G21</f>
        <v>1</v>
      </c>
      <c r="H21" s="17">
        <f>支撑剂密度美式!H21*0.0254</f>
        <v>9.5249999999999987E-3</v>
      </c>
      <c r="I21" s="24">
        <f>支撑剂密度美式!F21</f>
        <v>1</v>
      </c>
      <c r="J21" s="16">
        <f t="shared" si="5"/>
        <v>1</v>
      </c>
      <c r="K21" s="25">
        <f>支撑剂密度美式!J21</f>
        <v>0.2</v>
      </c>
      <c r="L21" s="26">
        <f t="shared" si="6"/>
        <v>0.99010088013040098</v>
      </c>
      <c r="M21" s="27">
        <f t="shared" si="7"/>
        <v>1.2201439437491859</v>
      </c>
      <c r="N21">
        <f t="shared" si="8"/>
        <v>8.6411068616025044E-2</v>
      </c>
      <c r="O21" s="23">
        <f>支撑剂密度美式!K21</f>
        <v>0.136183</v>
      </c>
      <c r="P21" s="13">
        <f t="shared" si="0"/>
        <v>0.79860287567954846</v>
      </c>
    </row>
    <row r="22" spans="1:16" x14ac:dyDescent="0.25">
      <c r="A22">
        <v>21</v>
      </c>
      <c r="B22" s="22">
        <f>支撑剂密度美式!B22*0.0254</f>
        <v>7.619999999999999E-2</v>
      </c>
      <c r="C22" s="23">
        <f>支撑剂密度美式!C22*0.159/60</f>
        <v>0.159</v>
      </c>
      <c r="D22" s="24">
        <f>支撑剂密度美式!D22</f>
        <v>1</v>
      </c>
      <c r="E22" s="24">
        <f>支撑剂密度美式!E22*1000</f>
        <v>2650</v>
      </c>
      <c r="F22" s="22">
        <f>支撑剂密度美式!I22/1000000</f>
        <v>5.9999999999999995E-4</v>
      </c>
      <c r="G22" s="16">
        <f>支撑剂密度美式!G22</f>
        <v>1</v>
      </c>
      <c r="H22" s="17">
        <f>支撑剂密度美式!H22*0.0254</f>
        <v>9.5249999999999987E-3</v>
      </c>
      <c r="I22" s="24">
        <f>支撑剂密度美式!F22</f>
        <v>1</v>
      </c>
      <c r="J22" s="16">
        <f t="shared" si="5"/>
        <v>1</v>
      </c>
      <c r="K22" s="25">
        <f>支撑剂密度美式!J22</f>
        <v>0.4</v>
      </c>
      <c r="L22" s="26">
        <f t="shared" si="6"/>
        <v>0.99010088013040098</v>
      </c>
      <c r="M22" s="27">
        <f t="shared" si="7"/>
        <v>1.2201439437491859</v>
      </c>
      <c r="N22">
        <f t="shared" si="8"/>
        <v>8.6411068616025044E-2</v>
      </c>
      <c r="O22" s="23">
        <f>支撑剂密度美式!K22</f>
        <v>0.209428</v>
      </c>
      <c r="P22" s="13">
        <f t="shared" si="0"/>
        <v>0.79860287567954846</v>
      </c>
    </row>
    <row r="23" spans="1:16" x14ac:dyDescent="0.25">
      <c r="A23">
        <v>22</v>
      </c>
      <c r="B23" s="22">
        <f>支撑剂密度美式!B23*0.0254</f>
        <v>7.619999999999999E-2</v>
      </c>
      <c r="C23" s="23">
        <f>支撑剂密度美式!C23*0.159/60</f>
        <v>0.159</v>
      </c>
      <c r="D23" s="24">
        <f>支撑剂密度美式!D23</f>
        <v>1</v>
      </c>
      <c r="E23" s="24">
        <f>支撑剂密度美式!E23*1000</f>
        <v>2650</v>
      </c>
      <c r="F23" s="22">
        <f>支撑剂密度美式!I23/1000000</f>
        <v>5.9999999999999995E-4</v>
      </c>
      <c r="G23" s="16">
        <f>支撑剂密度美式!G23</f>
        <v>1</v>
      </c>
      <c r="H23" s="17">
        <f>支撑剂密度美式!H23*0.0254</f>
        <v>9.5249999999999987E-3</v>
      </c>
      <c r="I23" s="24">
        <f>支撑剂密度美式!F23</f>
        <v>1</v>
      </c>
      <c r="J23" s="16">
        <f t="shared" si="5"/>
        <v>1</v>
      </c>
      <c r="K23" s="25">
        <f>支撑剂密度美式!J23</f>
        <v>0.8</v>
      </c>
      <c r="L23" s="26">
        <f t="shared" si="6"/>
        <v>0.99010088013040098</v>
      </c>
      <c r="M23" s="27">
        <f t="shared" si="7"/>
        <v>1.2201439437491859</v>
      </c>
      <c r="N23">
        <f t="shared" si="8"/>
        <v>8.6411068616025044E-2</v>
      </c>
      <c r="O23" s="23">
        <f>支撑剂密度美式!K23</f>
        <v>0.49292900000000001</v>
      </c>
      <c r="P23" s="13">
        <f t="shared" si="0"/>
        <v>0.79860287567954846</v>
      </c>
    </row>
    <row r="24" spans="1:16" x14ac:dyDescent="0.25">
      <c r="A24">
        <v>23</v>
      </c>
      <c r="B24" s="22">
        <f>支撑剂密度美式!B24*0.0254</f>
        <v>7.619999999999999E-2</v>
      </c>
      <c r="C24" s="23">
        <f>支撑剂密度美式!C24*0.159/60</f>
        <v>0.159</v>
      </c>
      <c r="D24" s="24">
        <f>支撑剂密度美式!D24</f>
        <v>0</v>
      </c>
      <c r="E24" s="24">
        <f>支撑剂密度美式!E24*1000</f>
        <v>3560</v>
      </c>
      <c r="F24" s="22">
        <f>支撑剂密度美式!I24/1000000</f>
        <v>5.9999999999999995E-4</v>
      </c>
      <c r="G24" s="16">
        <f>支撑剂密度美式!G24</f>
        <v>1</v>
      </c>
      <c r="H24" s="17">
        <f>支撑剂密度美式!H24*0.0254</f>
        <v>9.5249999999999987E-3</v>
      </c>
      <c r="I24" s="24">
        <f>支撑剂密度美式!F24</f>
        <v>1</v>
      </c>
      <c r="J24" s="16">
        <f t="shared" si="5"/>
        <v>1</v>
      </c>
      <c r="K24" s="25">
        <f>支撑剂密度美式!J24</f>
        <v>0.2</v>
      </c>
      <c r="L24" s="26">
        <f t="shared" si="6"/>
        <v>0.97559426882910649</v>
      </c>
      <c r="M24" s="27">
        <f t="shared" si="7"/>
        <v>1.6391367697158872</v>
      </c>
      <c r="N24">
        <f t="shared" si="8"/>
        <v>0.21461519265209228</v>
      </c>
      <c r="O24" s="23">
        <f>支撑剂密度美式!K24</f>
        <v>0.121281</v>
      </c>
      <c r="P24" s="13">
        <f t="shared" si="0"/>
        <v>0.79860287567954846</v>
      </c>
    </row>
    <row r="25" spans="1:16" x14ac:dyDescent="0.25">
      <c r="A25">
        <v>24</v>
      </c>
      <c r="B25" s="22">
        <f>支撑剂密度美式!B25*0.0254</f>
        <v>7.619999999999999E-2</v>
      </c>
      <c r="C25" s="23">
        <f>支撑剂密度美式!C25*0.159/60</f>
        <v>0.159</v>
      </c>
      <c r="D25" s="24">
        <f>支撑剂密度美式!D25</f>
        <v>0</v>
      </c>
      <c r="E25" s="24">
        <f>支撑剂密度美式!E25*1000</f>
        <v>3560</v>
      </c>
      <c r="F25" s="22">
        <f>支撑剂密度美式!I25/1000000</f>
        <v>5.9999999999999995E-4</v>
      </c>
      <c r="G25" s="16">
        <f>支撑剂密度美式!G25</f>
        <v>1</v>
      </c>
      <c r="H25" s="17">
        <f>支撑剂密度美式!H25*0.0254</f>
        <v>9.5249999999999987E-3</v>
      </c>
      <c r="I25" s="24">
        <f>支撑剂密度美式!F25</f>
        <v>1</v>
      </c>
      <c r="J25" s="16">
        <f t="shared" si="5"/>
        <v>1</v>
      </c>
      <c r="K25" s="25">
        <f>支撑剂密度美式!J25</f>
        <v>0.4</v>
      </c>
      <c r="L25" s="26">
        <f t="shared" si="6"/>
        <v>0.97559426882910649</v>
      </c>
      <c r="M25" s="27">
        <f t="shared" si="7"/>
        <v>1.6391367697158872</v>
      </c>
      <c r="N25">
        <f t="shared" si="8"/>
        <v>0.21461519265209228</v>
      </c>
      <c r="O25" s="23">
        <f>支撑剂密度美式!K25</f>
        <v>0.20823800000000001</v>
      </c>
      <c r="P25" s="13">
        <f t="shared" si="0"/>
        <v>0.79860287567954846</v>
      </c>
    </row>
    <row r="26" spans="1:16" x14ac:dyDescent="0.25">
      <c r="A26">
        <v>25</v>
      </c>
      <c r="B26" s="22">
        <f>支撑剂密度美式!B26*0.0254</f>
        <v>7.619999999999999E-2</v>
      </c>
      <c r="C26" s="23">
        <f>支撑剂密度美式!C26*0.159/60</f>
        <v>0.159</v>
      </c>
      <c r="D26" s="24">
        <f>支撑剂密度美式!D26</f>
        <v>0</v>
      </c>
      <c r="E26" s="24">
        <f>支撑剂密度美式!E26*1000</f>
        <v>3560</v>
      </c>
      <c r="F26" s="22">
        <f>支撑剂密度美式!I26/1000000</f>
        <v>5.9999999999999995E-4</v>
      </c>
      <c r="G26" s="16">
        <f>支撑剂密度美式!G26</f>
        <v>1</v>
      </c>
      <c r="H26" s="17">
        <f>支撑剂密度美式!H26*0.0254</f>
        <v>9.5249999999999987E-3</v>
      </c>
      <c r="I26" s="24">
        <f>支撑剂密度美式!F26</f>
        <v>1</v>
      </c>
      <c r="J26" s="16">
        <f t="shared" si="5"/>
        <v>1</v>
      </c>
      <c r="K26" s="25">
        <f>支撑剂密度美式!J26</f>
        <v>0.6</v>
      </c>
      <c r="L26" s="26">
        <f t="shared" si="6"/>
        <v>0.97559426882910649</v>
      </c>
      <c r="M26" s="27">
        <f t="shared" si="7"/>
        <v>1.6391367697158872</v>
      </c>
      <c r="N26">
        <f t="shared" si="8"/>
        <v>0.21461519265209228</v>
      </c>
      <c r="O26" s="23">
        <f>支撑剂密度美式!K26</f>
        <v>0.292906</v>
      </c>
      <c r="P26" s="13">
        <f t="shared" si="0"/>
        <v>0.79860287567954846</v>
      </c>
    </row>
    <row r="27" spans="1:16" x14ac:dyDescent="0.25">
      <c r="A27">
        <v>26</v>
      </c>
      <c r="B27" s="22">
        <f>支撑剂密度美式!B27*0.0254</f>
        <v>7.619999999999999E-2</v>
      </c>
      <c r="C27" s="23">
        <f>支撑剂密度美式!C27*0.159/60</f>
        <v>0.159</v>
      </c>
      <c r="D27" s="24">
        <f>支撑剂密度美式!D27</f>
        <v>0</v>
      </c>
      <c r="E27" s="24">
        <f>支撑剂密度美式!E27*1000</f>
        <v>3560</v>
      </c>
      <c r="F27" s="22">
        <f>支撑剂密度美式!I27/1000000</f>
        <v>5.9999999999999995E-4</v>
      </c>
      <c r="G27" s="16">
        <f>支撑剂密度美式!G27</f>
        <v>1</v>
      </c>
      <c r="H27" s="17">
        <f>支撑剂密度美式!H27*0.0254</f>
        <v>9.5249999999999987E-3</v>
      </c>
      <c r="I27" s="24">
        <f>支撑剂密度美式!F27</f>
        <v>1</v>
      </c>
      <c r="J27" s="16">
        <f t="shared" si="5"/>
        <v>1</v>
      </c>
      <c r="K27" s="25">
        <f>支撑剂密度美式!J27</f>
        <v>0.8</v>
      </c>
      <c r="L27" s="26">
        <f t="shared" si="6"/>
        <v>0.97559426882910649</v>
      </c>
      <c r="M27" s="27">
        <f t="shared" si="7"/>
        <v>1.6391367697158872</v>
      </c>
      <c r="N27">
        <f t="shared" si="8"/>
        <v>0.21461519265209228</v>
      </c>
      <c r="O27" s="23">
        <f>支撑剂密度美式!K27</f>
        <v>0.45378000000000002</v>
      </c>
      <c r="P27" s="13">
        <f t="shared" si="0"/>
        <v>0.79860287567954846</v>
      </c>
    </row>
    <row r="28" spans="1:16" x14ac:dyDescent="0.25">
      <c r="A28">
        <v>27</v>
      </c>
      <c r="B28" s="22">
        <f>支撑剂密度美式!B28*0.0254</f>
        <v>7.619999999999999E-2</v>
      </c>
      <c r="C28" s="23">
        <f>支撑剂密度美式!C28*0.159/60</f>
        <v>0.159</v>
      </c>
      <c r="D28" s="24">
        <f>支撑剂密度美式!D28</f>
        <v>-1</v>
      </c>
      <c r="E28" s="24">
        <f>支撑剂密度美式!E28*1000</f>
        <v>3560</v>
      </c>
      <c r="F28" s="22">
        <f>支撑剂密度美式!I28/1000000</f>
        <v>5.9999999999999995E-4</v>
      </c>
      <c r="G28" s="16">
        <f>支撑剂密度美式!G28</f>
        <v>1</v>
      </c>
      <c r="H28" s="17">
        <f>支撑剂密度美式!H28*0.0254</f>
        <v>9.5249999999999987E-3</v>
      </c>
      <c r="I28" s="24">
        <f>支撑剂密度美式!F28</f>
        <v>1</v>
      </c>
      <c r="J28" s="16">
        <f t="shared" si="5"/>
        <v>1</v>
      </c>
      <c r="K28" s="25">
        <f>支撑剂密度美式!J28</f>
        <v>0.2</v>
      </c>
      <c r="L28" s="26">
        <f t="shared" si="6"/>
        <v>0.97559426882910649</v>
      </c>
      <c r="M28" s="27">
        <f t="shared" si="7"/>
        <v>1.6391367697158872</v>
      </c>
      <c r="N28">
        <f t="shared" si="8"/>
        <v>0.21461519265209228</v>
      </c>
      <c r="O28" s="23">
        <f>支撑剂密度美式!K28</f>
        <v>0.121281</v>
      </c>
      <c r="P28" s="13">
        <f t="shared" si="0"/>
        <v>0.79860287567954846</v>
      </c>
    </row>
    <row r="29" spans="1:16" x14ac:dyDescent="0.25">
      <c r="A29">
        <v>28</v>
      </c>
      <c r="B29" s="22">
        <f>支撑剂密度美式!B29*0.0254</f>
        <v>7.619999999999999E-2</v>
      </c>
      <c r="C29" s="23">
        <f>支撑剂密度美式!C29*0.159/60</f>
        <v>0.159</v>
      </c>
      <c r="D29" s="24">
        <f>支撑剂密度美式!D29</f>
        <v>-1</v>
      </c>
      <c r="E29" s="24">
        <f>支撑剂密度美式!E29*1000</f>
        <v>3560</v>
      </c>
      <c r="F29" s="22">
        <f>支撑剂密度美式!I29/1000000</f>
        <v>5.9999999999999995E-4</v>
      </c>
      <c r="G29" s="16">
        <f>支撑剂密度美式!G29</f>
        <v>1</v>
      </c>
      <c r="H29" s="17">
        <f>支撑剂密度美式!H29*0.0254</f>
        <v>9.5249999999999987E-3</v>
      </c>
      <c r="I29" s="24">
        <f>支撑剂密度美式!F29</f>
        <v>1</v>
      </c>
      <c r="J29" s="16">
        <f t="shared" si="5"/>
        <v>1</v>
      </c>
      <c r="K29" s="25">
        <f>支撑剂密度美式!J29</f>
        <v>0.4</v>
      </c>
      <c r="L29" s="26">
        <f t="shared" si="6"/>
        <v>0.97559426882910649</v>
      </c>
      <c r="M29" s="27">
        <f t="shared" si="7"/>
        <v>1.6391367697158872</v>
      </c>
      <c r="N29">
        <f t="shared" si="8"/>
        <v>0.21461519265209228</v>
      </c>
      <c r="O29" s="23">
        <f>支撑剂密度美式!K29</f>
        <v>0.201373</v>
      </c>
      <c r="P29" s="13">
        <f t="shared" si="0"/>
        <v>0.79860287567954846</v>
      </c>
    </row>
    <row r="30" spans="1:16" x14ac:dyDescent="0.25">
      <c r="A30">
        <v>29</v>
      </c>
      <c r="B30" s="22">
        <f>支撑剂密度美式!B30*0.0254</f>
        <v>7.619999999999999E-2</v>
      </c>
      <c r="C30" s="23">
        <f>支撑剂密度美式!C30*0.159/60</f>
        <v>0.159</v>
      </c>
      <c r="D30" s="24">
        <f>支撑剂密度美式!D30</f>
        <v>-1</v>
      </c>
      <c r="E30" s="24">
        <f>支撑剂密度美式!E30*1000</f>
        <v>3560</v>
      </c>
      <c r="F30" s="22">
        <f>支撑剂密度美式!I30/1000000</f>
        <v>5.9999999999999995E-4</v>
      </c>
      <c r="G30" s="16">
        <f>支撑剂密度美式!G30</f>
        <v>1</v>
      </c>
      <c r="H30" s="17">
        <f>支撑剂密度美式!H30*0.0254</f>
        <v>9.5249999999999987E-3</v>
      </c>
      <c r="I30" s="24">
        <f>支撑剂密度美式!F30</f>
        <v>1</v>
      </c>
      <c r="J30" s="16">
        <f t="shared" si="5"/>
        <v>1</v>
      </c>
      <c r="K30" s="25">
        <f>支撑剂密度美式!J30</f>
        <v>0.6</v>
      </c>
      <c r="L30" s="26">
        <f t="shared" si="6"/>
        <v>0.97559426882910649</v>
      </c>
      <c r="M30" s="27">
        <f t="shared" si="7"/>
        <v>1.6391367697158872</v>
      </c>
      <c r="N30">
        <f t="shared" si="8"/>
        <v>0.21461519265209228</v>
      </c>
      <c r="O30" s="23">
        <f>支撑剂密度美式!K30</f>
        <v>0.292906</v>
      </c>
      <c r="P30" s="13">
        <f t="shared" si="0"/>
        <v>0.79860287567954846</v>
      </c>
    </row>
    <row r="31" spans="1:16" x14ac:dyDescent="0.25">
      <c r="A31">
        <v>30</v>
      </c>
      <c r="B31" s="22">
        <f>支撑剂密度美式!B31*0.0254</f>
        <v>7.619999999999999E-2</v>
      </c>
      <c r="C31" s="23">
        <f>支撑剂密度美式!C31*0.159/60</f>
        <v>0.159</v>
      </c>
      <c r="D31" s="24">
        <f>支撑剂密度美式!D31</f>
        <v>-1</v>
      </c>
      <c r="E31" s="24">
        <f>支撑剂密度美式!E31*1000</f>
        <v>3560</v>
      </c>
      <c r="F31" s="22">
        <f>支撑剂密度美式!I31/1000000</f>
        <v>5.9999999999999995E-4</v>
      </c>
      <c r="G31" s="16">
        <f>支撑剂密度美式!G31</f>
        <v>1</v>
      </c>
      <c r="H31" s="17">
        <f>支撑剂密度美式!H31*0.0254</f>
        <v>9.5249999999999987E-3</v>
      </c>
      <c r="I31" s="24">
        <f>支撑剂密度美式!F31</f>
        <v>1</v>
      </c>
      <c r="J31" s="16">
        <f t="shared" si="5"/>
        <v>1</v>
      </c>
      <c r="K31" s="25">
        <f>支撑剂密度美式!J31</f>
        <v>0.8</v>
      </c>
      <c r="L31" s="26">
        <f t="shared" si="6"/>
        <v>0.97559426882910649</v>
      </c>
      <c r="M31" s="27">
        <f t="shared" si="7"/>
        <v>1.6391367697158872</v>
      </c>
      <c r="N31">
        <f t="shared" si="8"/>
        <v>0.21461519265209228</v>
      </c>
      <c r="O31" s="23">
        <f>支撑剂密度美式!K31</f>
        <v>0.45378000000000002</v>
      </c>
      <c r="P31" s="13">
        <f t="shared" si="0"/>
        <v>0.79860287567954846</v>
      </c>
    </row>
    <row r="32" spans="1:16" x14ac:dyDescent="0.25">
      <c r="A32">
        <v>31</v>
      </c>
      <c r="B32" s="22">
        <f>支撑剂密度美式!B32*0.0254</f>
        <v>7.619999999999999E-2</v>
      </c>
      <c r="C32" s="23">
        <f>支撑剂密度美式!C32*0.159/60</f>
        <v>0.159</v>
      </c>
      <c r="D32" s="24">
        <f>支撑剂密度美式!D32</f>
        <v>1</v>
      </c>
      <c r="E32" s="24">
        <f>支撑剂密度美式!E32*1000</f>
        <v>3560</v>
      </c>
      <c r="F32" s="22">
        <f>支撑剂密度美式!I32/1000000</f>
        <v>5.9999999999999995E-4</v>
      </c>
      <c r="G32" s="16">
        <f>支撑剂密度美式!G32</f>
        <v>1</v>
      </c>
      <c r="H32" s="17">
        <f>支撑剂密度美式!H32*0.0254</f>
        <v>9.5249999999999987E-3</v>
      </c>
      <c r="I32" s="24">
        <f>支撑剂密度美式!F32</f>
        <v>1</v>
      </c>
      <c r="J32" s="16">
        <f t="shared" si="5"/>
        <v>1</v>
      </c>
      <c r="K32" s="25">
        <f>支撑剂密度美式!J32</f>
        <v>0.2</v>
      </c>
      <c r="L32" s="26">
        <f t="shared" si="6"/>
        <v>0.97559426882910649</v>
      </c>
      <c r="M32" s="27">
        <f t="shared" si="7"/>
        <v>1.6391367697158872</v>
      </c>
      <c r="N32">
        <f t="shared" si="8"/>
        <v>0.21461519265209228</v>
      </c>
      <c r="O32" s="23">
        <f>支撑剂密度美式!K32</f>
        <v>0.12814600000000001</v>
      </c>
      <c r="P32" s="13">
        <f t="shared" si="0"/>
        <v>0.79860287567954846</v>
      </c>
    </row>
    <row r="33" spans="1:16" x14ac:dyDescent="0.25">
      <c r="A33">
        <v>32</v>
      </c>
      <c r="B33" s="22">
        <f>支撑剂密度美式!B33*0.0254</f>
        <v>7.619999999999999E-2</v>
      </c>
      <c r="C33" s="23">
        <f>支撑剂密度美式!C33*0.159/60</f>
        <v>0.159</v>
      </c>
      <c r="D33" s="24">
        <f>支撑剂密度美式!D33</f>
        <v>1</v>
      </c>
      <c r="E33" s="24">
        <f>支撑剂密度美式!E33*1000</f>
        <v>3560</v>
      </c>
      <c r="F33" s="22">
        <f>支撑剂密度美式!I33/1000000</f>
        <v>5.9999999999999995E-4</v>
      </c>
      <c r="G33" s="16">
        <f>支撑剂密度美式!G33</f>
        <v>1</v>
      </c>
      <c r="H33" s="17">
        <f>支撑剂密度美式!H33*0.0254</f>
        <v>9.5249999999999987E-3</v>
      </c>
      <c r="I33" s="24">
        <f>支撑剂密度美式!F33</f>
        <v>1</v>
      </c>
      <c r="J33" s="16">
        <f t="shared" si="5"/>
        <v>1</v>
      </c>
      <c r="K33" s="25">
        <f>支撑剂密度美式!J33</f>
        <v>0.4</v>
      </c>
      <c r="L33" s="26">
        <f t="shared" si="6"/>
        <v>0.97559426882910649</v>
      </c>
      <c r="M33" s="27">
        <f t="shared" si="7"/>
        <v>1.6391367697158872</v>
      </c>
      <c r="N33">
        <f t="shared" si="8"/>
        <v>0.21461519265209228</v>
      </c>
      <c r="O33" s="23">
        <f>支撑剂密度美式!K33</f>
        <v>0.201373</v>
      </c>
      <c r="P33" s="13">
        <f t="shared" si="0"/>
        <v>0.79860287567954846</v>
      </c>
    </row>
    <row r="34" spans="1:16" x14ac:dyDescent="0.25">
      <c r="A34">
        <v>33</v>
      </c>
      <c r="B34" s="22">
        <f>支撑剂密度美式!B34*0.0254</f>
        <v>7.619999999999999E-2</v>
      </c>
      <c r="C34" s="23">
        <f>支撑剂密度美式!C34*0.159/60</f>
        <v>0.159</v>
      </c>
      <c r="D34" s="24">
        <f>支撑剂密度美式!D34</f>
        <v>1</v>
      </c>
      <c r="E34" s="24">
        <f>支撑剂密度美式!E34*1000</f>
        <v>3560</v>
      </c>
      <c r="F34" s="22">
        <f>支撑剂密度美式!I34/1000000</f>
        <v>5.9999999999999995E-4</v>
      </c>
      <c r="G34" s="16">
        <f>支撑剂密度美式!G34</f>
        <v>1</v>
      </c>
      <c r="H34" s="17">
        <f>支撑剂密度美式!H34*0.0254</f>
        <v>9.5249999999999987E-3</v>
      </c>
      <c r="I34" s="24">
        <f>支撑剂密度美式!F34</f>
        <v>1</v>
      </c>
      <c r="J34" s="16">
        <f t="shared" si="5"/>
        <v>1</v>
      </c>
      <c r="K34" s="25">
        <f>支撑剂密度美式!J34</f>
        <v>0.8</v>
      </c>
      <c r="L34" s="26">
        <f t="shared" si="6"/>
        <v>0.97559426882910649</v>
      </c>
      <c r="M34" s="27">
        <f t="shared" si="7"/>
        <v>1.6391367697158872</v>
      </c>
      <c r="N34">
        <f t="shared" si="8"/>
        <v>0.21461519265209228</v>
      </c>
      <c r="O34" s="23">
        <f>支撑剂密度美式!K34</f>
        <v>0.46453100000000003</v>
      </c>
      <c r="P34" s="13">
        <f t="shared" si="0"/>
        <v>0.79860287567954846</v>
      </c>
    </row>
    <row r="35" spans="1:16" x14ac:dyDescent="0.25">
      <c r="A35">
        <v>34</v>
      </c>
      <c r="B35" s="22">
        <f>支撑剂密度美式!B35*0.0254</f>
        <v>7.619999999999999E-2</v>
      </c>
      <c r="C35" s="23">
        <f>支撑剂密度美式!C35*0.159/60</f>
        <v>1.5900000000000001E-3</v>
      </c>
      <c r="D35" s="24">
        <f>支撑剂密度美式!D35</f>
        <v>0</v>
      </c>
      <c r="E35" s="24">
        <f>支撑剂密度美式!E35*1000</f>
        <v>2650</v>
      </c>
      <c r="F35" s="22">
        <f>支撑剂密度美式!I35/1000000</f>
        <v>5.9999999999999995E-4</v>
      </c>
      <c r="G35" s="16">
        <f>支撑剂密度美式!G35</f>
        <v>1</v>
      </c>
      <c r="H35" s="17">
        <f>支撑剂密度美式!H35*0.0254</f>
        <v>9.5249999999999987E-3</v>
      </c>
      <c r="I35" s="24">
        <f>支撑剂密度美式!F35</f>
        <v>1</v>
      </c>
      <c r="J35" s="16">
        <f t="shared" si="5"/>
        <v>1</v>
      </c>
      <c r="K35" s="25">
        <f>支撑剂密度美式!J35</f>
        <v>0.2</v>
      </c>
      <c r="L35" s="26">
        <f t="shared" si="6"/>
        <v>0.99010088013040098</v>
      </c>
      <c r="M35" s="27">
        <f t="shared" si="7"/>
        <v>1.2201439437491859</v>
      </c>
      <c r="N35">
        <f t="shared" si="8"/>
        <v>8.6411068616025044E-2</v>
      </c>
      <c r="O35" s="23">
        <f>支撑剂密度美式!K35</f>
        <v>0.16229499999999999</v>
      </c>
      <c r="P35" s="13">
        <f t="shared" si="0"/>
        <v>2.7986028756795487</v>
      </c>
    </row>
    <row r="36" spans="1:16" x14ac:dyDescent="0.25">
      <c r="A36">
        <v>35</v>
      </c>
      <c r="B36" s="22">
        <f>支撑剂密度美式!B36*0.0254</f>
        <v>7.619999999999999E-2</v>
      </c>
      <c r="C36" s="23">
        <f>支撑剂密度美式!C36*0.159/60</f>
        <v>1.5900000000000001E-3</v>
      </c>
      <c r="D36" s="24">
        <f>支撑剂密度美式!D36</f>
        <v>0</v>
      </c>
      <c r="E36" s="24">
        <f>支撑剂密度美式!E36*1000</f>
        <v>2650</v>
      </c>
      <c r="F36" s="22">
        <f>支撑剂密度美式!I36/1000000</f>
        <v>5.9999999999999995E-4</v>
      </c>
      <c r="G36" s="16">
        <f>支撑剂密度美式!G36</f>
        <v>1</v>
      </c>
      <c r="H36" s="17">
        <f>支撑剂密度美式!H36*0.0254</f>
        <v>9.5249999999999987E-3</v>
      </c>
      <c r="I36" s="24">
        <f>支撑剂密度美式!F36</f>
        <v>1</v>
      </c>
      <c r="J36" s="16">
        <f t="shared" si="5"/>
        <v>1</v>
      </c>
      <c r="K36" s="25">
        <f>支撑剂密度美式!J36</f>
        <v>0.4</v>
      </c>
      <c r="L36" s="26">
        <f t="shared" si="6"/>
        <v>0.99010088013040098</v>
      </c>
      <c r="M36" s="27">
        <f t="shared" si="7"/>
        <v>1.2201439437491859</v>
      </c>
      <c r="N36">
        <f t="shared" si="8"/>
        <v>8.6411068616025044E-2</v>
      </c>
      <c r="O36" s="23">
        <f>支撑剂密度美式!K36</f>
        <v>0.28852499999999998</v>
      </c>
      <c r="P36" s="13">
        <f t="shared" si="0"/>
        <v>2.7986028756795487</v>
      </c>
    </row>
    <row r="37" spans="1:16" x14ac:dyDescent="0.25">
      <c r="A37">
        <v>36</v>
      </c>
      <c r="B37" s="22">
        <f>支撑剂密度美式!B37*0.0254</f>
        <v>7.619999999999999E-2</v>
      </c>
      <c r="C37" s="23">
        <f>支撑剂密度美式!C37*0.159/60</f>
        <v>1.5900000000000001E-3</v>
      </c>
      <c r="D37" s="24">
        <f>支撑剂密度美式!D37</f>
        <v>0</v>
      </c>
      <c r="E37" s="24">
        <f>支撑剂密度美式!E37*1000</f>
        <v>2650</v>
      </c>
      <c r="F37" s="22">
        <f>支撑剂密度美式!I37/1000000</f>
        <v>5.9999999999999995E-4</v>
      </c>
      <c r="G37" s="16">
        <f>支撑剂密度美式!G37</f>
        <v>1</v>
      </c>
      <c r="H37" s="17">
        <f>支撑剂密度美式!H37*0.0254</f>
        <v>9.5249999999999987E-3</v>
      </c>
      <c r="I37" s="24">
        <f>支撑剂密度美式!F37</f>
        <v>1</v>
      </c>
      <c r="J37" s="16">
        <f t="shared" si="5"/>
        <v>1</v>
      </c>
      <c r="K37" s="25">
        <f>支撑剂密度美式!J37</f>
        <v>0.6</v>
      </c>
      <c r="L37" s="26">
        <f t="shared" si="6"/>
        <v>0.99010088013040098</v>
      </c>
      <c r="M37" s="27">
        <f t="shared" si="7"/>
        <v>1.2201439437491859</v>
      </c>
      <c r="N37">
        <f t="shared" si="8"/>
        <v>8.6411068616025044E-2</v>
      </c>
      <c r="O37" s="23">
        <f>支撑剂密度美式!K37</f>
        <v>0.44262299999999999</v>
      </c>
      <c r="P37" s="13">
        <f t="shared" si="0"/>
        <v>2.7986028756795487</v>
      </c>
    </row>
    <row r="38" spans="1:16" x14ac:dyDescent="0.25">
      <c r="A38">
        <v>37</v>
      </c>
      <c r="B38" s="22">
        <f>支撑剂密度美式!B38*0.0254</f>
        <v>7.619999999999999E-2</v>
      </c>
      <c r="C38" s="23">
        <f>支撑剂密度美式!C38*0.159/60</f>
        <v>1.5900000000000001E-3</v>
      </c>
      <c r="D38" s="24">
        <f>支撑剂密度美式!D38</f>
        <v>0</v>
      </c>
      <c r="E38" s="24">
        <f>支撑剂密度美式!E38*1000</f>
        <v>2650</v>
      </c>
      <c r="F38" s="22">
        <f>支撑剂密度美式!I38/1000000</f>
        <v>5.9999999999999995E-4</v>
      </c>
      <c r="G38" s="16">
        <f>支撑剂密度美式!G38</f>
        <v>1</v>
      </c>
      <c r="H38" s="17">
        <f>支撑剂密度美式!H38*0.0254</f>
        <v>9.5249999999999987E-3</v>
      </c>
      <c r="I38" s="24">
        <f>支撑剂密度美式!F38</f>
        <v>1</v>
      </c>
      <c r="J38" s="16">
        <f t="shared" si="5"/>
        <v>1</v>
      </c>
      <c r="K38" s="25">
        <f>支撑剂密度美式!J38</f>
        <v>0.8</v>
      </c>
      <c r="L38" s="26">
        <f t="shared" si="6"/>
        <v>0.99010088013040098</v>
      </c>
      <c r="M38" s="27">
        <f t="shared" si="7"/>
        <v>1.2201439437491859</v>
      </c>
      <c r="N38">
        <f t="shared" si="8"/>
        <v>8.6411068616025044E-2</v>
      </c>
      <c r="O38" s="23">
        <f>支撑剂密度美式!K38</f>
        <v>0.56229499999999999</v>
      </c>
      <c r="P38" s="13">
        <f t="shared" si="0"/>
        <v>2.7986028756795487</v>
      </c>
    </row>
    <row r="39" spans="1:16" x14ac:dyDescent="0.25">
      <c r="A39">
        <v>38</v>
      </c>
      <c r="B39" s="22">
        <f>支撑剂密度美式!B39*0.0254</f>
        <v>7.619999999999999E-2</v>
      </c>
      <c r="C39" s="23">
        <f>支撑剂密度美式!C39*0.159/60</f>
        <v>1.5900000000000001E-3</v>
      </c>
      <c r="D39" s="24">
        <f>支撑剂密度美式!D39</f>
        <v>-1</v>
      </c>
      <c r="E39" s="24">
        <f>支撑剂密度美式!E39*1000</f>
        <v>2650</v>
      </c>
      <c r="F39" s="22">
        <f>支撑剂密度美式!I39/1000000</f>
        <v>5.9999999999999995E-4</v>
      </c>
      <c r="G39" s="16">
        <f>支撑剂密度美式!G39</f>
        <v>1</v>
      </c>
      <c r="H39" s="17">
        <f>支撑剂密度美式!H39*0.0254</f>
        <v>9.5249999999999987E-3</v>
      </c>
      <c r="I39" s="24">
        <f>支撑剂密度美式!F39</f>
        <v>1</v>
      </c>
      <c r="J39" s="16">
        <f t="shared" si="5"/>
        <v>1</v>
      </c>
      <c r="K39" s="25">
        <f>支撑剂密度美式!J39</f>
        <v>0.2</v>
      </c>
      <c r="L39" s="26">
        <f t="shared" si="6"/>
        <v>0.99010088013040098</v>
      </c>
      <c r="M39" s="27">
        <f t="shared" si="7"/>
        <v>1.2201439437491859</v>
      </c>
      <c r="N39">
        <f t="shared" si="8"/>
        <v>8.6411068616025044E-2</v>
      </c>
      <c r="O39" s="23">
        <f>支撑剂密度美式!K39</f>
        <v>0.46393400000000001</v>
      </c>
      <c r="P39" s="13">
        <f t="shared" si="0"/>
        <v>2.7986028756795487</v>
      </c>
    </row>
    <row r="40" spans="1:16" x14ac:dyDescent="0.25">
      <c r="A40">
        <v>39</v>
      </c>
      <c r="B40" s="22">
        <f>支撑剂密度美式!B40*0.0254</f>
        <v>7.619999999999999E-2</v>
      </c>
      <c r="C40" s="23">
        <f>支撑剂密度美式!C40*0.159/60</f>
        <v>1.5900000000000001E-3</v>
      </c>
      <c r="D40" s="24">
        <f>支撑剂密度美式!D40</f>
        <v>-1</v>
      </c>
      <c r="E40" s="24">
        <f>支撑剂密度美式!E40*1000</f>
        <v>2650</v>
      </c>
      <c r="F40" s="22">
        <f>支撑剂密度美式!I40/1000000</f>
        <v>5.9999999999999995E-4</v>
      </c>
      <c r="G40" s="16">
        <f>支撑剂密度美式!G40</f>
        <v>1</v>
      </c>
      <c r="H40" s="17">
        <f>支撑剂密度美式!H40*0.0254</f>
        <v>9.5249999999999987E-3</v>
      </c>
      <c r="I40" s="24">
        <f>支撑剂密度美式!F40</f>
        <v>1</v>
      </c>
      <c r="J40" s="16">
        <f t="shared" si="5"/>
        <v>1</v>
      </c>
      <c r="K40" s="25">
        <f>支撑剂密度美式!J40</f>
        <v>0.4</v>
      </c>
      <c r="L40" s="26">
        <f t="shared" si="6"/>
        <v>0.99010088013040098</v>
      </c>
      <c r="M40" s="27">
        <f t="shared" si="7"/>
        <v>1.2201439437491859</v>
      </c>
      <c r="N40">
        <f t="shared" si="8"/>
        <v>8.6411068616025044E-2</v>
      </c>
      <c r="O40" s="23">
        <f>支撑剂密度美式!K40</f>
        <v>0.60655700000000001</v>
      </c>
      <c r="P40" s="13">
        <f t="shared" si="0"/>
        <v>2.7986028756795487</v>
      </c>
    </row>
    <row r="41" spans="1:16" x14ac:dyDescent="0.25">
      <c r="A41">
        <v>40</v>
      </c>
      <c r="B41" s="22">
        <f>支撑剂密度美式!B41*0.0254</f>
        <v>7.619999999999999E-2</v>
      </c>
      <c r="C41" s="23">
        <f>支撑剂密度美式!C41*0.159/60</f>
        <v>1.5900000000000001E-3</v>
      </c>
      <c r="D41" s="24">
        <f>支撑剂密度美式!D41</f>
        <v>-1</v>
      </c>
      <c r="E41" s="24">
        <f>支撑剂密度美式!E41*1000</f>
        <v>2650</v>
      </c>
      <c r="F41" s="22">
        <f>支撑剂密度美式!I41/1000000</f>
        <v>5.9999999999999995E-4</v>
      </c>
      <c r="G41" s="16">
        <f>支撑剂密度美式!G41</f>
        <v>1</v>
      </c>
      <c r="H41" s="17">
        <f>支撑剂密度美式!H41*0.0254</f>
        <v>9.5249999999999987E-3</v>
      </c>
      <c r="I41" s="24">
        <f>支撑剂密度美式!F41</f>
        <v>1</v>
      </c>
      <c r="J41" s="16">
        <f t="shared" si="5"/>
        <v>1</v>
      </c>
      <c r="K41" s="25">
        <f>支撑剂密度美式!J41</f>
        <v>0.6</v>
      </c>
      <c r="L41" s="26">
        <f t="shared" si="6"/>
        <v>0.99010088013040098</v>
      </c>
      <c r="M41" s="27">
        <f t="shared" si="7"/>
        <v>1.2201439437491859</v>
      </c>
      <c r="N41">
        <f t="shared" si="8"/>
        <v>8.6411068616025044E-2</v>
      </c>
      <c r="O41" s="23">
        <f>支撑剂密度美式!K41</f>
        <v>0.79180300000000003</v>
      </c>
      <c r="P41" s="13">
        <f t="shared" si="0"/>
        <v>2.7986028756795487</v>
      </c>
    </row>
    <row r="42" spans="1:16" x14ac:dyDescent="0.25">
      <c r="A42">
        <v>41</v>
      </c>
      <c r="B42" s="22">
        <f>支撑剂密度美式!B42*0.0254</f>
        <v>7.619999999999999E-2</v>
      </c>
      <c r="C42" s="23">
        <f>支撑剂密度美式!C42*0.159/60</f>
        <v>1.5900000000000001E-3</v>
      </c>
      <c r="D42" s="24">
        <f>支撑剂密度美式!D42</f>
        <v>-1</v>
      </c>
      <c r="E42" s="24">
        <f>支撑剂密度美式!E42*1000</f>
        <v>2650</v>
      </c>
      <c r="F42" s="22">
        <f>支撑剂密度美式!I42/1000000</f>
        <v>5.9999999999999995E-4</v>
      </c>
      <c r="G42" s="16">
        <f>支撑剂密度美式!G42</f>
        <v>1</v>
      </c>
      <c r="H42" s="17">
        <f>支撑剂密度美式!H42*0.0254</f>
        <v>9.5249999999999987E-3</v>
      </c>
      <c r="I42" s="24">
        <f>支撑剂密度美式!F42</f>
        <v>1</v>
      </c>
      <c r="J42" s="16">
        <f t="shared" si="5"/>
        <v>1</v>
      </c>
      <c r="K42" s="25">
        <f>支撑剂密度美式!J42</f>
        <v>0.8</v>
      </c>
      <c r="L42" s="26">
        <f t="shared" si="6"/>
        <v>0.99010088013040098</v>
      </c>
      <c r="M42" s="27">
        <f t="shared" si="7"/>
        <v>1.2201439437491859</v>
      </c>
      <c r="N42">
        <f t="shared" si="8"/>
        <v>8.6411068616025044E-2</v>
      </c>
      <c r="O42" s="23">
        <f>支撑剂密度美式!K42</f>
        <v>0.91639300000000001</v>
      </c>
      <c r="P42" s="13">
        <f t="shared" si="0"/>
        <v>2.7986028756795487</v>
      </c>
    </row>
    <row r="43" spans="1:16" x14ac:dyDescent="0.25">
      <c r="A43">
        <v>42</v>
      </c>
      <c r="B43" s="22">
        <f>支撑剂密度美式!B43*0.0254</f>
        <v>7.619999999999999E-2</v>
      </c>
      <c r="C43" s="23">
        <f>支撑剂密度美式!C43*0.159/60</f>
        <v>1.5900000000000001E-3</v>
      </c>
      <c r="D43" s="24">
        <f>支撑剂密度美式!D43</f>
        <v>1</v>
      </c>
      <c r="E43" s="24">
        <f>支撑剂密度美式!E43*1000</f>
        <v>2650</v>
      </c>
      <c r="F43" s="22">
        <f>支撑剂密度美式!I43/1000000</f>
        <v>5.9999999999999995E-4</v>
      </c>
      <c r="G43" s="16">
        <f>支撑剂密度美式!G43</f>
        <v>1</v>
      </c>
      <c r="H43" s="17">
        <f>支撑剂密度美式!H43*0.0254</f>
        <v>9.5249999999999987E-3</v>
      </c>
      <c r="I43" s="24">
        <f>支撑剂密度美式!F43</f>
        <v>1</v>
      </c>
      <c r="J43" s="16">
        <f t="shared" si="5"/>
        <v>1</v>
      </c>
      <c r="K43" s="25">
        <f>支撑剂密度美式!J43</f>
        <v>0.2</v>
      </c>
      <c r="L43" s="26">
        <f t="shared" si="6"/>
        <v>0.99010088013040098</v>
      </c>
      <c r="M43" s="27">
        <f t="shared" si="7"/>
        <v>1.2201439437491859</v>
      </c>
      <c r="N43">
        <f t="shared" si="8"/>
        <v>8.6411068616025044E-2</v>
      </c>
      <c r="O43" s="23">
        <f>支撑剂密度美式!K43</f>
        <v>2.5468000000000001E-2</v>
      </c>
      <c r="P43" s="13">
        <f t="shared" si="0"/>
        <v>2.7986028756795487</v>
      </c>
    </row>
    <row r="44" spans="1:16" x14ac:dyDescent="0.25">
      <c r="A44">
        <v>43</v>
      </c>
      <c r="B44" s="22">
        <f>支撑剂密度美式!B44*0.0254</f>
        <v>7.619999999999999E-2</v>
      </c>
      <c r="C44" s="23">
        <f>支撑剂密度美式!C44*0.159/60</f>
        <v>1.5900000000000001E-3</v>
      </c>
      <c r="D44" s="24">
        <f>支撑剂密度美式!D44</f>
        <v>1</v>
      </c>
      <c r="E44" s="24">
        <f>支撑剂密度美式!E44*1000</f>
        <v>2650</v>
      </c>
      <c r="F44" s="22">
        <f>支撑剂密度美式!I44/1000000</f>
        <v>5.9999999999999995E-4</v>
      </c>
      <c r="G44" s="16">
        <f>支撑剂密度美式!G44</f>
        <v>1</v>
      </c>
      <c r="H44" s="17">
        <f>支撑剂密度美式!H44*0.0254</f>
        <v>9.5249999999999987E-3</v>
      </c>
      <c r="I44" s="24">
        <f>支撑剂密度美式!F44</f>
        <v>1</v>
      </c>
      <c r="J44" s="16">
        <f t="shared" si="5"/>
        <v>1</v>
      </c>
      <c r="K44" s="25">
        <f>支撑剂密度美式!J44</f>
        <v>0.4</v>
      </c>
      <c r="L44" s="26">
        <f t="shared" si="6"/>
        <v>0.99010088013040098</v>
      </c>
      <c r="M44" s="27">
        <f t="shared" si="7"/>
        <v>1.2201439437491859</v>
      </c>
      <c r="N44">
        <f t="shared" si="8"/>
        <v>8.6411068616025044E-2</v>
      </c>
      <c r="O44" s="23">
        <f>支撑剂密度美式!K44</f>
        <v>7.7452999999999994E-2</v>
      </c>
      <c r="P44" s="13">
        <f t="shared" si="0"/>
        <v>2.7986028756795487</v>
      </c>
    </row>
    <row r="45" spans="1:16" x14ac:dyDescent="0.25">
      <c r="A45">
        <v>44</v>
      </c>
      <c r="B45" s="22">
        <f>支撑剂密度美式!B45*0.0254</f>
        <v>7.619999999999999E-2</v>
      </c>
      <c r="C45" s="23">
        <f>支撑剂密度美式!C45*0.159/60</f>
        <v>1.5900000000000001E-3</v>
      </c>
      <c r="D45" s="24">
        <f>支撑剂密度美式!D45</f>
        <v>1</v>
      </c>
      <c r="E45" s="24">
        <f>支撑剂密度美式!E45*1000</f>
        <v>2650</v>
      </c>
      <c r="F45" s="22">
        <f>支撑剂密度美式!I45/1000000</f>
        <v>5.9999999999999995E-4</v>
      </c>
      <c r="G45" s="16">
        <f>支撑剂密度美式!G45</f>
        <v>1</v>
      </c>
      <c r="H45" s="17">
        <f>支撑剂密度美式!H45*0.0254</f>
        <v>9.5249999999999987E-3</v>
      </c>
      <c r="I45" s="24">
        <f>支撑剂密度美式!F45</f>
        <v>1</v>
      </c>
      <c r="J45" s="16">
        <f t="shared" si="5"/>
        <v>1</v>
      </c>
      <c r="K45" s="25">
        <f>支撑剂密度美式!J45</f>
        <v>0.6</v>
      </c>
      <c r="L45" s="26">
        <f t="shared" si="6"/>
        <v>0.99010088013040098</v>
      </c>
      <c r="M45" s="27">
        <f t="shared" si="7"/>
        <v>1.2201439437491859</v>
      </c>
      <c r="N45">
        <f t="shared" si="8"/>
        <v>8.6411068616025044E-2</v>
      </c>
      <c r="O45" s="23">
        <f>支撑剂密度美式!K45</f>
        <v>0.24262300000000001</v>
      </c>
      <c r="P45" s="13">
        <f t="shared" si="0"/>
        <v>2.7986028756795487</v>
      </c>
    </row>
    <row r="46" spans="1:16" x14ac:dyDescent="0.25">
      <c r="A46">
        <v>45</v>
      </c>
      <c r="B46" s="22">
        <f>支撑剂密度美式!B46*0.0254</f>
        <v>7.619999999999999E-2</v>
      </c>
      <c r="C46" s="23">
        <f>支撑剂密度美式!C46*0.159/60</f>
        <v>1.5900000000000001E-3</v>
      </c>
      <c r="D46" s="24">
        <f>支撑剂密度美式!D46</f>
        <v>1</v>
      </c>
      <c r="E46" s="24">
        <f>支撑剂密度美式!E46*1000</f>
        <v>2650</v>
      </c>
      <c r="F46" s="22">
        <f>支撑剂密度美式!I46/1000000</f>
        <v>5.9999999999999995E-4</v>
      </c>
      <c r="G46" s="16">
        <f>支撑剂密度美式!G46</f>
        <v>1</v>
      </c>
      <c r="H46" s="17">
        <f>支撑剂密度美式!H46*0.0254</f>
        <v>9.5249999999999987E-3</v>
      </c>
      <c r="I46" s="24">
        <f>支撑剂密度美式!F46</f>
        <v>1</v>
      </c>
      <c r="J46" s="16">
        <f t="shared" si="5"/>
        <v>1</v>
      </c>
      <c r="K46" s="25">
        <f>支撑剂密度美式!J46</f>
        <v>0.8</v>
      </c>
      <c r="L46" s="26">
        <f t="shared" si="6"/>
        <v>0.99010088013040098</v>
      </c>
      <c r="M46" s="27">
        <f t="shared" si="7"/>
        <v>1.2201439437491859</v>
      </c>
      <c r="N46">
        <f t="shared" si="8"/>
        <v>8.6411068616025044E-2</v>
      </c>
      <c r="O46" s="23">
        <f>支撑剂密度美式!K46</f>
        <v>0.32131100000000001</v>
      </c>
      <c r="P46" s="13">
        <f t="shared" si="0"/>
        <v>2.7986028756795487</v>
      </c>
    </row>
    <row r="47" spans="1:16" x14ac:dyDescent="0.25">
      <c r="A47">
        <v>46</v>
      </c>
      <c r="B47" s="22">
        <f>支撑剂密度美式!B47*0.0254</f>
        <v>7.619999999999999E-2</v>
      </c>
      <c r="C47" s="23">
        <f>支撑剂密度美式!C47*0.159/60</f>
        <v>1.5900000000000001E-3</v>
      </c>
      <c r="D47" s="24">
        <f>支撑剂密度美式!D47</f>
        <v>0</v>
      </c>
      <c r="E47" s="24">
        <f>支撑剂密度美式!E47*1000</f>
        <v>3560</v>
      </c>
      <c r="F47" s="22">
        <f>支撑剂密度美式!I47/1000000</f>
        <v>5.9999999999999995E-4</v>
      </c>
      <c r="G47" s="16">
        <f>支撑剂密度美式!G47</f>
        <v>1</v>
      </c>
      <c r="H47" s="17">
        <f>支撑剂密度美式!H47*0.0254</f>
        <v>9.5249999999999987E-3</v>
      </c>
      <c r="I47" s="24">
        <f>支撑剂密度美式!F47</f>
        <v>1</v>
      </c>
      <c r="J47" s="16">
        <f t="shared" si="5"/>
        <v>1</v>
      </c>
      <c r="K47" s="25">
        <f>支撑剂密度美式!J47</f>
        <v>0.2</v>
      </c>
      <c r="L47" s="26">
        <f t="shared" si="6"/>
        <v>0.97559426882910649</v>
      </c>
      <c r="M47" s="27">
        <f t="shared" si="7"/>
        <v>1.6391367697158872</v>
      </c>
      <c r="N47">
        <f t="shared" si="8"/>
        <v>0.21461519265209228</v>
      </c>
      <c r="O47" s="23">
        <f>支撑剂密度美式!K47</f>
        <v>0.148148</v>
      </c>
      <c r="P47" s="13">
        <f t="shared" si="0"/>
        <v>2.7986028756795487</v>
      </c>
    </row>
    <row r="48" spans="1:16" x14ac:dyDescent="0.25">
      <c r="A48">
        <v>47</v>
      </c>
      <c r="B48" s="22">
        <f>支撑剂密度美式!B48*0.0254</f>
        <v>7.619999999999999E-2</v>
      </c>
      <c r="C48" s="23">
        <f>支撑剂密度美式!C48*0.159/60</f>
        <v>1.5900000000000001E-3</v>
      </c>
      <c r="D48" s="24">
        <f>支撑剂密度美式!D48</f>
        <v>0</v>
      </c>
      <c r="E48" s="24">
        <f>支撑剂密度美式!E48*1000</f>
        <v>3560</v>
      </c>
      <c r="F48" s="22">
        <f>支撑剂密度美式!I48/1000000</f>
        <v>5.9999999999999995E-4</v>
      </c>
      <c r="G48" s="16">
        <f>支撑剂密度美式!G48</f>
        <v>1</v>
      </c>
      <c r="H48" s="17">
        <f>支撑剂密度美式!H48*0.0254</f>
        <v>9.5249999999999987E-3</v>
      </c>
      <c r="I48" s="24">
        <f>支撑剂密度美式!F48</f>
        <v>1</v>
      </c>
      <c r="J48" s="16">
        <f t="shared" si="5"/>
        <v>1</v>
      </c>
      <c r="K48" s="25">
        <f>支撑剂密度美式!J48</f>
        <v>0.4</v>
      </c>
      <c r="L48" s="26">
        <f t="shared" si="6"/>
        <v>0.97559426882910649</v>
      </c>
      <c r="M48" s="27">
        <f t="shared" si="7"/>
        <v>1.6391367697158872</v>
      </c>
      <c r="N48">
        <f t="shared" si="8"/>
        <v>0.21461519265209228</v>
      </c>
      <c r="O48" s="23">
        <f>支撑剂密度美式!K48</f>
        <v>0.280864</v>
      </c>
      <c r="P48" s="13">
        <f t="shared" si="0"/>
        <v>2.7986028756795487</v>
      </c>
    </row>
    <row r="49" spans="1:16" x14ac:dyDescent="0.25">
      <c r="A49">
        <v>48</v>
      </c>
      <c r="B49" s="22">
        <f>支撑剂密度美式!B49*0.0254</f>
        <v>7.619999999999999E-2</v>
      </c>
      <c r="C49" s="23">
        <f>支撑剂密度美式!C49*0.159/60</f>
        <v>1.5900000000000001E-3</v>
      </c>
      <c r="D49" s="24">
        <f>支撑剂密度美式!D49</f>
        <v>0</v>
      </c>
      <c r="E49" s="24">
        <f>支撑剂密度美式!E49*1000</f>
        <v>3560</v>
      </c>
      <c r="F49" s="22">
        <f>支撑剂密度美式!I49/1000000</f>
        <v>5.9999999999999995E-4</v>
      </c>
      <c r="G49" s="16">
        <f>支撑剂密度美式!G49</f>
        <v>1</v>
      </c>
      <c r="H49" s="17">
        <f>支撑剂密度美式!H49*0.0254</f>
        <v>9.5249999999999987E-3</v>
      </c>
      <c r="I49" s="24">
        <f>支撑剂密度美式!F49</f>
        <v>1</v>
      </c>
      <c r="J49" s="16">
        <f t="shared" si="5"/>
        <v>1</v>
      </c>
      <c r="K49" s="25">
        <f>支撑剂密度美式!J49</f>
        <v>0.6</v>
      </c>
      <c r="L49" s="26">
        <f t="shared" si="6"/>
        <v>0.97559426882910649</v>
      </c>
      <c r="M49" s="27">
        <f t="shared" si="7"/>
        <v>1.6391367697158872</v>
      </c>
      <c r="N49">
        <f t="shared" si="8"/>
        <v>0.21461519265209228</v>
      </c>
      <c r="O49" s="23">
        <f>支撑剂密度美式!K49</f>
        <v>0.44135799999999997</v>
      </c>
      <c r="P49" s="13">
        <f t="shared" si="0"/>
        <v>2.7986028756795487</v>
      </c>
    </row>
    <row r="50" spans="1:16" x14ac:dyDescent="0.25">
      <c r="A50">
        <v>49</v>
      </c>
      <c r="B50" s="22">
        <f>支撑剂密度美式!B50*0.0254</f>
        <v>7.619999999999999E-2</v>
      </c>
      <c r="C50" s="23">
        <f>支撑剂密度美式!C50*0.159/60</f>
        <v>1.5900000000000001E-3</v>
      </c>
      <c r="D50" s="24">
        <f>支撑剂密度美式!D50</f>
        <v>0</v>
      </c>
      <c r="E50" s="24">
        <f>支撑剂密度美式!E50*1000</f>
        <v>3560</v>
      </c>
      <c r="F50" s="22">
        <f>支撑剂密度美式!I50/1000000</f>
        <v>5.9999999999999995E-4</v>
      </c>
      <c r="G50" s="16">
        <f>支撑剂密度美式!G50</f>
        <v>1</v>
      </c>
      <c r="H50" s="17">
        <f>支撑剂密度美式!H50*0.0254</f>
        <v>9.5249999999999987E-3</v>
      </c>
      <c r="I50" s="24">
        <f>支撑剂密度美式!F50</f>
        <v>1</v>
      </c>
      <c r="J50" s="16">
        <f t="shared" si="5"/>
        <v>1</v>
      </c>
      <c r="K50" s="25">
        <f>支撑剂密度美式!J50</f>
        <v>0.8</v>
      </c>
      <c r="L50" s="26">
        <f t="shared" si="6"/>
        <v>0.97559426882910649</v>
      </c>
      <c r="M50" s="27">
        <f t="shared" si="7"/>
        <v>1.6391367697158872</v>
      </c>
      <c r="N50">
        <f t="shared" si="8"/>
        <v>0.21461519265209228</v>
      </c>
      <c r="O50" s="23">
        <f>支撑剂密度美式!K50</f>
        <v>0.56172800000000001</v>
      </c>
      <c r="P50" s="13">
        <f t="shared" si="0"/>
        <v>2.7986028756795487</v>
      </c>
    </row>
    <row r="51" spans="1:16" x14ac:dyDescent="0.25">
      <c r="A51">
        <v>50</v>
      </c>
      <c r="B51" s="22">
        <f>支撑剂密度美式!B51*0.0254</f>
        <v>7.619999999999999E-2</v>
      </c>
      <c r="C51" s="23">
        <f>支撑剂密度美式!C51*0.159/60</f>
        <v>1.5900000000000001E-3</v>
      </c>
      <c r="D51" s="24">
        <f>支撑剂密度美式!D51</f>
        <v>-1</v>
      </c>
      <c r="E51" s="24">
        <f>支撑剂密度美式!E51*1000</f>
        <v>3560</v>
      </c>
      <c r="F51" s="22">
        <f>支撑剂密度美式!I51/1000000</f>
        <v>5.9999999999999995E-4</v>
      </c>
      <c r="G51" s="16">
        <f>支撑剂密度美式!G51</f>
        <v>1</v>
      </c>
      <c r="H51" s="17">
        <f>支撑剂密度美式!H51*0.0254</f>
        <v>9.5249999999999987E-3</v>
      </c>
      <c r="I51" s="24">
        <f>支撑剂密度美式!F51</f>
        <v>1</v>
      </c>
      <c r="J51" s="16">
        <f t="shared" si="5"/>
        <v>1</v>
      </c>
      <c r="K51" s="25">
        <f>支撑剂密度美式!J51</f>
        <v>0.2</v>
      </c>
      <c r="L51" s="26">
        <f t="shared" si="6"/>
        <v>0.97559426882910649</v>
      </c>
      <c r="M51" s="27">
        <f t="shared" si="7"/>
        <v>1.6391367697158872</v>
      </c>
      <c r="N51">
        <f t="shared" si="8"/>
        <v>0.21461519265209228</v>
      </c>
      <c r="O51" s="23">
        <f>支撑剂密度美式!K51</f>
        <v>0.50617299999999998</v>
      </c>
      <c r="P51" s="13">
        <f t="shared" si="0"/>
        <v>2.7986028756795487</v>
      </c>
    </row>
    <row r="52" spans="1:16" x14ac:dyDescent="0.25">
      <c r="A52">
        <v>51</v>
      </c>
      <c r="B52" s="22">
        <f>支撑剂密度美式!B52*0.0254</f>
        <v>7.619999999999999E-2</v>
      </c>
      <c r="C52" s="23">
        <f>支撑剂密度美式!C52*0.159/60</f>
        <v>1.5900000000000001E-3</v>
      </c>
      <c r="D52" s="24">
        <f>支撑剂密度美式!D52</f>
        <v>-1</v>
      </c>
      <c r="E52" s="24">
        <f>支撑剂密度美式!E52*1000</f>
        <v>3560</v>
      </c>
      <c r="F52" s="22">
        <f>支撑剂密度美式!I52/1000000</f>
        <v>5.9999999999999995E-4</v>
      </c>
      <c r="G52" s="16">
        <f>支撑剂密度美式!G52</f>
        <v>1</v>
      </c>
      <c r="H52" s="17">
        <f>支撑剂密度美式!H52*0.0254</f>
        <v>9.5249999999999987E-3</v>
      </c>
      <c r="I52" s="24">
        <f>支撑剂密度美式!F52</f>
        <v>1</v>
      </c>
      <c r="J52" s="16">
        <f t="shared" si="5"/>
        <v>1</v>
      </c>
      <c r="K52" s="25">
        <f>支撑剂密度美式!J52</f>
        <v>0.4</v>
      </c>
      <c r="L52" s="26">
        <f t="shared" si="6"/>
        <v>0.97559426882910649</v>
      </c>
      <c r="M52" s="27">
        <f t="shared" si="7"/>
        <v>1.6391367697158872</v>
      </c>
      <c r="N52">
        <f t="shared" si="8"/>
        <v>0.21461519265209228</v>
      </c>
      <c r="O52" s="23">
        <f>支撑剂密度美式!K52</f>
        <v>0.77160499999999999</v>
      </c>
      <c r="P52" s="13">
        <f t="shared" si="0"/>
        <v>2.7986028756795487</v>
      </c>
    </row>
    <row r="53" spans="1:16" x14ac:dyDescent="0.25">
      <c r="A53">
        <v>52</v>
      </c>
      <c r="B53" s="22">
        <f>支撑剂密度美式!B53*0.0254</f>
        <v>7.619999999999999E-2</v>
      </c>
      <c r="C53" s="23">
        <f>支撑剂密度美式!C53*0.159/60</f>
        <v>1.5900000000000001E-3</v>
      </c>
      <c r="D53" s="24">
        <f>支撑剂密度美式!D53</f>
        <v>-1</v>
      </c>
      <c r="E53" s="24">
        <f>支撑剂密度美式!E53*1000</f>
        <v>3560</v>
      </c>
      <c r="F53" s="22">
        <f>支撑剂密度美式!I53/1000000</f>
        <v>5.9999999999999995E-4</v>
      </c>
      <c r="G53" s="16">
        <f>支撑剂密度美式!G53</f>
        <v>1</v>
      </c>
      <c r="H53" s="17">
        <f>支撑剂密度美式!H53*0.0254</f>
        <v>9.5249999999999987E-3</v>
      </c>
      <c r="I53" s="24">
        <f>支撑剂密度美式!F53</f>
        <v>1</v>
      </c>
      <c r="J53" s="16">
        <f t="shared" si="5"/>
        <v>1</v>
      </c>
      <c r="K53" s="25">
        <f>支撑剂密度美式!J53</f>
        <v>0.6</v>
      </c>
      <c r="L53" s="26">
        <f t="shared" si="6"/>
        <v>0.97559426882910649</v>
      </c>
      <c r="M53" s="27">
        <f t="shared" si="7"/>
        <v>1.6391367697158872</v>
      </c>
      <c r="N53">
        <f t="shared" si="8"/>
        <v>0.21461519265209228</v>
      </c>
      <c r="O53" s="23">
        <f>支撑剂密度美式!K53</f>
        <v>0.86111000000000004</v>
      </c>
      <c r="P53" s="13">
        <f t="shared" si="0"/>
        <v>2.7986028756795487</v>
      </c>
    </row>
    <row r="54" spans="1:16" x14ac:dyDescent="0.25">
      <c r="A54">
        <v>53</v>
      </c>
      <c r="B54" s="22">
        <f>支撑剂密度美式!B54*0.0254</f>
        <v>7.619999999999999E-2</v>
      </c>
      <c r="C54" s="23">
        <f>支撑剂密度美式!C54*0.159/60</f>
        <v>1.5900000000000001E-3</v>
      </c>
      <c r="D54" s="24">
        <f>支撑剂密度美式!D54</f>
        <v>-1</v>
      </c>
      <c r="E54" s="24">
        <f>支撑剂密度美式!E54*1000</f>
        <v>3560</v>
      </c>
      <c r="F54" s="22">
        <f>支撑剂密度美式!I54/1000000</f>
        <v>5.9999999999999995E-4</v>
      </c>
      <c r="G54" s="16">
        <f>支撑剂密度美式!G54</f>
        <v>1</v>
      </c>
      <c r="H54" s="17">
        <f>支撑剂密度美式!H54*0.0254</f>
        <v>9.5249999999999987E-3</v>
      </c>
      <c r="I54" s="24">
        <f>支撑剂密度美式!F54</f>
        <v>1</v>
      </c>
      <c r="J54" s="16">
        <f t="shared" si="5"/>
        <v>1</v>
      </c>
      <c r="K54" s="25">
        <f>支撑剂密度美式!J54</f>
        <v>0.8</v>
      </c>
      <c r="L54" s="26">
        <f t="shared" si="6"/>
        <v>0.97559426882910649</v>
      </c>
      <c r="M54" s="27">
        <f t="shared" si="7"/>
        <v>1.6391367697158872</v>
      </c>
      <c r="N54">
        <f t="shared" si="8"/>
        <v>0.21461519265209228</v>
      </c>
      <c r="O54" s="23">
        <f>支撑剂密度美式!K54</f>
        <v>0.97839500000000001</v>
      </c>
      <c r="P54" s="13">
        <f t="shared" si="0"/>
        <v>2.7986028756795487</v>
      </c>
    </row>
    <row r="55" spans="1:16" x14ac:dyDescent="0.25">
      <c r="A55">
        <v>54</v>
      </c>
      <c r="B55" s="22">
        <f>支撑剂密度美式!B55*0.0254</f>
        <v>7.619999999999999E-2</v>
      </c>
      <c r="C55" s="23">
        <f>支撑剂密度美式!C55*0.159/60</f>
        <v>1.5900000000000001E-3</v>
      </c>
      <c r="D55" s="24">
        <f>支撑剂密度美式!D55</f>
        <v>1</v>
      </c>
      <c r="E55" s="24">
        <f>支撑剂密度美式!E55*1000</f>
        <v>3560</v>
      </c>
      <c r="F55" s="22">
        <f>支撑剂密度美式!I55/1000000</f>
        <v>5.9999999999999995E-4</v>
      </c>
      <c r="G55" s="16">
        <f>支撑剂密度美式!G55</f>
        <v>1</v>
      </c>
      <c r="H55" s="17">
        <f>支撑剂密度美式!H55*0.0254</f>
        <v>9.5249999999999987E-3</v>
      </c>
      <c r="I55" s="24">
        <f>支撑剂密度美式!F55</f>
        <v>1</v>
      </c>
      <c r="J55" s="16">
        <f t="shared" si="5"/>
        <v>1</v>
      </c>
      <c r="K55" s="25">
        <f>支撑剂密度美式!J55</f>
        <v>0.2</v>
      </c>
      <c r="L55" s="26">
        <f t="shared" si="6"/>
        <v>0.97559426882910649</v>
      </c>
      <c r="M55" s="27">
        <f t="shared" si="7"/>
        <v>1.6391367697158872</v>
      </c>
      <c r="N55">
        <f t="shared" si="8"/>
        <v>0.21461519265209228</v>
      </c>
      <c r="O55" s="23">
        <f>支撑剂密度美式!K55</f>
        <v>1.2E-2</v>
      </c>
      <c r="P55" s="13">
        <f t="shared" si="0"/>
        <v>2.7986028756795487</v>
      </c>
    </row>
    <row r="56" spans="1:16" x14ac:dyDescent="0.25">
      <c r="A56">
        <v>55</v>
      </c>
      <c r="B56" s="22">
        <f>支撑剂密度美式!B56*0.0254</f>
        <v>7.619999999999999E-2</v>
      </c>
      <c r="C56" s="23">
        <f>支撑剂密度美式!C56*0.159/60</f>
        <v>1.5900000000000001E-3</v>
      </c>
      <c r="D56" s="24">
        <f>支撑剂密度美式!D56</f>
        <v>1</v>
      </c>
      <c r="E56" s="24">
        <f>支撑剂密度美式!E56*1000</f>
        <v>3560</v>
      </c>
      <c r="F56" s="22">
        <f>支撑剂密度美式!I56/1000000</f>
        <v>5.9999999999999995E-4</v>
      </c>
      <c r="G56" s="16">
        <f>支撑剂密度美式!G56</f>
        <v>1</v>
      </c>
      <c r="H56" s="17">
        <f>支撑剂密度美式!H56*0.0254</f>
        <v>9.5249999999999987E-3</v>
      </c>
      <c r="I56" s="24">
        <f>支撑剂密度美式!F56</f>
        <v>1</v>
      </c>
      <c r="J56" s="16">
        <f t="shared" si="5"/>
        <v>1</v>
      </c>
      <c r="K56" s="25">
        <f>支撑剂密度美式!J56</f>
        <v>0.4</v>
      </c>
      <c r="L56" s="26">
        <f t="shared" si="6"/>
        <v>0.97559426882910649</v>
      </c>
      <c r="M56" s="27">
        <f t="shared" si="7"/>
        <v>1.6391367697158872</v>
      </c>
      <c r="N56">
        <f t="shared" si="8"/>
        <v>0.21461519265209228</v>
      </c>
      <c r="O56" s="23">
        <f>支撑剂密度美式!K56</f>
        <v>4.3200000000000002E-2</v>
      </c>
      <c r="P56" s="13">
        <f t="shared" si="0"/>
        <v>2.7986028756795487</v>
      </c>
    </row>
    <row r="57" spans="1:16" x14ac:dyDescent="0.25">
      <c r="A57">
        <v>56</v>
      </c>
      <c r="B57" s="22">
        <f>支撑剂密度美式!B57*0.0254</f>
        <v>7.619999999999999E-2</v>
      </c>
      <c r="C57" s="23">
        <f>支撑剂密度美式!C57*0.159/60</f>
        <v>1.5900000000000001E-3</v>
      </c>
      <c r="D57" s="24">
        <f>支撑剂密度美式!D57</f>
        <v>1</v>
      </c>
      <c r="E57" s="24">
        <f>支撑剂密度美式!E57*1000</f>
        <v>3560</v>
      </c>
      <c r="F57" s="22">
        <f>支撑剂密度美式!I57/1000000</f>
        <v>5.9999999999999995E-4</v>
      </c>
      <c r="G57" s="16">
        <f>支撑剂密度美式!G57</f>
        <v>1</v>
      </c>
      <c r="H57" s="17">
        <f>支撑剂密度美式!H57*0.0254</f>
        <v>9.5249999999999987E-3</v>
      </c>
      <c r="I57" s="24">
        <f>支撑剂密度美式!F57</f>
        <v>1</v>
      </c>
      <c r="J57" s="16">
        <f t="shared" si="5"/>
        <v>1</v>
      </c>
      <c r="K57" s="25">
        <f>支撑剂密度美式!J57</f>
        <v>0.6</v>
      </c>
      <c r="L57" s="26">
        <f t="shared" si="6"/>
        <v>0.97559426882910649</v>
      </c>
      <c r="M57" s="27">
        <f t="shared" si="7"/>
        <v>1.6391367697158872</v>
      </c>
      <c r="N57">
        <f t="shared" si="8"/>
        <v>0.21461519265209228</v>
      </c>
      <c r="O57" s="23">
        <f>支撑剂密度美式!K57</f>
        <v>0.12654299999999999</v>
      </c>
      <c r="P57" s="13">
        <f t="shared" si="0"/>
        <v>2.7986028756795487</v>
      </c>
    </row>
    <row r="58" spans="1:16" x14ac:dyDescent="0.25">
      <c r="A58">
        <v>57</v>
      </c>
      <c r="B58" s="22">
        <f>支撑剂密度美式!B58*0.0254</f>
        <v>7.619999999999999E-2</v>
      </c>
      <c r="C58" s="23">
        <f>支撑剂密度美式!C58*0.159/60</f>
        <v>1.5900000000000001E-3</v>
      </c>
      <c r="D58" s="24">
        <f>支撑剂密度美式!D58</f>
        <v>1</v>
      </c>
      <c r="E58" s="24">
        <f>支撑剂密度美式!E58*1000</f>
        <v>3560</v>
      </c>
      <c r="F58" s="22">
        <f>支撑剂密度美式!I58/1000000</f>
        <v>5.9999999999999995E-4</v>
      </c>
      <c r="G58" s="16">
        <f>支撑剂密度美式!G58</f>
        <v>1</v>
      </c>
      <c r="H58" s="17">
        <f>支撑剂密度美式!H58*0.0254</f>
        <v>9.5249999999999987E-3</v>
      </c>
      <c r="I58" s="24">
        <f>支撑剂密度美式!F58</f>
        <v>1</v>
      </c>
      <c r="J58" s="16">
        <f t="shared" si="5"/>
        <v>1</v>
      </c>
      <c r="K58" s="25">
        <f>支撑剂密度美式!J58</f>
        <v>0.8</v>
      </c>
      <c r="L58" s="26">
        <f t="shared" si="6"/>
        <v>0.97559426882910649</v>
      </c>
      <c r="M58" s="27">
        <f t="shared" si="7"/>
        <v>1.6391367697158872</v>
      </c>
      <c r="N58">
        <f t="shared" si="8"/>
        <v>0.21461519265209228</v>
      </c>
      <c r="O58" s="23">
        <f>支撑剂密度美式!K58</f>
        <v>0.20679</v>
      </c>
      <c r="P58" s="13">
        <f t="shared" si="0"/>
        <v>2.7986028756795487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支撑剂密度原始表格</vt:lpstr>
      <vt:lpstr>支撑剂密度美式</vt:lpstr>
      <vt:lpstr>支撑剂密度国际单位制</vt:lpstr>
      <vt:lpstr>支撑剂密度流速单独考虑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陈超</dc:creator>
  <cp:lastModifiedBy>陈超</cp:lastModifiedBy>
  <dcterms:created xsi:type="dcterms:W3CDTF">2015-06-05T18:19:34Z</dcterms:created>
  <dcterms:modified xsi:type="dcterms:W3CDTF">2022-07-30T12:37:15Z</dcterms:modified>
</cp:coreProperties>
</file>