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io" sheetId="1" r:id="rId4"/>
    <sheet state="visible" name="Feriados" sheetId="2" r:id="rId5"/>
  </sheets>
  <definedNames/>
  <calcPr/>
</workbook>
</file>

<file path=xl/sharedStrings.xml><?xml version="1.0" encoding="utf-8"?>
<sst xmlns="http://schemas.openxmlformats.org/spreadsheetml/2006/main" count="120" uniqueCount="97">
  <si>
    <t>FechaInicio</t>
  </si>
  <si>
    <t>1)En la celda amarilla completás la fecha en la que iniciaste el curso (etapa Java, es decir, la siguiente a PSeInt).</t>
  </si>
  <si>
    <t>2)Una vez hecho eso, abajo en la tabla de la derecha, vas a ver por fecha qué guía te toca estudiar y cuándo rendís el integrador de cada etapa.</t>
  </si>
  <si>
    <t>RECORDÁ QUE LA PRIMERA COMISIÓN EMPEZÓ EL 06/03/2023!!! TU FECHA DE INICIO NO PUEDE SER ANTERIOR!!!!</t>
  </si>
  <si>
    <t>Nro.</t>
  </si>
  <si>
    <t>Fechas</t>
  </si>
  <si>
    <t>Guias</t>
  </si>
  <si>
    <t>Tema</t>
  </si>
  <si>
    <t>Recup</t>
  </si>
  <si>
    <t>Nro. Encuentro</t>
  </si>
  <si>
    <t>Referencia</t>
  </si>
  <si>
    <t>Cant. Encuentros</t>
  </si>
  <si>
    <t>Guia01</t>
  </si>
  <si>
    <t>Git con Github</t>
  </si>
  <si>
    <t>Guia02</t>
  </si>
  <si>
    <t>Introduccion a Java</t>
  </si>
  <si>
    <t>Guia03</t>
  </si>
  <si>
    <t>Estructura de Control</t>
  </si>
  <si>
    <t>Guia04</t>
  </si>
  <si>
    <t>Subprogramas de Java</t>
  </si>
  <si>
    <t>Guia05</t>
  </si>
  <si>
    <t>Arreglos en Java</t>
  </si>
  <si>
    <t>Guia06</t>
  </si>
  <si>
    <t>Git con Github2 - Branches</t>
  </si>
  <si>
    <t>Guia07</t>
  </si>
  <si>
    <t>Programacion orientada a Objetos</t>
  </si>
  <si>
    <t>Guia08</t>
  </si>
  <si>
    <t>Clase de Servicio</t>
  </si>
  <si>
    <t>Guia09</t>
  </si>
  <si>
    <t>Clase de Utilidad</t>
  </si>
  <si>
    <t>Etapa 2 - Back End - Java 1</t>
  </si>
  <si>
    <t>INTEGRADOR- HsCátedras 90hs</t>
  </si>
  <si>
    <t>Guia10</t>
  </si>
  <si>
    <t>Colecciones</t>
  </si>
  <si>
    <t>Guia11</t>
  </si>
  <si>
    <t>Relacion entre Clases</t>
  </si>
  <si>
    <t>Guia12</t>
  </si>
  <si>
    <t>Herencia</t>
  </si>
  <si>
    <t>Guia13</t>
  </si>
  <si>
    <t>Manejo de Excepciones</t>
  </si>
  <si>
    <t>Guia14</t>
  </si>
  <si>
    <t>Base de datos MySQL</t>
  </si>
  <si>
    <t>Guia15</t>
  </si>
  <si>
    <t>JDBC</t>
  </si>
  <si>
    <t>Guia16</t>
  </si>
  <si>
    <t>JPA</t>
  </si>
  <si>
    <t>Etapa 3 - Back End - Java 2</t>
  </si>
  <si>
    <t>INTEGRADOR</t>
  </si>
  <si>
    <t>Guia17</t>
  </si>
  <si>
    <t>HTML</t>
  </si>
  <si>
    <t>Guia18</t>
  </si>
  <si>
    <t>JavaScript</t>
  </si>
  <si>
    <t>Guia19</t>
  </si>
  <si>
    <t>React</t>
  </si>
  <si>
    <t>Etapa 4</t>
  </si>
  <si>
    <t>Guia20</t>
  </si>
  <si>
    <t>Spring 1</t>
  </si>
  <si>
    <t>Guia21</t>
  </si>
  <si>
    <t>Buenas practicas de Java</t>
  </si>
  <si>
    <t>Guia22</t>
  </si>
  <si>
    <t>Spring 2</t>
  </si>
  <si>
    <t>Guia23</t>
  </si>
  <si>
    <t>Repaso</t>
  </si>
  <si>
    <t>Etapa 5</t>
  </si>
  <si>
    <t>Aquí tienes una lista de los días en los que NO habrá encuentro en vivo durante el año 2023:</t>
  </si>
  <si>
    <t>Columna1</t>
  </si>
  <si>
    <t>TotalClases</t>
  </si>
  <si>
    <t>ClasesCumplidas</t>
  </si>
  <si>
    <t>%</t>
  </si>
  <si>
    <t>Linea</t>
  </si>
  <si>
    <t>Vacio</t>
  </si>
  <si>
    <t>Rojo</t>
  </si>
  <si>
    <t>Naranja</t>
  </si>
  <si>
    <t>Amarela</t>
  </si>
  <si>
    <t>Verde</t>
  </si>
  <si>
    <t>Total</t>
  </si>
  <si>
    <t>1 de enero</t>
  </si>
  <si>
    <t>F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</si>
  <si>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</si>
  <si>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</si>
  <si>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</si>
  <si>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</si>
  <si>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</si>
  <si>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</si>
  <si>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</si>
  <si>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</si>
  <si>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</si>
  <si>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</si>
  <si>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</si>
  <si>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</si>
  <si>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</si>
  <si>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</si>
  <si>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</si>
  <si>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</si>
  <si>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</si>
  <si>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</si>
  <si>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https://argentinaprograma.notion.site/Qu-d-as-se-consideran-feriados-y-no-hay-encuentro-en-vivo-db25baf343064dcb970f0ac1fb9dc249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</si>
</sst>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\.."/>
    <numFmt numFmtId="166" formatCode="dd/mm/yyyy"/>
    <numFmt numFmtId="167" formatCode="\."/>
    <numFmt numFmtId="168" formatCode="[$-F800]dddd\,\ mmmm\ dd\,\ yyyy"/>
  </numFmts>
  <fonts count="2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rgb="FFFF0000"/>
      <name val="Calibri"/>
    </font>
    <font>
      <sz val="11.0"/>
      <color rgb="FFA5A5A5"/>
      <name val="Calibri"/>
    </font>
    <font>
      <sz val="14.0"/>
      <color theme="1"/>
      <name val="Calibri"/>
    </font>
    <font>
      <b/>
      <sz val="11.0"/>
      <color rgb="FF000000"/>
      <name val="Calibri"/>
    </font>
    <font>
      <sz val="11.0"/>
      <color rgb="FF990033"/>
      <name val="Calibri"/>
    </font>
    <font/>
    <font>
      <b/>
      <sz val="11.0"/>
      <color rgb="FFFF0000"/>
      <name val="Calibri"/>
    </font>
    <font>
      <sz val="11.0"/>
      <color rgb="FFFF0000"/>
      <name val="Calibri"/>
    </font>
    <font>
      <b/>
      <i/>
      <sz val="11.0"/>
      <color rgb="FF2F5496"/>
      <name val="Bahnschrift semibold"/>
    </font>
    <font>
      <b/>
      <sz val="10.0"/>
      <color rgb="FFFF0000"/>
      <name val="Calibri"/>
    </font>
    <font>
      <sz val="11.0"/>
      <color rgb="FF3A3838"/>
      <name val="Calibri"/>
    </font>
    <font>
      <color theme="1"/>
      <name val="Calibri"/>
      <scheme val="minor"/>
    </font>
    <font>
      <sz val="14.0"/>
      <color rgb="FFFF0000"/>
      <name val="Noto Sans Symbols"/>
    </font>
    <font>
      <b/>
      <sz val="11.0"/>
      <color rgb="FFA5A5A5"/>
      <name val="Calibri"/>
    </font>
    <font>
      <b/>
      <sz val="48.0"/>
      <color rgb="FFFF0000"/>
      <name val="Bahnschrift semibold semiconden"/>
    </font>
    <font>
      <i/>
      <sz val="11.0"/>
      <color theme="1"/>
      <name val="Calibri"/>
    </font>
    <font>
      <sz val="11.0"/>
      <color theme="0"/>
      <name val="Calibri"/>
    </font>
    <font>
      <u/>
      <sz val="11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8C8C8"/>
        <bgColor rgb="FFC8C8C8"/>
      </patternFill>
    </fill>
    <fill>
      <patternFill patternType="solid">
        <fgColor rgb="FF2E75B5"/>
        <bgColor rgb="FF2E75B5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/>
      <bottom/>
    </border>
    <border>
      <left/>
      <right/>
      <top/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/>
      <bottom/>
    </border>
    <border>
      <bottom/>
    </border>
    <border>
      <right/>
      <bottom/>
    </border>
    <border>
      <left/>
      <top/>
    </border>
    <border>
      <top/>
    </border>
    <border>
      <right/>
      <top/>
    </border>
    <border>
      <left/>
    </border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16" xfId="0" applyAlignment="1" applyBorder="1" applyFont="1" applyNumberFormat="1">
      <alignment horizontal="left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1" fillId="2" fontId="3" numFmtId="1" xfId="0" applyBorder="1" applyFont="1" applyNumberFormat="1"/>
    <xf borderId="1" fillId="2" fontId="2" numFmtId="0" xfId="0" applyBorder="1" applyFont="1"/>
    <xf borderId="1" fillId="2" fontId="2" numFmtId="1" xfId="0" applyAlignment="1" applyBorder="1" applyFont="1" applyNumberFormat="1">
      <alignment horizontal="center"/>
    </xf>
    <xf borderId="1" fillId="3" fontId="4" numFmtId="0" xfId="0" applyBorder="1" applyFill="1" applyFont="1"/>
    <xf borderId="1" fillId="3" fontId="4" numFmtId="14" xfId="0" applyBorder="1" applyFont="1" applyNumberFormat="1"/>
    <xf borderId="2" fillId="4" fontId="5" numFmtId="164" xfId="0" applyAlignment="1" applyBorder="1" applyFill="1" applyFont="1" applyNumberFormat="1">
      <alignment horizontal="center" readingOrder="0" shrinkToFit="0" vertical="center" wrapText="1"/>
    </xf>
    <xf borderId="0" fillId="5" fontId="6" numFmtId="0" xfId="0" applyAlignment="1" applyFill="1" applyFont="1">
      <alignment horizontal="left" readingOrder="0" shrinkToFit="0" vertical="bottom" wrapText="0"/>
    </xf>
    <xf borderId="1" fillId="2" fontId="7" numFmtId="0" xfId="0" applyAlignment="1" applyBorder="1" applyFont="1">
      <alignment horizontal="center"/>
    </xf>
    <xf borderId="3" fillId="0" fontId="8" numFmtId="0" xfId="0" applyBorder="1" applyFont="1"/>
    <xf borderId="0" fillId="5" fontId="6" numFmtId="165" xfId="0" applyAlignment="1" applyFont="1" applyNumberFormat="1">
      <alignment horizontal="left" readingOrder="0" shrinkToFit="0" vertical="bottom" wrapText="0"/>
    </xf>
    <xf borderId="2" fillId="2" fontId="9" numFmtId="0" xfId="0" applyBorder="1" applyFont="1"/>
    <xf borderId="2" fillId="2" fontId="2" numFmtId="0" xfId="0" applyBorder="1" applyFont="1"/>
    <xf borderId="2" fillId="2" fontId="10" numFmtId="0" xfId="0" applyAlignment="1" applyBorder="1" applyFont="1">
      <alignment horizontal="center"/>
    </xf>
    <xf borderId="2" fillId="2" fontId="3" numFmtId="0" xfId="0" applyBorder="1" applyFont="1"/>
    <xf borderId="4" fillId="2" fontId="11" numFmtId="0" xfId="0" applyAlignment="1" applyBorder="1" applyFont="1">
      <alignment horizontal="center"/>
    </xf>
    <xf borderId="5" fillId="0" fontId="8" numFmtId="0" xfId="0" applyBorder="1" applyFont="1"/>
    <xf borderId="6" fillId="0" fontId="8" numFmtId="0" xfId="0" applyBorder="1" applyFont="1"/>
    <xf borderId="7" fillId="4" fontId="12" numFmtId="0" xfId="0" applyAlignment="1" applyBorder="1" applyFont="1">
      <alignment readingOrder="0"/>
    </xf>
    <xf borderId="8" fillId="0" fontId="8" numFmtId="0" xfId="0" applyBorder="1" applyFont="1"/>
    <xf borderId="9" fillId="0" fontId="8" numFmtId="0" xfId="0" applyBorder="1" applyFont="1"/>
    <xf borderId="6" fillId="2" fontId="2" numFmtId="0" xfId="0" applyBorder="1" applyFont="1"/>
    <xf borderId="3" fillId="2" fontId="9" numFmtId="0" xfId="0" applyBorder="1" applyFont="1"/>
    <xf borderId="3" fillId="2" fontId="2" numFmtId="0" xfId="0" applyBorder="1" applyFont="1"/>
    <xf borderId="10" fillId="2" fontId="13" numFmtId="0" xfId="0" applyAlignment="1" applyBorder="1" applyFont="1">
      <alignment horizontal="center"/>
    </xf>
    <xf borderId="11" fillId="0" fontId="8" numFmtId="0" xfId="0" applyBorder="1" applyFont="1"/>
    <xf borderId="12" fillId="0" fontId="8" numFmtId="0" xfId="0" applyBorder="1" applyFont="1"/>
    <xf borderId="13" fillId="2" fontId="9" numFmtId="0" xfId="0" applyBorder="1" applyFont="1"/>
    <xf borderId="14" fillId="0" fontId="8" numFmtId="0" xfId="0" applyBorder="1" applyFont="1"/>
    <xf borderId="15" fillId="0" fontId="8" numFmtId="0" xfId="0" applyBorder="1" applyFont="1"/>
    <xf borderId="4" fillId="2" fontId="13" numFmtId="0" xfId="0" applyAlignment="1" applyBorder="1" applyFont="1">
      <alignment horizontal="center"/>
    </xf>
    <xf borderId="16" fillId="0" fontId="8" numFmtId="0" xfId="0" applyBorder="1" applyFont="1"/>
    <xf borderId="17" fillId="0" fontId="8" numFmtId="0" xfId="0" applyBorder="1" applyFont="1"/>
    <xf borderId="0" fillId="0" fontId="14" numFmtId="0" xfId="0" applyAlignment="1" applyFont="1">
      <alignment readingOrder="0"/>
    </xf>
    <xf borderId="0" fillId="0" fontId="2" numFmtId="166" xfId="0" applyFont="1" applyNumberFormat="1"/>
    <xf borderId="0" fillId="0" fontId="14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15" numFmtId="0" xfId="0" applyAlignment="1" applyBorder="1" applyFont="1">
      <alignment horizontal="right"/>
    </xf>
    <xf borderId="0" fillId="0" fontId="10" numFmtId="166" xfId="0" applyFont="1" applyNumberFormat="1"/>
    <xf borderId="0" fillId="0" fontId="2" numFmtId="14" xfId="0" applyFont="1" applyNumberFormat="1"/>
    <xf borderId="1" fillId="3" fontId="10" numFmtId="0" xfId="0" applyBorder="1" applyFont="1"/>
    <xf borderId="1" fillId="6" fontId="2" numFmtId="0" xfId="0" applyBorder="1" applyFill="1" applyFont="1"/>
    <xf borderId="1" fillId="4" fontId="2" numFmtId="166" xfId="0" applyBorder="1" applyFont="1" applyNumberFormat="1"/>
    <xf borderId="10" fillId="0" fontId="8" numFmtId="0" xfId="0" applyBorder="1" applyFont="1"/>
    <xf borderId="1" fillId="2" fontId="9" numFmtId="0" xfId="0" applyBorder="1" applyFont="1"/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" xfId="0" applyFont="1" applyNumberFormat="1"/>
    <xf borderId="0" fillId="0" fontId="2" numFmtId="0" xfId="0" applyAlignment="1" applyFont="1">
      <alignment horizontal="left"/>
    </xf>
    <xf borderId="1" fillId="2" fontId="2" numFmtId="1" xfId="0" applyBorder="1" applyFont="1" applyNumberFormat="1"/>
    <xf borderId="1" fillId="3" fontId="16" numFmtId="0" xfId="0" applyBorder="1" applyFont="1"/>
    <xf borderId="13" fillId="2" fontId="17" numFmtId="0" xfId="0" applyAlignment="1" applyBorder="1" applyFont="1">
      <alignment horizontal="center" shrinkToFit="0" vertical="center" wrapText="1"/>
    </xf>
    <xf borderId="1" fillId="7" fontId="2" numFmtId="0" xfId="0" applyBorder="1" applyFill="1" applyFont="1"/>
    <xf borderId="0" fillId="0" fontId="2" numFmtId="0" xfId="0" applyAlignment="1" applyFont="1">
      <alignment horizontal="center"/>
    </xf>
    <xf borderId="0" fillId="0" fontId="4" numFmtId="0" xfId="0" applyFont="1"/>
    <xf borderId="0" fillId="0" fontId="2" numFmtId="1" xfId="0" applyAlignment="1" applyFont="1" applyNumberFormat="1">
      <alignment horizontal="center"/>
    </xf>
    <xf borderId="0" fillId="0" fontId="3" numFmtId="0" xfId="0" applyFont="1"/>
    <xf borderId="0" fillId="0" fontId="18" numFmtId="0" xfId="0" applyFont="1"/>
    <xf borderId="0" fillId="0" fontId="2" numFmtId="0" xfId="0" applyAlignment="1" applyFont="1">
      <alignment horizontal="left" vertical="center"/>
    </xf>
    <xf borderId="1" fillId="8" fontId="19" numFmtId="167" xfId="0" applyBorder="1" applyFill="1" applyFont="1" applyNumberFormat="1"/>
    <xf borderId="0" fillId="0" fontId="2" numFmtId="168" xfId="0" applyFont="1" applyNumberFormat="1"/>
    <xf borderId="0" fillId="0" fontId="20" numFmtId="0" xfId="0" applyFont="1"/>
  </cellXfs>
  <cellStyles count="1">
    <cellStyle xfId="0" name="Normal" builtinId="0"/>
  </cellStyles>
  <dxfs count="6">
    <dxf>
      <font/>
      <fill>
        <patternFill patternType="solid">
          <fgColor theme="9"/>
          <bgColor theme="9"/>
        </patternFill>
      </fill>
      <border/>
    </dxf>
    <dxf>
      <font>
        <b/>
        <color rgb="FFC00000"/>
      </font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Calendario-style">
      <tableStyleElement dxfId="4" type="headerRow"/>
      <tableStyleElement dxfId="5" type="firstRowStripe"/>
      <tableStyleElement dxfId="5" type="secondRowStripe"/>
    </tableStyle>
    <tableStyle count="3" pivot="0" name="Calendario-style 2">
      <tableStyleElement dxfId="4" type="headerRow"/>
      <tableStyleElement dxfId="5" type="firstRowStripe"/>
      <tableStyleElement dxfId="5" type="secondRowStripe"/>
    </tableStyle>
    <tableStyle count="3" pivot="0" name="Feriados-style">
      <tableStyleElement dxfId="4" type="headerRow"/>
      <tableStyleElement dxfId="5" type="firstRowStripe"/>
      <tableStyleElement dxfId="5" type="secondRowStripe"/>
    </tableStyle>
    <tableStyle count="3" pivot="0" name="Feriados-style 2">
      <tableStyleElement dxfId="4" type="headerRow"/>
      <tableStyleElement dxfId="5" type="firstRowStripe"/>
      <tableStyleElement dxfId="5" type="secondRowStripe"/>
    </tableStyle>
    <tableStyle count="3" pivot="0" name="Feriados-style 3">
      <tableStyleElement dxfId="4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8</xdr:row>
      <xdr:rowOff>76200</xdr:rowOff>
    </xdr:from>
    <xdr:ext cx="38100" cy="32527875"/>
    <xdr:grpSp>
      <xdr:nvGrpSpPr>
        <xdr:cNvPr id="2" name="Shape 2"/>
        <xdr:cNvGrpSpPr/>
      </xdr:nvGrpSpPr>
      <xdr:grpSpPr>
        <a:xfrm>
          <a:off x="5346000" y="0"/>
          <a:ext cx="0" cy="7560000"/>
          <a:chOff x="5346000" y="0"/>
          <a:chExt cx="0" cy="7560000"/>
        </a:xfrm>
      </xdr:grpSpPr>
      <xdr:cxnSp>
        <xdr:nvCxnSpPr>
          <xdr:cNvPr id="3" name="Shape 3"/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0</xdr:colOff>
      <xdr:row>6</xdr:row>
      <xdr:rowOff>0</xdr:rowOff>
    </xdr:from>
    <xdr:ext cx="676275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8:K169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alendar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7:D53" displayName="Table_2" id="2">
  <tableColumns count="4">
    <tableColumn name="Nro. Encuentro" id="1"/>
    <tableColumn name="Referencia" id="2"/>
    <tableColumn name="Cant. Encuentros" id="3"/>
    <tableColumn name="Tema" id="4"/>
  </tableColumns>
  <tableStyleInfo name="Calendario-style 2" showColumnStripes="0" showFirstColumn="1" showLastColumn="1" showRowStripes="1"/>
</table>
</file>

<file path=xl/tables/table3.xml><?xml version="1.0" encoding="utf-8"?>
<table xmlns="http://schemas.openxmlformats.org/spreadsheetml/2006/main" ref="B2:C22" displayName="Table_3" id="3">
  <tableColumns count="2">
    <tableColumn name="Fechas" id="1"/>
    <tableColumn name="Columna1" id="2"/>
  </tableColumns>
  <tableStyleInfo name="Feriados-style" showColumnStripes="0" showFirstColumn="1" showLastColumn="1" showRowStripes="1"/>
</table>
</file>

<file path=xl/tables/table4.xml><?xml version="1.0" encoding="utf-8"?>
<table xmlns="http://schemas.openxmlformats.org/spreadsheetml/2006/main" ref="F2:J3" displayName="Table_4" id="4">
  <tableColumns count="5">
    <tableColumn name="TotalClases" id="1"/>
    <tableColumn name="ClasesCumplidas" id="2"/>
    <tableColumn name="%" id="3"/>
    <tableColumn name="Linea" id="4"/>
    <tableColumn name="Vacio" id="5"/>
  </tableColumns>
  <tableStyleInfo name="Feriados-style 2" showColumnStripes="0" showFirstColumn="1" showLastColumn="1" showRowStripes="1"/>
</table>
</file>

<file path=xl/tables/table5.xml><?xml version="1.0" encoding="utf-8"?>
<table xmlns="http://schemas.openxmlformats.org/spreadsheetml/2006/main" ref="L2:P3" displayName="Table_5" id="5">
  <tableColumns count="5">
    <tableColumn name="Rojo" id="1"/>
    <tableColumn name="Naranja" id="2"/>
    <tableColumn name="Amarela" id="3"/>
    <tableColumn name="Verde" id="4"/>
    <tableColumn name="Total" id="5"/>
  </tableColumns>
  <tableStyleInfo name="Feriado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gentinaprograma.notion.site/Qu-d-as-se-consideran-feriados-y-no-hay-encuentro-en-vivo-db25baf343064dcb970f0ac1fb9dc249" TargetMode="External"/><Relationship Id="rId2" Type="http://schemas.openxmlformats.org/officeDocument/2006/relationships/drawing" Target="../drawings/drawing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26.29"/>
    <col customWidth="1" min="3" max="3" width="15.57"/>
    <col customWidth="1" min="4" max="4" width="30.29"/>
    <col customWidth="1" min="5" max="5" width="5.57"/>
    <col customWidth="1" min="6" max="6" width="4.29"/>
    <col customWidth="1" min="7" max="7" width="11.29"/>
    <col customWidth="1" min="8" max="8" width="24.29"/>
    <col customWidth="1" min="9" max="9" width="30.29"/>
    <col customWidth="1" min="10" max="10" width="6.29"/>
    <col customWidth="1" hidden="1" min="11" max="11" width="7.86"/>
    <col customWidth="1" min="12" max="12" width="2.43"/>
    <col customWidth="1" hidden="1" min="13" max="13" width="3.14"/>
    <col customWidth="1" hidden="1" min="14" max="14" width="3.57"/>
    <col customWidth="1" hidden="1" min="15" max="15" width="7.29"/>
    <col customWidth="1" min="16" max="26" width="10.71"/>
  </cols>
  <sheetData>
    <row r="1" ht="15.75" customHeight="1">
      <c r="A1" s="1" t="s">
        <v>0</v>
      </c>
      <c r="B1" s="2"/>
      <c r="C1" s="3"/>
      <c r="D1" s="4"/>
      <c r="E1" s="5"/>
      <c r="F1" s="5"/>
      <c r="G1" s="6"/>
      <c r="H1" s="6"/>
      <c r="I1" s="4"/>
      <c r="J1" s="7"/>
      <c r="K1" s="4"/>
      <c r="L1" s="8"/>
      <c r="M1" s="9">
        <f>+D2+1</f>
        <v>1</v>
      </c>
      <c r="N1" s="9"/>
    </row>
    <row r="2" ht="15.75" customHeight="1">
      <c r="A2" s="10">
        <v>44999.0</v>
      </c>
      <c r="B2" s="11" t="s">
        <v>1</v>
      </c>
      <c r="I2" s="12"/>
      <c r="J2" s="7"/>
      <c r="K2" s="4"/>
      <c r="L2" s="8"/>
      <c r="M2" s="9">
        <f>+D2+2</f>
        <v>2</v>
      </c>
      <c r="N2" s="9"/>
    </row>
    <row r="3" ht="15.75" customHeight="1">
      <c r="A3" s="13"/>
      <c r="B3" s="14" t="s">
        <v>2</v>
      </c>
      <c r="J3" s="7"/>
      <c r="K3" s="4"/>
      <c r="L3" s="8"/>
      <c r="M3" s="9">
        <f>+D2+3</f>
        <v>3</v>
      </c>
      <c r="N3" s="9"/>
    </row>
    <row r="4" ht="15.75" customHeight="1">
      <c r="A4" s="15" t="str">
        <f>IF(IFERROR(VLOOKUP(A2,Feriados!B:C,2,FALSE),"-")="F","Día Feriado","-")</f>
        <v>-</v>
      </c>
      <c r="B4" s="16"/>
      <c r="C4" s="16"/>
      <c r="D4" s="17"/>
      <c r="E4" s="18"/>
      <c r="F4" s="19"/>
      <c r="G4" s="20"/>
      <c r="H4" s="20"/>
      <c r="I4" s="20"/>
      <c r="J4" s="21"/>
      <c r="K4" s="4"/>
      <c r="L4" s="8"/>
      <c r="M4" s="9">
        <f>+D2+4</f>
        <v>4</v>
      </c>
      <c r="N4" s="9"/>
    </row>
    <row r="5" ht="15.75" customHeight="1">
      <c r="A5" s="22" t="s">
        <v>3</v>
      </c>
      <c r="B5" s="23"/>
      <c r="C5" s="23"/>
      <c r="D5" s="23"/>
      <c r="E5" s="24"/>
      <c r="F5" s="25"/>
      <c r="G5" s="6"/>
      <c r="H5" s="4"/>
      <c r="I5" s="6"/>
      <c r="J5" s="7"/>
      <c r="K5" s="4"/>
      <c r="L5" s="8"/>
      <c r="M5" s="9" t="str">
        <f>+D2</f>
        <v/>
      </c>
      <c r="N5" s="9"/>
    </row>
    <row r="6" ht="15.0" customHeight="1">
      <c r="A6" s="26"/>
      <c r="B6" s="27"/>
      <c r="C6" s="27"/>
      <c r="D6" s="27"/>
      <c r="E6" s="28"/>
      <c r="F6" s="29"/>
      <c r="G6" s="29"/>
      <c r="H6" s="29"/>
      <c r="I6" s="29"/>
      <c r="J6" s="29"/>
      <c r="K6" s="30"/>
      <c r="L6" s="8"/>
      <c r="M6" s="8"/>
      <c r="N6" s="8"/>
    </row>
    <row r="7" ht="15.75" customHeight="1">
      <c r="A7" s="31"/>
      <c r="B7" s="32"/>
      <c r="C7" s="32"/>
      <c r="D7" s="33"/>
      <c r="E7" s="34"/>
      <c r="F7" s="20"/>
      <c r="G7" s="20"/>
      <c r="H7" s="20"/>
      <c r="I7" s="20"/>
      <c r="J7" s="20"/>
      <c r="K7" s="21"/>
      <c r="L7" s="8"/>
      <c r="M7" s="8"/>
      <c r="N7" s="8"/>
    </row>
    <row r="8" ht="15.75" customHeight="1">
      <c r="A8" s="35"/>
      <c r="D8" s="36"/>
      <c r="E8" s="5"/>
      <c r="F8" s="37" t="s">
        <v>4</v>
      </c>
      <c r="G8" s="38" t="s">
        <v>5</v>
      </c>
      <c r="H8" s="39" t="s">
        <v>6</v>
      </c>
      <c r="I8" s="39" t="s">
        <v>7</v>
      </c>
      <c r="J8" s="40"/>
      <c r="K8" s="41" t="s">
        <v>8</v>
      </c>
      <c r="L8" s="8"/>
      <c r="M8" s="8"/>
      <c r="N8" s="8"/>
      <c r="Q8" s="42"/>
    </row>
    <row r="9" ht="15.75" customHeight="1">
      <c r="A9" s="35"/>
      <c r="D9" s="36"/>
      <c r="E9" s="43" t="str">
        <f>IF(OR(E8="è",E7="è",E6="è",E5="è",E4="è"),"",IF(Calendario!$G9=$D$2,"è",IF(Calendario!$G9=($M$1),"è",IF(Calendario!$G9=($M$2),"è",IF(Calendario!$G9=($M$3),"è",IF(Calendario!$G9=($M$4),"è",IF(Calendario!$G9=($M$5),"è","")))))))</f>
        <v/>
      </c>
      <c r="F9" s="39">
        <v>1.0</v>
      </c>
      <c r="G9" s="44">
        <f>+A2</f>
        <v>44999</v>
      </c>
      <c r="H9" s="45" t="str">
        <f>IFERROR(VLOOKUP(Calendario!$F9,$A$18:$B$44,2,FALSE),"")</f>
        <v>Guia01</v>
      </c>
      <c r="I9" s="45" t="str">
        <f>IFERROR(VLOOKUP(Calendario!$F9,$A$18:$D$44,4,FALSE),"")</f>
        <v>Git con Github</v>
      </c>
      <c r="J9" s="40" t="str">
        <f>IFERROR(VLOOKUP(Calendario!$F9,Calendario!$A$18:$D$44,5,FALSE),"")</f>
        <v/>
      </c>
      <c r="K9" s="41" t="str">
        <f>IF(Calendario!$G9=WORKDAY(EOMONTH(Calendario!$G9,0),0),IF(LEFT(Calendario!$I9,5)="INTEG","INTEG"&amp;(N9+1),""),IF(LEFT(Calendario!$I9,5)="INTEG","INTEG"&amp;N9,""))</f>
        <v/>
      </c>
      <c r="L9" s="8" t="str">
        <f>IF(Calendario!$G9=$D$2,Calendario!$F9,"--")</f>
        <v>--</v>
      </c>
      <c r="M9" s="46" t="str">
        <f>IF(IF(EOMONTH(Calendario!$G9,0)-WEEKDAY(WORKDAY((EOMONTH(Calendario!$G9,0)+2),1))=G9,"L","-")="L","L",IF(AND(M8="L",N9=N8),"L","-"))</f>
        <v>-</v>
      </c>
      <c r="N9" s="46">
        <f>IF(LEFT(Calendario!$I9,5)="INTEG","INTEG"&amp;MONTH(Calendario!$G9),MONTH(Calendario!$G9))</f>
        <v>3</v>
      </c>
      <c r="O9" s="47" t="str">
        <f>VLOOKUP(CONCATENATE("INTEG",N9),$K$9:$N$107,4,FALSE)</f>
        <v>#N/A</v>
      </c>
    </row>
    <row r="10" ht="15.75" customHeight="1">
      <c r="A10" s="35"/>
      <c r="D10" s="36"/>
      <c r="E10" s="43" t="str">
        <f>IF(OR(E9="è",E8="è",E7="è",E6="è",E5="è"),"",IF(Calendario!$G10=$D$2,"è",IF(Calendario!$G10=($M$1),"è",IF(Calendario!$G10=($M$2),"è",IF(Calendario!$G10=($M$3),"è",IF(Calendario!$G10=($M$4),"è",IF(Calendario!$G10=($M$5),"è","")))))))</f>
        <v/>
      </c>
      <c r="F10" s="39">
        <v>2.0</v>
      </c>
      <c r="G10" s="38">
        <f>IF(IFERROR(VLOOKUP(WORKDAY(G9,1),Feriados!B:C,2,FALSE),"")="",WORKDAY(G9,1),IF(IFERROR(VLOOKUP(WORKDAY(G9,2),Feriados!B:C,2,FALSE),"")="",WORKDAY(G9,2),IF(IFERROR(VLOOKUP(WORKDAY(G9,3),Feriados!B:C,2,FALSE),"")="",WORKDAY(G9,3),IF(IFERROR(VLOOKUP(WORKDAY(G9,4),Feriados!B:C,2,FALSE),"")="",WORKDAY(G9,5),"ERROR"))))</f>
        <v>45000</v>
      </c>
      <c r="H10" s="45" t="str">
        <f>IFERROR(VLOOKUP(Calendario!$F10,$A$18:$B$44,2,FALSE),"")</f>
        <v>Guia02</v>
      </c>
      <c r="I10" s="45" t="str">
        <f>IFERROR(VLOOKUP(Calendario!$F10,$A$18:$D$44,4,FALSE),"")</f>
        <v>Introduccion a Java</v>
      </c>
      <c r="J10" s="40" t="str">
        <f>IFERROR(VLOOKUP(Calendario!$F10,Calendario!$A$18:$D$44,5,FALSE),"")</f>
        <v/>
      </c>
      <c r="K10" s="41" t="str">
        <f>IF(Calendario!$G10=WORKDAY(EOMONTH(Calendario!$G10,0),0),IF(LEFT(Calendario!$I10,5)="INTEG","INTEG"&amp;(N10+1),""),IF(LEFT(Calendario!$I10,5)="INTEG","INTEG"&amp;N10,""))</f>
        <v/>
      </c>
      <c r="L10" s="8" t="str">
        <f>IF(Calendario!$G10=$D$2,Calendario!$F10,"--")</f>
        <v>--</v>
      </c>
      <c r="M10" s="46" t="str">
        <f>IF(IF(EOMONTH(Calendario!$G10,0)-WEEKDAY(WORKDAY((EOMONTH(Calendario!$G10,0)+2),1))=G10,"L","-")="L","L",IF(AND(M9="L",N10=N9),"L","-"))</f>
        <v>-</v>
      </c>
      <c r="N10" s="46">
        <f>MONTH(Calendario!$G10)</f>
        <v>3</v>
      </c>
      <c r="O10" s="48">
        <f>+Calendario!$G10</f>
        <v>45000</v>
      </c>
    </row>
    <row r="11" ht="15.75" customHeight="1">
      <c r="A11" s="35"/>
      <c r="D11" s="36"/>
      <c r="E11" s="43" t="str">
        <f>IF(OR(E10="è",E9="è",E8="è",E7="è",E6="è"),"",IF(Calendario!$G11=$D$2,"è",IF(Calendario!$G11=($M$1),"è",IF(Calendario!$G11=($M$2),"è",IF(Calendario!$G11=($M$3),"è",IF(Calendario!$G11=($M$4),"è",IF(Calendario!$G11=($M$5),"è","")))))))</f>
        <v/>
      </c>
      <c r="F11" s="39">
        <v>3.0</v>
      </c>
      <c r="G11" s="38">
        <f>IF(IFERROR(VLOOKUP(WORKDAY(G10,1),Feriados!B:C,2,FALSE),"")="",WORKDAY(G10,1),IF(IFERROR(VLOOKUP(WORKDAY(G10,2),Feriados!B:C,2,FALSE),"")="",WORKDAY(G10,2),IF(IFERROR(VLOOKUP(WORKDAY(G10,3),Feriados!B:C,2,FALSE),"")="",WORKDAY(G10,3),IF(IFERROR(VLOOKUP(WORKDAY(G10,4),Feriados!B:C,2,FALSE),"")="",WORKDAY(G10,5),"ERROR"))))</f>
        <v>45001</v>
      </c>
      <c r="H11" s="45" t="str">
        <f>IFERROR(VLOOKUP(Calendario!$F11,$A$18:$B$44,2,FALSE),"")</f>
        <v/>
      </c>
      <c r="I11" s="45" t="str">
        <f>IFERROR(VLOOKUP(Calendario!$F11,$A$18:$D$44,4,FALSE),"")</f>
        <v/>
      </c>
      <c r="J11" s="40" t="str">
        <f>IFERROR(VLOOKUP(Calendario!$F11,Calendario!$A$18:$D$44,5,FALSE),"")</f>
        <v/>
      </c>
      <c r="K11" s="41" t="str">
        <f>IF(Calendario!$G11=WORKDAY(EOMONTH(Calendario!$G11,0),0),IF(LEFT(Calendario!$I11,5)="INTEG","INTEG"&amp;(N11+1),""),IF(LEFT(Calendario!$I11,5)="INTEG","INTEG"&amp;N11,""))</f>
        <v/>
      </c>
      <c r="L11" s="8" t="str">
        <f>IF(Calendario!$G11=$D$2,Calendario!$F11,"--")</f>
        <v>--</v>
      </c>
      <c r="M11" s="46" t="str">
        <f>IF(IF(EOMONTH(Calendario!$G11,0)-WEEKDAY(WORKDAY((EOMONTH(Calendario!$G11,0)+2),1))=G11,"L","-")="L","L",IF(AND(M10="L",N11=N10),"L","-"))</f>
        <v>-</v>
      </c>
      <c r="N11" s="46">
        <f>MONTH(Calendario!$G11)</f>
        <v>3</v>
      </c>
      <c r="O11" s="48">
        <f>+Calendario!$G11</f>
        <v>45001</v>
      </c>
    </row>
    <row r="12" ht="15.75" customHeight="1">
      <c r="A12" s="35"/>
      <c r="D12" s="36"/>
      <c r="E12" s="43" t="str">
        <f>IF(OR(E11="è",E10="è",E9="è",E8="è",E7="è"),"",IF(Calendario!$G12=$D$2,"è",IF(Calendario!$G12=($M$1),"è",IF(Calendario!$G12=($M$2),"è",IF(Calendario!$G12=($M$3),"è",IF(Calendario!$G12=($M$4),"è",IF(Calendario!$G12=($M$5),"è","")))))))</f>
        <v/>
      </c>
      <c r="F12" s="39">
        <v>4.0</v>
      </c>
      <c r="G12" s="38">
        <f>IF(IFERROR(VLOOKUP(WORKDAY(G11,1),Feriados!B:C,2,FALSE),"")="",WORKDAY(G11,1),IF(IFERROR(VLOOKUP(WORKDAY(G11,2),Feriados!B:C,2,FALSE),"")="",WORKDAY(G11,2),IF(IFERROR(VLOOKUP(WORKDAY(G11,3),Feriados!B:C,2,FALSE),"")="",WORKDAY(G11,3),IF(IFERROR(VLOOKUP(WORKDAY(G11,4),Feriados!B:C,2,FALSE),"")="",WORKDAY(G11,5),"ERROR"))))</f>
        <v>45002</v>
      </c>
      <c r="H12" s="45" t="str">
        <f>IFERROR(VLOOKUP(Calendario!$F12,$A$18:$B$44,2,FALSE),"")</f>
        <v>Guia03</v>
      </c>
      <c r="I12" s="45" t="str">
        <f>IFERROR(VLOOKUP(Calendario!$F12,$A$18:$D$44,4,FALSE),"")</f>
        <v>Estructura de Control</v>
      </c>
      <c r="J12" s="40" t="str">
        <f>IFERROR(VLOOKUP(Calendario!$F12,Calendario!$A$18:$D$44,5,FALSE),"")</f>
        <v/>
      </c>
      <c r="K12" s="41" t="str">
        <f>IF(Calendario!$G12=WORKDAY(EOMONTH(Calendario!$G12,0),0),IF(LEFT(Calendario!$I12,5)="INTEG","INTEG"&amp;(N12+1),""),IF(LEFT(Calendario!$I12,5)="INTEG","INTEG"&amp;N12,""))</f>
        <v/>
      </c>
      <c r="L12" s="8" t="str">
        <f>IF(Calendario!$G12=$D$2,Calendario!$F12,"--")</f>
        <v>--</v>
      </c>
      <c r="M12" s="46" t="str">
        <f>IF(IF(EOMONTH(Calendario!$G12,0)-WEEKDAY(WORKDAY((EOMONTH(Calendario!$G12,0)+2),1))=G12,"L","-")="L","L",IF(AND(M11="L",N12=N11),"L","-"))</f>
        <v>-</v>
      </c>
      <c r="N12" s="46">
        <f>MONTH(Calendario!$G12)</f>
        <v>3</v>
      </c>
      <c r="O12" s="48">
        <f>+Calendario!$G12</f>
        <v>45002</v>
      </c>
    </row>
    <row r="13" ht="15.75" customHeight="1">
      <c r="A13" s="35"/>
      <c r="D13" s="36"/>
      <c r="E13" s="43" t="str">
        <f>IF(OR(E12="è",E11="è",E10="è",E9="è",E8="è"),"",IF(Calendario!$G13=$D$2,"è",IF(Calendario!$G13=($M$1),"è",IF(Calendario!$G13=($M$2),"è",IF(Calendario!$G13=($M$3),"è",IF(Calendario!$G13=($M$4),"è",IF(Calendario!$G13=($M$5),"è","")))))))</f>
        <v/>
      </c>
      <c r="F13" s="39">
        <v>5.0</v>
      </c>
      <c r="G13" s="38">
        <f>IF(IFERROR(VLOOKUP(WORKDAY(G12,1),Feriados!B:C,2,FALSE),"")="",WORKDAY(G12,1),IF(IFERROR(VLOOKUP(WORKDAY(G12,2),Feriados!B:C,2,FALSE),"")="",WORKDAY(G12,2),IF(IFERROR(VLOOKUP(WORKDAY(G12,3),Feriados!B:C,2,FALSE),"")="",WORKDAY(G12,3),IF(IFERROR(VLOOKUP(WORKDAY(G12,4),Feriados!B:C,2,FALSE),"")="",WORKDAY(G12,5),"ERROR"))))</f>
        <v>45005</v>
      </c>
      <c r="H13" s="45" t="str">
        <f>IFERROR(VLOOKUP(Calendario!$F13,$A$18:$B$44,2,FALSE),"")</f>
        <v/>
      </c>
      <c r="I13" s="45" t="str">
        <f>IFERROR(VLOOKUP(Calendario!$F13,$A$18:$D$44,4,FALSE),"")</f>
        <v/>
      </c>
      <c r="J13" s="40" t="str">
        <f>IFERROR(VLOOKUP(Calendario!$F13,Calendario!$A$18:$D$44,5,FALSE),"")</f>
        <v/>
      </c>
      <c r="K13" s="41" t="str">
        <f>IF(Calendario!$G13=WORKDAY(EOMONTH(Calendario!$G13,0),0),IF(LEFT(Calendario!$I13,5)="INTEG","INTEG"&amp;(N13+1),""),IF(LEFT(Calendario!$I13,5)="INTEG","INTEG"&amp;N13,""))</f>
        <v/>
      </c>
      <c r="L13" s="8" t="str">
        <f>IF(Calendario!$G13=$D$2,Calendario!$F13,"--")</f>
        <v>--</v>
      </c>
      <c r="M13" s="46" t="str">
        <f>IF(IF(EOMONTH(Calendario!$G13,0)-WEEKDAY(WORKDAY((EOMONTH(Calendario!$G13,0)+2),1))=G13,"L","-")="L","L",IF(AND(M12="L",N13=N12),"L","-"))</f>
        <v>-</v>
      </c>
      <c r="N13" s="46">
        <f>MONTH(Calendario!$G13)</f>
        <v>3</v>
      </c>
      <c r="O13" s="48">
        <f>+Calendario!$G13</f>
        <v>45005</v>
      </c>
    </row>
    <row r="14" ht="15.75" customHeight="1">
      <c r="A14" s="35"/>
      <c r="D14" s="36"/>
      <c r="E14" s="43" t="str">
        <f>IF(OR(E13="è",E12="è",E11="è",E10="è",E9="è"),"",IF(Calendario!$G14=$D$2,"è",IF(Calendario!$G14=($M$1),"è",IF(Calendario!$G14=($M$2),"è",IF(Calendario!$G14=($M$3),"è",IF(Calendario!$G14=($M$4),"è",IF(Calendario!$G14=($M$5),"è","")))))))</f>
        <v/>
      </c>
      <c r="F14" s="39">
        <v>6.0</v>
      </c>
      <c r="G14" s="38">
        <f>IF(IFERROR(VLOOKUP(WORKDAY(G13,1),Feriados!B:C,2,FALSE),"")="",WORKDAY(G13,1),IF(IFERROR(VLOOKUP(WORKDAY(G13,2),Feriados!B:C,2,FALSE),"")="",WORKDAY(G13,2),IF(IFERROR(VLOOKUP(WORKDAY(G13,3),Feriados!B:C,2,FALSE),"")="",WORKDAY(G13,3),IF(IFERROR(VLOOKUP(WORKDAY(G13,4),Feriados!B:C,2,FALSE),"")="",WORKDAY(G13,5),"ERROR"))))</f>
        <v>45006</v>
      </c>
      <c r="H14" s="45" t="str">
        <f>IFERROR(VLOOKUP(Calendario!$F14,$A$18:$B$44,2,FALSE),"")</f>
        <v/>
      </c>
      <c r="I14" s="45" t="str">
        <f>IFERROR(VLOOKUP(Calendario!$F14,$A$18:$D$44,4,FALSE),"")</f>
        <v/>
      </c>
      <c r="J14" s="40" t="str">
        <f>IFERROR(VLOOKUP(Calendario!$F14,Calendario!$A$18:$D$44,5,FALSE),"")</f>
        <v/>
      </c>
      <c r="K14" s="41" t="str">
        <f>IF(Calendario!$G14=WORKDAY(EOMONTH(Calendario!$G14,0),0),IF(LEFT(Calendario!$I14,5)="INTEG","INTEG"&amp;(N14+1),""),IF(LEFT(Calendario!$I14,5)="INTEG","INTEG"&amp;N14,""))</f>
        <v/>
      </c>
      <c r="L14" s="8" t="str">
        <f>IF(Calendario!$G14=$D$2,Calendario!$F14,"--")</f>
        <v>--</v>
      </c>
      <c r="M14" s="46" t="str">
        <f>IF(IF(EOMONTH(Calendario!$G14,0)-WEEKDAY(WORKDAY((EOMONTH(Calendario!$G14,0)+2),1))=G14,"L","-")="L","L",IF(AND(M13="L",N14=N13),"L","-"))</f>
        <v>-</v>
      </c>
      <c r="N14" s="46">
        <f>MONTH(Calendario!$G14)</f>
        <v>3</v>
      </c>
      <c r="O14" s="48">
        <f>+Calendario!$G14</f>
        <v>45006</v>
      </c>
    </row>
    <row r="15" ht="15.75" customHeight="1">
      <c r="A15" s="49"/>
      <c r="B15" s="29"/>
      <c r="C15" s="29"/>
      <c r="D15" s="30"/>
      <c r="E15" s="43" t="str">
        <f>IF(OR(E14="è",E13="è",E12="è",E11="è",E10="è"),"",IF(Calendario!$G15=$D$2,"è",IF(Calendario!$G15=($M$1),"è",IF(Calendario!$G15=($M$2),"è",IF(Calendario!$G15=($M$3),"è",IF(Calendario!$G15=($M$4),"è",IF(Calendario!$G15=($M$5),"è","")))))))</f>
        <v/>
      </c>
      <c r="F15" s="39">
        <v>7.0</v>
      </c>
      <c r="G15" s="38">
        <f>IF(IFERROR(VLOOKUP(WORKDAY(G14,1),Feriados!B:C,2,FALSE),"")="",WORKDAY(G14,1),IF(IFERROR(VLOOKUP(WORKDAY(G14,2),Feriados!B:C,2,FALSE),"")="",WORKDAY(G14,2),IF(IFERROR(VLOOKUP(WORKDAY(G14,3),Feriados!B:C,2,FALSE),"")="",WORKDAY(G14,3),IF(IFERROR(VLOOKUP(WORKDAY(G14,4),Feriados!B:C,2,FALSE),"")="",WORKDAY(G14,5),"ERROR"))))</f>
        <v>45007</v>
      </c>
      <c r="H15" s="45" t="str">
        <f>IFERROR(VLOOKUP(Calendario!$F15,$A$18:$B$44,2,FALSE),"")</f>
        <v>Guia04</v>
      </c>
      <c r="I15" s="45" t="str">
        <f>IFERROR(VLOOKUP(Calendario!$F15,$A$18:$D$44,4,FALSE),"")</f>
        <v>Subprogramas de Java</v>
      </c>
      <c r="J15" s="40" t="str">
        <f>IFERROR(VLOOKUP(Calendario!$F15,Calendario!$A$18:$D$44,5,FALSE),"")</f>
        <v/>
      </c>
      <c r="K15" s="41" t="str">
        <f>IF(Calendario!$G15=WORKDAY(EOMONTH(Calendario!$G15,0),0),IF(LEFT(Calendario!$I15,5)="INTEG","INTEG"&amp;(N15+1),""),IF(LEFT(Calendario!$I15,5)="INTEG","INTEG"&amp;N15,""))</f>
        <v/>
      </c>
      <c r="L15" s="8" t="str">
        <f>IF(Calendario!$G15=$D$2,Calendario!$F15,"--")</f>
        <v>--</v>
      </c>
      <c r="M15" s="46" t="str">
        <f>IF(IF(EOMONTH(Calendario!$G15,0)-WEEKDAY(WORKDAY((EOMONTH(Calendario!$G15,0)+2),1))=G15,"L","-")="L","L",IF(AND(M14="L",N15=N14),"L","-"))</f>
        <v>-</v>
      </c>
      <c r="N15" s="46">
        <f>MONTH(Calendario!$G15)</f>
        <v>3</v>
      </c>
      <c r="O15" s="48">
        <f>+Calendario!$G15</f>
        <v>45007</v>
      </c>
    </row>
    <row r="16" ht="15.75" customHeight="1">
      <c r="A16" s="50"/>
      <c r="B16" s="6"/>
      <c r="C16" s="6"/>
      <c r="D16" s="6"/>
      <c r="E16" s="43" t="str">
        <f>IF(OR(E15="è",E14="è",E13="è",E12="è",E11="è"),"",IF(Calendario!$G16=$D$2,"è",IF(Calendario!$G16=($M$1),"è",IF(Calendario!$G16=($M$2),"è",IF(Calendario!$G16=($M$3),"è",IF(Calendario!$G16=($M$4),"è",IF(Calendario!$G16=($M$5),"è","")))))))</f>
        <v/>
      </c>
      <c r="F16" s="39">
        <v>8.0</v>
      </c>
      <c r="G16" s="38">
        <f>IF(IFERROR(VLOOKUP(WORKDAY(G15,1),Feriados!B:C,2,FALSE),"")="",WORKDAY(G15,1),IF(IFERROR(VLOOKUP(WORKDAY(G15,2),Feriados!B:C,2,FALSE),"")="",WORKDAY(G15,2),IF(IFERROR(VLOOKUP(WORKDAY(G15,3),Feriados!B:C,2,FALSE),"")="",WORKDAY(G15,3),IF(IFERROR(VLOOKUP(WORKDAY(G15,4),Feriados!B:C,2,FALSE),"")="",WORKDAY(G15,5),"ERROR"))))</f>
        <v>45008</v>
      </c>
      <c r="H16" s="45" t="str">
        <f>IFERROR(VLOOKUP(Calendario!$F16,$A$18:$B$44,2,FALSE),"")</f>
        <v/>
      </c>
      <c r="I16" s="45" t="str">
        <f>IFERROR(VLOOKUP(Calendario!$F16,$A$18:$D$44,4,FALSE),"")</f>
        <v/>
      </c>
      <c r="J16" s="40" t="str">
        <f>IFERROR(VLOOKUP(Calendario!$F16,Calendario!$A$18:$D$44,5,FALSE),"")</f>
        <v/>
      </c>
      <c r="K16" s="41" t="str">
        <f>IF(Calendario!$G16=WORKDAY(EOMONTH(Calendario!$G16,0),0),IF(LEFT(Calendario!$I16,5)="INTEG","INTEG"&amp;(N16+1),""),IF(LEFT(Calendario!$I16,5)="INTEG","INTEG"&amp;N16,""))</f>
        <v/>
      </c>
      <c r="L16" s="8" t="str">
        <f>IF(Calendario!$G16=$D$2,Calendario!$F16,"--")</f>
        <v>--</v>
      </c>
      <c r="M16" s="46" t="str">
        <f>IF(IF(EOMONTH(Calendario!$G16,0)-WEEKDAY(WORKDAY((EOMONTH(Calendario!$G16,0)+2),1))=G16,"L","-")="L","L",IF(AND(M15="L",N16=N15),"L","-"))</f>
        <v>-</v>
      </c>
      <c r="N16" s="46">
        <f>MONTH(Calendario!$G16)</f>
        <v>3</v>
      </c>
      <c r="O16" s="48">
        <f>+Calendario!$G16</f>
        <v>45008</v>
      </c>
    </row>
    <row r="17" ht="15.75" customHeight="1">
      <c r="A17" s="37" t="s">
        <v>9</v>
      </c>
      <c r="B17" s="51" t="s">
        <v>10</v>
      </c>
      <c r="C17" s="52" t="s">
        <v>11</v>
      </c>
      <c r="D17" s="39" t="s">
        <v>7</v>
      </c>
      <c r="E17" s="43" t="str">
        <f>IF(OR(E16="è",E15="è",E14="è",E13="è",E12="è"),"",IF(Calendario!$G17=$D$2,"è",IF(Calendario!$G17=($M$1),"è",IF(Calendario!$G17=($M$2),"è",IF(Calendario!$G17=($M$3),"è",IF(Calendario!$G17=($M$4),"è",IF(Calendario!$G17=($M$5),"è","")))))))</f>
        <v/>
      </c>
      <c r="F17" s="39">
        <v>9.0</v>
      </c>
      <c r="G17" s="38">
        <f>IF(IFERROR(VLOOKUP(WORKDAY(G16,1),Feriados!B:C,2,FALSE),"")="",WORKDAY(G16,1),IF(IFERROR(VLOOKUP(WORKDAY(G16,2),Feriados!B:C,2,FALSE),"")="",WORKDAY(G16,2),IF(IFERROR(VLOOKUP(WORKDAY(G16,3),Feriados!B:C,2,FALSE),"")="",WORKDAY(G16,3),IF(IFERROR(VLOOKUP(WORKDAY(G16,4),Feriados!B:C,2,FALSE),"")="",WORKDAY(G16,5),"ERROR"))))</f>
        <v>45012</v>
      </c>
      <c r="H17" s="45" t="str">
        <f>IFERROR(VLOOKUP(Calendario!$F17,$A$18:$B$44,2,FALSE),"")</f>
        <v>Guia05</v>
      </c>
      <c r="I17" s="45" t="str">
        <f>IFERROR(VLOOKUP(Calendario!$F17,$A$18:$D$44,4,FALSE),"")</f>
        <v>Arreglos en Java</v>
      </c>
      <c r="J17" s="40" t="str">
        <f>IFERROR(VLOOKUP(Calendario!$F17,Calendario!$A$18:$D$44,5,FALSE),"")</f>
        <v/>
      </c>
      <c r="K17" s="41" t="str">
        <f>IF(Calendario!$G17=WORKDAY(EOMONTH(Calendario!$G17,0),0),IF(LEFT(Calendario!$I17,5)="INTEG","INTEG"&amp;(N17+1),""),IF(LEFT(Calendario!$I17,5)="INTEG","INTEG"&amp;N17,""))</f>
        <v/>
      </c>
      <c r="L17" s="8" t="str">
        <f>IF(Calendario!$G17=$D$2,Calendario!$F17,"--")</f>
        <v>--</v>
      </c>
      <c r="M17" s="46" t="str">
        <f>IF(IF(EOMONTH(Calendario!$G17,0)-WEEKDAY(WORKDAY((EOMONTH(Calendario!$G17,0)+2),1))=G17,"L","-")="L","L",IF(AND(M16="L",N17=N16),"L","-"))</f>
        <v>-</v>
      </c>
      <c r="N17" s="46">
        <f>MONTH(Calendario!$G17)</f>
        <v>3</v>
      </c>
      <c r="O17" s="48">
        <f>+Calendario!$G17</f>
        <v>45012</v>
      </c>
    </row>
    <row r="18" ht="15.75" customHeight="1">
      <c r="A18" s="53">
        <f>+C18</f>
        <v>1</v>
      </c>
      <c r="B18" s="51" t="s">
        <v>12</v>
      </c>
      <c r="C18" s="41">
        <v>1.0</v>
      </c>
      <c r="D18" s="39" t="s">
        <v>13</v>
      </c>
      <c r="E18" s="43" t="str">
        <f>IF(OR(E17="è",E16="è",E15="è",E14="è",E13="è"),"",IF(Calendario!$G18=$D$2,"è",IF(Calendario!$G18=($M$1),"è",IF(Calendario!$G18=($M$2),"è",IF(Calendario!$G18=($M$3),"è",IF(Calendario!$G18=($M$4),"è",IF(Calendario!$G18=($M$5),"è","")))))))</f>
        <v/>
      </c>
      <c r="F18" s="39">
        <v>10.0</v>
      </c>
      <c r="G18" s="38">
        <f>IF(IFERROR(VLOOKUP(WORKDAY(G17,1),Feriados!B:C,2,FALSE),"")="",WORKDAY(G17,1),IF(IFERROR(VLOOKUP(WORKDAY(G17,2),Feriados!B:C,2,FALSE),"")="",WORKDAY(G17,2),IF(IFERROR(VLOOKUP(WORKDAY(G17,3),Feriados!B:C,2,FALSE),"")="",WORKDAY(G17,3),IF(IFERROR(VLOOKUP(WORKDAY(G17,4),Feriados!B:C,2,FALSE),"")="",WORKDAY(G17,5),"ERROR"))))</f>
        <v>45013</v>
      </c>
      <c r="H18" s="45" t="str">
        <f>IFERROR(VLOOKUP(Calendario!$F18,$A$18:$B$44,2,FALSE),"")</f>
        <v/>
      </c>
      <c r="I18" s="45" t="str">
        <f>IFERROR(VLOOKUP(Calendario!$F18,$A$18:$D$44,4,FALSE),"")</f>
        <v/>
      </c>
      <c r="J18" s="40" t="str">
        <f>IFERROR(VLOOKUP(Calendario!$F18,Calendario!$A$18:$D$44,5,FALSE),"")</f>
        <v/>
      </c>
      <c r="K18" s="41" t="str">
        <f>IF(Calendario!$G18=WORKDAY(EOMONTH(Calendario!$G18,0),0),IF(LEFT(Calendario!$I18,5)="INTEG","INTEG"&amp;(N18+1),""),IF(LEFT(Calendario!$I18,5)="INTEG","INTEG"&amp;N18,""))</f>
        <v/>
      </c>
      <c r="L18" s="8" t="str">
        <f>IF(Calendario!$G18=$D$2,Calendario!$F18,"--")</f>
        <v>--</v>
      </c>
      <c r="M18" s="46" t="str">
        <f>IF(IF(EOMONTH(Calendario!$G18,0)-WEEKDAY(WORKDAY((EOMONTH(Calendario!$G18,0)+2),1))=G18,"L","-")="L","L",IF(AND(M17="L",N18=N17),"L","-"))</f>
        <v>-</v>
      </c>
      <c r="N18" s="46">
        <f>MONTH(Calendario!$G18)</f>
        <v>3</v>
      </c>
      <c r="O18" s="48">
        <f>+Calendario!$G18</f>
        <v>45013</v>
      </c>
    </row>
    <row r="19" ht="15.75" customHeight="1">
      <c r="A19" s="53">
        <f t="shared" ref="A19:A44" si="1">+A18+C18</f>
        <v>2</v>
      </c>
      <c r="B19" s="51" t="s">
        <v>14</v>
      </c>
      <c r="C19" s="41">
        <v>2.0</v>
      </c>
      <c r="D19" s="39" t="s">
        <v>15</v>
      </c>
      <c r="E19" s="43" t="str">
        <f>IF(OR(E18="è",E17="è",E16="è",E15="è",E14="è"),"",IF(Calendario!$G19=$D$2,"è",IF(Calendario!$G19=($M$1),"è",IF(Calendario!$G19=($M$2),"è",IF(Calendario!$G19=($M$3),"è",IF(Calendario!$G19=($M$4),"è",IF(Calendario!$G19=($M$5),"è","")))))))</f>
        <v/>
      </c>
      <c r="F19" s="39">
        <v>11.0</v>
      </c>
      <c r="G19" s="38">
        <f>IF(IFERROR(VLOOKUP(WORKDAY(G18,1),Feriados!B:C,2,FALSE),"")="",WORKDAY(G18,1),IF(IFERROR(VLOOKUP(WORKDAY(G18,2),Feriados!B:C,2,FALSE),"")="",WORKDAY(G18,2),IF(IFERROR(VLOOKUP(WORKDAY(G18,3),Feriados!B:C,2,FALSE),"")="",WORKDAY(G18,3),IF(IFERROR(VLOOKUP(WORKDAY(G18,4),Feriados!B:C,2,FALSE),"")="",WORKDAY(G18,5),"ERROR"))))</f>
        <v>45014</v>
      </c>
      <c r="H19" s="45" t="str">
        <f>IFERROR(VLOOKUP(Calendario!$F19,$A$18:$B$44,2,FALSE),"")</f>
        <v/>
      </c>
      <c r="I19" s="45" t="str">
        <f>IFERROR(VLOOKUP(Calendario!$F19,$A$18:$D$44,4,FALSE),"")</f>
        <v/>
      </c>
      <c r="J19" s="40" t="str">
        <f>IFERROR(VLOOKUP(Calendario!$F19,Calendario!$A$18:$D$44,5,FALSE),"")</f>
        <v/>
      </c>
      <c r="K19" s="41" t="str">
        <f>IF(Calendario!$G19=WORKDAY(EOMONTH(Calendario!$G19,0),0),IF(LEFT(Calendario!$I19,5)="INTEG","INTEG"&amp;(N19+1),""),IF(LEFT(Calendario!$I19,5)="INTEG","INTEG"&amp;N19,""))</f>
        <v/>
      </c>
      <c r="L19" s="8" t="str">
        <f>IF(Calendario!$G19=$D$2,Calendario!$F19,"--")</f>
        <v>--</v>
      </c>
      <c r="M19" s="46" t="str">
        <f>IF(IF(EOMONTH(Calendario!$G19,0)-WEEKDAY(WORKDAY((EOMONTH(Calendario!$G19,0)+2),1))=G19,"L","-")="L","L",IF(AND(M18="L",N19=N18),"L","-"))</f>
        <v>L</v>
      </c>
      <c r="N19" s="46">
        <f>MONTH(Calendario!$G19)</f>
        <v>3</v>
      </c>
      <c r="O19" s="48">
        <f>+Calendario!$G19</f>
        <v>45014</v>
      </c>
    </row>
    <row r="20" ht="15.75" customHeight="1">
      <c r="A20" s="53">
        <f t="shared" si="1"/>
        <v>4</v>
      </c>
      <c r="B20" s="51" t="s">
        <v>16</v>
      </c>
      <c r="C20" s="41">
        <v>3.0</v>
      </c>
      <c r="D20" s="39" t="s">
        <v>17</v>
      </c>
      <c r="E20" s="43" t="str">
        <f>IF(OR(E19="è",E18="è",E17="è",E16="è",E15="è"),"",IF(Calendario!$G20=$D$2,"è",IF(Calendario!$G20=($M$1),"è",IF(Calendario!$G20=($M$2),"è",IF(Calendario!$G20=($M$3),"è",IF(Calendario!$G20=($M$4),"è",IF(Calendario!$G20=($M$5),"è","")))))))</f>
        <v/>
      </c>
      <c r="F20" s="39">
        <v>12.0</v>
      </c>
      <c r="G20" s="38">
        <f>IF(IFERROR(VLOOKUP(WORKDAY(G19,1),Feriados!B:C,2,FALSE),"")="",WORKDAY(G19,1),IF(IFERROR(VLOOKUP(WORKDAY(G19,2),Feriados!B:C,2,FALSE),"")="",WORKDAY(G19,2),IF(IFERROR(VLOOKUP(WORKDAY(G19,3),Feriados!B:C,2,FALSE),"")="",WORKDAY(G19,3),IF(IFERROR(VLOOKUP(WORKDAY(G19,4),Feriados!B:C,2,FALSE),"")="",WORKDAY(G19,5),"ERROR"))))</f>
        <v>45015</v>
      </c>
      <c r="H20" s="45" t="str">
        <f>IFERROR(VLOOKUP(Calendario!$F20,$A$18:$B$44,2,FALSE),"")</f>
        <v>Guia06</v>
      </c>
      <c r="I20" s="45" t="str">
        <f>IFERROR(VLOOKUP(Calendario!$F20,$A$18:$D$44,4,FALSE),"")</f>
        <v>Git con Github2 - Branches</v>
      </c>
      <c r="J20" s="40" t="str">
        <f>IFERROR(VLOOKUP(Calendario!$F20,Calendario!$A$18:$D$44,5,FALSE),"")</f>
        <v/>
      </c>
      <c r="K20" s="41" t="str">
        <f>IF(Calendario!$G20=WORKDAY(EOMONTH(Calendario!$G20,0),0),IF(LEFT(Calendario!$I20,5)="INTEG","INTEG"&amp;(N20+1),""),IF(LEFT(Calendario!$I20,5)="INTEG","INTEG"&amp;N20,""))</f>
        <v/>
      </c>
      <c r="L20" s="8" t="str">
        <f>IF(Calendario!$G20=$D$2,Calendario!$F20,"--")</f>
        <v>--</v>
      </c>
      <c r="M20" s="46" t="str">
        <f>IF(IF(EOMONTH(Calendario!$G20,0)-WEEKDAY(WORKDAY((EOMONTH(Calendario!$G20,0)+2),1))=G20,"L","-")="L","L",IF(AND(M19="L",N20=N19),"L","-"))</f>
        <v>L</v>
      </c>
      <c r="N20" s="46">
        <f>MONTH(Calendario!$G20)</f>
        <v>3</v>
      </c>
      <c r="O20" s="48">
        <f>+Calendario!$G20</f>
        <v>45015</v>
      </c>
    </row>
    <row r="21" ht="17.25" customHeight="1">
      <c r="A21" s="53">
        <f t="shared" si="1"/>
        <v>7</v>
      </c>
      <c r="B21" s="51" t="s">
        <v>18</v>
      </c>
      <c r="C21" s="41">
        <v>2.0</v>
      </c>
      <c r="D21" s="39" t="s">
        <v>19</v>
      </c>
      <c r="E21" s="43" t="str">
        <f>IF(OR(E20="è",E19="è",E18="è",E17="è",E16="è"),"",IF(Calendario!$G21=$D$2,"è",IF(Calendario!$G21=($M$1),"è",IF(Calendario!$G21=($M$2),"è",IF(Calendario!$G21=($M$3),"è",IF(Calendario!$G21=($M$4),"è",IF(Calendario!$G21=($M$5),"è","")))))))</f>
        <v/>
      </c>
      <c r="F21" s="39">
        <v>13.0</v>
      </c>
      <c r="G21" s="38">
        <f>IF(IFERROR(VLOOKUP(WORKDAY(G20,1),Feriados!B:C,2,FALSE),"")="",WORKDAY(G20,1),IF(IFERROR(VLOOKUP(WORKDAY(G20,2),Feriados!B:C,2,FALSE),"")="",WORKDAY(G20,2),IF(IFERROR(VLOOKUP(WORKDAY(G20,3),Feriados!B:C,2,FALSE),"")="",WORKDAY(G20,3),IF(IFERROR(VLOOKUP(WORKDAY(G20,4),Feriados!B:C,2,FALSE),"")="",WORKDAY(G20,5),"ERROR"))))</f>
        <v>45016</v>
      </c>
      <c r="H21" s="45" t="str">
        <f>IFERROR(VLOOKUP(Calendario!$F21,$A$18:$B$44,2,FALSE),"")</f>
        <v>Guia07</v>
      </c>
      <c r="I21" s="45" t="str">
        <f>IFERROR(VLOOKUP(Calendario!$F21,$A$18:$D$44,4,FALSE),"")</f>
        <v>Programacion orientada a Objetos</v>
      </c>
      <c r="J21" s="40" t="str">
        <f>IFERROR(VLOOKUP(Calendario!$F21,Calendario!$A$18:$D$44,5,FALSE),"")</f>
        <v/>
      </c>
      <c r="K21" s="41" t="str">
        <f>IF(Calendario!$G21=WORKDAY(EOMONTH(Calendario!$G21,0),0),IF(LEFT(Calendario!$I21,5)="INTEG","INTEG"&amp;(N21+1),""),IF(LEFT(Calendario!$I21,5)="INTEG","INTEG"&amp;N21,""))</f>
        <v/>
      </c>
      <c r="L21" s="8" t="str">
        <f>IF(Calendario!$G21=$D$2,Calendario!$F21,"--")</f>
        <v>--</v>
      </c>
      <c r="M21" s="46" t="str">
        <f>IF(IF(EOMONTH(Calendario!$G21,0)-WEEKDAY(WORKDAY((EOMONTH(Calendario!$G21,0)+2),1))=G21,"L","-")="L","L",IF(AND(M20="L",N21=N20),"L","-"))</f>
        <v>L</v>
      </c>
      <c r="N21" s="46">
        <f>MONTH(Calendario!$G21)</f>
        <v>3</v>
      </c>
      <c r="O21" s="48">
        <f>+Calendario!$G21</f>
        <v>45016</v>
      </c>
    </row>
    <row r="22" ht="17.25" customHeight="1">
      <c r="A22" s="53">
        <f t="shared" si="1"/>
        <v>9</v>
      </c>
      <c r="B22" s="51" t="s">
        <v>20</v>
      </c>
      <c r="C22" s="41">
        <v>3.0</v>
      </c>
      <c r="D22" s="39" t="s">
        <v>21</v>
      </c>
      <c r="E22" s="43" t="str">
        <f>IF(OR(E21="è",E20="è",E19="è",E18="è",E17="è"),"",IF(Calendario!$G22=$D$2,"è",IF(Calendario!$G22=($M$1),"è",IF(Calendario!$G22=($M$2),"è",IF(Calendario!$G22=($M$3),"è",IF(Calendario!$G22=($M$4),"è",IF(Calendario!$G22=($M$5),"è","")))))))</f>
        <v/>
      </c>
      <c r="F22" s="39">
        <v>14.0</v>
      </c>
      <c r="G22" s="38">
        <f>IF(IFERROR(VLOOKUP(WORKDAY(G21,1),Feriados!B:C,2,FALSE),"")="",WORKDAY(G21,1),IF(IFERROR(VLOOKUP(WORKDAY(G21,2),Feriados!B:C,2,FALSE),"")="",WORKDAY(G21,2),IF(IFERROR(VLOOKUP(WORKDAY(G21,3),Feriados!B:C,2,FALSE),"")="",WORKDAY(G21,3),IF(IFERROR(VLOOKUP(WORKDAY(G21,4),Feriados!B:C,2,FALSE),"")="",WORKDAY(G21,5),"ERROR"))))</f>
        <v>45019</v>
      </c>
      <c r="H22" s="45" t="str">
        <f>IFERROR(VLOOKUP(Calendario!$F22,$A$18:$B$44,2,FALSE),"")</f>
        <v/>
      </c>
      <c r="I22" s="45" t="str">
        <f>IFERROR(VLOOKUP(Calendario!$F22,$A$18:$D$44,4,FALSE),"")</f>
        <v/>
      </c>
      <c r="J22" s="40" t="str">
        <f>IFERROR(VLOOKUP(Calendario!$F22,Calendario!$A$18:$D$44,5,FALSE),"")</f>
        <v/>
      </c>
      <c r="K22" s="41" t="str">
        <f>IF(Calendario!$G22=WORKDAY(EOMONTH(Calendario!$G22,0),0),IF(LEFT(Calendario!$I22,5)="INTEG","INTEG"&amp;(N22+1),""),IF(LEFT(Calendario!$I22,5)="INTEG","INTEG"&amp;N22,""))</f>
        <v/>
      </c>
      <c r="L22" s="8" t="str">
        <f>IF(Calendario!$G22=$D$2,Calendario!$F22,"--")</f>
        <v>--</v>
      </c>
      <c r="M22" s="46" t="str">
        <f>IF(IF(EOMONTH(Calendario!$G22,0)-WEEKDAY(WORKDAY((EOMONTH(Calendario!$G22,0)+2),1))=G22,"L","-")="L","L",IF(AND(M21="L",N22=N21),"L","-"))</f>
        <v>-</v>
      </c>
      <c r="N22" s="46">
        <f>MONTH(Calendario!$G22)</f>
        <v>4</v>
      </c>
      <c r="O22" s="48">
        <f>+Calendario!$G22</f>
        <v>45019</v>
      </c>
    </row>
    <row r="23" ht="17.25" customHeight="1">
      <c r="A23" s="53">
        <f t="shared" si="1"/>
        <v>12</v>
      </c>
      <c r="B23" s="51" t="s">
        <v>22</v>
      </c>
      <c r="C23" s="41">
        <v>1.0</v>
      </c>
      <c r="D23" s="39" t="s">
        <v>23</v>
      </c>
      <c r="E23" s="43" t="str">
        <f>IF(OR(E22="è",E21="è",E20="è",E19="è",E18="è"),"",IF(Calendario!$G23=$D$2,"è",IF(Calendario!$G23=($M$1),"è",IF(Calendario!$G23=($M$2),"è",IF(Calendario!$G23=($M$3),"è",IF(Calendario!$G23=($M$4),"è",IF(Calendario!$G23=($M$5),"è","")))))))</f>
        <v/>
      </c>
      <c r="F23" s="39">
        <v>15.0</v>
      </c>
      <c r="G23" s="38">
        <f>IF(IFERROR(VLOOKUP(WORKDAY(G22,1),Feriados!B:C,2,FALSE),"")="",WORKDAY(G22,1),IF(IFERROR(VLOOKUP(WORKDAY(G22,2),Feriados!B:C,2,FALSE),"")="",WORKDAY(G22,2),IF(IFERROR(VLOOKUP(WORKDAY(G22,3),Feriados!B:C,2,FALSE),"")="",WORKDAY(G22,3),IF(IFERROR(VLOOKUP(WORKDAY(G22,4),Feriados!B:C,2,FALSE),"")="",WORKDAY(G22,5),"ERROR"))))</f>
        <v>45020</v>
      </c>
      <c r="H23" s="45" t="str">
        <f>IFERROR(VLOOKUP(Calendario!$F23,$A$18:$B$44,2,FALSE),"")</f>
        <v/>
      </c>
      <c r="I23" s="45" t="str">
        <f>IFERROR(VLOOKUP(Calendario!$F23,$A$18:$D$44,4,FALSE),"")</f>
        <v/>
      </c>
      <c r="J23" s="40" t="str">
        <f>IFERROR(VLOOKUP(Calendario!$F23,Calendario!$A$18:$D$44,5,FALSE),"")</f>
        <v/>
      </c>
      <c r="K23" s="41" t="str">
        <f>IF(Calendario!$G23=WORKDAY(EOMONTH(Calendario!$G23,0),0),IF(LEFT(Calendario!$I23,5)="INTEG","INTEG"&amp;(N23+1),""),IF(LEFT(Calendario!$I23,5)="INTEG","INTEG"&amp;N23,""))</f>
        <v/>
      </c>
      <c r="L23" s="8" t="str">
        <f>IF(Calendario!$G23=$D$2,Calendario!$F23,"--")</f>
        <v>--</v>
      </c>
      <c r="M23" s="46" t="str">
        <f>IF(IF(EOMONTH(Calendario!$G23,0)-WEEKDAY(WORKDAY((EOMONTH(Calendario!$G23,0)+2),1))=G23,"L","-")="L","L",IF(AND(M22="L",N23=N22),"L","-"))</f>
        <v>-</v>
      </c>
      <c r="N23" s="46">
        <f>MONTH(Calendario!$G23)</f>
        <v>4</v>
      </c>
      <c r="O23" s="48">
        <f>+Calendario!$G23</f>
        <v>45020</v>
      </c>
    </row>
    <row r="24" ht="15.75" customHeight="1">
      <c r="A24" s="53">
        <f t="shared" si="1"/>
        <v>13</v>
      </c>
      <c r="B24" s="51" t="s">
        <v>24</v>
      </c>
      <c r="C24" s="41">
        <v>6.0</v>
      </c>
      <c r="D24" s="39" t="s">
        <v>25</v>
      </c>
      <c r="E24" s="43" t="str">
        <f>IF(OR(E23="è",E22="è",E21="è",E20="è",E19="è"),"",IF(Calendario!$G24=$D$2,"è",IF(Calendario!$G24=($M$1),"è",IF(Calendario!$G24=($M$2),"è",IF(Calendario!$G24=($M$3),"è",IF(Calendario!$G24=($M$4),"è",IF(Calendario!$G24=($M$5),"è","")))))))</f>
        <v/>
      </c>
      <c r="F24" s="39">
        <v>16.0</v>
      </c>
      <c r="G24" s="38">
        <f>IF(IFERROR(VLOOKUP(WORKDAY(G23,1),Feriados!B:C,2,FALSE),"")="",WORKDAY(G23,1),IF(IFERROR(VLOOKUP(WORKDAY(G23,2),Feriados!B:C,2,FALSE),"")="",WORKDAY(G23,2),IF(IFERROR(VLOOKUP(WORKDAY(G23,3),Feriados!B:C,2,FALSE),"")="",WORKDAY(G23,3),IF(IFERROR(VLOOKUP(WORKDAY(G23,4),Feriados!B:C,2,FALSE),"")="",WORKDAY(G23,5),"ERROR"))))</f>
        <v>45021</v>
      </c>
      <c r="H24" s="45" t="str">
        <f>IFERROR(VLOOKUP(Calendario!$F24,$A$18:$B$44,2,FALSE),"")</f>
        <v/>
      </c>
      <c r="I24" s="45" t="str">
        <f>IFERROR(VLOOKUP(Calendario!$F24,$A$18:$D$44,4,FALSE),"")</f>
        <v/>
      </c>
      <c r="J24" s="40" t="str">
        <f>IFERROR(VLOOKUP(Calendario!$F24,Calendario!$A$18:$D$44,5,FALSE),"")</f>
        <v/>
      </c>
      <c r="K24" s="41" t="str">
        <f>IF(Calendario!$G24=WORKDAY(EOMONTH(Calendario!$G24,0),0),IF(LEFT(Calendario!$I24,5)="INTEG","INTEG"&amp;(N24+1),""),IF(LEFT(Calendario!$I24,5)="INTEG","INTEG"&amp;N24,""))</f>
        <v/>
      </c>
      <c r="L24" s="8" t="str">
        <f>IF(Calendario!$G24=$D$2,Calendario!$F24,"--")</f>
        <v>--</v>
      </c>
      <c r="M24" s="46" t="str">
        <f>IF(IF(EOMONTH(Calendario!$G24,0)-WEEKDAY(WORKDAY((EOMONTH(Calendario!$G24,0)+2),1))=G24,"L","-")="L","L",IF(AND(M23="L",N24=N23),"L","-"))</f>
        <v>-</v>
      </c>
      <c r="N24" s="46">
        <f>MONTH(Calendario!$G24)</f>
        <v>4</v>
      </c>
      <c r="O24" s="48">
        <f>+Calendario!$G24</f>
        <v>45021</v>
      </c>
    </row>
    <row r="25" ht="15.75" customHeight="1">
      <c r="A25" s="53">
        <f t="shared" si="1"/>
        <v>19</v>
      </c>
      <c r="B25" s="51" t="s">
        <v>26</v>
      </c>
      <c r="C25" s="41">
        <v>6.0</v>
      </c>
      <c r="D25" s="39" t="s">
        <v>27</v>
      </c>
      <c r="E25" s="43" t="str">
        <f>IF(OR(E24="è",E23="è",E22="è",E21="è",E20="è"),"",IF(Calendario!$G25=$D$2,"è",IF(Calendario!$G25=($M$1),"è",IF(Calendario!$G25=($M$2),"è",IF(Calendario!$G25=($M$3),"è",IF(Calendario!$G25=($M$4),"è",IF(Calendario!$G25=($M$5),"è","")))))))</f>
        <v/>
      </c>
      <c r="F25" s="39">
        <v>17.0</v>
      </c>
      <c r="G25" s="38">
        <f>IF(IFERROR(VLOOKUP(WORKDAY(G24,1),Feriados!B:C,2,FALSE),"")="",WORKDAY(G24,1),IF(IFERROR(VLOOKUP(WORKDAY(G24,2),Feriados!B:C,2,FALSE),"")="",WORKDAY(G24,2),IF(IFERROR(VLOOKUP(WORKDAY(G24,3),Feriados!B:C,2,FALSE),"")="",WORKDAY(G24,3),IF(IFERROR(VLOOKUP(WORKDAY(G24,4),Feriados!B:C,2,FALSE),"")="",WORKDAY(G24,5),"ERROR"))))</f>
        <v>45026</v>
      </c>
      <c r="H25" s="45" t="str">
        <f>IFERROR(VLOOKUP(Calendario!$F25,$A$18:$B$44,2,FALSE),"")</f>
        <v/>
      </c>
      <c r="I25" s="45" t="str">
        <f>IFERROR(VLOOKUP(Calendario!$F25,$A$18:$D$44,4,FALSE),"")</f>
        <v/>
      </c>
      <c r="J25" s="40" t="str">
        <f>IFERROR(VLOOKUP(Calendario!$F25,Calendario!$A$18:$D$44,5,FALSE),"")</f>
        <v/>
      </c>
      <c r="K25" s="41" t="str">
        <f>IF(Calendario!$G25=WORKDAY(EOMONTH(Calendario!$G25,0),0),IF(LEFT(Calendario!$I25,5)="INTEG","INTEG"&amp;(N25+1),""),IF(LEFT(Calendario!$I25,5)="INTEG","INTEG"&amp;N25,""))</f>
        <v/>
      </c>
      <c r="L25" s="8" t="str">
        <f>IF(Calendario!$G25=$D$2,Calendario!$F25,"--")</f>
        <v>--</v>
      </c>
      <c r="M25" s="46" t="str">
        <f>IF(IF(EOMONTH(Calendario!$G25,0)-WEEKDAY(WORKDAY((EOMONTH(Calendario!$G25,0)+2),1))=G25,"L","-")="L","L",IF(AND(M24="L",N25=N24),"L","-"))</f>
        <v>-</v>
      </c>
      <c r="N25" s="46">
        <f>MONTH(Calendario!$G25)</f>
        <v>4</v>
      </c>
      <c r="O25" s="48">
        <f>+Calendario!$G25</f>
        <v>45026</v>
      </c>
    </row>
    <row r="26" ht="15.75" customHeight="1">
      <c r="A26" s="53">
        <f t="shared" si="1"/>
        <v>25</v>
      </c>
      <c r="B26" s="51" t="s">
        <v>28</v>
      </c>
      <c r="C26" s="41">
        <f>33-25</f>
        <v>8</v>
      </c>
      <c r="D26" s="39" t="s">
        <v>29</v>
      </c>
      <c r="E26" s="43" t="str">
        <f>IF(OR(E25="è",E24="è",E23="è",E22="è",E21="è"),"",IF(Calendario!$G26=$D$2,"è",IF(Calendario!$G26=($M$1),"è",IF(Calendario!$G26=($M$2),"è",IF(Calendario!$G26=($M$3),"è",IF(Calendario!$G26=($M$4),"è",IF(Calendario!$G26=($M$5),"è","")))))))</f>
        <v/>
      </c>
      <c r="F26" s="39">
        <v>18.0</v>
      </c>
      <c r="G26" s="38">
        <f>IF(IFERROR(VLOOKUP(WORKDAY(G25,1),Feriados!B:C,2,FALSE),"")="",WORKDAY(G25,1),IF(IFERROR(VLOOKUP(WORKDAY(G25,2),Feriados!B:C,2,FALSE),"")="",WORKDAY(G25,2),IF(IFERROR(VLOOKUP(WORKDAY(G25,3),Feriados!B:C,2,FALSE),"")="",WORKDAY(G25,3),IF(IFERROR(VLOOKUP(WORKDAY(G25,4),Feriados!B:C,2,FALSE),"")="",WORKDAY(G25,5),"ERROR"))))</f>
        <v>45027</v>
      </c>
      <c r="H26" s="45" t="str">
        <f>IFERROR(VLOOKUP(Calendario!$F26,$A$18:$B$44,2,FALSE),"")</f>
        <v/>
      </c>
      <c r="I26" s="45" t="str">
        <f>IFERROR(VLOOKUP(Calendario!$F26,$A$18:$D$44,4,FALSE),"")</f>
        <v/>
      </c>
      <c r="J26" s="40" t="str">
        <f>IFERROR(VLOOKUP(Calendario!$F26,Calendario!$A$18:$D$44,5,FALSE),"")</f>
        <v/>
      </c>
      <c r="K26" s="41" t="str">
        <f>IF(Calendario!$G26=WORKDAY(EOMONTH(Calendario!$G26,0),0),IF(LEFT(Calendario!$I26,5)="INTEG","INTEG"&amp;(N26+1),""),IF(LEFT(Calendario!$I26,5)="INTEG","INTEG"&amp;N26,""))</f>
        <v/>
      </c>
      <c r="L26" s="8" t="str">
        <f>IF(Calendario!$G26=$D$2,Calendario!$F26,"--")</f>
        <v>--</v>
      </c>
      <c r="M26" s="46" t="str">
        <f>IF(IF(EOMONTH(Calendario!$G26,0)-WEEKDAY(WORKDAY((EOMONTH(Calendario!$G26,0)+2),1))=G26,"L","-")="L","L",IF(AND(M25="L",N26=N25),"L","-"))</f>
        <v>-</v>
      </c>
      <c r="N26" s="46">
        <f>MONTH(Calendario!$G26)</f>
        <v>4</v>
      </c>
      <c r="O26" s="48">
        <f>+Calendario!$G26</f>
        <v>45027</v>
      </c>
    </row>
    <row r="27" ht="15.75" customHeight="1">
      <c r="A27" s="53">
        <f t="shared" si="1"/>
        <v>33</v>
      </c>
      <c r="B27" s="51" t="s">
        <v>30</v>
      </c>
      <c r="C27" s="41">
        <v>1.0</v>
      </c>
      <c r="D27" s="54" t="s">
        <v>31</v>
      </c>
      <c r="E27" s="43" t="str">
        <f>IF(OR(E26="è",E25="è",E24="è",E23="è",E22="è"),"",IF(Calendario!$G27=$D$2,"è",IF(Calendario!$G27=($M$1),"è",IF(Calendario!$G27=($M$2),"è",IF(Calendario!$G27=($M$3),"è",IF(Calendario!$G27=($M$4),"è",IF(Calendario!$G27=($M$5),"è","")))))))</f>
        <v/>
      </c>
      <c r="F27" s="39">
        <v>19.0</v>
      </c>
      <c r="G27" s="38">
        <f>IF(IFERROR(VLOOKUP(WORKDAY(G26,1),Feriados!B:C,2,FALSE),"")="",WORKDAY(G26,1),IF(IFERROR(VLOOKUP(WORKDAY(G26,2),Feriados!B:C,2,FALSE),"")="",WORKDAY(G26,2),IF(IFERROR(VLOOKUP(WORKDAY(G26,3),Feriados!B:C,2,FALSE),"")="",WORKDAY(G26,3),IF(IFERROR(VLOOKUP(WORKDAY(G26,4),Feriados!B:C,2,FALSE),"")="",WORKDAY(G26,5),"ERROR"))))</f>
        <v>45028</v>
      </c>
      <c r="H27" s="45" t="str">
        <f>IFERROR(VLOOKUP(Calendario!$F27,$A$18:$B$44,2,FALSE),"")</f>
        <v>Guia08</v>
      </c>
      <c r="I27" s="45" t="str">
        <f>IFERROR(VLOOKUP(Calendario!$F27,$A$18:$D$44,4,FALSE),"")</f>
        <v>Clase de Servicio</v>
      </c>
      <c r="J27" s="40" t="str">
        <f>IFERROR(VLOOKUP(Calendario!$F27,Calendario!$A$18:$D$44,5,FALSE),"")</f>
        <v/>
      </c>
      <c r="K27" s="41" t="str">
        <f>IF(Calendario!$G27=WORKDAY(EOMONTH(Calendario!$G27,0),0),IF(LEFT(Calendario!$I27,5)="INTEG","INTEG"&amp;(N27+1),""),IF(LEFT(Calendario!$I27,5)="INTEG","INTEG"&amp;N27,""))</f>
        <v/>
      </c>
      <c r="L27" s="8" t="str">
        <f>IF(Calendario!$G27=$D$2,Calendario!$F27,"--")</f>
        <v>--</v>
      </c>
      <c r="M27" s="46" t="str">
        <f>IF(IF(EOMONTH(Calendario!$G27,0)-WEEKDAY(WORKDAY((EOMONTH(Calendario!$G27,0)+2),1))=G27,"L","-")="L","L",IF(AND(M26="L",N27=N26),"L","-"))</f>
        <v>-</v>
      </c>
      <c r="N27" s="46">
        <f>MONTH(Calendario!$G27)</f>
        <v>4</v>
      </c>
      <c r="O27" s="48">
        <f>+Calendario!$G27</f>
        <v>45028</v>
      </c>
    </row>
    <row r="28" ht="15.75" customHeight="1">
      <c r="A28" s="53">
        <f t="shared" si="1"/>
        <v>34</v>
      </c>
      <c r="B28" s="41" t="s">
        <v>32</v>
      </c>
      <c r="C28" s="41">
        <v>9.0</v>
      </c>
      <c r="D28" s="54" t="s">
        <v>33</v>
      </c>
      <c r="E28" s="43" t="str">
        <f>IF(OR(E27="è",E26="è",E25="è",E24="è",E23="è"),"",IF(Calendario!$G28=$D$2,"è",IF(Calendario!$G28=($M$1),"è",IF(Calendario!$G28=($M$2),"è",IF(Calendario!$G28=($M$3),"è",IF(Calendario!$G28=($M$4),"è",IF(Calendario!$G28=($M$5),"è","")))))))</f>
        <v/>
      </c>
      <c r="F28" s="39">
        <v>20.0</v>
      </c>
      <c r="G28" s="38">
        <f>IF(IFERROR(VLOOKUP(WORKDAY(G27,1),Feriados!B:C,2,FALSE),"")="",WORKDAY(G27,1),IF(IFERROR(VLOOKUP(WORKDAY(G27,2),Feriados!B:C,2,FALSE),"")="",WORKDAY(G27,2),IF(IFERROR(VLOOKUP(WORKDAY(G27,3),Feriados!B:C,2,FALSE),"")="",WORKDAY(G27,3),IF(IFERROR(VLOOKUP(WORKDAY(G27,4),Feriados!B:C,2,FALSE),"")="",WORKDAY(G27,5),"ERROR"))))</f>
        <v>45029</v>
      </c>
      <c r="H28" s="45" t="str">
        <f>IFERROR(VLOOKUP(Calendario!$F28,$A$18:$B$44,2,FALSE),"")</f>
        <v/>
      </c>
      <c r="I28" s="45" t="str">
        <f>IFERROR(VLOOKUP(Calendario!$F28,$A$18:$D$44,4,FALSE),"")</f>
        <v/>
      </c>
      <c r="J28" s="40" t="str">
        <f>IFERROR(VLOOKUP(Calendario!$F28,Calendario!$A$18:$D$44,5,FALSE),"")</f>
        <v/>
      </c>
      <c r="K28" s="41" t="str">
        <f>IF(Calendario!$G28=WORKDAY(EOMONTH(Calendario!$G28,0),0),IF(LEFT(Calendario!$I28,5)="INTEG","INTEG"&amp;(N28+1),""),IF(LEFT(Calendario!$I28,5)="INTEG","INTEG"&amp;N28,""))</f>
        <v/>
      </c>
      <c r="L28" s="8" t="str">
        <f>IF(Calendario!$G28=$D$2,Calendario!$F28,"--")</f>
        <v>--</v>
      </c>
      <c r="M28" s="46" t="str">
        <f>IF(IF(EOMONTH(Calendario!$G28,0)-WEEKDAY(WORKDAY((EOMONTH(Calendario!$G28,0)+2),1))=G28,"L","-")="L","L",IF(AND(M27="L",N28=N27),"L","-"))</f>
        <v>-</v>
      </c>
      <c r="N28" s="46">
        <f>MONTH(Calendario!$G28)</f>
        <v>4</v>
      </c>
      <c r="O28" s="48">
        <f>+Calendario!$G28</f>
        <v>45029</v>
      </c>
    </row>
    <row r="29" ht="15.75" customHeight="1">
      <c r="A29" s="53">
        <f t="shared" si="1"/>
        <v>43</v>
      </c>
      <c r="B29" s="41" t="s">
        <v>34</v>
      </c>
      <c r="C29" s="41">
        <v>9.0</v>
      </c>
      <c r="D29" s="54" t="s">
        <v>35</v>
      </c>
      <c r="E29" s="43" t="str">
        <f>IF(OR(E28="è",E27="è",E26="è",E25="è",E24="è"),"",IF(Calendario!$G29=$D$2,"è",IF(Calendario!$G29=($M$1),"è",IF(Calendario!$G29=($M$2),"è",IF(Calendario!$G29=($M$3),"è",IF(Calendario!$G29=($M$4),"è",IF(Calendario!$G29=($M$5),"è","")))))))</f>
        <v/>
      </c>
      <c r="F29" s="39">
        <v>21.0</v>
      </c>
      <c r="G29" s="38">
        <f>IF(IFERROR(VLOOKUP(WORKDAY(G28,1),Feriados!B:C,2,FALSE),"")="",WORKDAY(G28,1),IF(IFERROR(VLOOKUP(WORKDAY(G28,2),Feriados!B:C,2,FALSE),"")="",WORKDAY(G28,2),IF(IFERROR(VLOOKUP(WORKDAY(G28,3),Feriados!B:C,2,FALSE),"")="",WORKDAY(G28,3),IF(IFERROR(VLOOKUP(WORKDAY(G28,4),Feriados!B:C,2,FALSE),"")="",WORKDAY(G28,5),"ERROR"))))</f>
        <v>45030</v>
      </c>
      <c r="H29" s="45" t="str">
        <f>IFERROR(VLOOKUP(Calendario!$F29,$A$18:$B$44,2,FALSE),"")</f>
        <v/>
      </c>
      <c r="I29" s="45" t="str">
        <f>IFERROR(VLOOKUP(Calendario!$F29,$A$18:$D$44,4,FALSE),"")</f>
        <v/>
      </c>
      <c r="J29" s="40" t="str">
        <f>IFERROR(VLOOKUP(Calendario!$F29,Calendario!$A$18:$D$44,5,FALSE),"")</f>
        <v/>
      </c>
      <c r="K29" s="41" t="str">
        <f>IF(Calendario!$G29=WORKDAY(EOMONTH(Calendario!$G29,0),0),IF(LEFT(Calendario!$I29,5)="INTEG","INTEG"&amp;(N29+1),""),IF(LEFT(Calendario!$I29,5)="INTEG","INTEG"&amp;N29,""))</f>
        <v/>
      </c>
      <c r="L29" s="8" t="str">
        <f>IF(Calendario!$G29=$D$2,Calendario!$F29,"--")</f>
        <v>--</v>
      </c>
      <c r="M29" s="46" t="str">
        <f>IF(IF(EOMONTH(Calendario!$G29,0)-WEEKDAY(WORKDAY((EOMONTH(Calendario!$G29,0)+2),1))=G29,"L","-")="L","L",IF(AND(M28="L",N29=N28),"L","-"))</f>
        <v>-</v>
      </c>
      <c r="N29" s="46">
        <f>MONTH(Calendario!$G29)</f>
        <v>4</v>
      </c>
      <c r="O29" s="48">
        <f>+Calendario!$G29</f>
        <v>45030</v>
      </c>
    </row>
    <row r="30" ht="15.75" customHeight="1">
      <c r="A30" s="53">
        <f t="shared" si="1"/>
        <v>52</v>
      </c>
      <c r="B30" s="41" t="s">
        <v>36</v>
      </c>
      <c r="C30" s="41">
        <v>9.0</v>
      </c>
      <c r="D30" s="54" t="s">
        <v>37</v>
      </c>
      <c r="E30" s="43" t="str">
        <f>IF(OR(E29="è",E28="è",E27="è",E26="è",E25="è"),"",IF(Calendario!$G30=$D$2,"è",IF(Calendario!$G30=($M$1),"è",IF(Calendario!$G30=($M$2),"è",IF(Calendario!$G30=($M$3),"è",IF(Calendario!$G30=($M$4),"è",IF(Calendario!$G30=($M$5),"è","")))))))</f>
        <v/>
      </c>
      <c r="F30" s="39">
        <v>22.0</v>
      </c>
      <c r="G30" s="38">
        <f>IF(IFERROR(VLOOKUP(WORKDAY(G29,1),Feriados!B:C,2,FALSE),"")="",WORKDAY(G29,1),IF(IFERROR(VLOOKUP(WORKDAY(G29,2),Feriados!B:C,2,FALSE),"")="",WORKDAY(G29,2),IF(IFERROR(VLOOKUP(WORKDAY(G29,3),Feriados!B:C,2,FALSE),"")="",WORKDAY(G29,3),IF(IFERROR(VLOOKUP(WORKDAY(G29,4),Feriados!B:C,2,FALSE),"")="",WORKDAY(G29,5),"ERROR"))))</f>
        <v>45033</v>
      </c>
      <c r="H30" s="45" t="str">
        <f>IFERROR(VLOOKUP(Calendario!$F30,$A$18:$B$44,2,FALSE),"")</f>
        <v/>
      </c>
      <c r="I30" s="45" t="str">
        <f>IFERROR(VLOOKUP(Calendario!$F30,$A$18:$D$44,4,FALSE),"")</f>
        <v/>
      </c>
      <c r="J30" s="40" t="str">
        <f>IFERROR(VLOOKUP(Calendario!$F30,Calendario!$A$18:$D$44,5,FALSE),"")</f>
        <v/>
      </c>
      <c r="K30" s="41" t="str">
        <f>IF(Calendario!$G30=WORKDAY(EOMONTH(Calendario!$G30,0),0),IF(LEFT(Calendario!$I30,5)="INTEG","INTEG"&amp;(N30+1),""),IF(LEFT(Calendario!$I30,5)="INTEG","INTEG"&amp;N30,""))</f>
        <v/>
      </c>
      <c r="L30" s="8" t="str">
        <f>IF(Calendario!$G30=$D$2,Calendario!$F30,"--")</f>
        <v>--</v>
      </c>
      <c r="M30" s="46" t="str">
        <f>IF(IF(EOMONTH(Calendario!$G30,0)-WEEKDAY(WORKDAY((EOMONTH(Calendario!$G30,0)+2),1))=G30,"L","-")="L","L",IF(AND(M29="L",N30=N29),"L","-"))</f>
        <v>-</v>
      </c>
      <c r="N30" s="46">
        <f>MONTH(Calendario!$G30)</f>
        <v>4</v>
      </c>
      <c r="O30" s="48">
        <f>+Calendario!$G30</f>
        <v>45033</v>
      </c>
    </row>
    <row r="31" ht="15.75" customHeight="1">
      <c r="A31" s="53">
        <f t="shared" si="1"/>
        <v>61</v>
      </c>
      <c r="B31" s="41" t="s">
        <v>38</v>
      </c>
      <c r="C31" s="41">
        <v>3.0</v>
      </c>
      <c r="D31" s="54" t="s">
        <v>39</v>
      </c>
      <c r="E31" s="43" t="str">
        <f>IF(OR(E30="è",E29="è",E28="è",E27="è",E26="è"),"",IF(Calendario!$G31=$D$2,"è",IF(Calendario!$G31=($M$1),"è",IF(Calendario!$G31=($M$2),"è",IF(Calendario!$G31=($M$3),"è",IF(Calendario!$G31=($M$4),"è",IF(Calendario!$G31=($M$5),"è","")))))))</f>
        <v/>
      </c>
      <c r="F31" s="39">
        <v>23.0</v>
      </c>
      <c r="G31" s="38">
        <f>IF(IFERROR(VLOOKUP(WORKDAY(G30,1),Feriados!B:C,2,FALSE),"")="",WORKDAY(G30,1),IF(IFERROR(VLOOKUP(WORKDAY(G30,2),Feriados!B:C,2,FALSE),"")="",WORKDAY(G30,2),IF(IFERROR(VLOOKUP(WORKDAY(G30,3),Feriados!B:C,2,FALSE),"")="",WORKDAY(G30,3),IF(IFERROR(VLOOKUP(WORKDAY(G30,4),Feriados!B:C,2,FALSE),"")="",WORKDAY(G30,5),"ERROR"))))</f>
        <v>45034</v>
      </c>
      <c r="H31" s="45" t="str">
        <f>IFERROR(VLOOKUP(Calendario!$F31,$A$18:$B$44,2,FALSE),"")</f>
        <v/>
      </c>
      <c r="I31" s="45" t="str">
        <f>IFERROR(VLOOKUP(Calendario!$F31,$A$18:$D$44,4,FALSE),"")</f>
        <v/>
      </c>
      <c r="J31" s="40" t="str">
        <f>IFERROR(VLOOKUP(Calendario!$F31,Calendario!$A$18:$D$44,5,FALSE),"")</f>
        <v/>
      </c>
      <c r="K31" s="41" t="str">
        <f>IF(Calendario!$G31=WORKDAY(EOMONTH(Calendario!$G31,0),0),IF(LEFT(Calendario!$I31,5)="INTEG","INTEG"&amp;(N31+1),""),IF(LEFT(Calendario!$I31,5)="INTEG","INTEG"&amp;N31,""))</f>
        <v/>
      </c>
      <c r="L31" s="8" t="str">
        <f>IF(Calendario!$G31=$D$2,Calendario!$F31,"--")</f>
        <v>--</v>
      </c>
      <c r="M31" s="46" t="str">
        <f>IF(IF(EOMONTH(Calendario!$G31,0)-WEEKDAY(WORKDAY((EOMONTH(Calendario!$G31,0)+2),1))=G31,"L","-")="L","L",IF(AND(M30="L",N31=N30),"L","-"))</f>
        <v>-</v>
      </c>
      <c r="N31" s="46">
        <f>MONTH(Calendario!$G31)</f>
        <v>4</v>
      </c>
      <c r="O31" s="48">
        <f>+Calendario!$G31</f>
        <v>45034</v>
      </c>
    </row>
    <row r="32" ht="15.75" customHeight="1">
      <c r="A32" s="53">
        <f t="shared" si="1"/>
        <v>64</v>
      </c>
      <c r="B32" s="41" t="s">
        <v>40</v>
      </c>
      <c r="C32" s="41">
        <v>9.0</v>
      </c>
      <c r="D32" s="54" t="s">
        <v>41</v>
      </c>
      <c r="E32" s="43" t="str">
        <f>IF(OR(E31="è",E30="è",E29="è",E28="è",E27="è"),"",IF(Calendario!$G32=$D$2,"è",IF(Calendario!$G32=($M$1),"è",IF(Calendario!$G32=($M$2),"è",IF(Calendario!$G32=($M$3),"è",IF(Calendario!$G32=($M$4),"è",IF(Calendario!$G32=($M$5),"è","")))))))</f>
        <v/>
      </c>
      <c r="F32" s="39">
        <v>24.0</v>
      </c>
      <c r="G32" s="38">
        <f>IF(IFERROR(VLOOKUP(WORKDAY(G31,1),Feriados!B:C,2,FALSE),"")="",WORKDAY(G31,1),IF(IFERROR(VLOOKUP(WORKDAY(G31,2),Feriados!B:C,2,FALSE),"")="",WORKDAY(G31,2),IF(IFERROR(VLOOKUP(WORKDAY(G31,3),Feriados!B:C,2,FALSE),"")="",WORKDAY(G31,3),IF(IFERROR(VLOOKUP(WORKDAY(G31,4),Feriados!B:C,2,FALSE),"")="",WORKDAY(G31,5),"ERROR"))))</f>
        <v>45035</v>
      </c>
      <c r="H32" s="45" t="str">
        <f>IFERROR(VLOOKUP(Calendario!$F32,$A$18:$B$44,2,FALSE),"")</f>
        <v/>
      </c>
      <c r="I32" s="45" t="str">
        <f>IFERROR(VLOOKUP(Calendario!$F32,$A$18:$D$44,4,FALSE),"")</f>
        <v/>
      </c>
      <c r="J32" s="40" t="str">
        <f>IFERROR(VLOOKUP(Calendario!$F32,Calendario!$A$18:$D$44,5,FALSE),"")</f>
        <v/>
      </c>
      <c r="K32" s="41" t="str">
        <f>IF(Calendario!$G32=WORKDAY(EOMONTH(Calendario!$G32,0),0),IF(LEFT(Calendario!$I32,5)="INTEG","INTEG"&amp;(N32+1),""),IF(LEFT(Calendario!$I32,5)="INTEG","INTEG"&amp;N32,""))</f>
        <v/>
      </c>
      <c r="L32" s="8" t="str">
        <f>IF(Calendario!$G32=$D$2,Calendario!$F32,"--")</f>
        <v>--</v>
      </c>
      <c r="M32" s="46" t="str">
        <f>IF(IF(EOMONTH(Calendario!$G32,0)-WEEKDAY(WORKDAY((EOMONTH(Calendario!$G32,0)+2),1))=G32,"L","-")="L","L",IF(AND(M31="L",N32=N31),"L","-"))</f>
        <v>-</v>
      </c>
      <c r="N32" s="46">
        <f>MONTH(Calendario!$G32)</f>
        <v>4</v>
      </c>
      <c r="O32" s="48">
        <f>+Calendario!$G32</f>
        <v>45035</v>
      </c>
    </row>
    <row r="33" ht="15.75" customHeight="1">
      <c r="A33" s="53">
        <f t="shared" si="1"/>
        <v>73</v>
      </c>
      <c r="B33" s="41" t="s">
        <v>42</v>
      </c>
      <c r="C33" s="41">
        <v>4.0</v>
      </c>
      <c r="D33" s="54" t="s">
        <v>43</v>
      </c>
      <c r="E33" s="43" t="str">
        <f>IF(OR(E32="è",E31="è",E30="è",E29="è",E28="è"),"",IF(Calendario!$G33=$D$2,"è",IF(Calendario!$G33=($M$1),"è",IF(Calendario!$G33=($M$2),"è",IF(Calendario!$G33=($M$3),"è",IF(Calendario!$G33=($M$4),"è",IF(Calendario!$G33=($M$5),"è","")))))))</f>
        <v/>
      </c>
      <c r="F33" s="39">
        <v>25.0</v>
      </c>
      <c r="G33" s="38">
        <f>IF(IFERROR(VLOOKUP(WORKDAY(G32,1),Feriados!B:C,2,FALSE),"")="",WORKDAY(G32,1),IF(IFERROR(VLOOKUP(WORKDAY(G32,2),Feriados!B:C,2,FALSE),"")="",WORKDAY(G32,2),IF(IFERROR(VLOOKUP(WORKDAY(G32,3),Feriados!B:C,2,FALSE),"")="",WORKDAY(G32,3),IF(IFERROR(VLOOKUP(WORKDAY(G32,4),Feriados!B:C,2,FALSE),"")="",WORKDAY(G32,5),"ERROR"))))</f>
        <v>45036</v>
      </c>
      <c r="H33" s="45" t="str">
        <f>IFERROR(VLOOKUP(Calendario!$F33,$A$18:$B$44,2,FALSE),"")</f>
        <v>Guia09</v>
      </c>
      <c r="I33" s="45" t="str">
        <f>IFERROR(VLOOKUP(Calendario!$F33,$A$18:$D$44,4,FALSE),"")</f>
        <v>Clase de Utilidad</v>
      </c>
      <c r="J33" s="40" t="str">
        <f>IFERROR(VLOOKUP(Calendario!$F33,Calendario!$A$18:$D$44,5,FALSE),"")</f>
        <v/>
      </c>
      <c r="K33" s="41" t="str">
        <f>IF(Calendario!$G33=WORKDAY(EOMONTH(Calendario!$G33,0),0),IF(LEFT(Calendario!$I33,5)="INTEG","INTEG"&amp;(N33+1),""),IF(LEFT(Calendario!$I33,5)="INTEG","INTEG"&amp;N33,""))</f>
        <v/>
      </c>
      <c r="L33" s="8" t="str">
        <f>IF(Calendario!$G33=$D$2,Calendario!$F33,"--")</f>
        <v>--</v>
      </c>
      <c r="M33" s="46" t="str">
        <f>IF(IF(EOMONTH(Calendario!$G33,0)-WEEKDAY(WORKDAY((EOMONTH(Calendario!$G33,0)+2),1))=G33,"L","-")="L","L",IF(AND(M32="L",N33=N32),"L","-"))</f>
        <v>-</v>
      </c>
      <c r="N33" s="46">
        <f>MONTH(Calendario!$G33)</f>
        <v>4</v>
      </c>
      <c r="O33" s="48">
        <f>+Calendario!$G33</f>
        <v>45036</v>
      </c>
    </row>
    <row r="34" ht="15.75" customHeight="1">
      <c r="A34" s="53">
        <f t="shared" si="1"/>
        <v>77</v>
      </c>
      <c r="B34" s="41" t="s">
        <v>44</v>
      </c>
      <c r="C34" s="41">
        <v>10.0</v>
      </c>
      <c r="D34" s="54" t="s">
        <v>45</v>
      </c>
      <c r="E34" s="43" t="str">
        <f>IF(OR(E33="è",E32="è",E31="è",E30="è",E29="è"),"",IF(Calendario!$G34=$D$2,"è",IF(Calendario!$G34=($M$1),"è",IF(Calendario!$G34=($M$2),"è",IF(Calendario!$G34=($M$3),"è",IF(Calendario!$G34=($M$4),"è",IF(Calendario!$G34=($M$5),"è","")))))))</f>
        <v/>
      </c>
      <c r="F34" s="39">
        <v>26.0</v>
      </c>
      <c r="G34" s="38">
        <f>IF(IFERROR(VLOOKUP(WORKDAY(G33,1),Feriados!B:C,2,FALSE),"")="",WORKDAY(G33,1),IF(IFERROR(VLOOKUP(WORKDAY(G33,2),Feriados!B:C,2,FALSE),"")="",WORKDAY(G33,2),IF(IFERROR(VLOOKUP(WORKDAY(G33,3),Feriados!B:C,2,FALSE),"")="",WORKDAY(G33,3),IF(IFERROR(VLOOKUP(WORKDAY(G33,4),Feriados!B:C,2,FALSE),"")="",WORKDAY(G33,5),"ERROR"))))</f>
        <v>45037</v>
      </c>
      <c r="H34" s="45" t="str">
        <f>IFERROR(VLOOKUP(Calendario!$F34,$A$18:$B$44,2,FALSE),"")</f>
        <v/>
      </c>
      <c r="I34" s="45" t="str">
        <f>IFERROR(VLOOKUP(Calendario!$F34,$A$18:$D$44,4,FALSE),"")</f>
        <v/>
      </c>
      <c r="J34" s="40" t="str">
        <f>IFERROR(VLOOKUP(Calendario!$F34,Calendario!$A$18:$D$44,5,FALSE),"")</f>
        <v/>
      </c>
      <c r="K34" s="41" t="str">
        <f>IF(Calendario!$G34=WORKDAY(EOMONTH(Calendario!$G34,0),0),IF(LEFT(Calendario!$I34,5)="INTEG","INTEG"&amp;(N34+1),""),IF(LEFT(Calendario!$I34,5)="INTEG","INTEG"&amp;N34,""))</f>
        <v/>
      </c>
      <c r="L34" s="8" t="str">
        <f>IF(Calendario!$G34=$D$2,Calendario!$F34,"--")</f>
        <v>--</v>
      </c>
      <c r="M34" s="46" t="str">
        <f>IF(IF(EOMONTH(Calendario!$G34,0)-WEEKDAY(WORKDAY((EOMONTH(Calendario!$G34,0)+2),1))=G34,"L","-")="L","L",IF(AND(M33="L",N34=N33),"L","-"))</f>
        <v>-</v>
      </c>
      <c r="N34" s="46">
        <f>MONTH(Calendario!$G34)</f>
        <v>4</v>
      </c>
      <c r="O34" s="48">
        <f>+Calendario!$G34</f>
        <v>45037</v>
      </c>
    </row>
    <row r="35" ht="15.75" customHeight="1">
      <c r="A35" s="53">
        <f t="shared" si="1"/>
        <v>87</v>
      </c>
      <c r="B35" s="41" t="s">
        <v>46</v>
      </c>
      <c r="C35" s="41">
        <v>1.0</v>
      </c>
      <c r="D35" s="54" t="s">
        <v>47</v>
      </c>
      <c r="E35" s="43" t="str">
        <f>IF(OR(E34="è",E33="è",E32="è",E31="è",E30="è"),"",IF(Calendario!$G35=$D$2,"è",IF(Calendario!$G35=($M$1),"è",IF(Calendario!$G35=($M$2),"è",IF(Calendario!$G35=($M$3),"è",IF(Calendario!$G35=($M$4),"è",IF(Calendario!$G35=($M$5),"è","")))))))</f>
        <v/>
      </c>
      <c r="F35" s="39">
        <v>27.0</v>
      </c>
      <c r="G35" s="38">
        <f>IF(IFERROR(VLOOKUP(WORKDAY(G34,1),Feriados!B:C,2,FALSE),"")="",WORKDAY(G34,1),IF(IFERROR(VLOOKUP(WORKDAY(G34,2),Feriados!B:C,2,FALSE),"")="",WORKDAY(G34,2),IF(IFERROR(VLOOKUP(WORKDAY(G34,3),Feriados!B:C,2,FALSE),"")="",WORKDAY(G34,3),IF(IFERROR(VLOOKUP(WORKDAY(G34,4),Feriados!B:C,2,FALSE),"")="",WORKDAY(G34,5),"ERROR"))))</f>
        <v>45040</v>
      </c>
      <c r="H35" s="45" t="str">
        <f>IFERROR(VLOOKUP(Calendario!$F35,$A$18:$B$44,2,FALSE),"")</f>
        <v/>
      </c>
      <c r="I35" s="45" t="str">
        <f>IFERROR(VLOOKUP(Calendario!$F35,$A$18:$D$44,4,FALSE),"")</f>
        <v/>
      </c>
      <c r="J35" s="40" t="str">
        <f>IFERROR(VLOOKUP(Calendario!$F35,Calendario!$A$18:$D$44,5,FALSE),"")</f>
        <v/>
      </c>
      <c r="K35" s="41" t="str">
        <f>IF(Calendario!$G35=WORKDAY(EOMONTH(Calendario!$G35,0),0),IF(LEFT(Calendario!$I35,5)="INTEG","INTEG"&amp;(N35+1),""),IF(LEFT(Calendario!$I35,5)="INTEG","INTEG"&amp;N35,""))</f>
        <v/>
      </c>
      <c r="L35" s="8" t="str">
        <f>IF(Calendario!$G35=$D$2,Calendario!$F35,"--")</f>
        <v>--</v>
      </c>
      <c r="M35" s="46" t="str">
        <f>IF(IF(EOMONTH(Calendario!$G35,0)-WEEKDAY(WORKDAY((EOMONTH(Calendario!$G35,0)+2),1))=G35,"L","-")="L","L",IF(AND(M34="L",N35=N34),"L","-"))</f>
        <v>-</v>
      </c>
      <c r="N35" s="46">
        <f>MONTH(Calendario!$G35)</f>
        <v>4</v>
      </c>
      <c r="O35" s="48">
        <f>+Calendario!$G35</f>
        <v>45040</v>
      </c>
    </row>
    <row r="36" ht="15.75" customHeight="1">
      <c r="A36" s="53">
        <f t="shared" si="1"/>
        <v>88</v>
      </c>
      <c r="B36" s="41" t="s">
        <v>48</v>
      </c>
      <c r="C36" s="40">
        <v>9.0</v>
      </c>
      <c r="D36" s="39" t="s">
        <v>49</v>
      </c>
      <c r="E36" s="43" t="str">
        <f>IF(OR(E35="è",E34="è",E33="è",E32="è",E31="è"),"",IF(Calendario!$G36=$D$2,"è",IF(Calendario!$G36=($M$1),"è",IF(Calendario!$G36=($M$2),"è",IF(Calendario!$G36=($M$3),"è",IF(Calendario!$G36=($M$4),"è",IF(Calendario!$G36=($M$5),"è","")))))))</f>
        <v/>
      </c>
      <c r="F36" s="39">
        <v>28.0</v>
      </c>
      <c r="G36" s="38">
        <f>IF(IFERROR(VLOOKUP(WORKDAY(G35,1),Feriados!B:C,2,FALSE),"")="",WORKDAY(G35,1),IF(IFERROR(VLOOKUP(WORKDAY(G35,2),Feriados!B:C,2,FALSE),"")="",WORKDAY(G35,2),IF(IFERROR(VLOOKUP(WORKDAY(G35,3),Feriados!B:C,2,FALSE),"")="",WORKDAY(G35,3),IF(IFERROR(VLOOKUP(WORKDAY(G35,4),Feriados!B:C,2,FALSE),"")="",WORKDAY(G35,5),"ERROR"))))</f>
        <v>45041</v>
      </c>
      <c r="H36" s="45" t="str">
        <f>IFERROR(VLOOKUP(Calendario!$F36,$A$18:$B$44,2,FALSE),"")</f>
        <v/>
      </c>
      <c r="I36" s="45" t="str">
        <f>IFERROR(VLOOKUP(Calendario!$F36,$A$18:$D$44,4,FALSE),"")</f>
        <v/>
      </c>
      <c r="J36" s="40" t="str">
        <f>IFERROR(VLOOKUP(Calendario!$F36,Calendario!$A$18:$D$44,5,FALSE),"")</f>
        <v/>
      </c>
      <c r="K36" s="41" t="str">
        <f>IF(Calendario!$G36=WORKDAY(EOMONTH(Calendario!$G36,0),0),IF(LEFT(Calendario!$I36,5)="INTEG","INTEG"&amp;(N36+1),""),IF(LEFT(Calendario!$I36,5)="INTEG","INTEG"&amp;N36,""))</f>
        <v/>
      </c>
      <c r="L36" s="8" t="str">
        <f>IF(Calendario!$G36=$D$2,Calendario!$F36,"--")</f>
        <v>--</v>
      </c>
      <c r="M36" s="46" t="str">
        <f>IF(IF(EOMONTH(Calendario!$G36,0)-WEEKDAY(WORKDAY((EOMONTH(Calendario!$G36,0)+2),1))=G36,"L","-")="L","L",IF(AND(M35="L",N36=N35),"L","-"))</f>
        <v>-</v>
      </c>
      <c r="N36" s="46">
        <f>MONTH(Calendario!$G36)</f>
        <v>4</v>
      </c>
      <c r="O36" s="48">
        <f>+Calendario!$G36</f>
        <v>45041</v>
      </c>
    </row>
    <row r="37" ht="15.75" customHeight="1">
      <c r="A37" s="53">
        <f t="shared" si="1"/>
        <v>97</v>
      </c>
      <c r="B37" s="41" t="s">
        <v>50</v>
      </c>
      <c r="C37" s="40">
        <v>12.0</v>
      </c>
      <c r="D37" s="39" t="s">
        <v>51</v>
      </c>
      <c r="E37" s="43" t="str">
        <f>IF(OR(E36="è",E35="è",E34="è",E33="è",E32="è"),"",IF(Calendario!$G37=$D$2,"è",IF(Calendario!$G37=($M$1),"è",IF(Calendario!$G37=($M$2),"è",IF(Calendario!$G37=($M$3),"è",IF(Calendario!$G37=($M$4),"è",IF(Calendario!$G37=($M$5),"è","")))))))</f>
        <v/>
      </c>
      <c r="F37" s="39">
        <v>29.0</v>
      </c>
      <c r="G37" s="38">
        <f>IF(IFERROR(VLOOKUP(WORKDAY(G36,1),Feriados!B:C,2,FALSE),"")="",WORKDAY(G36,1),IF(IFERROR(VLOOKUP(WORKDAY(G36,2),Feriados!B:C,2,FALSE),"")="",WORKDAY(G36,2),IF(IFERROR(VLOOKUP(WORKDAY(G36,3),Feriados!B:C,2,FALSE),"")="",WORKDAY(G36,3),IF(IFERROR(VLOOKUP(WORKDAY(G36,4),Feriados!B:C,2,FALSE),"")="",WORKDAY(G36,5),"ERROR"))))</f>
        <v>45042</v>
      </c>
      <c r="H37" s="45" t="str">
        <f>IFERROR(VLOOKUP(Calendario!$F37,$A$18:$B$44,2,FALSE),"")</f>
        <v/>
      </c>
      <c r="I37" s="45" t="str">
        <f>IFERROR(VLOOKUP(Calendario!$F37,$A$18:$D$44,4,FALSE),"")</f>
        <v/>
      </c>
      <c r="J37" s="40" t="str">
        <f>IFERROR(VLOOKUP(Calendario!$F37,Calendario!$A$18:$D$44,5,FALSE),"")</f>
        <v/>
      </c>
      <c r="K37" s="41" t="str">
        <f>IF(Calendario!$G37=WORKDAY(EOMONTH(Calendario!$G37,0),0),IF(LEFT(Calendario!$I37,5)="INTEG","INTEG"&amp;(N37+1),""),IF(LEFT(Calendario!$I37,5)="INTEG","INTEG"&amp;N37,""))</f>
        <v/>
      </c>
      <c r="L37" s="8" t="str">
        <f>IF(Calendario!$G37=$D$2,Calendario!$F37,"--")</f>
        <v>--</v>
      </c>
      <c r="M37" s="46" t="str">
        <f>IF(IF(EOMONTH(Calendario!$G37,0)-WEEKDAY(WORKDAY((EOMONTH(Calendario!$G37,0)+2),1))=G37,"L","-")="L","L",IF(AND(M36="L",N37=N36),"L","-"))</f>
        <v>L</v>
      </c>
      <c r="N37" s="46">
        <f>MONTH(Calendario!$G37)</f>
        <v>4</v>
      </c>
      <c r="O37" s="48">
        <f>+Calendario!$G37</f>
        <v>45042</v>
      </c>
    </row>
    <row r="38" ht="15.75" customHeight="1">
      <c r="A38" s="53">
        <f t="shared" si="1"/>
        <v>109</v>
      </c>
      <c r="B38" s="41" t="s">
        <v>52</v>
      </c>
      <c r="C38" s="40">
        <v>11.0</v>
      </c>
      <c r="D38" s="39" t="s">
        <v>53</v>
      </c>
      <c r="E38" s="43" t="str">
        <f>IF(OR(E37="è",E36="è",E35="è",E34="è",E33="è"),"",IF(Calendario!$G38=$D$2,"è",IF(Calendario!$G38=($M$1),"è",IF(Calendario!$G38=($M$2),"è",IF(Calendario!$G38=($M$3),"è",IF(Calendario!$G38=($M$4),"è",IF(Calendario!$G38=($M$5),"è","")))))))</f>
        <v/>
      </c>
      <c r="F38" s="39">
        <v>30.0</v>
      </c>
      <c r="G38" s="38">
        <f>IF(IFERROR(VLOOKUP(WORKDAY(G37,1),Feriados!B:C,2,FALSE),"")="",WORKDAY(G37,1),IF(IFERROR(VLOOKUP(WORKDAY(G37,2),Feriados!B:C,2,FALSE),"")="",WORKDAY(G37,2),IF(IFERROR(VLOOKUP(WORKDAY(G37,3),Feriados!B:C,2,FALSE),"")="",WORKDAY(G37,3),IF(IFERROR(VLOOKUP(WORKDAY(G37,4),Feriados!B:C,2,FALSE),"")="",WORKDAY(G37,5),"ERROR"))))</f>
        <v>45043</v>
      </c>
      <c r="H38" s="45" t="str">
        <f>IFERROR(VLOOKUP(Calendario!$F38,$A$18:$B$44,2,FALSE),"")</f>
        <v/>
      </c>
      <c r="I38" s="45" t="str">
        <f>IFERROR(VLOOKUP(Calendario!$F38,$A$18:$D$44,4,FALSE),"")</f>
        <v/>
      </c>
      <c r="J38" s="40" t="str">
        <f>IFERROR(VLOOKUP(Calendario!$F38,Calendario!$A$18:$D$44,5,FALSE),"")</f>
        <v/>
      </c>
      <c r="K38" s="41" t="str">
        <f>IF(Calendario!$G38=WORKDAY(EOMONTH(Calendario!$G38,0),0),IF(LEFT(Calendario!$I38,5)="INTEG","INTEG"&amp;(N38+1),""),IF(LEFT(Calendario!$I38,5)="INTEG","INTEG"&amp;N38,""))</f>
        <v/>
      </c>
      <c r="L38" s="8" t="str">
        <f>IF(Calendario!$G38=$D$2,Calendario!$F38,"--")</f>
        <v>--</v>
      </c>
      <c r="M38" s="46" t="str">
        <f>IF(IF(EOMONTH(Calendario!$G38,0)-WEEKDAY(WORKDAY((EOMONTH(Calendario!$G38,0)+2),1))=G38,"L","-")="L","L",IF(AND(M37="L",N38=N37),"L","-"))</f>
        <v>L</v>
      </c>
      <c r="N38" s="46">
        <f>MONTH(Calendario!$G38)</f>
        <v>4</v>
      </c>
      <c r="O38" s="48">
        <f>+Calendario!$G38</f>
        <v>45043</v>
      </c>
    </row>
    <row r="39" ht="15.75" customHeight="1">
      <c r="A39" s="53">
        <f t="shared" si="1"/>
        <v>120</v>
      </c>
      <c r="B39" s="41" t="s">
        <v>54</v>
      </c>
      <c r="C39" s="40">
        <v>1.0</v>
      </c>
      <c r="D39" s="54" t="s">
        <v>47</v>
      </c>
      <c r="E39" s="43" t="str">
        <f>IF(OR(E38="è",E37="è",E36="è",E35="è",E34="è"),"",IF(Calendario!$G39=$D$2,"è",IF(Calendario!$G39=($M$1),"è",IF(Calendario!$G39=($M$2),"è",IF(Calendario!$G39=($M$3),"è",IF(Calendario!$G39=($M$4),"è",IF(Calendario!$G39=($M$5),"è","")))))))</f>
        <v/>
      </c>
      <c r="F39" s="39">
        <v>31.0</v>
      </c>
      <c r="G39" s="38">
        <f>IF(IFERROR(VLOOKUP(WORKDAY(G38,1),Feriados!B:C,2,FALSE),"")="",WORKDAY(G38,1),IF(IFERROR(VLOOKUP(WORKDAY(G38,2),Feriados!B:C,2,FALSE),"")="",WORKDAY(G38,2),IF(IFERROR(VLOOKUP(WORKDAY(G38,3),Feriados!B:C,2,FALSE),"")="",WORKDAY(G38,3),IF(IFERROR(VLOOKUP(WORKDAY(G38,4),Feriados!B:C,2,FALSE),"")="",WORKDAY(G38,5),"ERROR"))))</f>
        <v>45044</v>
      </c>
      <c r="H39" s="45" t="str">
        <f>IFERROR(VLOOKUP(Calendario!$F39,$A$18:$B$44,2,FALSE),"")</f>
        <v/>
      </c>
      <c r="I39" s="45" t="str">
        <f>IFERROR(VLOOKUP(Calendario!$F39,$A$18:$D$44,4,FALSE),"")</f>
        <v/>
      </c>
      <c r="J39" s="40" t="str">
        <f>IFERROR(VLOOKUP(Calendario!$F39,Calendario!$A$18:$D$44,5,FALSE),"")</f>
        <v/>
      </c>
      <c r="K39" s="41" t="str">
        <f>IF(Calendario!$G39=WORKDAY(EOMONTH(Calendario!$G39,0),0),IF(LEFT(Calendario!$I39,5)="INTEG","INTEG"&amp;(N39+1),""),IF(LEFT(Calendario!$I39,5)="INTEG","INTEG"&amp;N39,""))</f>
        <v/>
      </c>
      <c r="L39" s="8" t="str">
        <f>IF(Calendario!$G39=$D$2,Calendario!$F39,"--")</f>
        <v>--</v>
      </c>
      <c r="M39" s="46" t="str">
        <f>IF(IF(EOMONTH(Calendario!$G39,0)-WEEKDAY(WORKDAY((EOMONTH(Calendario!$G39,0)+2),1))=G39,"L","-")="L","L",IF(AND(M38="L",N39=N38),"L","-"))</f>
        <v>L</v>
      </c>
      <c r="N39" s="46">
        <f>MONTH(Calendario!$G39)</f>
        <v>4</v>
      </c>
      <c r="O39" s="48">
        <f>+Calendario!$G39</f>
        <v>45044</v>
      </c>
    </row>
    <row r="40" ht="15.75" customHeight="1">
      <c r="A40" s="53">
        <f t="shared" si="1"/>
        <v>121</v>
      </c>
      <c r="B40" s="41" t="s">
        <v>55</v>
      </c>
      <c r="C40" s="40">
        <v>12.0</v>
      </c>
      <c r="D40" s="39" t="s">
        <v>56</v>
      </c>
      <c r="E40" s="43" t="str">
        <f>IF(OR(E39="è",E38="è",E37="è",E36="è",E35="è"),"",IF(Calendario!$G40=$D$2,"è",IF(Calendario!$G40=($M$1),"è",IF(Calendario!$G40=($M$2),"è",IF(Calendario!$G40=($M$3),"è",IF(Calendario!$G40=($M$4),"è",IF(Calendario!$G40=($M$5),"è","")))))))</f>
        <v/>
      </c>
      <c r="F40" s="39">
        <v>32.0</v>
      </c>
      <c r="G40" s="38">
        <f>IF(IFERROR(VLOOKUP(WORKDAY(G39,1),Feriados!B:C,2,FALSE),"")="",WORKDAY(G39,1),IF(IFERROR(VLOOKUP(WORKDAY(G39,2),Feriados!B:C,2,FALSE),"")="",WORKDAY(G39,2),IF(IFERROR(VLOOKUP(WORKDAY(G39,3),Feriados!B:C,2,FALSE),"")="",WORKDAY(G39,3),IF(IFERROR(VLOOKUP(WORKDAY(G39,4),Feriados!B:C,2,FALSE),"")="",WORKDAY(G39,5),"ERROR"))))</f>
        <v>45048</v>
      </c>
      <c r="H40" s="45" t="str">
        <f>IFERROR(VLOOKUP(Calendario!$F40,$A$18:$B$44,2,FALSE),"")</f>
        <v/>
      </c>
      <c r="I40" s="45" t="str">
        <f>IFERROR(VLOOKUP(Calendario!$F40,$A$18:$D$44,4,FALSE),"")</f>
        <v/>
      </c>
      <c r="J40" s="40" t="str">
        <f>IFERROR(VLOOKUP(Calendario!$F40,Calendario!$A$18:$D$44,5,FALSE),"")</f>
        <v/>
      </c>
      <c r="K40" s="41" t="str">
        <f>IF(Calendario!$G40=WORKDAY(EOMONTH(Calendario!$G40,0),0),IF(LEFT(Calendario!$I40,5)="INTEG","INTEG"&amp;(N40+1),""),IF(LEFT(Calendario!$I40,5)="INTEG","INTEG"&amp;N40,""))</f>
        <v/>
      </c>
      <c r="L40" s="8" t="str">
        <f>IF(Calendario!$G40=$D$2,Calendario!$F40,"--")</f>
        <v>--</v>
      </c>
      <c r="M40" s="46" t="str">
        <f>IF(IF(EOMONTH(Calendario!$G40,0)-WEEKDAY(WORKDAY((EOMONTH(Calendario!$G40,0)+2),1))=G40,"L","-")="L","L",IF(AND(M39="L",N40=N39),"L","-"))</f>
        <v>-</v>
      </c>
      <c r="N40" s="46">
        <f>MONTH(Calendario!$G40)</f>
        <v>5</v>
      </c>
      <c r="O40" s="48">
        <f>+Calendario!$G40</f>
        <v>45048</v>
      </c>
    </row>
    <row r="41" ht="15.75" customHeight="1">
      <c r="A41" s="53">
        <f t="shared" si="1"/>
        <v>133</v>
      </c>
      <c r="B41" s="41" t="s">
        <v>57</v>
      </c>
      <c r="C41" s="40">
        <v>1.0</v>
      </c>
      <c r="D41" s="39" t="s">
        <v>58</v>
      </c>
      <c r="E41" s="43" t="str">
        <f>IF(OR(E40="è",E39="è",E38="è",E37="è",E36="è"),"",IF(Calendario!$G41=$D$2,"è",IF(Calendario!$G41=($M$1),"è",IF(Calendario!$G41=($M$2),"è",IF(Calendario!$G41=($M$3),"è",IF(Calendario!$G41=($M$4),"è",IF(Calendario!$G41=($M$5),"è","")))))))</f>
        <v/>
      </c>
      <c r="F41" s="39">
        <v>33.0</v>
      </c>
      <c r="G41" s="38">
        <f>IF(IFERROR(VLOOKUP(WORKDAY(G40,1),Feriados!B:C,2,FALSE),"")="",WORKDAY(G40,1),IF(IFERROR(VLOOKUP(WORKDAY(G40,2),Feriados!B:C,2,FALSE),"")="",WORKDAY(G40,2),IF(IFERROR(VLOOKUP(WORKDAY(G40,3),Feriados!B:C,2,FALSE),"")="",WORKDAY(G40,3),IF(IFERROR(VLOOKUP(WORKDAY(G40,4),Feriados!B:C,2,FALSE),"")="",WORKDAY(G40,5),"ERROR"))))</f>
        <v>45049</v>
      </c>
      <c r="H41" s="45" t="str">
        <f>IFERROR(VLOOKUP(Calendario!$F41,$A$18:$B$44,2,FALSE),"")</f>
        <v>Etapa 2 - Back End - Java 1</v>
      </c>
      <c r="I41" s="45" t="str">
        <f>IFERROR(VLOOKUP(Calendario!$F41,$A$18:$D$44,4,FALSE),"")</f>
        <v>INTEGRADOR- HsCátedras 90hs</v>
      </c>
      <c r="J41" s="40" t="str">
        <f>IFERROR(VLOOKUP(Calendario!$F41,Calendario!$A$18:$D$44,5,FALSE),"")</f>
        <v/>
      </c>
      <c r="K41" s="41" t="str">
        <f>IF(Calendario!$G41=WORKDAY(EOMONTH(Calendario!$G41,0),0),IF(LEFT(Calendario!$I41,5)="INTEG","INTEG"&amp;(N41+1),""),IF(LEFT(Calendario!$I41,5)="INTEG","INTEG"&amp;N41,""))</f>
        <v>INTEG5</v>
      </c>
      <c r="L41" s="8" t="str">
        <f>IF(Calendario!$G41=$D$2,Calendario!$F41,"--")</f>
        <v>--</v>
      </c>
      <c r="M41" s="46" t="str">
        <f>IF(IF(EOMONTH(Calendario!$G41,0)-WEEKDAY(WORKDAY((EOMONTH(Calendario!$G41,0)+2),1))=G41,"L","-")="L","L",IF(AND(M40="L",N41=N40),"L","-"))</f>
        <v>-</v>
      </c>
      <c r="N41" s="46">
        <f>MONTH(Calendario!$G41)</f>
        <v>5</v>
      </c>
      <c r="O41" s="48">
        <f>+Calendario!$G41</f>
        <v>45049</v>
      </c>
    </row>
    <row r="42" ht="15.75" customHeight="1">
      <c r="A42" s="53">
        <f t="shared" si="1"/>
        <v>134</v>
      </c>
      <c r="B42" s="41" t="s">
        <v>59</v>
      </c>
      <c r="C42" s="40">
        <v>26.0</v>
      </c>
      <c r="D42" s="39" t="s">
        <v>60</v>
      </c>
      <c r="E42" s="43" t="str">
        <f>IF(OR(E41="è",E40="è",E39="è",E38="è",E37="è"),"",IF(Calendario!$G42=$D$2,"è",IF(Calendario!$G42=($M$1),"è",IF(Calendario!$G42=($M$2),"è",IF(Calendario!$G42=($M$3),"è",IF(Calendario!$G42=($M$4),"è",IF(Calendario!$G42=($M$5),"è","")))))))</f>
        <v/>
      </c>
      <c r="F42" s="39">
        <v>34.0</v>
      </c>
      <c r="G42" s="38">
        <f>IF(IFERROR(VLOOKUP(WORKDAY(G41,1),Feriados!B:C,2,FALSE),"")="",WORKDAY(G41,1),IF(IFERROR(VLOOKUP(WORKDAY(G41,2),Feriados!B:C,2,FALSE),"")="",WORKDAY(G41,2),IF(IFERROR(VLOOKUP(WORKDAY(G41,3),Feriados!B:C,2,FALSE),"")="",WORKDAY(G41,3),IF(IFERROR(VLOOKUP(WORKDAY(G41,4),Feriados!B:C,2,FALSE),"")="",WORKDAY(G41,5),"ERROR"))))</f>
        <v>45050</v>
      </c>
      <c r="H42" s="45" t="str">
        <f>IFERROR(VLOOKUP(Calendario!$F42,$A$18:$B$44,2,FALSE),"")</f>
        <v>Guia10</v>
      </c>
      <c r="I42" s="45" t="str">
        <f>IFERROR(VLOOKUP(Calendario!$F42,$A$18:$D$44,4,FALSE),"")</f>
        <v>Colecciones</v>
      </c>
      <c r="J42" s="40" t="str">
        <f>IFERROR(VLOOKUP(Calendario!$F42,Calendario!$A$18:$D$44,5,FALSE),"")</f>
        <v/>
      </c>
      <c r="K42" s="41" t="str">
        <f>IF(Calendario!$G42=WORKDAY(EOMONTH(Calendario!$G42,0),0),IF(LEFT(Calendario!$I42,5)="INTEG","INTEG"&amp;(N42+1),""),IF(LEFT(Calendario!$I42,5)="INTEG","INTEG"&amp;N42,""))</f>
        <v/>
      </c>
      <c r="L42" s="8" t="str">
        <f>IF(Calendario!$G42=$D$2,Calendario!$F42,"--")</f>
        <v>--</v>
      </c>
      <c r="M42" s="46" t="str">
        <f>IF(IF(EOMONTH(Calendario!$G42,0)-WEEKDAY(WORKDAY((EOMONTH(Calendario!$G42,0)+2),1))=G42,"L","-")="L","L",IF(AND(M41="L",N42=N41),"L","-"))</f>
        <v>-</v>
      </c>
      <c r="N42" s="46">
        <f>MONTH(Calendario!$G42)</f>
        <v>5</v>
      </c>
      <c r="O42" s="48">
        <f>+Calendario!$G42</f>
        <v>45050</v>
      </c>
    </row>
    <row r="43" ht="15.75" customHeight="1">
      <c r="A43" s="53">
        <f t="shared" si="1"/>
        <v>160</v>
      </c>
      <c r="B43" s="41" t="s">
        <v>61</v>
      </c>
      <c r="C43" s="40">
        <v>1.0</v>
      </c>
      <c r="D43" s="39" t="s">
        <v>62</v>
      </c>
      <c r="E43" s="43" t="str">
        <f>IF(OR(E42="è",E41="è",E40="è",E39="è",E38="è"),"",IF(Calendario!$G43=$D$2,"è",IF(Calendario!$G43=($M$1),"è",IF(Calendario!$G43=($M$2),"è",IF(Calendario!$G43=($M$3),"è",IF(Calendario!$G43=($M$4),"è",IF(Calendario!$G43=($M$5),"è","")))))))</f>
        <v/>
      </c>
      <c r="F43" s="39">
        <v>35.0</v>
      </c>
      <c r="G43" s="38">
        <f>IF(IFERROR(VLOOKUP(WORKDAY(G42,1),Feriados!B:C,2,FALSE),"")="",WORKDAY(G42,1),IF(IFERROR(VLOOKUP(WORKDAY(G42,2),Feriados!B:C,2,FALSE),"")="",WORKDAY(G42,2),IF(IFERROR(VLOOKUP(WORKDAY(G42,3),Feriados!B:C,2,FALSE),"")="",WORKDAY(G42,3),IF(IFERROR(VLOOKUP(WORKDAY(G42,4),Feriados!B:C,2,FALSE),"")="",WORKDAY(G42,5),"ERROR"))))</f>
        <v>45051</v>
      </c>
      <c r="H43" s="45" t="str">
        <f>IFERROR(VLOOKUP(Calendario!$F43,$A$18:$B$44,2,FALSE),"")</f>
        <v/>
      </c>
      <c r="I43" s="45" t="str">
        <f>IFERROR(VLOOKUP(Calendario!$F43,$A$18:$D$44,4,FALSE),"")</f>
        <v/>
      </c>
      <c r="J43" s="40" t="str">
        <f>IFERROR(VLOOKUP(Calendario!$F43,Calendario!$A$18:$D$44,5,FALSE),"")</f>
        <v/>
      </c>
      <c r="K43" s="41" t="str">
        <f>IF(Calendario!$G43=WORKDAY(EOMONTH(Calendario!$G43,0),0),IF(LEFT(Calendario!$I43,5)="INTEG","INTEG"&amp;(N43+1),""),IF(LEFT(Calendario!$I43,5)="INTEG","INTEG"&amp;N43,""))</f>
        <v/>
      </c>
      <c r="L43" s="8" t="str">
        <f>IF(Calendario!$G43=$D$2,Calendario!$F43,"--")</f>
        <v>--</v>
      </c>
      <c r="M43" s="46" t="str">
        <f>IF(IF(EOMONTH(Calendario!$G43,0)-WEEKDAY(WORKDAY((EOMONTH(Calendario!$G43,0)+2),1))=G43,"L","-")="L","L",IF(AND(M42="L",N43=N42),"L","-"))</f>
        <v>-</v>
      </c>
      <c r="N43" s="46">
        <f>MONTH(Calendario!$G43)</f>
        <v>5</v>
      </c>
      <c r="O43" s="48">
        <f>+Calendario!$G43</f>
        <v>45051</v>
      </c>
    </row>
    <row r="44" ht="15.75" customHeight="1">
      <c r="A44" s="53">
        <f t="shared" si="1"/>
        <v>161</v>
      </c>
      <c r="B44" s="41" t="s">
        <v>63</v>
      </c>
      <c r="C44" s="40">
        <v>1.0</v>
      </c>
      <c r="D44" s="39" t="s">
        <v>47</v>
      </c>
      <c r="E44" s="43" t="str">
        <f>IF(OR(E43="è",E42="è",E41="è",E40="è",E39="è"),"",IF(Calendario!$G44=$D$2,"è",IF(Calendario!$G44=($M$1),"è",IF(Calendario!$G44=($M$2),"è",IF(Calendario!$G44=($M$3),"è",IF(Calendario!$G44=($M$4),"è",IF(Calendario!$G44=($M$5),"è","")))))))</f>
        <v/>
      </c>
      <c r="F44" s="39">
        <v>36.0</v>
      </c>
      <c r="G44" s="38">
        <f>IF(IFERROR(VLOOKUP(WORKDAY(G43,1),Feriados!B:C,2,FALSE),"")="",WORKDAY(G43,1),IF(IFERROR(VLOOKUP(WORKDAY(G43,2),Feriados!B:C,2,FALSE),"")="",WORKDAY(G43,2),IF(IFERROR(VLOOKUP(WORKDAY(G43,3),Feriados!B:C,2,FALSE),"")="",WORKDAY(G43,3),IF(IFERROR(VLOOKUP(WORKDAY(G43,4),Feriados!B:C,2,FALSE),"")="",WORKDAY(G43,5),"ERROR"))))</f>
        <v>45054</v>
      </c>
      <c r="H44" s="45" t="str">
        <f>IFERROR(VLOOKUP(Calendario!$F44,$A$18:$B$44,2,FALSE),"")</f>
        <v/>
      </c>
      <c r="I44" s="45" t="str">
        <f>IFERROR(VLOOKUP(Calendario!$F44,$A$18:$D$44,4,FALSE),"")</f>
        <v/>
      </c>
      <c r="J44" s="40" t="str">
        <f>IFERROR(VLOOKUP(Calendario!$F44,Calendario!$A$18:$D$44,5,FALSE),"")</f>
        <v/>
      </c>
      <c r="K44" s="41" t="str">
        <f>IF(Calendario!$G44=WORKDAY(EOMONTH(Calendario!$G44,0),0),IF(LEFT(Calendario!$I44,5)="INTEG","INTEG"&amp;(N44+1),""),IF(LEFT(Calendario!$I44,5)="INTEG","INTEG"&amp;N44,""))</f>
        <v/>
      </c>
      <c r="L44" s="8" t="str">
        <f>IF(Calendario!$G44=$D$2,Calendario!$F44,"--")</f>
        <v>--</v>
      </c>
      <c r="M44" s="46" t="str">
        <f>IF(IF(EOMONTH(Calendario!$G44,0)-WEEKDAY(WORKDAY((EOMONTH(Calendario!$G44,0)+2),1))=G44,"L","-")="L","L",IF(AND(M43="L",N44=N43),"L","-"))</f>
        <v>-</v>
      </c>
      <c r="N44" s="46">
        <f>MONTH(Calendario!$G44)</f>
        <v>5</v>
      </c>
      <c r="O44" s="48">
        <f>+Calendario!$G44</f>
        <v>45054</v>
      </c>
    </row>
    <row r="45" ht="15.75" customHeight="1">
      <c r="A45" s="55"/>
      <c r="B45" s="55"/>
      <c r="C45" s="55"/>
      <c r="D45" s="55"/>
      <c r="E45" s="43" t="str">
        <f>IF(OR(E44="è",E43="è",E42="è",E41="è",E40="è"),"",IF(Calendario!$G45=$D$2,"è",IF(Calendario!$G45=($M$1),"è",IF(Calendario!$G45=($M$2),"è",IF(Calendario!$G45=($M$3),"è",IF(Calendario!$G45=($M$4),"è",IF(Calendario!$G45=($M$5),"è","")))))))</f>
        <v/>
      </c>
      <c r="F45" s="39">
        <v>37.0</v>
      </c>
      <c r="G45" s="38">
        <f>IF(IFERROR(VLOOKUP(WORKDAY(G44,1),Feriados!B:C,2,FALSE),"")="",WORKDAY(G44,1),IF(IFERROR(VLOOKUP(WORKDAY(G44,2),Feriados!B:C,2,FALSE),"")="",WORKDAY(G44,2),IF(IFERROR(VLOOKUP(WORKDAY(G44,3),Feriados!B:C,2,FALSE),"")="",WORKDAY(G44,3),IF(IFERROR(VLOOKUP(WORKDAY(G44,4),Feriados!B:C,2,FALSE),"")="",WORKDAY(G44,5),"ERROR"))))</f>
        <v>45055</v>
      </c>
      <c r="H45" s="45" t="str">
        <f>IFERROR(VLOOKUP(Calendario!$F45,$A$18:$B$44,2,FALSE),"")</f>
        <v/>
      </c>
      <c r="I45" s="45" t="str">
        <f>IFERROR(VLOOKUP(Calendario!$F45,$A$18:$D$44,4,FALSE),"")</f>
        <v/>
      </c>
      <c r="J45" s="40" t="str">
        <f>IFERROR(VLOOKUP(Calendario!$F45,Calendario!$A$18:$D$44,5,FALSE),"")</f>
        <v/>
      </c>
      <c r="K45" s="41" t="str">
        <f>IF(Calendario!$G45=WORKDAY(EOMONTH(Calendario!$G45,0),0),IF(LEFT(Calendario!$I45,5)="INTEG","INTEG"&amp;(N45+1),""),IF(LEFT(Calendario!$I45,5)="INTEG","INTEG"&amp;N45,""))</f>
        <v/>
      </c>
      <c r="L45" s="8" t="str">
        <f>IF(Calendario!$G45=$D$2,Calendario!$F45,"--")</f>
        <v>--</v>
      </c>
      <c r="M45" s="46" t="str">
        <f>IF(IF(EOMONTH(Calendario!$G45,0)-WEEKDAY(WORKDAY((EOMONTH(Calendario!$G45,0)+2),1))=G45,"L","-")="L","L",IF(AND(M44="L",N45=N44),"L","-"))</f>
        <v>-</v>
      </c>
      <c r="N45" s="46">
        <f>MONTH(Calendario!$G45)</f>
        <v>5</v>
      </c>
      <c r="O45" s="48">
        <f>+Calendario!$G45</f>
        <v>45055</v>
      </c>
    </row>
    <row r="46" ht="15.75" customHeight="1">
      <c r="A46" s="55"/>
      <c r="B46" s="55"/>
      <c r="C46" s="55"/>
      <c r="D46" s="55"/>
      <c r="E46" s="43" t="str">
        <f>IF(OR(E45="è",E44="è",E43="è",E42="è",E41="è"),"",IF(Calendario!$G46=$D$2,"è",IF(Calendario!$G46=($M$1),"è",IF(Calendario!$G46=($M$2),"è",IF(Calendario!$G46=($M$3),"è",IF(Calendario!$G46=($M$4),"è",IF(Calendario!$G46=($M$5),"è","")))))))</f>
        <v/>
      </c>
      <c r="F46" s="39">
        <v>38.0</v>
      </c>
      <c r="G46" s="38">
        <f>IF(IFERROR(VLOOKUP(WORKDAY(G45,1),Feriados!B:C,2,FALSE),"")="",WORKDAY(G45,1),IF(IFERROR(VLOOKUP(WORKDAY(G45,2),Feriados!B:C,2,FALSE),"")="",WORKDAY(G45,2),IF(IFERROR(VLOOKUP(WORKDAY(G45,3),Feriados!B:C,2,FALSE),"")="",WORKDAY(G45,3),IF(IFERROR(VLOOKUP(WORKDAY(G45,4),Feriados!B:C,2,FALSE),"")="",WORKDAY(G45,5),"ERROR"))))</f>
        <v>45056</v>
      </c>
      <c r="H46" s="45" t="str">
        <f>IFERROR(VLOOKUP(Calendario!$F46,$A$18:$B$44,2,FALSE),"")</f>
        <v/>
      </c>
      <c r="I46" s="45" t="str">
        <f>IFERROR(VLOOKUP(Calendario!$F46,$A$18:$D$44,4,FALSE),"")</f>
        <v/>
      </c>
      <c r="J46" s="40" t="str">
        <f>IFERROR(VLOOKUP(Calendario!$F46,Calendario!$A$18:$D$44,5,FALSE),"")</f>
        <v/>
      </c>
      <c r="K46" s="41" t="str">
        <f>IF(Calendario!$G46=WORKDAY(EOMONTH(Calendario!$G46,0),0),IF(LEFT(Calendario!$I46,5)="INTEG","INTEG"&amp;(N46+1),""),IF(LEFT(Calendario!$I46,5)="INTEG","INTEG"&amp;N46,""))</f>
        <v/>
      </c>
      <c r="L46" s="8" t="str">
        <f>IF(Calendario!$G46=$D$2,Calendario!$F46,"--")</f>
        <v>--</v>
      </c>
      <c r="M46" s="46" t="str">
        <f>IF(IF(EOMONTH(Calendario!$G46,0)-WEEKDAY(WORKDAY((EOMONTH(Calendario!$G46,0)+2),1))=G46,"L","-")="L","L",IF(AND(M45="L",N46=N45),"L","-"))</f>
        <v>-</v>
      </c>
      <c r="N46" s="46">
        <f>MONTH(Calendario!$G46)</f>
        <v>5</v>
      </c>
      <c r="O46" s="48">
        <f>+Calendario!$G46</f>
        <v>45056</v>
      </c>
    </row>
    <row r="47" ht="15.75" customHeight="1">
      <c r="A47" s="55"/>
      <c r="B47" s="55"/>
      <c r="C47" s="55"/>
      <c r="D47" s="55"/>
      <c r="E47" s="43" t="str">
        <f>IF(OR(E46="è",E45="è",E44="è",E43="è",E42="è"),"",IF(Calendario!$G47=$D$2,"è",IF(Calendario!$G47=($M$1),"è",IF(Calendario!$G47=($M$2),"è",IF(Calendario!$G47=($M$3),"è",IF(Calendario!$G47=($M$4),"è",IF(Calendario!$G47=($M$5),"è","")))))))</f>
        <v/>
      </c>
      <c r="F47" s="39">
        <v>39.0</v>
      </c>
      <c r="G47" s="38">
        <f>IF(IFERROR(VLOOKUP(WORKDAY(G46,1),Feriados!B:C,2,FALSE),"")="",WORKDAY(G46,1),IF(IFERROR(VLOOKUP(WORKDAY(G46,2),Feriados!B:C,2,FALSE),"")="",WORKDAY(G46,2),IF(IFERROR(VLOOKUP(WORKDAY(G46,3),Feriados!B:C,2,FALSE),"")="",WORKDAY(G46,3),IF(IFERROR(VLOOKUP(WORKDAY(G46,4),Feriados!B:C,2,FALSE),"")="",WORKDAY(G46,5),"ERROR"))))</f>
        <v>45057</v>
      </c>
      <c r="H47" s="45" t="str">
        <f>IFERROR(VLOOKUP(Calendario!$F47,$A$18:$B$44,2,FALSE),"")</f>
        <v/>
      </c>
      <c r="I47" s="45" t="str">
        <f>IFERROR(VLOOKUP(Calendario!$F47,$A$18:$D$44,4,FALSE),"")</f>
        <v/>
      </c>
      <c r="J47" s="40" t="str">
        <f>IFERROR(VLOOKUP(Calendario!$F47,Calendario!$A$18:$D$44,5,FALSE),"")</f>
        <v/>
      </c>
      <c r="K47" s="41" t="str">
        <f>IF(Calendario!$G47=WORKDAY(EOMONTH(Calendario!$G47,0),0),IF(LEFT(Calendario!$I47,5)="INTEG","INTEG"&amp;(N47+1),""),IF(LEFT(Calendario!$I47,5)="INTEG","INTEG"&amp;N47,""))</f>
        <v/>
      </c>
      <c r="L47" s="8" t="str">
        <f>IF(Calendario!$G47=$D$2,Calendario!$F47,"--")</f>
        <v>--</v>
      </c>
      <c r="M47" s="46" t="str">
        <f>IF(IF(EOMONTH(Calendario!$G47,0)-WEEKDAY(WORKDAY((EOMONTH(Calendario!$G47,0)+2),1))=G47,"L","-")="L","L",IF(AND(M46="L",N47=N46),"L","-"))</f>
        <v>-</v>
      </c>
      <c r="N47" s="46">
        <f>MONTH(Calendario!$G47)</f>
        <v>5</v>
      </c>
      <c r="O47" s="48">
        <f>+Calendario!$G47</f>
        <v>45057</v>
      </c>
    </row>
    <row r="48" ht="15.75" customHeight="1">
      <c r="A48" s="55"/>
      <c r="B48" s="55"/>
      <c r="C48" s="55"/>
      <c r="D48" s="55"/>
      <c r="E48" s="43" t="str">
        <f>IF(OR(E47="è",E46="è",E45="è",E44="è",E43="è"),"",IF(Calendario!$G48=$D$2,"è",IF(Calendario!$G48=($M$1),"è",IF(Calendario!$G48=($M$2),"è",IF(Calendario!$G48=($M$3),"è",IF(Calendario!$G48=($M$4),"è",IF(Calendario!$G48=($M$5),"è","")))))))</f>
        <v/>
      </c>
      <c r="F48" s="39">
        <v>40.0</v>
      </c>
      <c r="G48" s="38">
        <f>IF(IFERROR(VLOOKUP(WORKDAY(G47,1),Feriados!B:C,2,FALSE),"")="",WORKDAY(G47,1),IF(IFERROR(VLOOKUP(WORKDAY(G47,2),Feriados!B:C,2,FALSE),"")="",WORKDAY(G47,2),IF(IFERROR(VLOOKUP(WORKDAY(G47,3),Feriados!B:C,2,FALSE),"")="",WORKDAY(G47,3),IF(IFERROR(VLOOKUP(WORKDAY(G47,4),Feriados!B:C,2,FALSE),"")="",WORKDAY(G47,5),"ERROR"))))</f>
        <v>45058</v>
      </c>
      <c r="H48" s="45" t="str">
        <f>IFERROR(VLOOKUP(Calendario!$F48,$A$18:$B$44,2,FALSE),"")</f>
        <v/>
      </c>
      <c r="I48" s="45" t="str">
        <f>IFERROR(VLOOKUP(Calendario!$F48,$A$18:$D$44,4,FALSE),"")</f>
        <v/>
      </c>
      <c r="J48" s="40" t="str">
        <f>IFERROR(VLOOKUP(Calendario!$F48,Calendario!$A$18:$D$44,5,FALSE),"")</f>
        <v/>
      </c>
      <c r="K48" s="41" t="str">
        <f>IF(Calendario!$G48=WORKDAY(EOMONTH(Calendario!$G48,0),0),IF(LEFT(Calendario!$I48,5)="INTEG","INTEG"&amp;(N48+1),""),IF(LEFT(Calendario!$I48,5)="INTEG","INTEG"&amp;N48,""))</f>
        <v/>
      </c>
      <c r="L48" s="8" t="str">
        <f>IF(Calendario!$G48=$D$2,Calendario!$F48,"--")</f>
        <v>--</v>
      </c>
      <c r="M48" s="46" t="str">
        <f>IF(IF(EOMONTH(Calendario!$G48,0)-WEEKDAY(WORKDAY((EOMONTH(Calendario!$G48,0)+2),1))=G48,"L","-")="L","L",IF(AND(M47="L",N48=N47),"L","-"))</f>
        <v>-</v>
      </c>
      <c r="N48" s="46">
        <f>MONTH(Calendario!$G48)</f>
        <v>5</v>
      </c>
      <c r="O48" s="48">
        <f>+Calendario!$G48</f>
        <v>45058</v>
      </c>
    </row>
    <row r="49" ht="15.75" customHeight="1">
      <c r="A49" s="55"/>
      <c r="B49" s="55"/>
      <c r="C49" s="55"/>
      <c r="D49" s="55"/>
      <c r="E49" s="43" t="str">
        <f>IF(OR(E48="è",E47="è",E46="è",E45="è",E44="è"),"",IF(Calendario!$G49=$D$2,"è",IF(Calendario!$G49=($M$1),"è",IF(Calendario!$G49=($M$2),"è",IF(Calendario!$G49=($M$3),"è",IF(Calendario!$G49=($M$4),"è",IF(Calendario!$G49=($M$5),"è","")))))))</f>
        <v/>
      </c>
      <c r="F49" s="39">
        <v>41.0</v>
      </c>
      <c r="G49" s="38">
        <f>IF(IFERROR(VLOOKUP(WORKDAY(G48,1),Feriados!B:C,2,FALSE),"")="",WORKDAY(G48,1),IF(IFERROR(VLOOKUP(WORKDAY(G48,2),Feriados!B:C,2,FALSE),"")="",WORKDAY(G48,2),IF(IFERROR(VLOOKUP(WORKDAY(G48,3),Feriados!B:C,2,FALSE),"")="",WORKDAY(G48,3),IF(IFERROR(VLOOKUP(WORKDAY(G48,4),Feriados!B:C,2,FALSE),"")="",WORKDAY(G48,5),"ERROR"))))</f>
        <v>45061</v>
      </c>
      <c r="H49" s="45" t="str">
        <f>IFERROR(VLOOKUP(Calendario!$F49,$A$18:$B$44,2,FALSE),"")</f>
        <v/>
      </c>
      <c r="I49" s="45" t="str">
        <f>IFERROR(VLOOKUP(Calendario!$F49,$A$18:$D$44,4,FALSE),"")</f>
        <v/>
      </c>
      <c r="J49" s="40" t="str">
        <f>IFERROR(VLOOKUP(Calendario!$F49,Calendario!$A$18:$D$44,5,FALSE),"")</f>
        <v/>
      </c>
      <c r="K49" s="41" t="str">
        <f>IF(Calendario!$G49=WORKDAY(EOMONTH(Calendario!$G49,0),0),IF(LEFT(Calendario!$I49,5)="INTEG","INTEG"&amp;(N49+1),""),IF(LEFT(Calendario!$I49,5)="INTEG","INTEG"&amp;N49,""))</f>
        <v/>
      </c>
      <c r="L49" s="8" t="str">
        <f>IF(Calendario!$G49=$D$2,Calendario!$F49,"--")</f>
        <v>--</v>
      </c>
      <c r="M49" s="46" t="str">
        <f>IF(IF(EOMONTH(Calendario!$G49,0)-WEEKDAY(WORKDAY((EOMONTH(Calendario!$G49,0)+2),1))=G49,"L","-")="L","L",IF(AND(M48="L",N49=N48),"L","-"))</f>
        <v>-</v>
      </c>
      <c r="N49" s="46">
        <f>MONTH(Calendario!$G49)</f>
        <v>5</v>
      </c>
      <c r="O49" s="48">
        <f>+Calendario!$G49</f>
        <v>45061</v>
      </c>
    </row>
    <row r="50" ht="15.75" customHeight="1">
      <c r="A50" s="55"/>
      <c r="B50" s="55"/>
      <c r="C50" s="55"/>
      <c r="D50" s="55"/>
      <c r="E50" s="43" t="str">
        <f>IF(OR(E49="è",E48="è",E47="è",E46="è",E45="è"),"",IF(Calendario!$G50=$D$2,"è",IF(Calendario!$G50=($M$1),"è",IF(Calendario!$G50=($M$2),"è",IF(Calendario!$G50=($M$3),"è",IF(Calendario!$G50=($M$4),"è",IF(Calendario!$G50=($M$5),"è","")))))))</f>
        <v/>
      </c>
      <c r="F50" s="39">
        <v>42.0</v>
      </c>
      <c r="G50" s="38">
        <f>IF(IFERROR(VLOOKUP(WORKDAY(G49,1),Feriados!B:C,2,FALSE),"")="",WORKDAY(G49,1),IF(IFERROR(VLOOKUP(WORKDAY(G49,2),Feriados!B:C,2,FALSE),"")="",WORKDAY(G49,2),IF(IFERROR(VLOOKUP(WORKDAY(G49,3),Feriados!B:C,2,FALSE),"")="",WORKDAY(G49,3),IF(IFERROR(VLOOKUP(WORKDAY(G49,4),Feriados!B:C,2,FALSE),"")="",WORKDAY(G49,5),"ERROR"))))</f>
        <v>45062</v>
      </c>
      <c r="H50" s="45" t="str">
        <f>IFERROR(VLOOKUP(Calendario!$F50,$A$18:$B$44,2,FALSE),"")</f>
        <v/>
      </c>
      <c r="I50" s="45" t="str">
        <f>IFERROR(VLOOKUP(Calendario!$F50,$A$18:$D$44,4,FALSE),"")</f>
        <v/>
      </c>
      <c r="J50" s="40" t="str">
        <f>IFERROR(VLOOKUP(Calendario!$F50,Calendario!$A$18:$D$44,5,FALSE),"")</f>
        <v/>
      </c>
      <c r="K50" s="41" t="str">
        <f>IF(Calendario!$G50=WORKDAY(EOMONTH(Calendario!$G50,0),0),IF(LEFT(Calendario!$I50,5)="INTEG","INTEG"&amp;(N50+1),""),IF(LEFT(Calendario!$I50,5)="INTEG","INTEG"&amp;N50,""))</f>
        <v/>
      </c>
      <c r="L50" s="8" t="str">
        <f>IF(Calendario!$G50=$D$2,Calendario!$F50,"--")</f>
        <v>--</v>
      </c>
      <c r="M50" s="46" t="str">
        <f>IF(IF(EOMONTH(Calendario!$G50,0)-WEEKDAY(WORKDAY((EOMONTH(Calendario!$G50,0)+2),1))=G50,"L","-")="L","L",IF(AND(M49="L",N50=N49),"L","-"))</f>
        <v>-</v>
      </c>
      <c r="N50" s="46">
        <f>MONTH(Calendario!$G50)</f>
        <v>5</v>
      </c>
      <c r="O50" s="48">
        <f>+Calendario!$G50</f>
        <v>45062</v>
      </c>
    </row>
    <row r="51" ht="15.75" customHeight="1">
      <c r="A51" s="55"/>
      <c r="B51" s="55"/>
      <c r="C51" s="55"/>
      <c r="D51" s="55"/>
      <c r="E51" s="43" t="str">
        <f>IF(OR(E50="è",E49="è",E48="è",E47="è",E46="è"),"",IF(Calendario!$G51=$D$2,"è",IF(Calendario!$G51=($M$1),"è",IF(Calendario!$G51=($M$2),"è",IF(Calendario!$G51=($M$3),"è",IF(Calendario!$G51=($M$4),"è",IF(Calendario!$G51=($M$5),"è","")))))))</f>
        <v/>
      </c>
      <c r="F51" s="39">
        <v>43.0</v>
      </c>
      <c r="G51" s="38">
        <f>IF(IFERROR(VLOOKUP(WORKDAY(G50,1),Feriados!B:C,2,FALSE),"")="",WORKDAY(G50,1),IF(IFERROR(VLOOKUP(WORKDAY(G50,2),Feriados!B:C,2,FALSE),"")="",WORKDAY(G50,2),IF(IFERROR(VLOOKUP(WORKDAY(G50,3),Feriados!B:C,2,FALSE),"")="",WORKDAY(G50,3),IF(IFERROR(VLOOKUP(WORKDAY(G50,4),Feriados!B:C,2,FALSE),"")="",WORKDAY(G50,5),"ERROR"))))</f>
        <v>45063</v>
      </c>
      <c r="H51" s="45" t="str">
        <f>IFERROR(VLOOKUP(Calendario!$F51,$A$18:$B$44,2,FALSE),"")</f>
        <v>Guia11</v>
      </c>
      <c r="I51" s="45" t="str">
        <f>IFERROR(VLOOKUP(Calendario!$F51,$A$18:$D$44,4,FALSE),"")</f>
        <v>Relacion entre Clases</v>
      </c>
      <c r="J51" s="40" t="str">
        <f>IFERROR(VLOOKUP(Calendario!$F51,Calendario!$A$18:$D$44,5,FALSE),"")</f>
        <v/>
      </c>
      <c r="K51" s="41" t="str">
        <f>IF(Calendario!$G51=WORKDAY(EOMONTH(Calendario!$G51,0),0),IF(LEFT(Calendario!$I51,5)="INTEG","INTEG"&amp;(N51+1),""),IF(LEFT(Calendario!$I51,5)="INTEG","INTEG"&amp;N51,""))</f>
        <v/>
      </c>
      <c r="L51" s="8" t="str">
        <f>IF(Calendario!$G51=$D$2,Calendario!$F51,"--")</f>
        <v>--</v>
      </c>
      <c r="M51" s="46" t="str">
        <f>IF(IF(EOMONTH(Calendario!$G51,0)-WEEKDAY(WORKDAY((EOMONTH(Calendario!$G51,0)+2),1))=G51,"L","-")="L","L",IF(AND(M50="L",N51=N50),"L","-"))</f>
        <v>-</v>
      </c>
      <c r="N51" s="46">
        <f>MONTH(Calendario!$G51)</f>
        <v>5</v>
      </c>
      <c r="O51" s="48">
        <f>+Calendario!$G51</f>
        <v>45063</v>
      </c>
    </row>
    <row r="52" ht="15.75" customHeight="1">
      <c r="A52" s="55"/>
      <c r="B52" s="55"/>
      <c r="C52" s="55"/>
      <c r="D52" s="55"/>
      <c r="E52" s="43" t="str">
        <f>IF(OR(E51="è",E50="è",E49="è",E48="è",E47="è"),"",IF(Calendario!$G52=$D$2,"è",IF(Calendario!$G52=($M$1),"è",IF(Calendario!$G52=($M$2),"è",IF(Calendario!$G52=($M$3),"è",IF(Calendario!$G52=($M$4),"è",IF(Calendario!$G52=($M$5),"è","")))))))</f>
        <v/>
      </c>
      <c r="F52" s="39">
        <v>44.0</v>
      </c>
      <c r="G52" s="38">
        <f>IF(IFERROR(VLOOKUP(WORKDAY(G51,1),Feriados!B:C,2,FALSE),"")="",WORKDAY(G51,1),IF(IFERROR(VLOOKUP(WORKDAY(G51,2),Feriados!B:C,2,FALSE),"")="",WORKDAY(G51,2),IF(IFERROR(VLOOKUP(WORKDAY(G51,3),Feriados!B:C,2,FALSE),"")="",WORKDAY(G51,3),IF(IFERROR(VLOOKUP(WORKDAY(G51,4),Feriados!B:C,2,FALSE),"")="",WORKDAY(G51,5),"ERROR"))))</f>
        <v>45064</v>
      </c>
      <c r="H52" s="45" t="str">
        <f>IFERROR(VLOOKUP(Calendario!$F52,$A$18:$B$44,2,FALSE),"")</f>
        <v/>
      </c>
      <c r="I52" s="45" t="str">
        <f>IFERROR(VLOOKUP(Calendario!$F52,$A$18:$D$44,4,FALSE),"")</f>
        <v/>
      </c>
      <c r="J52" s="40" t="str">
        <f>IFERROR(VLOOKUP(Calendario!$F52,Calendario!$A$18:$D$44,5,FALSE),"")</f>
        <v/>
      </c>
      <c r="K52" s="41" t="str">
        <f>IF(Calendario!$G52=WORKDAY(EOMONTH(Calendario!$G52,0),0),IF(LEFT(Calendario!$I52,5)="INTEG","INTEG"&amp;(N52+1),""),IF(LEFT(Calendario!$I52,5)="INTEG","INTEG"&amp;N52,""))</f>
        <v/>
      </c>
      <c r="L52" s="8" t="str">
        <f>IF(Calendario!$G52=$D$2,Calendario!$F52,"--")</f>
        <v>--</v>
      </c>
      <c r="M52" s="46" t="str">
        <f>IF(IF(EOMONTH(Calendario!$G52,0)-WEEKDAY(WORKDAY((EOMONTH(Calendario!$G52,0)+2),1))=G52,"L","-")="L","L",IF(AND(M51="L",N52=N51),"L","-"))</f>
        <v>-</v>
      </c>
      <c r="N52" s="46">
        <f>MONTH(Calendario!$G52)</f>
        <v>5</v>
      </c>
      <c r="O52" s="48">
        <f>+Calendario!$G52</f>
        <v>45064</v>
      </c>
    </row>
    <row r="53" ht="15.75" customHeight="1">
      <c r="A53" s="55"/>
      <c r="B53" s="55"/>
      <c r="C53" s="55"/>
      <c r="D53" s="55"/>
      <c r="E53" s="43" t="str">
        <f>IF(OR(E52="è",E51="è",E50="è",E49="è",E48="è"),"",IF(Calendario!$G53=$D$2,"è",IF(Calendario!$G53=($M$1),"è",IF(Calendario!$G53=($M$2),"è",IF(Calendario!$G53=($M$3),"è",IF(Calendario!$G53=($M$4),"è",IF(Calendario!$G53=($M$5),"è","")))))))</f>
        <v/>
      </c>
      <c r="F53" s="39">
        <v>45.0</v>
      </c>
      <c r="G53" s="38">
        <f>IF(IFERROR(VLOOKUP(WORKDAY(G52,1),Feriados!B:C,2,FALSE),"")="",WORKDAY(G52,1),IF(IFERROR(VLOOKUP(WORKDAY(G52,2),Feriados!B:C,2,FALSE),"")="",WORKDAY(G52,2),IF(IFERROR(VLOOKUP(WORKDAY(G52,3),Feriados!B:C,2,FALSE),"")="",WORKDAY(G52,3),IF(IFERROR(VLOOKUP(WORKDAY(G52,4),Feriados!B:C,2,FALSE),"")="",WORKDAY(G52,5),"ERROR"))))</f>
        <v>45065</v>
      </c>
      <c r="H53" s="45" t="str">
        <f>IFERROR(VLOOKUP(Calendario!$F53,$A$18:$B$44,2,FALSE),"")</f>
        <v/>
      </c>
      <c r="I53" s="45" t="str">
        <f>IFERROR(VLOOKUP(Calendario!$F53,$A$18:$D$44,4,FALSE),"")</f>
        <v/>
      </c>
      <c r="J53" s="40" t="str">
        <f>IFERROR(VLOOKUP(Calendario!$F53,Calendario!$A$18:$D$44,5,FALSE),"")</f>
        <v/>
      </c>
      <c r="K53" s="41" t="str">
        <f>IF(Calendario!$G53=WORKDAY(EOMONTH(Calendario!$G53,0),0),IF(LEFT(Calendario!$I53,5)="INTEG","INTEG"&amp;(N53+1),""),IF(LEFT(Calendario!$I53,5)="INTEG","INTEG"&amp;N53,""))</f>
        <v/>
      </c>
      <c r="L53" s="8" t="str">
        <f>IF(Calendario!$G53=$D$2,Calendario!$F53,"--")</f>
        <v>--</v>
      </c>
      <c r="M53" s="46" t="str">
        <f>IF(IF(EOMONTH(Calendario!$G53,0)-WEEKDAY(WORKDAY((EOMONTH(Calendario!$G53,0)+2),1))=G53,"L","-")="L","L",IF(AND(M52="L",N53=N52),"L","-"))</f>
        <v>-</v>
      </c>
      <c r="N53" s="46">
        <f>MONTH(Calendario!$G53)</f>
        <v>5</v>
      </c>
      <c r="O53" s="48">
        <f>+Calendario!$G53</f>
        <v>45065</v>
      </c>
    </row>
    <row r="54" ht="15.75" customHeight="1">
      <c r="A54" s="55"/>
      <c r="B54" s="6"/>
      <c r="C54" s="6"/>
      <c r="D54" s="6"/>
      <c r="E54" s="43" t="str">
        <f>IF(OR(E53="è",E52="è",E51="è",E50="è",E49="è"),"",IF(Calendario!$G54=$D$2,"è",IF(Calendario!$G54=($M$1),"è",IF(Calendario!$G54=($M$2),"è",IF(Calendario!$G54=($M$3),"è",IF(Calendario!$G54=($M$4),"è",IF(Calendario!$G54=($M$5),"è","")))))))</f>
        <v/>
      </c>
      <c r="F54" s="39">
        <v>46.0</v>
      </c>
      <c r="G54" s="38">
        <f>IF(IFERROR(VLOOKUP(WORKDAY(G53,1),Feriados!B:C,2,FALSE),"")="",WORKDAY(G53,1),IF(IFERROR(VLOOKUP(WORKDAY(G53,2),Feriados!B:C,2,FALSE),"")="",WORKDAY(G53,2),IF(IFERROR(VLOOKUP(WORKDAY(G53,3),Feriados!B:C,2,FALSE),"")="",WORKDAY(G53,3),IF(IFERROR(VLOOKUP(WORKDAY(G53,4),Feriados!B:C,2,FALSE),"")="",WORKDAY(G53,5),"ERROR"))))</f>
        <v>45068</v>
      </c>
      <c r="H54" s="45" t="str">
        <f>IFERROR(VLOOKUP(Calendario!$F54,$A$18:$B$44,2,FALSE),"")</f>
        <v/>
      </c>
      <c r="I54" s="45" t="str">
        <f>IFERROR(VLOOKUP(Calendario!$F54,$A$18:$D$44,4,FALSE),"")</f>
        <v/>
      </c>
      <c r="J54" s="40" t="str">
        <f>IFERROR(VLOOKUP(Calendario!$F54,Calendario!$A$18:$D$44,5,FALSE),"")</f>
        <v/>
      </c>
      <c r="K54" s="41" t="str">
        <f>IF(Calendario!$G54=WORKDAY(EOMONTH(Calendario!$G54,0),0),IF(LEFT(Calendario!$I54,5)="INTEG","INTEG"&amp;(N54+1),""),IF(LEFT(Calendario!$I54,5)="INTEG","INTEG"&amp;N54,""))</f>
        <v/>
      </c>
      <c r="L54" s="8" t="str">
        <f>IF(Calendario!$G54=$D$2,Calendario!$F54,"--")</f>
        <v>--</v>
      </c>
      <c r="M54" s="46" t="str">
        <f>IF(IF(EOMONTH(Calendario!$G54,0)-WEEKDAY(WORKDAY((EOMONTH(Calendario!$G54,0)+2),1))=G54,"L","-")="L","L",IF(AND(M53="L",N54=N53),"L","-"))</f>
        <v>-</v>
      </c>
      <c r="N54" s="46">
        <f>MONTH(Calendario!$G54)</f>
        <v>5</v>
      </c>
      <c r="O54" s="48">
        <f>+Calendario!$G54</f>
        <v>45068</v>
      </c>
    </row>
    <row r="55" ht="15.75" customHeight="1">
      <c r="A55" s="55"/>
      <c r="B55" s="6"/>
      <c r="C55" s="6"/>
      <c r="D55" s="6"/>
      <c r="E55" s="43" t="str">
        <f>IF(OR(E54="è",E53="è",E52="è",E51="è",E50="è"),"",IF(Calendario!$G55=$D$2,"è",IF(Calendario!$G55=($M$1),"è",IF(Calendario!$G55=($M$2),"è",IF(Calendario!$G55=($M$3),"è",IF(Calendario!$G55=($M$4),"è",IF(Calendario!$G55=($M$5),"è","")))))))</f>
        <v/>
      </c>
      <c r="F55" s="39">
        <v>47.0</v>
      </c>
      <c r="G55" s="38">
        <f>IF(IFERROR(VLOOKUP(WORKDAY(G54,1),Feriados!B:C,2,FALSE),"")="",WORKDAY(G54,1),IF(IFERROR(VLOOKUP(WORKDAY(G54,2),Feriados!B:C,2,FALSE),"")="",WORKDAY(G54,2),IF(IFERROR(VLOOKUP(WORKDAY(G54,3),Feriados!B:C,2,FALSE),"")="",WORKDAY(G54,3),IF(IFERROR(VLOOKUP(WORKDAY(G54,4),Feriados!B:C,2,FALSE),"")="",WORKDAY(G54,5),"ERROR"))))</f>
        <v>45069</v>
      </c>
      <c r="H55" s="45" t="str">
        <f>IFERROR(VLOOKUP(Calendario!$F55,$A$18:$B$44,2,FALSE),"")</f>
        <v/>
      </c>
      <c r="I55" s="45" t="str">
        <f>IFERROR(VLOOKUP(Calendario!$F55,$A$18:$D$44,4,FALSE),"")</f>
        <v/>
      </c>
      <c r="J55" s="40" t="str">
        <f>IFERROR(VLOOKUP(Calendario!$F55,Calendario!$A$18:$D$44,5,FALSE),"")</f>
        <v/>
      </c>
      <c r="K55" s="41" t="str">
        <f>IF(Calendario!$G55=WORKDAY(EOMONTH(Calendario!$G55,0),0),IF(LEFT(Calendario!$I55,5)="INTEG","INTEG"&amp;(N55+1),""),IF(LEFT(Calendario!$I55,5)="INTEG","INTEG"&amp;N55,""))</f>
        <v/>
      </c>
      <c r="L55" s="8" t="str">
        <f>IF(Calendario!$G55=$D$2,Calendario!$F55,"--")</f>
        <v>--</v>
      </c>
      <c r="M55" s="46" t="str">
        <f>IF(IF(EOMONTH(Calendario!$G55,0)-WEEKDAY(WORKDAY((EOMONTH(Calendario!$G55,0)+2),1))=G55,"L","-")="L","L",IF(AND(M54="L",N55=N54),"L","-"))</f>
        <v>-</v>
      </c>
      <c r="N55" s="46">
        <f>MONTH(Calendario!$G55)</f>
        <v>5</v>
      </c>
      <c r="O55" s="48">
        <f>+Calendario!$G55</f>
        <v>45069</v>
      </c>
    </row>
    <row r="56" ht="15.75" customHeight="1">
      <c r="A56" s="55"/>
      <c r="B56" s="6"/>
      <c r="C56" s="6"/>
      <c r="D56" s="6"/>
      <c r="E56" s="43" t="str">
        <f>IF(OR(E55="è",E54="è",E53="è",E52="è",E51="è"),"",IF(Calendario!$G56=$D$2,"è",IF(Calendario!$G56=($M$1),"è",IF(Calendario!$G56=($M$2),"è",IF(Calendario!$G56=($M$3),"è",IF(Calendario!$G56=($M$4),"è",IF(Calendario!$G56=($M$5),"è","")))))))</f>
        <v/>
      </c>
      <c r="F56" s="39">
        <v>48.0</v>
      </c>
      <c r="G56" s="38">
        <f>IF(IFERROR(VLOOKUP(WORKDAY(G55,1),Feriados!B:C,2,FALSE),"")="",WORKDAY(G55,1),IF(IFERROR(VLOOKUP(WORKDAY(G55,2),Feriados!B:C,2,FALSE),"")="",WORKDAY(G55,2),IF(IFERROR(VLOOKUP(WORKDAY(G55,3),Feriados!B:C,2,FALSE),"")="",WORKDAY(G55,3),IF(IFERROR(VLOOKUP(WORKDAY(G55,4),Feriados!B:C,2,FALSE),"")="",WORKDAY(G55,5),"ERROR"))))</f>
        <v>45070</v>
      </c>
      <c r="H56" s="45" t="str">
        <f>IFERROR(VLOOKUP(Calendario!$F56,$A$18:$B$44,2,FALSE),"")</f>
        <v/>
      </c>
      <c r="I56" s="45" t="str">
        <f>IFERROR(VLOOKUP(Calendario!$F56,$A$18:$D$44,4,FALSE),"")</f>
        <v/>
      </c>
      <c r="J56" s="40" t="str">
        <f>IFERROR(VLOOKUP(Calendario!$F56,Calendario!$A$18:$D$44,5,FALSE),"")</f>
        <v/>
      </c>
      <c r="K56" s="41" t="str">
        <f>IF(Calendario!$G56=WORKDAY(EOMONTH(Calendario!$G56,0),0),IF(LEFT(Calendario!$I56,5)="INTEG","INTEG"&amp;(N56+1),""),IF(LEFT(Calendario!$I56,5)="INTEG","INTEG"&amp;N56,""))</f>
        <v/>
      </c>
      <c r="L56" s="8" t="str">
        <f>IF(Calendario!$G56=$D$2,Calendario!$F56,"--")</f>
        <v>--</v>
      </c>
      <c r="M56" s="46" t="str">
        <f>IF(IF(EOMONTH(Calendario!$G56,0)-WEEKDAY(WORKDAY((EOMONTH(Calendario!$G56,0)+2),1))=G56,"L","-")="L","L",IF(AND(M55="L",N56=N55),"L","-"))</f>
        <v>-</v>
      </c>
      <c r="N56" s="46">
        <f>MONTH(Calendario!$G56)</f>
        <v>5</v>
      </c>
      <c r="O56" s="48">
        <f>+Calendario!$G56</f>
        <v>45070</v>
      </c>
    </row>
    <row r="57" ht="15.75" customHeight="1">
      <c r="A57" s="55"/>
      <c r="B57" s="6"/>
      <c r="C57" s="6"/>
      <c r="D57" s="6"/>
      <c r="E57" s="43" t="str">
        <f>IF(OR(E56="è",E55="è",E54="è",E53="è",E52="è"),"",IF(Calendario!$G57=$D$2,"è",IF(Calendario!$G57=($M$1),"è",IF(Calendario!$G57=($M$2),"è",IF(Calendario!$G57=($M$3),"è",IF(Calendario!$G57=($M$4),"è",IF(Calendario!$G57=($M$5),"è","")))))))</f>
        <v/>
      </c>
      <c r="F57" s="39">
        <v>49.0</v>
      </c>
      <c r="G57" s="38">
        <f>IF(IFERROR(VLOOKUP(WORKDAY(G56,1),Feriados!B:C,2,FALSE),"")="",WORKDAY(G56,1),IF(IFERROR(VLOOKUP(WORKDAY(G56,2),Feriados!B:C,2,FALSE),"")="",WORKDAY(G56,2),IF(IFERROR(VLOOKUP(WORKDAY(G56,3),Feriados!B:C,2,FALSE),"")="",WORKDAY(G56,3),IF(IFERROR(VLOOKUP(WORKDAY(G56,4),Feriados!B:C,2,FALSE),"")="",WORKDAY(G56,5),"ERROR"))))</f>
        <v>45075</v>
      </c>
      <c r="H57" s="45" t="str">
        <f>IFERROR(VLOOKUP(Calendario!$F57,$A$18:$B$44,2,FALSE),"")</f>
        <v/>
      </c>
      <c r="I57" s="45" t="str">
        <f>IFERROR(VLOOKUP(Calendario!$F57,$A$18:$D$44,4,FALSE),"")</f>
        <v/>
      </c>
      <c r="J57" s="40" t="str">
        <f>IFERROR(VLOOKUP(Calendario!$F57,Calendario!$A$18:$D$44,5,FALSE),"")</f>
        <v/>
      </c>
      <c r="K57" s="41" t="str">
        <f>IF(Calendario!$G57=WORKDAY(EOMONTH(Calendario!$G57,0),0),IF(LEFT(Calendario!$I57,5)="INTEG","INTEG"&amp;(N57+1),""),IF(LEFT(Calendario!$I57,5)="INTEG","INTEG"&amp;N57,""))</f>
        <v/>
      </c>
      <c r="L57" s="8" t="str">
        <f>IF(Calendario!$G57=$D$2,Calendario!$F57,"--")</f>
        <v>--</v>
      </c>
      <c r="M57" s="46" t="str">
        <f>IF(IF(EOMONTH(Calendario!$G57,0)-WEEKDAY(WORKDAY((EOMONTH(Calendario!$G57,0)+2),1))=G57,"L","-")="L","L",IF(AND(M56="L",N57=N56),"L","-"))</f>
        <v>L</v>
      </c>
      <c r="N57" s="46">
        <f>MONTH(Calendario!$G57)</f>
        <v>5</v>
      </c>
      <c r="O57" s="48">
        <f>+Calendario!$G57</f>
        <v>45075</v>
      </c>
    </row>
    <row r="58" ht="15.75" customHeight="1">
      <c r="A58" s="55"/>
      <c r="B58" s="6"/>
      <c r="C58" s="6"/>
      <c r="D58" s="6"/>
      <c r="E58" s="43" t="str">
        <f>IF(OR(E57="è",E56="è",E55="è",E54="è",E53="è"),"",IF(Calendario!$G58=$D$2,"è",IF(Calendario!$G58=($M$1),"è",IF(Calendario!$G58=($M$2),"è",IF(Calendario!$G58=($M$3),"è",IF(Calendario!$G58=($M$4),"è",IF(Calendario!$G58=($M$5),"è","")))))))</f>
        <v/>
      </c>
      <c r="F58" s="39">
        <v>50.0</v>
      </c>
      <c r="G58" s="38">
        <f>IF(IFERROR(VLOOKUP(WORKDAY(G57,1),Feriados!B:C,2,FALSE),"")="",WORKDAY(G57,1),IF(IFERROR(VLOOKUP(WORKDAY(G57,2),Feriados!B:C,2,FALSE),"")="",WORKDAY(G57,2),IF(IFERROR(VLOOKUP(WORKDAY(G57,3),Feriados!B:C,2,FALSE),"")="",WORKDAY(G57,3),IF(IFERROR(VLOOKUP(WORKDAY(G57,4),Feriados!B:C,2,FALSE),"")="",WORKDAY(G57,5),"ERROR"))))</f>
        <v>45076</v>
      </c>
      <c r="H58" s="45" t="str">
        <f>IFERROR(VLOOKUP(Calendario!$F58,$A$18:$B$44,2,FALSE),"")</f>
        <v/>
      </c>
      <c r="I58" s="45" t="str">
        <f>IFERROR(VLOOKUP(Calendario!$F58,$A$18:$D$44,4,FALSE),"")</f>
        <v/>
      </c>
      <c r="J58" s="40" t="str">
        <f>IFERROR(VLOOKUP(Calendario!$F58,Calendario!$A$18:$D$44,5,FALSE),"")</f>
        <v/>
      </c>
      <c r="K58" s="41" t="str">
        <f>IF(Calendario!$G58=WORKDAY(EOMONTH(Calendario!$G58,0),0),IF(LEFT(Calendario!$I58,5)="INTEG","INTEG"&amp;(N58+1),""),IF(LEFT(Calendario!$I58,5)="INTEG","INTEG"&amp;N58,""))</f>
        <v/>
      </c>
      <c r="L58" s="8" t="str">
        <f>IF(Calendario!$G58=$D$2,Calendario!$F58,"--")</f>
        <v>--</v>
      </c>
      <c r="M58" s="46" t="str">
        <f>IF(IF(EOMONTH(Calendario!$G58,0)-WEEKDAY(WORKDAY((EOMONTH(Calendario!$G58,0)+2),1))=G58,"L","-")="L","L",IF(AND(M57="L",N58=N57),"L","-"))</f>
        <v>L</v>
      </c>
      <c r="N58" s="46">
        <f>MONTH(Calendario!$G58)</f>
        <v>5</v>
      </c>
      <c r="O58" s="48">
        <f>+Calendario!$G58</f>
        <v>45076</v>
      </c>
    </row>
    <row r="59" ht="15.75" customHeight="1">
      <c r="A59" s="55"/>
      <c r="B59" s="6"/>
      <c r="C59" s="6"/>
      <c r="D59" s="6"/>
      <c r="E59" s="43" t="str">
        <f>IF(OR(E58="è",E57="è",E56="è",E55="è",E54="è"),"",IF(Calendario!$G59=$D$2,"è",IF(Calendario!$G59=($M$1),"è",IF(Calendario!$G59=($M$2),"è",IF(Calendario!$G59=($M$3),"è",IF(Calendario!$G59=($M$4),"è",IF(Calendario!$G59=($M$5),"è","")))))))</f>
        <v/>
      </c>
      <c r="F59" s="39">
        <v>51.0</v>
      </c>
      <c r="G59" s="38">
        <f>IF(IFERROR(VLOOKUP(WORKDAY(G58,1),Feriados!B:C,2,FALSE),"")="",WORKDAY(G58,1),IF(IFERROR(VLOOKUP(WORKDAY(G58,2),Feriados!B:C,2,FALSE),"")="",WORKDAY(G58,2),IF(IFERROR(VLOOKUP(WORKDAY(G58,3),Feriados!B:C,2,FALSE),"")="",WORKDAY(G58,3),IF(IFERROR(VLOOKUP(WORKDAY(G58,4),Feriados!B:C,2,FALSE),"")="",WORKDAY(G58,5),"ERROR"))))</f>
        <v>45077</v>
      </c>
      <c r="H59" s="45" t="str">
        <f>IFERROR(VLOOKUP(Calendario!$F59,$A$18:$B$44,2,FALSE),"")</f>
        <v/>
      </c>
      <c r="I59" s="45" t="str">
        <f>IFERROR(VLOOKUP(Calendario!$F59,$A$18:$D$44,4,FALSE),"")</f>
        <v/>
      </c>
      <c r="J59" s="40" t="str">
        <f>IFERROR(VLOOKUP(Calendario!$F59,Calendario!$A$18:$D$44,5,FALSE),"")</f>
        <v/>
      </c>
      <c r="K59" s="41" t="str">
        <f>IF(Calendario!$G59=WORKDAY(EOMONTH(Calendario!$G59,0),0),IF(LEFT(Calendario!$I59,5)="INTEG","INTEG"&amp;(N59+1),""),IF(LEFT(Calendario!$I59,5)="INTEG","INTEG"&amp;N59,""))</f>
        <v/>
      </c>
      <c r="L59" s="8" t="str">
        <f>IF(Calendario!$G59=$D$2,Calendario!$F59,"--")</f>
        <v>--</v>
      </c>
      <c r="M59" s="46" t="str">
        <f>IF(IF(EOMONTH(Calendario!$G59,0)-WEEKDAY(WORKDAY((EOMONTH(Calendario!$G59,0)+2),1))=G59,"L","-")="L","L",IF(AND(M58="L",N59=N58),"L","-"))</f>
        <v>L</v>
      </c>
      <c r="N59" s="46">
        <f>MONTH(Calendario!$G59)</f>
        <v>5</v>
      </c>
      <c r="O59" s="48">
        <f>+Calendario!$G59</f>
        <v>45077</v>
      </c>
    </row>
    <row r="60" ht="17.25" customHeight="1">
      <c r="A60" s="6"/>
      <c r="B60" s="6"/>
      <c r="C60" s="6"/>
      <c r="D60" s="6"/>
      <c r="E60" s="43" t="str">
        <f>IF(OR(E59="è",E58="è",E57="è",E56="è",E55="è"),"",IF(Calendario!$G60=$D$2,"è",IF(Calendario!$G60=($M$1),"è",IF(Calendario!$G60=($M$2),"è",IF(Calendario!$G60=($M$3),"è",IF(Calendario!$G60=($M$4),"è",IF(Calendario!$G60=($M$5),"è","")))))))</f>
        <v/>
      </c>
      <c r="F60" s="39">
        <v>52.0</v>
      </c>
      <c r="G60" s="38">
        <f>IF(IFERROR(VLOOKUP(WORKDAY(G59,1),Feriados!B:C,2,FALSE),"")="",WORKDAY(G59,1),IF(IFERROR(VLOOKUP(WORKDAY(G59,2),Feriados!B:C,2,FALSE),"")="",WORKDAY(G59,2),IF(IFERROR(VLOOKUP(WORKDAY(G59,3),Feriados!B:C,2,FALSE),"")="",WORKDAY(G59,3),IF(IFERROR(VLOOKUP(WORKDAY(G59,4),Feriados!B:C,2,FALSE),"")="",WORKDAY(G59,5),"ERROR"))))</f>
        <v>45078</v>
      </c>
      <c r="H60" s="45" t="str">
        <f>IFERROR(VLOOKUP(Calendario!$F60,$A$18:$B$44,2,FALSE),"")</f>
        <v>Guia12</v>
      </c>
      <c r="I60" s="45" t="str">
        <f>IFERROR(VLOOKUP(Calendario!$F60,$A$18:$D$44,4,FALSE),"")</f>
        <v>Herencia</v>
      </c>
      <c r="J60" s="40" t="str">
        <f>IFERROR(VLOOKUP(Calendario!$F60,Calendario!$A$18:$D$44,5,FALSE),"")</f>
        <v/>
      </c>
      <c r="K60" s="41" t="str">
        <f>IF(Calendario!$G60=WORKDAY(EOMONTH(Calendario!$G60,0),0),IF(LEFT(Calendario!$I60,5)="INTEG","INTEG"&amp;(N60+1),""),IF(LEFT(Calendario!$I60,5)="INTEG","INTEG"&amp;N60,""))</f>
        <v/>
      </c>
      <c r="L60" s="8" t="str">
        <f>IF(Calendario!$G60=$D$2,Calendario!$F60,"--")</f>
        <v>--</v>
      </c>
      <c r="M60" s="46" t="str">
        <f>IF(IF(EOMONTH(Calendario!$G60,0)-WEEKDAY(WORKDAY((EOMONTH(Calendario!$G60,0)+2),1))=G60,"L","-")="L","L",IF(AND(M59="L",N60=N59),"L","-"))</f>
        <v>-</v>
      </c>
      <c r="N60" s="46">
        <f>MONTH(Calendario!$G60)</f>
        <v>6</v>
      </c>
      <c r="O60" s="48">
        <f>+Calendario!$G60</f>
        <v>45078</v>
      </c>
    </row>
    <row r="61" ht="17.25" customHeight="1">
      <c r="A61" s="6"/>
      <c r="B61" s="6"/>
      <c r="C61" s="6"/>
      <c r="D61" s="6"/>
      <c r="E61" s="43" t="str">
        <f>IF(OR(E60="è",E59="è",E58="è",E57="è",E56="è"),"",IF(Calendario!$G61=$D$2,"è",IF(Calendario!$G61=($M$1),"è",IF(Calendario!$G61=($M$2),"è",IF(Calendario!$G61=($M$3),"è",IF(Calendario!$G61=($M$4),"è",IF(Calendario!$G61=($M$5),"è","")))))))</f>
        <v/>
      </c>
      <c r="F61" s="39">
        <v>53.0</v>
      </c>
      <c r="G61" s="38">
        <f>IF(IFERROR(VLOOKUP(WORKDAY(G60,1),Feriados!B:C,2,FALSE),"")="",WORKDAY(G60,1),IF(IFERROR(VLOOKUP(WORKDAY(G60,2),Feriados!B:C,2,FALSE),"")="",WORKDAY(G60,2),IF(IFERROR(VLOOKUP(WORKDAY(G60,3),Feriados!B:C,2,FALSE),"")="",WORKDAY(G60,3),IF(IFERROR(VLOOKUP(WORKDAY(G60,4),Feriados!B:C,2,FALSE),"")="",WORKDAY(G60,5),"ERROR"))))</f>
        <v>45079</v>
      </c>
      <c r="H61" s="45" t="str">
        <f>IFERROR(VLOOKUP(Calendario!$F61,$A$18:$B$44,2,FALSE),"")</f>
        <v/>
      </c>
      <c r="I61" s="45" t="str">
        <f>IFERROR(VLOOKUP(Calendario!$F61,$A$18:$D$44,4,FALSE),"")</f>
        <v/>
      </c>
      <c r="J61" s="40" t="str">
        <f>IFERROR(VLOOKUP(Calendario!$F61,Calendario!$A$18:$D$44,5,FALSE),"")</f>
        <v/>
      </c>
      <c r="K61" s="41" t="str">
        <f>IF(Calendario!$G61=WORKDAY(EOMONTH(Calendario!$G61,0),0),IF(LEFT(Calendario!$I61,5)="INTEG","INTEG"&amp;(N61+1),""),IF(LEFT(Calendario!$I61,5)="INTEG","INTEG"&amp;N61,""))</f>
        <v/>
      </c>
      <c r="L61" s="8" t="str">
        <f>IF(Calendario!$G61=$D$2,Calendario!$F61,"--")</f>
        <v>--</v>
      </c>
      <c r="M61" s="46" t="str">
        <f>IF(IF(EOMONTH(Calendario!$G61,0)-WEEKDAY(WORKDAY((EOMONTH(Calendario!$G61,0)+2),1))=G61,"L","-")="L","L",IF(AND(M60="L",N61=N60),"L","-"))</f>
        <v>-</v>
      </c>
      <c r="N61" s="46">
        <f>MONTH(Calendario!$G61)</f>
        <v>6</v>
      </c>
      <c r="O61" s="48">
        <f>+Calendario!$G61</f>
        <v>45079</v>
      </c>
    </row>
    <row r="62" ht="17.25" customHeight="1">
      <c r="A62" s="6"/>
      <c r="B62" s="6"/>
      <c r="C62" s="6"/>
      <c r="D62" s="6"/>
      <c r="E62" s="43" t="str">
        <f>IF(OR(E61="è",E60="è",E59="è",E58="è",E57="è"),"",IF(Calendario!$G62=$D$2,"è",IF(Calendario!$G62=($M$1),"è",IF(Calendario!$G62=($M$2),"è",IF(Calendario!$G62=($M$3),"è",IF(Calendario!$G62=($M$4),"è",IF(Calendario!$G62=($M$5),"è","")))))))</f>
        <v/>
      </c>
      <c r="F62" s="39">
        <v>54.0</v>
      </c>
      <c r="G62" s="38">
        <f>IF(IFERROR(VLOOKUP(WORKDAY(G61,1),Feriados!B:C,2,FALSE),"")="",WORKDAY(G61,1),IF(IFERROR(VLOOKUP(WORKDAY(G61,2),Feriados!B:C,2,FALSE),"")="",WORKDAY(G61,2),IF(IFERROR(VLOOKUP(WORKDAY(G61,3),Feriados!B:C,2,FALSE),"")="",WORKDAY(G61,3),IF(IFERROR(VLOOKUP(WORKDAY(G61,4),Feriados!B:C,2,FALSE),"")="",WORKDAY(G61,5),"ERROR"))))</f>
        <v>45082</v>
      </c>
      <c r="H62" s="45" t="str">
        <f>IFERROR(VLOOKUP(Calendario!$F62,$A$18:$B$44,2,FALSE),"")</f>
        <v/>
      </c>
      <c r="I62" s="45" t="str">
        <f>IFERROR(VLOOKUP(Calendario!$F62,$A$18:$D$44,4,FALSE),"")</f>
        <v/>
      </c>
      <c r="J62" s="40" t="str">
        <f>IFERROR(VLOOKUP(Calendario!$F62,Calendario!$A$18:$D$44,5,FALSE),"")</f>
        <v/>
      </c>
      <c r="K62" s="41" t="str">
        <f>IF(Calendario!$G62=WORKDAY(EOMONTH(Calendario!$G62,0),0),IF(LEFT(Calendario!$I62,5)="INTEG","INTEG"&amp;(N62+1),""),IF(LEFT(Calendario!$I62,5)="INTEG","INTEG"&amp;N62,""))</f>
        <v/>
      </c>
      <c r="L62" s="56" t="str">
        <f>IF(Calendario!$G62=$D$2,Calendario!$F62,"--")</f>
        <v>--</v>
      </c>
      <c r="M62" s="46" t="str">
        <f>IF(IF(EOMONTH(Calendario!$G62,0)-WEEKDAY(WORKDAY((EOMONTH(Calendario!$G62,0)+2),1))=G62,"L","-")="L","L",IF(AND(M61="L",N62=N61),"L","-"))</f>
        <v>-</v>
      </c>
      <c r="N62" s="46">
        <f>MONTH(Calendario!$G62)</f>
        <v>6</v>
      </c>
      <c r="O62" s="48">
        <f>+Calendario!$G62</f>
        <v>45082</v>
      </c>
    </row>
    <row r="63" ht="17.25" customHeight="1">
      <c r="A63" s="6"/>
      <c r="B63" s="6"/>
      <c r="C63" s="6"/>
      <c r="D63" s="6"/>
      <c r="E63" s="43" t="str">
        <f>IF(OR(E62="è",E61="è",E60="è",E59="è",E58="è"),"",IF(Calendario!$G63=$D$2,"è",IF(Calendario!$G63=($M$1),"è",IF(Calendario!$G63=($M$2),"è",IF(Calendario!$G63=($M$3),"è",IF(Calendario!$G63=($M$4),"è",IF(Calendario!$G63=($M$5),"è","")))))))</f>
        <v/>
      </c>
      <c r="F63" s="39">
        <v>55.0</v>
      </c>
      <c r="G63" s="38">
        <f>IF(IFERROR(VLOOKUP(WORKDAY(G62,1),Feriados!B:C,2,FALSE),"")="",WORKDAY(G62,1),IF(IFERROR(VLOOKUP(WORKDAY(G62,2),Feriados!B:C,2,FALSE),"")="",WORKDAY(G62,2),IF(IFERROR(VLOOKUP(WORKDAY(G62,3),Feriados!B:C,2,FALSE),"")="",WORKDAY(G62,3),IF(IFERROR(VLOOKUP(WORKDAY(G62,4),Feriados!B:C,2,FALSE),"")="",WORKDAY(G62,5),"ERROR"))))</f>
        <v>45083</v>
      </c>
      <c r="H63" s="45" t="str">
        <f>IFERROR(VLOOKUP(Calendario!$F63,$A$18:$B$44,2,FALSE),"")</f>
        <v/>
      </c>
      <c r="I63" s="45" t="str">
        <f>IFERROR(VLOOKUP(Calendario!$F63,$A$18:$D$44,4,FALSE),"")</f>
        <v/>
      </c>
      <c r="J63" s="40" t="str">
        <f>IFERROR(VLOOKUP(Calendario!$F63,Calendario!$A$18:$D$44,5,FALSE),"")</f>
        <v/>
      </c>
      <c r="K63" s="41" t="str">
        <f>IF(Calendario!$G63=WORKDAY(EOMONTH(Calendario!$G63,0),0),IF(LEFT(Calendario!$I63,5)="INTEG","INTEG"&amp;(N63+1),""),IF(LEFT(Calendario!$I63,5)="INTEG","INTEG"&amp;N63,""))</f>
        <v/>
      </c>
      <c r="L63" s="8" t="str">
        <f>IF(Calendario!$G63=$D$2,Calendario!$F63,"--")</f>
        <v>--</v>
      </c>
      <c r="M63" s="46" t="str">
        <f>IF(IF(EOMONTH(Calendario!$G63,0)-WEEKDAY(WORKDAY((EOMONTH(Calendario!$G63,0)+2),1))=G63,"L","-")="L","L",IF(AND(M62="L",N63=N62),"L","-"))</f>
        <v>-</v>
      </c>
      <c r="N63" s="46">
        <f>MONTH(Calendario!$G63)</f>
        <v>6</v>
      </c>
      <c r="O63" s="48">
        <f>+Calendario!$G63</f>
        <v>45083</v>
      </c>
    </row>
    <row r="64" ht="17.25" customHeight="1">
      <c r="A64" s="6"/>
      <c r="B64" s="6"/>
      <c r="C64" s="6"/>
      <c r="D64" s="6"/>
      <c r="E64" s="43" t="str">
        <f>IF(OR(E63="è",E62="è",E61="è",E60="è",E59="è"),"",IF(Calendario!$G64=$D$2,"è",IF(Calendario!$G64=($M$1),"è",IF(Calendario!$G64=($M$2),"è",IF(Calendario!$G64=($M$3),"è",IF(Calendario!$G64=($M$4),"è",IF(Calendario!$G64=($M$5),"è","")))))))</f>
        <v/>
      </c>
      <c r="F64" s="39">
        <v>56.0</v>
      </c>
      <c r="G64" s="38">
        <f>IF(IFERROR(VLOOKUP(WORKDAY(G63,1),Feriados!B:C,2,FALSE),"")="",WORKDAY(G63,1),IF(IFERROR(VLOOKUP(WORKDAY(G63,2),Feriados!B:C,2,FALSE),"")="",WORKDAY(G63,2),IF(IFERROR(VLOOKUP(WORKDAY(G63,3),Feriados!B:C,2,FALSE),"")="",WORKDAY(G63,3),IF(IFERROR(VLOOKUP(WORKDAY(G63,4),Feriados!B:C,2,FALSE),"")="",WORKDAY(G63,5),"ERROR"))))</f>
        <v>45084</v>
      </c>
      <c r="H64" s="45" t="str">
        <f>IFERROR(VLOOKUP(Calendario!$F64,$A$18:$B$44,2,FALSE),"")</f>
        <v/>
      </c>
      <c r="I64" s="45" t="str">
        <f>IFERROR(VLOOKUP(Calendario!$F64,$A$18:$D$44,4,FALSE),"")</f>
        <v/>
      </c>
      <c r="J64" s="40" t="str">
        <f>IFERROR(VLOOKUP(Calendario!$F64,Calendario!$A$18:$D$44,5,FALSE),"")</f>
        <v/>
      </c>
      <c r="K64" s="41" t="str">
        <f>IF(Calendario!$G64=WORKDAY(EOMONTH(Calendario!$G64,0),0),IF(LEFT(Calendario!$I64,5)="INTEG","INTEG"&amp;(N64+1),""),IF(LEFT(Calendario!$I64,5)="INTEG","INTEG"&amp;N64,""))</f>
        <v/>
      </c>
      <c r="L64" s="8" t="str">
        <f>IF(Calendario!$G64=$D$2,Calendario!$F64,"--")</f>
        <v>--</v>
      </c>
      <c r="M64" s="46" t="str">
        <f>IF(IF(EOMONTH(Calendario!$G64,0)-WEEKDAY(WORKDAY((EOMONTH(Calendario!$G64,0)+2),1))=G64,"L","-")="L","L",IF(AND(M63="L",N64=N63),"L","-"))</f>
        <v>-</v>
      </c>
      <c r="N64" s="46">
        <f>MONTH(Calendario!$G64)</f>
        <v>6</v>
      </c>
      <c r="O64" s="48">
        <f>+Calendario!$G64</f>
        <v>45084</v>
      </c>
    </row>
    <row r="65" ht="17.25" customHeight="1">
      <c r="A65" s="57" t="str">
        <f>IF(D2&gt;=G93,"FELICITACIONES ! Completaste el Curso","")</f>
        <v/>
      </c>
      <c r="B65" s="32"/>
      <c r="C65" s="32"/>
      <c r="D65" s="33"/>
      <c r="E65" s="43" t="str">
        <f>IF(OR(E64="è",E63="è",E62="è",E61="è",E60="è"),"",IF(Calendario!$G65=$D$2,"è",IF(Calendario!$G65=($M$1),"è",IF(Calendario!$G65=($M$2),"è",IF(Calendario!$G65=($M$3),"è",IF(Calendario!$G65=($M$4),"è",IF(Calendario!$G65=($M$5),"è","")))))))</f>
        <v/>
      </c>
      <c r="F65" s="39">
        <v>57.0</v>
      </c>
      <c r="G65" s="38">
        <f>IF(IFERROR(VLOOKUP(WORKDAY(G64,1),Feriados!B:C,2,FALSE),"")="",WORKDAY(G64,1),IF(IFERROR(VLOOKUP(WORKDAY(G64,2),Feriados!B:C,2,FALSE),"")="",WORKDAY(G64,2),IF(IFERROR(VLOOKUP(WORKDAY(G64,3),Feriados!B:C,2,FALSE),"")="",WORKDAY(G64,3),IF(IFERROR(VLOOKUP(WORKDAY(G64,4),Feriados!B:C,2,FALSE),"")="",WORKDAY(G64,5),"ERROR"))))</f>
        <v>45085</v>
      </c>
      <c r="H65" s="45" t="str">
        <f>IFERROR(VLOOKUP(Calendario!$F65,$A$18:$B$44,2,FALSE),"")</f>
        <v/>
      </c>
      <c r="I65" s="45" t="str">
        <f>IFERROR(VLOOKUP(Calendario!$F65,$A$18:$D$44,4,FALSE),"")</f>
        <v/>
      </c>
      <c r="J65" s="40" t="str">
        <f>IFERROR(VLOOKUP(Calendario!$F65,Calendario!$A$18:$D$44,5,FALSE),"")</f>
        <v/>
      </c>
      <c r="K65" s="41" t="str">
        <f>IF(Calendario!$G65=WORKDAY(EOMONTH(Calendario!$G65,0),0),IF(LEFT(Calendario!$I65,5)="INTEG","INTEG"&amp;(N65+1),""),IF(LEFT(Calendario!$I65,5)="INTEG","INTEG"&amp;N65,""))</f>
        <v/>
      </c>
      <c r="L65" s="8" t="str">
        <f>IF(Calendario!$G65=$D$2,Calendario!$F65,"--")</f>
        <v>--</v>
      </c>
      <c r="M65" s="46" t="str">
        <f>IF(IF(EOMONTH(Calendario!$G65,0)-WEEKDAY(WORKDAY((EOMONTH(Calendario!$G65,0)+2),1))=G65,"L","-")="L","L",IF(AND(M64="L",N65=N64),"L","-"))</f>
        <v>-</v>
      </c>
      <c r="N65" s="46">
        <f>MONTH(Calendario!$G65)</f>
        <v>6</v>
      </c>
      <c r="O65" s="48">
        <f>+Calendario!$G65</f>
        <v>45085</v>
      </c>
    </row>
    <row r="66" ht="17.25" customHeight="1">
      <c r="A66" s="35"/>
      <c r="D66" s="36"/>
      <c r="E66" s="43" t="str">
        <f>IF(OR(E65="è",E64="è",E63="è",E62="è",E61="è"),"",IF(Calendario!$G66=$D$2,"è",IF(Calendario!$G66=($M$1),"è",IF(Calendario!$G66=($M$2),"è",IF(Calendario!$G66=($M$3),"è",IF(Calendario!$G66=($M$4),"è",IF(Calendario!$G66=($M$5),"è","")))))))</f>
        <v/>
      </c>
      <c r="F66" s="39">
        <v>58.0</v>
      </c>
      <c r="G66" s="38">
        <f>IF(IFERROR(VLOOKUP(WORKDAY(G65,1),Feriados!B:C,2,FALSE),"")="",WORKDAY(G65,1),IF(IFERROR(VLOOKUP(WORKDAY(G65,2),Feriados!B:C,2,FALSE),"")="",WORKDAY(G65,2),IF(IFERROR(VLOOKUP(WORKDAY(G65,3),Feriados!B:C,2,FALSE),"")="",WORKDAY(G65,3),IF(IFERROR(VLOOKUP(WORKDAY(G65,4),Feriados!B:C,2,FALSE),"")="",WORKDAY(G65,5),"ERROR"))))</f>
        <v>45086</v>
      </c>
      <c r="H66" s="45" t="str">
        <f>IFERROR(VLOOKUP(Calendario!$F66,$A$18:$B$44,2,FALSE),"")</f>
        <v/>
      </c>
      <c r="I66" s="45" t="str">
        <f>IFERROR(VLOOKUP(Calendario!$F66,$A$18:$D$44,4,FALSE),"")</f>
        <v/>
      </c>
      <c r="J66" s="40" t="str">
        <f>IFERROR(VLOOKUP(Calendario!$F66,Calendario!$A$18:$D$44,5,FALSE),"")</f>
        <v/>
      </c>
      <c r="K66" s="41" t="str">
        <f>IF(Calendario!$G66=WORKDAY(EOMONTH(Calendario!$G66,0),0),IF(LEFT(Calendario!$I66,5)="INTEG","INTEG"&amp;(N66+1),""),IF(LEFT(Calendario!$I66,5)="INTEG","INTEG"&amp;N66,""))</f>
        <v/>
      </c>
      <c r="L66" s="8" t="str">
        <f>IF(Calendario!$G66=$D$2,Calendario!$F66,"--")</f>
        <v>--</v>
      </c>
      <c r="M66" s="46" t="str">
        <f>IF(IF(EOMONTH(Calendario!$G66,0)-WEEKDAY(WORKDAY((EOMONTH(Calendario!$G66,0)+2),1))=G66,"L","-")="L","L",IF(AND(M65="L",N66=N65),"L","-"))</f>
        <v>-</v>
      </c>
      <c r="N66" s="46">
        <f>MONTH(Calendario!$G66)</f>
        <v>6</v>
      </c>
      <c r="O66" s="48">
        <f>+Calendario!$G66</f>
        <v>45086</v>
      </c>
    </row>
    <row r="67" ht="17.25" customHeight="1">
      <c r="A67" s="35"/>
      <c r="D67" s="36"/>
      <c r="E67" s="43" t="str">
        <f>IF(OR(E66="è",E65="è",E64="è",E63="è",E62="è"),"",IF(Calendario!$G67=$D$2,"è",IF(Calendario!$G67=($M$1),"è",IF(Calendario!$G67=($M$2),"è",IF(Calendario!$G67=($M$3),"è",IF(Calendario!$G67=($M$4),"è",IF(Calendario!$G67=($M$5),"è","")))))))</f>
        <v/>
      </c>
      <c r="F67" s="39">
        <v>59.0</v>
      </c>
      <c r="G67" s="38">
        <f>IF(IFERROR(VLOOKUP(WORKDAY(G66,1),Feriados!B:C,2,FALSE),"")="",WORKDAY(G66,1),IF(IFERROR(VLOOKUP(WORKDAY(G66,2),Feriados!B:C,2,FALSE),"")="",WORKDAY(G66,2),IF(IFERROR(VLOOKUP(WORKDAY(G66,3),Feriados!B:C,2,FALSE),"")="",WORKDAY(G66,3),IF(IFERROR(VLOOKUP(WORKDAY(G66,4),Feriados!B:C,2,FALSE),"")="",WORKDAY(G66,5),"ERROR"))))</f>
        <v>45089</v>
      </c>
      <c r="H67" s="45" t="str">
        <f>IFERROR(VLOOKUP(Calendario!$F67,$A$18:$B$44,2,FALSE),"")</f>
        <v/>
      </c>
      <c r="I67" s="45" t="str">
        <f>IFERROR(VLOOKUP(Calendario!$F67,$A$18:$D$44,4,FALSE),"")</f>
        <v/>
      </c>
      <c r="J67" s="40" t="str">
        <f>IFERROR(VLOOKUP(Calendario!$F67,Calendario!$A$18:$D$44,5,FALSE),"")</f>
        <v/>
      </c>
      <c r="K67" s="41" t="str">
        <f>IF(Calendario!$G67=WORKDAY(EOMONTH(Calendario!$G67,0),0),IF(LEFT(Calendario!$I67,5)="INTEG","INTEG"&amp;(N67+1),""),IF(LEFT(Calendario!$I67,5)="INTEG","INTEG"&amp;N67,""))</f>
        <v/>
      </c>
      <c r="L67" s="8" t="str">
        <f>IF(Calendario!$G67=$D$2,Calendario!$F67,"--")</f>
        <v>--</v>
      </c>
      <c r="M67" s="46" t="str">
        <f>IF(IF(EOMONTH(Calendario!$G67,0)-WEEKDAY(WORKDAY((EOMONTH(Calendario!$G67,0)+2),1))=G67,"L","-")="L","L",IF(AND(M66="L",N67=N66),"L","-"))</f>
        <v>-</v>
      </c>
      <c r="N67" s="46">
        <f>MONTH(Calendario!$G67)</f>
        <v>6</v>
      </c>
      <c r="O67" s="48">
        <f>+Calendario!$G67</f>
        <v>45089</v>
      </c>
    </row>
    <row r="68" ht="17.25" customHeight="1">
      <c r="A68" s="35"/>
      <c r="D68" s="36"/>
      <c r="E68" s="43" t="str">
        <f>IF(OR(E67="è",E66="è",E65="è",E64="è",E63="è"),"",IF(Calendario!$G68=$D$2,"è",IF(Calendario!$G68=($M$1),"è",IF(Calendario!$G68=($M$2),"è",IF(Calendario!$G68=($M$3),"è",IF(Calendario!$G68=($M$4),"è",IF(Calendario!$G68=($M$5),"è","")))))))</f>
        <v/>
      </c>
      <c r="F68" s="39">
        <v>60.0</v>
      </c>
      <c r="G68" s="38">
        <f>IF(IFERROR(VLOOKUP(WORKDAY(G67,1),Feriados!B:C,2,FALSE),"")="",WORKDAY(G67,1),IF(IFERROR(VLOOKUP(WORKDAY(G67,2),Feriados!B:C,2,FALSE),"")="",WORKDAY(G67,2),IF(IFERROR(VLOOKUP(WORKDAY(G67,3),Feriados!B:C,2,FALSE),"")="",WORKDAY(G67,3),IF(IFERROR(VLOOKUP(WORKDAY(G67,4),Feriados!B:C,2,FALSE),"")="",WORKDAY(G67,5),"ERROR"))))</f>
        <v>45090</v>
      </c>
      <c r="H68" s="45" t="str">
        <f>IFERROR(VLOOKUP(Calendario!$F68,$A$18:$B$44,2,FALSE),"")</f>
        <v/>
      </c>
      <c r="I68" s="45" t="str">
        <f>IFERROR(VLOOKUP(Calendario!$F68,$A$18:$D$44,4,FALSE),"")</f>
        <v/>
      </c>
      <c r="J68" s="40" t="str">
        <f>IFERROR(VLOOKUP(Calendario!$F68,Calendario!$A$18:$D$44,5,FALSE),"")</f>
        <v/>
      </c>
      <c r="K68" s="41" t="str">
        <f>IF(Calendario!$G68=WORKDAY(EOMONTH(Calendario!$G68,0),0),IF(LEFT(Calendario!$I68,5)="INTEG","INTEG"&amp;(N68+1),""),IF(LEFT(Calendario!$I68,5)="INTEG","INTEG"&amp;N68,""))</f>
        <v/>
      </c>
      <c r="L68" s="8" t="str">
        <f>IF(Calendario!$G68=$D$2,Calendario!$F68,"--")</f>
        <v>--</v>
      </c>
      <c r="M68" s="46" t="str">
        <f>IF(IF(EOMONTH(Calendario!$G68,0)-WEEKDAY(WORKDAY((EOMONTH(Calendario!$G68,0)+2),1))=G68,"L","-")="L","L",IF(AND(M67="L",N68=N67),"L","-"))</f>
        <v>-</v>
      </c>
      <c r="N68" s="46">
        <f>MONTH(Calendario!$G68)</f>
        <v>6</v>
      </c>
      <c r="O68" s="48">
        <f>+Calendario!$G68</f>
        <v>45090</v>
      </c>
    </row>
    <row r="69" ht="17.25" customHeight="1">
      <c r="A69" s="35"/>
      <c r="D69" s="36"/>
      <c r="E69" s="43" t="str">
        <f>IF(OR(E68="è",E67="è",E66="è",E65="è",E64="è"),"",IF(Calendario!$G69=$D$2,"è",IF(Calendario!$G69=($M$1),"è",IF(Calendario!$G69=($M$2),"è",IF(Calendario!$G69=($M$3),"è",IF(Calendario!$G69=($M$4),"è",IF(Calendario!$G69=($M$5),"è","")))))))</f>
        <v/>
      </c>
      <c r="F69" s="39">
        <v>61.0</v>
      </c>
      <c r="G69" s="38">
        <f>IF(IFERROR(VLOOKUP(WORKDAY(G68,1),Feriados!B:C,2,FALSE),"")="",WORKDAY(G68,1),IF(IFERROR(VLOOKUP(WORKDAY(G68,2),Feriados!B:C,2,FALSE),"")="",WORKDAY(G68,2),IF(IFERROR(VLOOKUP(WORKDAY(G68,3),Feriados!B:C,2,FALSE),"")="",WORKDAY(G68,3),IF(IFERROR(VLOOKUP(WORKDAY(G68,4),Feriados!B:C,2,FALSE),"")="",WORKDAY(G68,5),"ERROR"))))</f>
        <v>45091</v>
      </c>
      <c r="H69" s="45" t="str">
        <f>IFERROR(VLOOKUP(Calendario!$F69,$A$18:$B$44,2,FALSE),"")</f>
        <v>Guia13</v>
      </c>
      <c r="I69" s="45" t="str">
        <f>IFERROR(VLOOKUP(Calendario!$F69,$A$18:$D$44,4,FALSE),"")</f>
        <v>Manejo de Excepciones</v>
      </c>
      <c r="J69" s="40" t="str">
        <f>IFERROR(VLOOKUP(Calendario!$F69,Calendario!$A$18:$D$44,5,FALSE),"")</f>
        <v/>
      </c>
      <c r="K69" s="41" t="str">
        <f>IF(Calendario!$G69=WORKDAY(EOMONTH(Calendario!$G69,0),0),IF(LEFT(Calendario!$I69,5)="INTEG","INTEG"&amp;(N69+1),""),IF(LEFT(Calendario!$I69,5)="INTEG","INTEG"&amp;N69,""))</f>
        <v/>
      </c>
      <c r="L69" s="8" t="str">
        <f>IF(Calendario!$G69=$D$2,Calendario!$F69,"--")</f>
        <v>--</v>
      </c>
      <c r="M69" s="46" t="str">
        <f>IF(IF(EOMONTH(Calendario!$G69,0)-WEEKDAY(WORKDAY((EOMONTH(Calendario!$G69,0)+2),1))=G69,"L","-")="L","L",IF(AND(M68="L",N69=N68),"L","-"))</f>
        <v>-</v>
      </c>
      <c r="N69" s="46">
        <f>MONTH(Calendario!$G69)</f>
        <v>6</v>
      </c>
      <c r="O69" s="48">
        <f>+Calendario!$G69</f>
        <v>45091</v>
      </c>
    </row>
    <row r="70" ht="17.25" customHeight="1">
      <c r="A70" s="35"/>
      <c r="D70" s="36"/>
      <c r="E70" s="43" t="str">
        <f>IF(OR(E69="è",E68="è",E67="è",E66="è",E65="è"),"",IF(Calendario!$G70=$D$2,"è",IF(Calendario!$G70=($M$1),"è",IF(Calendario!$G70=($M$2),"è",IF(Calendario!$G70=($M$3),"è",IF(Calendario!$G70=($M$4),"è",IF(Calendario!$G70=($M$5),"è","")))))))</f>
        <v/>
      </c>
      <c r="F70" s="39">
        <v>62.0</v>
      </c>
      <c r="G70" s="38">
        <f>IF(IFERROR(VLOOKUP(WORKDAY(G69,1),Feriados!B:C,2,FALSE),"")="",WORKDAY(G69,1),IF(IFERROR(VLOOKUP(WORKDAY(G69,2),Feriados!B:C,2,FALSE),"")="",WORKDAY(G69,2),IF(IFERROR(VLOOKUP(WORKDAY(G69,3),Feriados!B:C,2,FALSE),"")="",WORKDAY(G69,3),IF(IFERROR(VLOOKUP(WORKDAY(G69,4),Feriados!B:C,2,FALSE),"")="",WORKDAY(G69,5),"ERROR"))))</f>
        <v>45092</v>
      </c>
      <c r="H70" s="45" t="str">
        <f>IFERROR(VLOOKUP(Calendario!$F70,$A$18:$B$44,2,FALSE),"")</f>
        <v/>
      </c>
      <c r="I70" s="45" t="str">
        <f>IFERROR(VLOOKUP(Calendario!$F70,$A$18:$D$44,4,FALSE),"")</f>
        <v/>
      </c>
      <c r="J70" s="40" t="str">
        <f>IFERROR(VLOOKUP(Calendario!$F70,Calendario!$A$18:$D$44,5,FALSE),"")</f>
        <v/>
      </c>
      <c r="K70" s="41" t="str">
        <f>IF(Calendario!$G70=WORKDAY(EOMONTH(Calendario!$G70,0),0),IF(LEFT(Calendario!$I70,5)="INTEG","INTEG"&amp;(N70+1),""),IF(LEFT(Calendario!$I70,5)="INTEG","INTEG"&amp;N70,""))</f>
        <v/>
      </c>
      <c r="L70" s="8" t="str">
        <f>IF(Calendario!$G70=$D$2,Calendario!$F70,"--")</f>
        <v>--</v>
      </c>
      <c r="M70" s="46" t="str">
        <f>IF(IF(EOMONTH(Calendario!$G70,0)-WEEKDAY(WORKDAY((EOMONTH(Calendario!$G70,0)+2),1))=G70,"L","-")="L","L",IF(AND(M69="L",N70=N69),"L","-"))</f>
        <v>-</v>
      </c>
      <c r="N70" s="46">
        <f>MONTH(Calendario!$G70)</f>
        <v>6</v>
      </c>
      <c r="O70" s="48">
        <f>+Calendario!$G70</f>
        <v>45092</v>
      </c>
    </row>
    <row r="71" ht="18.0" customHeight="1">
      <c r="A71" s="35"/>
      <c r="D71" s="36"/>
      <c r="E71" s="43" t="str">
        <f>IF(OR(E70="è",E69="è",E68="è",E67="è",E66="è"),"",IF(Calendario!$G71=$D$2,"è",IF(Calendario!$G71=($M$1),"è",IF(Calendario!$G71=($M$2),"è",IF(Calendario!$G71=($M$3),"è",IF(Calendario!$G71=($M$4),"è",IF(Calendario!$G71=($M$5),"è","")))))))</f>
        <v/>
      </c>
      <c r="F71" s="39">
        <v>63.0</v>
      </c>
      <c r="G71" s="38">
        <f>IF(IFERROR(VLOOKUP(WORKDAY(G70,1),Feriados!B:C,2,FALSE),"")="",WORKDAY(G70,1),IF(IFERROR(VLOOKUP(WORKDAY(G70,2),Feriados!B:C,2,FALSE),"")="",WORKDAY(G70,2),IF(IFERROR(VLOOKUP(WORKDAY(G70,3),Feriados!B:C,2,FALSE),"")="",WORKDAY(G70,3),IF(IFERROR(VLOOKUP(WORKDAY(G70,4),Feriados!B:C,2,FALSE),"")="",WORKDAY(G70,5),"ERROR"))))</f>
        <v>45093</v>
      </c>
      <c r="H71" s="45" t="str">
        <f>IFERROR(VLOOKUP(Calendario!$F71,$A$18:$B$44,2,FALSE),"")</f>
        <v/>
      </c>
      <c r="I71" s="45" t="str">
        <f>IFERROR(VLOOKUP(Calendario!$F71,$A$18:$D$44,4,FALSE),"")</f>
        <v/>
      </c>
      <c r="J71" s="40" t="str">
        <f>IFERROR(VLOOKUP(Calendario!$F71,Calendario!$A$18:$D$44,5,FALSE),"")</f>
        <v/>
      </c>
      <c r="K71" s="41" t="str">
        <f>IF(Calendario!$G71=WORKDAY(EOMONTH(Calendario!$G71,0),0),IF(LEFT(Calendario!$I71,5)="INTEG","INTEG"&amp;(N71+1),""),IF(LEFT(Calendario!$I71,5)="INTEG","INTEG"&amp;N71,""))</f>
        <v/>
      </c>
      <c r="L71" s="8" t="str">
        <f>IF(Calendario!$G71=$D$2,Calendario!$F71,"--")</f>
        <v>--</v>
      </c>
      <c r="M71" s="46" t="str">
        <f>IF(IF(EOMONTH(Calendario!$G71,0)-WEEKDAY(WORKDAY((EOMONTH(Calendario!$G71,0)+2),1))=G71,"L","-")="L","L",IF(AND(M70="L",N71=N70),"L","-"))</f>
        <v>-</v>
      </c>
      <c r="N71" s="46">
        <f>MONTH(Calendario!$G71)</f>
        <v>6</v>
      </c>
      <c r="O71" s="48">
        <f>+Calendario!$G71</f>
        <v>45093</v>
      </c>
    </row>
    <row r="72" ht="17.25" customHeight="1">
      <c r="A72" s="35"/>
      <c r="D72" s="36"/>
      <c r="E72" s="43" t="str">
        <f>IF(OR(E71="è",E70="è",E69="è",E68="è",E67="è"),"",IF(Calendario!$G72=$D$2,"è",IF(Calendario!$G72=($M$1),"è",IF(Calendario!$G72=($M$2),"è",IF(Calendario!$G72=($M$3),"è",IF(Calendario!$G72=($M$4),"è",IF(Calendario!$G72=($M$5),"è","")))))))</f>
        <v/>
      </c>
      <c r="F72" s="39">
        <v>64.0</v>
      </c>
      <c r="G72" s="38">
        <f>IF(IFERROR(VLOOKUP(WORKDAY(G71,1),Feriados!B:C,2,FALSE),"")="",WORKDAY(G71,1),IF(IFERROR(VLOOKUP(WORKDAY(G71,2),Feriados!B:C,2,FALSE),"")="",WORKDAY(G71,2),IF(IFERROR(VLOOKUP(WORKDAY(G71,3),Feriados!B:C,2,FALSE),"")="",WORKDAY(G71,3),IF(IFERROR(VLOOKUP(WORKDAY(G71,4),Feriados!B:C,2,FALSE),"")="",WORKDAY(G71,5),"ERROR"))))</f>
        <v>45098</v>
      </c>
      <c r="H72" s="45" t="str">
        <f>IFERROR(VLOOKUP(Calendario!$F72,$A$18:$B$44,2,FALSE),"")</f>
        <v>Guia14</v>
      </c>
      <c r="I72" s="45" t="str">
        <f>IFERROR(VLOOKUP(Calendario!$F72,$A$18:$D$44,4,FALSE),"")</f>
        <v>Base de datos MySQL</v>
      </c>
      <c r="J72" s="40" t="str">
        <f>IFERROR(VLOOKUP(Calendario!$F72,Calendario!$A$18:$D$44,5,FALSE),"")</f>
        <v/>
      </c>
      <c r="K72" s="41" t="str">
        <f>IF(Calendario!$G72=WORKDAY(EOMONTH(Calendario!$G72,0),0),IF(LEFT(Calendario!$I72,5)="INTEG","INTEG"&amp;(N72+1),""),IF(LEFT(Calendario!$I72,5)="INTEG","INTEG"&amp;N72,""))</f>
        <v/>
      </c>
      <c r="L72" s="8" t="str">
        <f>IF(Calendario!$G72=$D$2,Calendario!$F72,"--")</f>
        <v>--</v>
      </c>
      <c r="M72" s="46" t="str">
        <f>IF(IF(EOMONTH(Calendario!$G72,0)-WEEKDAY(WORKDAY((EOMONTH(Calendario!$G72,0)+2),1))=G72,"L","-")="L","L",IF(AND(M71="L",N72=N71),"L","-"))</f>
        <v>-</v>
      </c>
      <c r="N72" s="46">
        <f>MONTH(Calendario!$G72)</f>
        <v>6</v>
      </c>
      <c r="O72" s="48">
        <f>+Calendario!$G72</f>
        <v>45098</v>
      </c>
    </row>
    <row r="73" ht="17.25" customHeight="1">
      <c r="A73" s="35"/>
      <c r="D73" s="36"/>
      <c r="E73" s="43" t="str">
        <f>IF(OR(E72="è",E71="è",E70="è",E69="è",E68="è"),"",IF(Calendario!$G73=$D$2,"è",IF(Calendario!$G73=($M$1),"è",IF(Calendario!$G73=($M$2),"è",IF(Calendario!$G73=($M$3),"è",IF(Calendario!$G73=($M$4),"è",IF(Calendario!$G73=($M$5),"è","")))))))</f>
        <v/>
      </c>
      <c r="F73" s="39">
        <v>65.0</v>
      </c>
      <c r="G73" s="38">
        <f>IF(IFERROR(VLOOKUP(WORKDAY(G72,1),Feriados!B:C,2,FALSE),"")="",WORKDAY(G72,1),IF(IFERROR(VLOOKUP(WORKDAY(G72,2),Feriados!B:C,2,FALSE),"")="",WORKDAY(G72,2),IF(IFERROR(VLOOKUP(WORKDAY(G72,3),Feriados!B:C,2,FALSE),"")="",WORKDAY(G72,3),IF(IFERROR(VLOOKUP(WORKDAY(G72,4),Feriados!B:C,2,FALSE),"")="",WORKDAY(G72,5),"ERROR"))))</f>
        <v>45099</v>
      </c>
      <c r="H73" s="45" t="str">
        <f>IFERROR(VLOOKUP(Calendario!$F73,$A$18:$B$44,2,FALSE),"")</f>
        <v/>
      </c>
      <c r="I73" s="45" t="str">
        <f>IFERROR(VLOOKUP(Calendario!$F73,$A$18:$D$44,4,FALSE),"")</f>
        <v/>
      </c>
      <c r="J73" s="40" t="str">
        <f>IFERROR(VLOOKUP(Calendario!$F73,Calendario!$A$18:$D$44,5,FALSE),"")</f>
        <v/>
      </c>
      <c r="K73" s="41" t="str">
        <f>IF(Calendario!$G73=WORKDAY(EOMONTH(Calendario!$G73,0),0),IF(LEFT(Calendario!$I73,5)="INTEG","INTEG"&amp;(N73+1),""),IF(LEFT(Calendario!$I73,5)="INTEG","INTEG"&amp;N73,""))</f>
        <v/>
      </c>
      <c r="L73" s="8" t="str">
        <f>IF(Calendario!$G73=$D$2,Calendario!$F73,"--")</f>
        <v>--</v>
      </c>
      <c r="M73" s="46" t="str">
        <f>IF(IF(EOMONTH(Calendario!$G73,0)-WEEKDAY(WORKDAY((EOMONTH(Calendario!$G73,0)+2),1))=G73,"L","-")="L","L",IF(AND(M72="L",N73=N72),"L","-"))</f>
        <v>-</v>
      </c>
      <c r="N73" s="46">
        <f>MONTH(Calendario!$G73)</f>
        <v>6</v>
      </c>
      <c r="O73" s="48">
        <f>+Calendario!$G73</f>
        <v>45099</v>
      </c>
    </row>
    <row r="74" ht="17.25" customHeight="1">
      <c r="A74" s="35"/>
      <c r="D74" s="36"/>
      <c r="E74" s="43" t="str">
        <f>IF(OR(E73="è",E72="è",E71="è",E70="è",E69="è"),"",IF(Calendario!$G74=$D$2,"è",IF(Calendario!$G74=($M$1),"è",IF(Calendario!$G74=($M$2),"è",IF(Calendario!$G74=($M$3),"è",IF(Calendario!$G74=($M$4),"è",IF(Calendario!$G74=($M$5),"è","")))))))</f>
        <v/>
      </c>
      <c r="F74" s="39">
        <v>66.0</v>
      </c>
      <c r="G74" s="38">
        <f>IF(IFERROR(VLOOKUP(WORKDAY(G73,1),Feriados!B:C,2,FALSE),"")="",WORKDAY(G73,1),IF(IFERROR(VLOOKUP(WORKDAY(G73,2),Feriados!B:C,2,FALSE),"")="",WORKDAY(G73,2),IF(IFERROR(VLOOKUP(WORKDAY(G73,3),Feriados!B:C,2,FALSE),"")="",WORKDAY(G73,3),IF(IFERROR(VLOOKUP(WORKDAY(G73,4),Feriados!B:C,2,FALSE),"")="",WORKDAY(G73,5),"ERROR"))))</f>
        <v>45100</v>
      </c>
      <c r="H74" s="45" t="str">
        <f>IFERROR(VLOOKUP(Calendario!$F74,$A$18:$B$44,2,FALSE),"")</f>
        <v/>
      </c>
      <c r="I74" s="45" t="str">
        <f>IFERROR(VLOOKUP(Calendario!$F74,$A$18:$D$44,4,FALSE),"")</f>
        <v/>
      </c>
      <c r="J74" s="40" t="str">
        <f>IFERROR(VLOOKUP(Calendario!$F74,Calendario!$A$18:$D$44,5,FALSE),"")</f>
        <v/>
      </c>
      <c r="K74" s="41" t="str">
        <f>IF(Calendario!$G74=WORKDAY(EOMONTH(Calendario!$G74,0),0),IF(LEFT(Calendario!$I74,5)="INTEG","INTEG"&amp;(N74+1),""),IF(LEFT(Calendario!$I74,5)="INTEG","INTEG"&amp;N74,""))</f>
        <v/>
      </c>
      <c r="L74" s="8" t="str">
        <f>IF(Calendario!$G74=$D$2,Calendario!$F74,"--")</f>
        <v>--</v>
      </c>
      <c r="M74" s="46" t="str">
        <f>IF(IF(EOMONTH(Calendario!$G74,0)-WEEKDAY(WORKDAY((EOMONTH(Calendario!$G74,0)+2),1))=G74,"L","-")="L","L",IF(AND(M73="L",N74=N73),"L","-"))</f>
        <v>-</v>
      </c>
      <c r="N74" s="46">
        <f>MONTH(Calendario!$G74)</f>
        <v>6</v>
      </c>
      <c r="O74" s="48">
        <f>+Calendario!$G74</f>
        <v>45100</v>
      </c>
    </row>
    <row r="75" ht="17.25" customHeight="1">
      <c r="A75" s="35"/>
      <c r="D75" s="36"/>
      <c r="E75" s="43" t="str">
        <f>IF(OR(E74="è",E73="è",E72="è",E71="è",E70="è"),"",IF(Calendario!$G75=$D$2,"è",IF(Calendario!$G75=($M$1),"è",IF(Calendario!$G75=($M$2),"è",IF(Calendario!$G75=($M$3),"è",IF(Calendario!$G75=($M$4),"è",IF(Calendario!$G75=($M$5),"è","")))))))</f>
        <v/>
      </c>
      <c r="F75" s="39">
        <v>67.0</v>
      </c>
      <c r="G75" s="38">
        <f>IF(IFERROR(VLOOKUP(WORKDAY(G74,1),Feriados!B:C,2,FALSE),"")="",WORKDAY(G74,1),IF(IFERROR(VLOOKUP(WORKDAY(G74,2),Feriados!B:C,2,FALSE),"")="",WORKDAY(G74,2),IF(IFERROR(VLOOKUP(WORKDAY(G74,3),Feriados!B:C,2,FALSE),"")="",WORKDAY(G74,3),IF(IFERROR(VLOOKUP(WORKDAY(G74,4),Feriados!B:C,2,FALSE),"")="",WORKDAY(G74,5),"ERROR"))))</f>
        <v>45103</v>
      </c>
      <c r="H75" s="45" t="str">
        <f>IFERROR(VLOOKUP(Calendario!$F75,$A$18:$B$44,2,FALSE),"")</f>
        <v/>
      </c>
      <c r="I75" s="45" t="str">
        <f>IFERROR(VLOOKUP(Calendario!$F75,$A$18:$D$44,4,FALSE),"")</f>
        <v/>
      </c>
      <c r="J75" s="40" t="str">
        <f>IFERROR(VLOOKUP(Calendario!$F75,Calendario!$A$18:$D$44,5,FALSE),"")</f>
        <v/>
      </c>
      <c r="K75" s="41" t="str">
        <f>IF(Calendario!$G75=WORKDAY(EOMONTH(Calendario!$G75,0),0),IF(LEFT(Calendario!$I75,5)="INTEG","INTEG"&amp;(N75+1),""),IF(LEFT(Calendario!$I75,5)="INTEG","INTEG"&amp;N75,""))</f>
        <v/>
      </c>
      <c r="L75" s="8" t="str">
        <f>IF(Calendario!$G75=$D$2,Calendario!$F75,"--")</f>
        <v>--</v>
      </c>
      <c r="M75" s="46" t="str">
        <f>IF(IF(EOMONTH(Calendario!$G75,0)-WEEKDAY(WORKDAY((EOMONTH(Calendario!$G75,0)+2),1))=G75,"L","-")="L","L",IF(AND(M74="L",N75=N74),"L","-"))</f>
        <v>-</v>
      </c>
      <c r="N75" s="46">
        <f>MONTH(Calendario!$G75)</f>
        <v>6</v>
      </c>
      <c r="O75" s="48">
        <f>+Calendario!$G75</f>
        <v>45103</v>
      </c>
    </row>
    <row r="76" ht="17.25" customHeight="1">
      <c r="A76" s="35"/>
      <c r="D76" s="36"/>
      <c r="E76" s="43" t="str">
        <f>IF(OR(E75="è",E74="è",E73="è",E72="è",E71="è"),"",IF(Calendario!$G76=$D$2,"è",IF(Calendario!$G76=($M$1),"è",IF(Calendario!$G76=($M$2),"è",IF(Calendario!$G76=($M$3),"è",IF(Calendario!$G76=($M$4),"è",IF(Calendario!$G76=($M$5),"è","")))))))</f>
        <v/>
      </c>
      <c r="F76" s="39">
        <v>68.0</v>
      </c>
      <c r="G76" s="38">
        <f>IF(IFERROR(VLOOKUP(WORKDAY(G75,1),Feriados!B:C,2,FALSE),"")="",WORKDAY(G75,1),IF(IFERROR(VLOOKUP(WORKDAY(G75,2),Feriados!B:C,2,FALSE),"")="",WORKDAY(G75,2),IF(IFERROR(VLOOKUP(WORKDAY(G75,3),Feriados!B:C,2,FALSE),"")="",WORKDAY(G75,3),IF(IFERROR(VLOOKUP(WORKDAY(G75,4),Feriados!B:C,2,FALSE),"")="",WORKDAY(G75,5),"ERROR"))))</f>
        <v>45104</v>
      </c>
      <c r="H76" s="45" t="str">
        <f>IFERROR(VLOOKUP(Calendario!$F76,$A$18:$B$44,2,FALSE),"")</f>
        <v/>
      </c>
      <c r="I76" s="45" t="str">
        <f>IFERROR(VLOOKUP(Calendario!$F76,$A$18:$D$44,4,FALSE),"")</f>
        <v/>
      </c>
      <c r="J76" s="40" t="str">
        <f>IFERROR(VLOOKUP(Calendario!$F76,Calendario!$A$18:$D$44,5,FALSE),"")</f>
        <v/>
      </c>
      <c r="K76" s="41" t="str">
        <f>IF(Calendario!$G76=WORKDAY(EOMONTH(Calendario!$G76,0),0),IF(LEFT(Calendario!$I76,5)="INTEG","INTEG"&amp;(N76+1),""),IF(LEFT(Calendario!$I76,5)="INTEG","INTEG"&amp;N76,""))</f>
        <v/>
      </c>
      <c r="L76" s="8" t="str">
        <f>IF(Calendario!$G76=$D$2,Calendario!$F76,"--")</f>
        <v>--</v>
      </c>
      <c r="M76" s="46" t="str">
        <f>IF(IF(EOMONTH(Calendario!$G76,0)-WEEKDAY(WORKDAY((EOMONTH(Calendario!$G76,0)+2),1))=G76,"L","-")="L","L",IF(AND(M75="L",N76=N75),"L","-"))</f>
        <v>-</v>
      </c>
      <c r="N76" s="46">
        <f>MONTH(Calendario!$G76)</f>
        <v>6</v>
      </c>
      <c r="O76" s="48">
        <f>+Calendario!$G76</f>
        <v>45104</v>
      </c>
    </row>
    <row r="77" ht="15.75" customHeight="1">
      <c r="A77" s="35"/>
      <c r="D77" s="36"/>
      <c r="E77" s="43" t="str">
        <f>IF(OR(E76="è",E75="è",E74="è",E73="è",E72="è"),"",IF(Calendario!$G77=$D$2,"è",IF(Calendario!$G77=($M$1),"è",IF(Calendario!$G77=($M$2),"è",IF(Calendario!$G77=($M$3),"è",IF(Calendario!$G77=($M$4),"è",IF(Calendario!$G77=($M$5),"è","")))))))</f>
        <v/>
      </c>
      <c r="F77" s="39">
        <v>69.0</v>
      </c>
      <c r="G77" s="38">
        <f>IF(IFERROR(VLOOKUP(WORKDAY(G76,1),Feriados!B:C,2,FALSE),"")="",WORKDAY(G76,1),IF(IFERROR(VLOOKUP(WORKDAY(G76,2),Feriados!B:C,2,FALSE),"")="",WORKDAY(G76,2),IF(IFERROR(VLOOKUP(WORKDAY(G76,3),Feriados!B:C,2,FALSE),"")="",WORKDAY(G76,3),IF(IFERROR(VLOOKUP(WORKDAY(G76,4),Feriados!B:C,2,FALSE),"")="",WORKDAY(G76,5),"ERROR"))))</f>
        <v>45105</v>
      </c>
      <c r="H77" s="45" t="str">
        <f>IFERROR(VLOOKUP(Calendario!$F77,$A$18:$B$44,2,FALSE),"")</f>
        <v/>
      </c>
      <c r="I77" s="45" t="str">
        <f>IFERROR(VLOOKUP(Calendario!$F77,$A$18:$D$44,4,FALSE),"")</f>
        <v/>
      </c>
      <c r="J77" s="40" t="str">
        <f>IFERROR(VLOOKUP(Calendario!$F77,Calendario!$A$18:$D$44,5,FALSE),"")</f>
        <v/>
      </c>
      <c r="K77" s="41" t="str">
        <f>IF(Calendario!$G77=WORKDAY(EOMONTH(Calendario!$G77,0),0),IF(LEFT(Calendario!$I77,5)="INTEG","INTEG"&amp;(N77+1),""),IF(LEFT(Calendario!$I77,5)="INTEG","INTEG"&amp;N77,""))</f>
        <v/>
      </c>
      <c r="L77" s="8" t="str">
        <f>IF(Calendario!$G77=$D$2,Calendario!$F77,"--")</f>
        <v>--</v>
      </c>
      <c r="M77" s="46" t="str">
        <f>IF(IF(EOMONTH(Calendario!$G77,0)-WEEKDAY(WORKDAY((EOMONTH(Calendario!$G77,0)+2),1))=G77,"L","-")="L","L",IF(AND(M76="L",N77=N76),"L","-"))</f>
        <v>L</v>
      </c>
      <c r="N77" s="46">
        <f>MONTH(Calendario!$G77)</f>
        <v>6</v>
      </c>
      <c r="O77" s="48">
        <f>+Calendario!$G77</f>
        <v>45105</v>
      </c>
    </row>
    <row r="78" ht="15.75" customHeight="1">
      <c r="A78" s="35"/>
      <c r="D78" s="36"/>
      <c r="E78" s="43" t="str">
        <f>IF(OR(E77="è",E76="è",E75="è",E74="è",E73="è"),"",IF(Calendario!$G78=$D$2,"è",IF(Calendario!$G78=($M$1),"è",IF(Calendario!$G78=($M$2),"è",IF(Calendario!$G78=($M$3),"è",IF(Calendario!$G78=($M$4),"è",IF(Calendario!$G78=($M$5),"è","")))))))</f>
        <v/>
      </c>
      <c r="F78" s="39">
        <v>70.0</v>
      </c>
      <c r="G78" s="38">
        <f>IF(IFERROR(VLOOKUP(WORKDAY(G77,1),Feriados!B:C,2,FALSE),"")="",WORKDAY(G77,1),IF(IFERROR(VLOOKUP(WORKDAY(G77,2),Feriados!B:C,2,FALSE),"")="",WORKDAY(G77,2),IF(IFERROR(VLOOKUP(WORKDAY(G77,3),Feriados!B:C,2,FALSE),"")="",WORKDAY(G77,3),IF(IFERROR(VLOOKUP(WORKDAY(G77,4),Feriados!B:C,2,FALSE),"")="",WORKDAY(G77,5),"ERROR"))))</f>
        <v>45106</v>
      </c>
      <c r="H78" s="45" t="str">
        <f>IFERROR(VLOOKUP(Calendario!$F78,$A$18:$B$44,2,FALSE),"")</f>
        <v/>
      </c>
      <c r="I78" s="45" t="str">
        <f>IFERROR(VLOOKUP(Calendario!$F78,$A$18:$D$44,4,FALSE),"")</f>
        <v/>
      </c>
      <c r="J78" s="40" t="str">
        <f>IFERROR(VLOOKUP(Calendario!$F78,Calendario!$A$18:$D$44,5,FALSE),"")</f>
        <v/>
      </c>
      <c r="K78" s="41" t="str">
        <f>IF(Calendario!$G78=WORKDAY(EOMONTH(Calendario!$G78,0),0),IF(LEFT(Calendario!$I78,5)="INTEG","INTEG"&amp;(N78+1),""),IF(LEFT(Calendario!$I78,5)="INTEG","INTEG"&amp;N78,""))</f>
        <v/>
      </c>
      <c r="L78" s="8" t="str">
        <f>IF(Calendario!$G78=$D$2,Calendario!$F78,"--")</f>
        <v>--</v>
      </c>
      <c r="M78" s="46" t="str">
        <f>IF(IF(EOMONTH(Calendario!$G78,0)-WEEKDAY(WORKDAY((EOMONTH(Calendario!$G78,0)+2),1))=G78,"L","-")="L","L",IF(AND(M77="L",N78=N77),"L","-"))</f>
        <v>L</v>
      </c>
      <c r="N78" s="46">
        <f>MONTH(Calendario!$G78)</f>
        <v>6</v>
      </c>
      <c r="O78" s="48">
        <f>+Calendario!$G78</f>
        <v>45106</v>
      </c>
    </row>
    <row r="79" ht="15.75" customHeight="1">
      <c r="A79" s="35"/>
      <c r="D79" s="36"/>
      <c r="E79" s="43" t="str">
        <f>IF(OR(E78="è",E77="è",E76="è",E75="è",E74="è"),"",IF(Calendario!$G79=$D$2,"è",IF(Calendario!$G79=($M$1),"è",IF(Calendario!$G79=($M$2),"è",IF(Calendario!$G79=($M$3),"è",IF(Calendario!$G79=($M$4),"è",IF(Calendario!$G79=($M$5),"è","")))))))</f>
        <v/>
      </c>
      <c r="F79" s="39">
        <v>71.0</v>
      </c>
      <c r="G79" s="38">
        <f>IF(IFERROR(VLOOKUP(WORKDAY(G78,1),Feriados!B:C,2,FALSE),"")="",WORKDAY(G78,1),IF(IFERROR(VLOOKUP(WORKDAY(G78,2),Feriados!B:C,2,FALSE),"")="",WORKDAY(G78,2),IF(IFERROR(VLOOKUP(WORKDAY(G78,3),Feriados!B:C,2,FALSE),"")="",WORKDAY(G78,3),IF(IFERROR(VLOOKUP(WORKDAY(G78,4),Feriados!B:C,2,FALSE),"")="",WORKDAY(G78,5),"ERROR"))))</f>
        <v>45107</v>
      </c>
      <c r="H79" s="45" t="str">
        <f>IFERROR(VLOOKUP(Calendario!$F79,$A$18:$B$44,2,FALSE),"")</f>
        <v/>
      </c>
      <c r="I79" s="45" t="str">
        <f>IFERROR(VLOOKUP(Calendario!$F79,$A$18:$D$44,4,FALSE),"")</f>
        <v/>
      </c>
      <c r="J79" s="40" t="str">
        <f>IFERROR(VLOOKUP(Calendario!$F79,Calendario!$A$18:$D$44,5,FALSE),"")</f>
        <v/>
      </c>
      <c r="K79" s="41" t="str">
        <f>IF(Calendario!$G79=WORKDAY(EOMONTH(Calendario!$G79,0),0),IF(LEFT(Calendario!$I79,5)="INTEG","INTEG"&amp;(N79+1),""),IF(LEFT(Calendario!$I79,5)="INTEG","INTEG"&amp;N79,""))</f>
        <v/>
      </c>
      <c r="L79" s="8" t="str">
        <f>IF(Calendario!$G79=$D$2,Calendario!$F79,"--")</f>
        <v>--</v>
      </c>
      <c r="M79" s="46" t="str">
        <f>IF(IF(EOMONTH(Calendario!$G79,0)-WEEKDAY(WORKDAY((EOMONTH(Calendario!$G79,0)+2),1))=G79,"L","-")="L","L",IF(AND(M78="L",N79=N78),"L","-"))</f>
        <v>L</v>
      </c>
      <c r="N79" s="46">
        <f>MONTH(Calendario!$G79)</f>
        <v>6</v>
      </c>
      <c r="O79" s="48">
        <f>+Calendario!$G79</f>
        <v>45107</v>
      </c>
    </row>
    <row r="80" ht="15.75" customHeight="1">
      <c r="A80" s="35"/>
      <c r="D80" s="36"/>
      <c r="E80" s="43" t="str">
        <f>IF(OR(E79="è",E78="è",E77="è",E76="è",E75="è"),"",IF(Calendario!$G80=$D$2,"è",IF(Calendario!$G80=($M$1),"è",IF(Calendario!$G80=($M$2),"è",IF(Calendario!$G80=($M$3),"è",IF(Calendario!$G80=($M$4),"è",IF(Calendario!$G80=($M$5),"è","")))))))</f>
        <v/>
      </c>
      <c r="F80" s="39">
        <v>72.0</v>
      </c>
      <c r="G80" s="38">
        <f>IF(IFERROR(VLOOKUP(WORKDAY(G79,1),Feriados!B:C,2,FALSE),"")="",WORKDAY(G79,1),IF(IFERROR(VLOOKUP(WORKDAY(G79,2),Feriados!B:C,2,FALSE),"")="",WORKDAY(G79,2),IF(IFERROR(VLOOKUP(WORKDAY(G79,3),Feriados!B:C,2,FALSE),"")="",WORKDAY(G79,3),IF(IFERROR(VLOOKUP(WORKDAY(G79,4),Feriados!B:C,2,FALSE),"")="",WORKDAY(G79,5),"ERROR"))))</f>
        <v>45110</v>
      </c>
      <c r="H80" s="45" t="str">
        <f>IFERROR(VLOOKUP(Calendario!$F80,$A$18:$B$44,2,FALSE),"")</f>
        <v/>
      </c>
      <c r="I80" s="45" t="str">
        <f>IFERROR(VLOOKUP(Calendario!$F80,$A$18:$D$44,4,FALSE),"")</f>
        <v/>
      </c>
      <c r="J80" s="40" t="str">
        <f>IFERROR(VLOOKUP(Calendario!$F80,Calendario!$A$18:$D$44,5,FALSE),"")</f>
        <v/>
      </c>
      <c r="K80" s="41" t="str">
        <f>IF(Calendario!$G80=WORKDAY(EOMONTH(Calendario!$G80,0),0),IF(LEFT(Calendario!$I80,5)="INTEG","INTEG"&amp;(N80+1),""),IF(LEFT(Calendario!$I80,5)="INTEG","INTEG"&amp;N80,""))</f>
        <v/>
      </c>
      <c r="L80" s="8" t="str">
        <f>IF(Calendario!$G80=$D$2,Calendario!$F80,"--")</f>
        <v>--</v>
      </c>
      <c r="M80" s="46" t="str">
        <f>IF(IF(EOMONTH(Calendario!$G80,0)-WEEKDAY(WORKDAY((EOMONTH(Calendario!$G80,0)+2),1))=G80,"L","-")="L","L",IF(AND(M79="L",N80=N79),"L","-"))</f>
        <v>-</v>
      </c>
      <c r="N80" s="46">
        <f>MONTH(Calendario!$G80)</f>
        <v>7</v>
      </c>
      <c r="O80" s="48">
        <f>+Calendario!$G80</f>
        <v>45110</v>
      </c>
    </row>
    <row r="81" ht="15.75" customHeight="1">
      <c r="A81" s="35"/>
      <c r="D81" s="36"/>
      <c r="E81" s="43" t="str">
        <f>IF(OR(E80="è",E79="è",E78="è",E77="è",E76="è"),"",IF(Calendario!$G81=$D$2,"è",IF(Calendario!$G81=($M$1),"è",IF(Calendario!$G81=($M$2),"è",IF(Calendario!$G81=($M$3),"è",IF(Calendario!$G81=($M$4),"è",IF(Calendario!$G81=($M$5),"è","")))))))</f>
        <v/>
      </c>
      <c r="F81" s="39">
        <v>73.0</v>
      </c>
      <c r="G81" s="38">
        <f>IF(IFERROR(VLOOKUP(WORKDAY(G80,1),Feriados!B:C,2,FALSE),"")="",WORKDAY(G80,1),IF(IFERROR(VLOOKUP(WORKDAY(G80,2),Feriados!B:C,2,FALSE),"")="",WORKDAY(G80,2),IF(IFERROR(VLOOKUP(WORKDAY(G80,3),Feriados!B:C,2,FALSE),"")="",WORKDAY(G80,3),IF(IFERROR(VLOOKUP(WORKDAY(G80,4),Feriados!B:C,2,FALSE),"")="",WORKDAY(G80,5),"ERROR"))))</f>
        <v>45111</v>
      </c>
      <c r="H81" s="45" t="str">
        <f>IFERROR(VLOOKUP(Calendario!$F81,$A$18:$B$44,2,FALSE),"")</f>
        <v>Guia15</v>
      </c>
      <c r="I81" s="45" t="str">
        <f>IFERROR(VLOOKUP(Calendario!$F81,$A$18:$D$44,4,FALSE),"")</f>
        <v>JDBC</v>
      </c>
      <c r="J81" s="40" t="str">
        <f>IFERROR(VLOOKUP(Calendario!$F81,Calendario!$A$18:$D$44,5,FALSE),"")</f>
        <v/>
      </c>
      <c r="K81" s="41" t="str">
        <f>IF(Calendario!$G81=WORKDAY(EOMONTH(Calendario!$G81,0),0),IF(LEFT(Calendario!$I81,5)="INTEG","INTEG"&amp;(N81+1),""),IF(LEFT(Calendario!$I81,5)="INTEG","INTEG"&amp;N81,""))</f>
        <v/>
      </c>
      <c r="L81" s="8" t="str">
        <f>IF(Calendario!$G81=$D$2,Calendario!$F81,"--")</f>
        <v>--</v>
      </c>
      <c r="M81" s="46" t="str">
        <f>IF(IF(EOMONTH(Calendario!$G81,0)-WEEKDAY(WORKDAY((EOMONTH(Calendario!$G81,0)+2),1))=G81,"L","-")="L","L",IF(AND(M80="L",N81=N80),"L","-"))</f>
        <v>-</v>
      </c>
      <c r="N81" s="46">
        <f>MONTH(Calendario!$G81)</f>
        <v>7</v>
      </c>
      <c r="O81" s="48">
        <f>+Calendario!$G81</f>
        <v>45111</v>
      </c>
    </row>
    <row r="82" ht="15.75" customHeight="1">
      <c r="A82" s="35"/>
      <c r="D82" s="36"/>
      <c r="E82" s="43" t="str">
        <f>IF(OR(E81="è",E80="è",E79="è",E78="è",E77="è"),"",IF(Calendario!$G82=$D$2,"è",IF(Calendario!$G82=($M$1),"è",IF(Calendario!$G82=($M$2),"è",IF(Calendario!$G82=($M$3),"è",IF(Calendario!$G82=($M$4),"è",IF(Calendario!$G82=($M$5),"è","")))))))</f>
        <v/>
      </c>
      <c r="F82" s="39">
        <v>74.0</v>
      </c>
      <c r="G82" s="38">
        <f>IF(IFERROR(VLOOKUP(WORKDAY(G81,1),Feriados!B:C,2,FALSE),"")="",WORKDAY(G81,1),IF(IFERROR(VLOOKUP(WORKDAY(G81,2),Feriados!B:C,2,FALSE),"")="",WORKDAY(G81,2),IF(IFERROR(VLOOKUP(WORKDAY(G81,3),Feriados!B:C,2,FALSE),"")="",WORKDAY(G81,3),IF(IFERROR(VLOOKUP(WORKDAY(G81,4),Feriados!B:C,2,FALSE),"")="",WORKDAY(G81,5),"ERROR"))))</f>
        <v>45112</v>
      </c>
      <c r="H82" s="45" t="str">
        <f>IFERROR(VLOOKUP(Calendario!$F82,$A$18:$B$44,2,FALSE),"")</f>
        <v/>
      </c>
      <c r="I82" s="45" t="str">
        <f>IFERROR(VLOOKUP(Calendario!$F82,$A$18:$D$44,4,FALSE),"")</f>
        <v/>
      </c>
      <c r="J82" s="40" t="str">
        <f>IFERROR(VLOOKUP(Calendario!$F82,Calendario!$A$18:$D$44,5,FALSE),"")</f>
        <v/>
      </c>
      <c r="K82" s="41" t="str">
        <f>IF(Calendario!$G82=WORKDAY(EOMONTH(Calendario!$G82,0),0),IF(LEFT(Calendario!$I82,5)="INTEG","INTEG"&amp;(N82+1),""),IF(LEFT(Calendario!$I82,5)="INTEG","INTEG"&amp;N82,""))</f>
        <v/>
      </c>
      <c r="L82" s="8" t="str">
        <f>IF(Calendario!$G82=$D$2,Calendario!$F82,"--")</f>
        <v>--</v>
      </c>
      <c r="M82" s="46" t="str">
        <f>IF(IF(EOMONTH(Calendario!$G82,0)-WEEKDAY(WORKDAY((EOMONTH(Calendario!$G82,0)+2),1))=G82,"L","-")="L","L",IF(AND(M81="L",N82=N81),"L","-"))</f>
        <v>-</v>
      </c>
      <c r="N82" s="46">
        <f>MONTH(Calendario!$G82)</f>
        <v>7</v>
      </c>
      <c r="O82" s="48">
        <f>+Calendario!$G82</f>
        <v>45112</v>
      </c>
    </row>
    <row r="83" ht="15.75" customHeight="1">
      <c r="A83" s="49"/>
      <c r="B83" s="29"/>
      <c r="C83" s="29"/>
      <c r="D83" s="30"/>
      <c r="E83" s="43" t="str">
        <f>IF(OR(E82="è",E81="è",E80="è",E79="è",E78="è"),"",IF(Calendario!$G83=$D$2,"è",IF(Calendario!$G83=($M$1),"è",IF(Calendario!$G83=($M$2),"è",IF(Calendario!$G83=($M$3),"è",IF(Calendario!$G83=($M$4),"è",IF(Calendario!$G83=($M$5),"è","")))))))</f>
        <v/>
      </c>
      <c r="F83" s="39">
        <v>75.0</v>
      </c>
      <c r="G83" s="38">
        <f>IF(IFERROR(VLOOKUP(WORKDAY(G82,1),Feriados!B:C,2,FALSE),"")="",WORKDAY(G82,1),IF(IFERROR(VLOOKUP(WORKDAY(G82,2),Feriados!B:C,2,FALSE),"")="",WORKDAY(G82,2),IF(IFERROR(VLOOKUP(WORKDAY(G82,3),Feriados!B:C,2,FALSE),"")="",WORKDAY(G82,3),IF(IFERROR(VLOOKUP(WORKDAY(G82,4),Feriados!B:C,2,FALSE),"")="",WORKDAY(G82,5),"ERROR"))))</f>
        <v>45113</v>
      </c>
      <c r="H83" s="45" t="str">
        <f>IFERROR(VLOOKUP(Calendario!$F83,$A$18:$B$44,2,FALSE),"")</f>
        <v/>
      </c>
      <c r="I83" s="45" t="str">
        <f>IFERROR(VLOOKUP(Calendario!$F83,$A$18:$D$44,4,FALSE),"")</f>
        <v/>
      </c>
      <c r="J83" s="40" t="str">
        <f>IFERROR(VLOOKUP(Calendario!$F83,Calendario!$A$18:$D$44,5,FALSE),"")</f>
        <v/>
      </c>
      <c r="K83" s="41" t="str">
        <f>IF(Calendario!$G83=WORKDAY(EOMONTH(Calendario!$G83,0),0),IF(LEFT(Calendario!$I83,5)="INTEG","INTEG"&amp;(N83+1),""),IF(LEFT(Calendario!$I83,5)="INTEG","INTEG"&amp;N83,""))</f>
        <v/>
      </c>
      <c r="L83" s="8" t="str">
        <f>IF(Calendario!$G83=$D$2,Calendario!$F83,"--")</f>
        <v>--</v>
      </c>
      <c r="M83" s="46" t="str">
        <f>IF(IF(EOMONTH(Calendario!$G83,0)-WEEKDAY(WORKDAY((EOMONTH(Calendario!$G83,0)+2),1))=G83,"L","-")="L","L",IF(AND(M82="L",N83=N82),"L","-"))</f>
        <v>-</v>
      </c>
      <c r="N83" s="46">
        <f>MONTH(Calendario!$G83)</f>
        <v>7</v>
      </c>
      <c r="O83" s="58"/>
    </row>
    <row r="84" ht="15.75" customHeight="1">
      <c r="A84" s="6"/>
      <c r="B84" s="6"/>
      <c r="C84" s="6"/>
      <c r="D84" s="6"/>
      <c r="E84" s="43" t="str">
        <f>IF(OR(E83="è",E82="è",E81="è",E80="è",E79="è"),"",IF(Calendario!$G84=$D$2,"è",IF(Calendario!$G84=($M$1),"è",IF(Calendario!$G84=($M$2),"è",IF(Calendario!$G84=($M$3),"è",IF(Calendario!$G84=($M$4),"è",IF(Calendario!$G84=($M$5),"è","")))))))</f>
        <v/>
      </c>
      <c r="F84" s="39">
        <v>76.0</v>
      </c>
      <c r="G84" s="38">
        <f>IF(IFERROR(VLOOKUP(WORKDAY(G83,1),Feriados!B:C,2,FALSE),"")="",WORKDAY(G83,1),IF(IFERROR(VLOOKUP(WORKDAY(G83,2),Feriados!B:C,2,FALSE),"")="",WORKDAY(G83,2),IF(IFERROR(VLOOKUP(WORKDAY(G83,3),Feriados!B:C,2,FALSE),"")="",WORKDAY(G83,3),IF(IFERROR(VLOOKUP(WORKDAY(G83,4),Feriados!B:C,2,FALSE),"")="",WORKDAY(G83,5),"ERROR"))))</f>
        <v>45114</v>
      </c>
      <c r="H84" s="45" t="str">
        <f>IFERROR(VLOOKUP(Calendario!$F84,$A$18:$B$44,2,FALSE),"")</f>
        <v/>
      </c>
      <c r="I84" s="45" t="str">
        <f>IFERROR(VLOOKUP(Calendario!$F84,$A$18:$D$44,4,FALSE),"")</f>
        <v/>
      </c>
      <c r="J84" s="40" t="str">
        <f>IFERROR(VLOOKUP(Calendario!$F84,Calendario!$A$18:$D$44,5,FALSE),"")</f>
        <v/>
      </c>
      <c r="K84" s="41" t="str">
        <f>IF(Calendario!$G84=WORKDAY(EOMONTH(Calendario!$G84,0),0),IF(LEFT(Calendario!$I84,5)="INTEG","INTEG"&amp;(N84+1),""),IF(LEFT(Calendario!$I84,5)="INTEG","INTEG"&amp;N84,""))</f>
        <v/>
      </c>
      <c r="L84" s="8" t="str">
        <f>IF(Calendario!$G84=$D$2,Calendario!$F84,"--")</f>
        <v>--</v>
      </c>
      <c r="M84" s="46" t="str">
        <f>IF(IF(EOMONTH(Calendario!$G84,0)-WEEKDAY(WORKDAY((EOMONTH(Calendario!$G84,0)+2),1))=G84,"L","-")="L","L",IF(AND(M83="L",N84=N83),"L","-"))</f>
        <v>-</v>
      </c>
      <c r="N84" s="46">
        <f>MONTH(Calendario!$G84)</f>
        <v>7</v>
      </c>
      <c r="O84" s="48">
        <f>+Calendario!$G84</f>
        <v>45114</v>
      </c>
    </row>
    <row r="85" ht="15.75" customHeight="1">
      <c r="A85" s="6"/>
      <c r="B85" s="6"/>
      <c r="C85" s="6"/>
      <c r="D85" s="6"/>
      <c r="E85" s="43" t="str">
        <f>IF(OR(E84="è",E83="è",E82="è",E81="è",E80="è"),"",IF(Calendario!$G85=$D$2,"è",IF(Calendario!$G85=($M$1),"è",IF(Calendario!$G85=($M$2),"è",IF(Calendario!$G85=($M$3),"è",IF(Calendario!$G85=($M$4),"è",IF(Calendario!$G85=($M$5),"è","")))))))</f>
        <v/>
      </c>
      <c r="F85" s="39">
        <v>77.0</v>
      </c>
      <c r="G85" s="38">
        <f>IF(IFERROR(VLOOKUP(WORKDAY(G84,1),Feriados!B:C,2,FALSE),"")="",WORKDAY(G84,1),IF(IFERROR(VLOOKUP(WORKDAY(G84,2),Feriados!B:C,2,FALSE),"")="",WORKDAY(G84,2),IF(IFERROR(VLOOKUP(WORKDAY(G84,3),Feriados!B:C,2,FALSE),"")="",WORKDAY(G84,3),IF(IFERROR(VLOOKUP(WORKDAY(G84,4),Feriados!B:C,2,FALSE),"")="",WORKDAY(G84,5),"ERROR"))))</f>
        <v>45117</v>
      </c>
      <c r="H85" s="45" t="str">
        <f>IFERROR(VLOOKUP(Calendario!$F85,$A$18:$B$44,2,FALSE),"")</f>
        <v>Guia16</v>
      </c>
      <c r="I85" s="45" t="str">
        <f>IFERROR(VLOOKUP(Calendario!$F85,$A$18:$D$44,4,FALSE),"")</f>
        <v>JPA</v>
      </c>
      <c r="J85" s="40" t="str">
        <f>IFERROR(VLOOKUP(Calendario!$F85,Calendario!$A$18:$D$44,5,FALSE),"")</f>
        <v/>
      </c>
      <c r="K85" s="41" t="str">
        <f>IF(Calendario!$G85=WORKDAY(EOMONTH(Calendario!$G85,0),0),IF(LEFT(Calendario!$I85,5)="INTEG","INTEG"&amp;(N85+1),""),IF(LEFT(Calendario!$I85,5)="INTEG","INTEG"&amp;N85,""))</f>
        <v/>
      </c>
      <c r="L85" s="8" t="str">
        <f>IF(Calendario!$G85=$D$2,Calendario!$F85,"--")</f>
        <v>--</v>
      </c>
      <c r="M85" s="46" t="str">
        <f>IF(IF(EOMONTH(Calendario!$G85,0)-WEEKDAY(WORKDAY((EOMONTH(Calendario!$G85,0)+2),1))=G85,"L","-")="L","L",IF(AND(M84="L",N85=N84),"L","-"))</f>
        <v>-</v>
      </c>
      <c r="N85" s="46">
        <f>MONTH(Calendario!$G85)</f>
        <v>7</v>
      </c>
      <c r="O85" s="48">
        <f>+Calendario!$G85</f>
        <v>45117</v>
      </c>
    </row>
    <row r="86" ht="15.75" customHeight="1">
      <c r="A86" s="6"/>
      <c r="B86" s="6"/>
      <c r="C86" s="6"/>
      <c r="D86" s="6"/>
      <c r="E86" s="43" t="str">
        <f>IF(OR(E85="è",E84="è",E83="è",E82="è",E81="è"),"",IF(Calendario!$G86=$D$2,"è",IF(Calendario!$G86=($M$1),"è",IF(Calendario!$G86=($M$2),"è",IF(Calendario!$G86=($M$3),"è",IF(Calendario!$G86=($M$4),"è",IF(Calendario!$G86=($M$5),"è","")))))))</f>
        <v/>
      </c>
      <c r="F86" s="39">
        <v>78.0</v>
      </c>
      <c r="G86" s="38">
        <f>IF(IFERROR(VLOOKUP(WORKDAY(G85,1),Feriados!B:C,2,FALSE),"")="",WORKDAY(G85,1),IF(IFERROR(VLOOKUP(WORKDAY(G85,2),Feriados!B:C,2,FALSE),"")="",WORKDAY(G85,2),IF(IFERROR(VLOOKUP(WORKDAY(G85,3),Feriados!B:C,2,FALSE),"")="",WORKDAY(G85,3),IF(IFERROR(VLOOKUP(WORKDAY(G85,4),Feriados!B:C,2,FALSE),"")="",WORKDAY(G85,5),"ERROR"))))</f>
        <v>45118</v>
      </c>
      <c r="H86" s="45" t="str">
        <f>IFERROR(VLOOKUP(Calendario!$F86,$A$18:$B$44,2,FALSE),"")</f>
        <v/>
      </c>
      <c r="I86" s="45" t="str">
        <f>IFERROR(VLOOKUP(Calendario!$F86,$A$18:$D$44,4,FALSE),"")</f>
        <v/>
      </c>
      <c r="J86" s="40" t="str">
        <f>IFERROR(VLOOKUP(Calendario!$F86,Calendario!$A$18:$D$44,5,FALSE),"")</f>
        <v/>
      </c>
      <c r="K86" s="41" t="str">
        <f>IF(Calendario!$G86=WORKDAY(EOMONTH(Calendario!$G86,0),0),IF(LEFT(Calendario!$I86,5)="INTEG","INTEG"&amp;(N86+1),""),IF(LEFT(Calendario!$I86,5)="INTEG","INTEG"&amp;N86,""))</f>
        <v/>
      </c>
      <c r="L86" s="8" t="str">
        <f>IF(Calendario!$G86=$D$2,Calendario!$F86,"--")</f>
        <v>--</v>
      </c>
      <c r="M86" s="46" t="str">
        <f>IF(IF(EOMONTH(Calendario!$G86,0)-WEEKDAY(WORKDAY((EOMONTH(Calendario!$G86,0)+2),1))=G86,"L","-")="L","L",IF(AND(M85="L",N86=N85),"L","-"))</f>
        <v>-</v>
      </c>
      <c r="N86" s="46">
        <f>MONTH(Calendario!$G86)</f>
        <v>7</v>
      </c>
      <c r="O86" s="48">
        <f>+Calendario!$G86</f>
        <v>45118</v>
      </c>
    </row>
    <row r="87" ht="15.75" customHeight="1">
      <c r="A87" s="6"/>
      <c r="B87" s="6"/>
      <c r="C87" s="6"/>
      <c r="D87" s="6"/>
      <c r="E87" s="43" t="str">
        <f>IF(OR(E86="è",E85="è",E84="è",E83="è",E82="è"),"",IF(Calendario!$G87=$D$2,"è",IF(Calendario!$G87=($M$1),"è",IF(Calendario!$G87=($M$2),"è",IF(Calendario!$G87=($M$3),"è",IF(Calendario!$G87=($M$4),"è",IF(Calendario!$G87=($M$5),"è","")))))))</f>
        <v/>
      </c>
      <c r="F87" s="39">
        <v>79.0</v>
      </c>
      <c r="G87" s="38">
        <f>IF(IFERROR(VLOOKUP(WORKDAY(G86,1),Feriados!B:C,2,FALSE),"")="",WORKDAY(G86,1),IF(IFERROR(VLOOKUP(WORKDAY(G86,2),Feriados!B:C,2,FALSE),"")="",WORKDAY(G86,2),IF(IFERROR(VLOOKUP(WORKDAY(G86,3),Feriados!B:C,2,FALSE),"")="",WORKDAY(G86,3),IF(IFERROR(VLOOKUP(WORKDAY(G86,4),Feriados!B:C,2,FALSE),"")="",WORKDAY(G86,5),"ERROR"))))</f>
        <v>45119</v>
      </c>
      <c r="H87" s="45" t="str">
        <f>IFERROR(VLOOKUP(Calendario!$F87,$A$18:$B$44,2,FALSE),"")</f>
        <v/>
      </c>
      <c r="I87" s="45" t="str">
        <f>IFERROR(VLOOKUP(Calendario!$F87,$A$18:$D$44,4,FALSE),"")</f>
        <v/>
      </c>
      <c r="J87" s="40" t="str">
        <f>IFERROR(VLOOKUP(Calendario!$F87,Calendario!$A$18:$D$44,5,FALSE),"")</f>
        <v/>
      </c>
      <c r="K87" s="41" t="str">
        <f>IF(Calendario!$G87=WORKDAY(EOMONTH(Calendario!$G87,0),0),IF(LEFT(Calendario!$I87,5)="INTEG","INTEG"&amp;(N87+1),""),IF(LEFT(Calendario!$I87,5)="INTEG","INTEG"&amp;N87,""))</f>
        <v/>
      </c>
      <c r="L87" s="8" t="str">
        <f>IF(Calendario!$G87=$D$2,Calendario!$F87,"--")</f>
        <v>--</v>
      </c>
      <c r="M87" s="46" t="str">
        <f>IF(IF(EOMONTH(Calendario!$G87,0)-WEEKDAY(WORKDAY((EOMONTH(Calendario!$G87,0)+2),1))=G87,"L","-")="L","L",IF(AND(M86="L",N87=N86),"L","-"))</f>
        <v>-</v>
      </c>
      <c r="N87" s="46">
        <f>MONTH(Calendario!$G87)</f>
        <v>7</v>
      </c>
      <c r="O87" s="48">
        <f>+Calendario!$G87</f>
        <v>45119</v>
      </c>
    </row>
    <row r="88" ht="15.75" customHeight="1">
      <c r="A88" s="6"/>
      <c r="B88" s="6"/>
      <c r="C88" s="6"/>
      <c r="D88" s="6"/>
      <c r="E88" s="43" t="str">
        <f>IF(OR(E87="è",E86="è",E85="è",E84="è",E83="è"),"",IF(Calendario!$G88=$D$2,"è",IF(Calendario!$G88=($M$1),"è",IF(Calendario!$G88=($M$2),"è",IF(Calendario!$G88=($M$3),"è",IF(Calendario!$G88=($M$4),"è",IF(Calendario!$G88=($M$5),"è","")))))))</f>
        <v/>
      </c>
      <c r="F88" s="39">
        <v>80.0</v>
      </c>
      <c r="G88" s="38">
        <f>IF(IFERROR(VLOOKUP(WORKDAY(G87,1),Feriados!B:C,2,FALSE),"")="",WORKDAY(G87,1),IF(IFERROR(VLOOKUP(WORKDAY(G87,2),Feriados!B:C,2,FALSE),"")="",WORKDAY(G87,2),IF(IFERROR(VLOOKUP(WORKDAY(G87,3),Feriados!B:C,2,FALSE),"")="",WORKDAY(G87,3),IF(IFERROR(VLOOKUP(WORKDAY(G87,4),Feriados!B:C,2,FALSE),"")="",WORKDAY(G87,5),"ERROR"))))</f>
        <v>45120</v>
      </c>
      <c r="H88" s="45" t="str">
        <f>IFERROR(VLOOKUP(Calendario!$F88,$A$18:$B$44,2,FALSE),"")</f>
        <v/>
      </c>
      <c r="I88" s="45" t="str">
        <f>IFERROR(VLOOKUP(Calendario!$F88,$A$18:$D$44,4,FALSE),"")</f>
        <v/>
      </c>
      <c r="J88" s="40" t="str">
        <f>IFERROR(VLOOKUP(Calendario!$F88,Calendario!$A$18:$D$44,5,FALSE),"")</f>
        <v/>
      </c>
      <c r="K88" s="41" t="str">
        <f>IF(Calendario!$G88=WORKDAY(EOMONTH(Calendario!$G88,0),0),IF(LEFT(Calendario!$I88,5)="INTEG","INTEG"&amp;(N88+1),""),IF(LEFT(Calendario!$I88,5)="INTEG","INTEG"&amp;N88,""))</f>
        <v/>
      </c>
      <c r="L88" s="8" t="str">
        <f>IF(Calendario!$G88=$D$2,Calendario!$F88,"--")</f>
        <v>--</v>
      </c>
      <c r="M88" s="46" t="str">
        <f>IF(IF(EOMONTH(Calendario!$G88,0)-WEEKDAY(WORKDAY((EOMONTH(Calendario!$G88,0)+2),1))=G88,"L","-")="L","L",IF(AND(M87="L",N88=N87),"L","-"))</f>
        <v>-</v>
      </c>
      <c r="N88" s="46">
        <f>MONTH(Calendario!$G88)</f>
        <v>7</v>
      </c>
      <c r="O88" s="48">
        <f>+Calendario!$G88</f>
        <v>45120</v>
      </c>
    </row>
    <row r="89" ht="15.75" customHeight="1">
      <c r="A89" s="6"/>
      <c r="B89" s="6"/>
      <c r="C89" s="6"/>
      <c r="D89" s="6"/>
      <c r="E89" s="43" t="str">
        <f>IF(OR(E88="è",E87="è",E86="è",E85="è",E84="è"),"",IF(Calendario!$G89=$D$2,"è",IF(Calendario!$G89=($M$1),"è",IF(Calendario!$G89=($M$2),"è",IF(Calendario!$G89=($M$3),"è",IF(Calendario!$G89=($M$4),"è",IF(Calendario!$G89=($M$5),"è","")))))))</f>
        <v/>
      </c>
      <c r="F89" s="39">
        <v>81.0</v>
      </c>
      <c r="G89" s="38">
        <f>IF(IFERROR(VLOOKUP(WORKDAY(G88,1),Feriados!B:C,2,FALSE),"")="",WORKDAY(G88,1),IF(IFERROR(VLOOKUP(WORKDAY(G88,2),Feriados!B:C,2,FALSE),"")="",WORKDAY(G88,2),IF(IFERROR(VLOOKUP(WORKDAY(G88,3),Feriados!B:C,2,FALSE),"")="",WORKDAY(G88,3),IF(IFERROR(VLOOKUP(WORKDAY(G88,4),Feriados!B:C,2,FALSE),"")="",WORKDAY(G88,5),"ERROR"))))</f>
        <v>45121</v>
      </c>
      <c r="H89" s="45" t="str">
        <f>IFERROR(VLOOKUP(Calendario!$F89,$A$18:$B$44,2,FALSE),"")</f>
        <v/>
      </c>
      <c r="I89" s="45" t="str">
        <f>IFERROR(VLOOKUP(Calendario!$F89,$A$18:$D$44,4,FALSE),"")</f>
        <v/>
      </c>
      <c r="J89" s="40" t="str">
        <f>IFERROR(VLOOKUP(Calendario!$F89,Calendario!$A$18:$D$44,5,FALSE),"")</f>
        <v/>
      </c>
      <c r="K89" s="41" t="str">
        <f>IF(Calendario!$G89=WORKDAY(EOMONTH(Calendario!$G89,0),0),IF(LEFT(Calendario!$I89,5)="INTEG","INTEG"&amp;(N89+1),""),IF(LEFT(Calendario!$I89,5)="INTEG","INTEG"&amp;N89,""))</f>
        <v/>
      </c>
      <c r="L89" s="8" t="str">
        <f>IF(Calendario!$G89=$D$2,Calendario!$F89,"--")</f>
        <v>--</v>
      </c>
      <c r="M89" s="46" t="str">
        <f>IF(IF(EOMONTH(Calendario!$G89,0)-WEEKDAY(WORKDAY((EOMONTH(Calendario!$G89,0)+2),1))=G89,"L","-")="L","L",IF(AND(M88="L",N89=N88),"L","-"))</f>
        <v>-</v>
      </c>
      <c r="N89" s="46">
        <f>MONTH(Calendario!$G89)</f>
        <v>7</v>
      </c>
      <c r="O89" s="48">
        <f>+Calendario!$G89</f>
        <v>45121</v>
      </c>
    </row>
    <row r="90" ht="15.75" customHeight="1">
      <c r="A90" s="6"/>
      <c r="B90" s="6"/>
      <c r="C90" s="6"/>
      <c r="D90" s="6"/>
      <c r="E90" s="43" t="str">
        <f>IF(OR(E89="è",E88="è",E87="è",E86="è",E85="è"),"",IF(Calendario!$G90=$D$2,"è",IF(Calendario!$G90=($M$1),"è",IF(Calendario!$G90=($M$2),"è",IF(Calendario!$G90=($M$3),"è",IF(Calendario!$G90=($M$4),"è",IF(Calendario!$G90=($M$5),"è","")))))))</f>
        <v/>
      </c>
      <c r="F90" s="39">
        <v>82.0</v>
      </c>
      <c r="G90" s="38">
        <f>IF(IFERROR(VLOOKUP(WORKDAY(G89,1),Feriados!B:C,2,FALSE),"")="",WORKDAY(G89,1),IF(IFERROR(VLOOKUP(WORKDAY(G89,2),Feriados!B:C,2,FALSE),"")="",WORKDAY(G89,2),IF(IFERROR(VLOOKUP(WORKDAY(G89,3),Feriados!B:C,2,FALSE),"")="",WORKDAY(G89,3),IF(IFERROR(VLOOKUP(WORKDAY(G89,4),Feriados!B:C,2,FALSE),"")="",WORKDAY(G89,5),"ERROR"))))</f>
        <v>45124</v>
      </c>
      <c r="H90" s="45" t="str">
        <f>IFERROR(VLOOKUP(Calendario!$F90,$A$18:$B$44,2,FALSE),"")</f>
        <v/>
      </c>
      <c r="I90" s="45" t="str">
        <f>IFERROR(VLOOKUP(Calendario!$F90,$A$18:$D$44,4,FALSE),"")</f>
        <v/>
      </c>
      <c r="J90" s="40" t="str">
        <f>IFERROR(VLOOKUP(Calendario!$F90,Calendario!$A$18:$D$44,5,FALSE),"")</f>
        <v/>
      </c>
      <c r="K90" s="41" t="str">
        <f>IF(Calendario!$G90=WORKDAY(EOMONTH(Calendario!$G90,0),0),IF(LEFT(Calendario!$I90,5)="INTEG","INTEG"&amp;(N90+1),""),IF(LEFT(Calendario!$I90,5)="INTEG","INTEG"&amp;N90,""))</f>
        <v/>
      </c>
      <c r="L90" s="8" t="str">
        <f>IF(Calendario!$G90=$D$2,Calendario!$F90,"--")</f>
        <v>--</v>
      </c>
      <c r="M90" s="46" t="str">
        <f>IF(IF(EOMONTH(Calendario!$G90,0)-WEEKDAY(WORKDAY((EOMONTH(Calendario!$G90,0)+2),1))=G90,"L","-")="L","L",IF(AND(M89="L",N90=N89),"L","-"))</f>
        <v>-</v>
      </c>
      <c r="N90" s="46">
        <f>MONTH(Calendario!$G90)</f>
        <v>7</v>
      </c>
      <c r="O90" s="48">
        <f>+Calendario!$G90</f>
        <v>45124</v>
      </c>
    </row>
    <row r="91" ht="15.75" customHeight="1">
      <c r="A91" s="6"/>
      <c r="B91" s="6"/>
      <c r="C91" s="6"/>
      <c r="D91" s="6"/>
      <c r="E91" s="43" t="str">
        <f>IF(OR(E90="è",E89="è",E88="è",E87="è",E86="è"),"",IF(Calendario!$G91=$D$2,"è",IF(Calendario!$G91=($M$1),"è",IF(Calendario!$G91=($M$2),"è",IF(Calendario!$G91=($M$3),"è",IF(Calendario!$G91=($M$4),"è",IF(Calendario!$G91=($M$5),"è","")))))))</f>
        <v/>
      </c>
      <c r="F91" s="39">
        <v>83.0</v>
      </c>
      <c r="G91" s="38">
        <f>IF(IFERROR(VLOOKUP(WORKDAY(G90,1),Feriados!B:C,2,FALSE),"")="",WORKDAY(G90,1),IF(IFERROR(VLOOKUP(WORKDAY(G90,2),Feriados!B:C,2,FALSE),"")="",WORKDAY(G90,2),IF(IFERROR(VLOOKUP(WORKDAY(G90,3),Feriados!B:C,2,FALSE),"")="",WORKDAY(G90,3),IF(IFERROR(VLOOKUP(WORKDAY(G90,4),Feriados!B:C,2,FALSE),"")="",WORKDAY(G90,5),"ERROR"))))</f>
        <v>45125</v>
      </c>
      <c r="H91" s="45" t="str">
        <f>IFERROR(VLOOKUP(Calendario!$F91,$A$18:$B$44,2,FALSE),"")</f>
        <v/>
      </c>
      <c r="I91" s="45" t="str">
        <f>IFERROR(VLOOKUP(Calendario!$F91,$A$18:$D$44,4,FALSE),"")</f>
        <v/>
      </c>
      <c r="J91" s="40" t="str">
        <f>IFERROR(VLOOKUP(Calendario!$F91,Calendario!$A$18:$D$44,5,FALSE),"")</f>
        <v/>
      </c>
      <c r="K91" s="41" t="str">
        <f>IF(Calendario!$G91=WORKDAY(EOMONTH(Calendario!$G91,0),0),IF(LEFT(Calendario!$I91,5)="INTEG","INTEG"&amp;(N91+1),""),IF(LEFT(Calendario!$I91,5)="INTEG","INTEG"&amp;N91,""))</f>
        <v/>
      </c>
      <c r="L91" s="8" t="str">
        <f>IF(Calendario!$G91=$D$2,Calendario!$F91,"--")</f>
        <v>--</v>
      </c>
      <c r="M91" s="46" t="str">
        <f>IF(IF(EOMONTH(Calendario!$G91,0)-WEEKDAY(WORKDAY((EOMONTH(Calendario!$G91,0)+2),1))=G91,"L","-")="L","L",IF(AND(M90="L",N91=N90),"L","-"))</f>
        <v>-</v>
      </c>
      <c r="N91" s="46">
        <f>MONTH(Calendario!$G91)</f>
        <v>7</v>
      </c>
      <c r="O91" s="48">
        <f>+Calendario!$G91</f>
        <v>45125</v>
      </c>
    </row>
    <row r="92" ht="15.75" customHeight="1">
      <c r="A92" s="6"/>
      <c r="B92" s="6"/>
      <c r="C92" s="6"/>
      <c r="D92" s="6"/>
      <c r="E92" s="43" t="str">
        <f>IF(OR(E91="è",E90="è",E89="è",E88="è",E87="è"),"",IF(Calendario!$G92=$D$2,"è",IF(Calendario!$G92=($M$1),"è",IF(Calendario!$G92=($M$2),"è",IF(Calendario!$G92=($M$3),"è",IF(Calendario!$G92=($M$4),"è",IF(Calendario!$G92=($M$5),"è","")))))))</f>
        <v/>
      </c>
      <c r="F92" s="39">
        <v>84.0</v>
      </c>
      <c r="G92" s="38">
        <f>IF(IFERROR(VLOOKUP(WORKDAY(G91,1),Feriados!B:C,2,FALSE),"")="",WORKDAY(G91,1),IF(IFERROR(VLOOKUP(WORKDAY(G91,2),Feriados!B:C,2,FALSE),"")="",WORKDAY(G91,2),IF(IFERROR(VLOOKUP(WORKDAY(G91,3),Feriados!B:C,2,FALSE),"")="",WORKDAY(G91,3),IF(IFERROR(VLOOKUP(WORKDAY(G91,4),Feriados!B:C,2,FALSE),"")="",WORKDAY(G91,5),"ERROR"))))</f>
        <v>45126</v>
      </c>
      <c r="H92" s="45" t="str">
        <f>IFERROR(VLOOKUP(Calendario!$F92,$A$18:$B$44,2,FALSE),"")</f>
        <v/>
      </c>
      <c r="I92" s="45" t="str">
        <f>IFERROR(VLOOKUP(Calendario!$F92,$A$18:$D$44,4,FALSE),"")</f>
        <v/>
      </c>
      <c r="J92" s="40" t="str">
        <f>IFERROR(VLOOKUP(Calendario!$F92,Calendario!$A$18:$D$44,5,FALSE),"")</f>
        <v/>
      </c>
      <c r="K92" s="41" t="str">
        <f>IF(Calendario!$G92=WORKDAY(EOMONTH(Calendario!$G92,0),0),IF(LEFT(Calendario!$I92,5)="INTEG","INTEG"&amp;(N92+1),""),IF(LEFT(Calendario!$I92,5)="INTEG","INTEG"&amp;N92,""))</f>
        <v/>
      </c>
      <c r="L92" s="8" t="str">
        <f>IF(Calendario!$G92=$D$2,Calendario!$F92,"--")</f>
        <v>--</v>
      </c>
      <c r="M92" s="46" t="str">
        <f>IF(IF(EOMONTH(Calendario!$G92,0)-WEEKDAY(WORKDAY((EOMONTH(Calendario!$G92,0)+2),1))=G92,"L","-")="L","L",IF(AND(M91="L",N92=N91),"L","-"))</f>
        <v>-</v>
      </c>
      <c r="N92" s="46">
        <f>MONTH(Calendario!$G92)</f>
        <v>7</v>
      </c>
      <c r="O92" s="48">
        <f>+Calendario!$G92</f>
        <v>45126</v>
      </c>
    </row>
    <row r="93" ht="15.75" customHeight="1">
      <c r="A93" s="6"/>
      <c r="B93" s="6"/>
      <c r="C93" s="6"/>
      <c r="D93" s="6"/>
      <c r="E93" s="43" t="str">
        <f>IF(OR(E92="è",E91="è",E90="è",E89="è",E88="è"),"",IF(Calendario!$G93=$D$2,"è",IF(Calendario!$G93=($M$1),"è",IF(Calendario!$G93=($M$2),"è",IF(Calendario!$G93=($M$3),"è",IF(Calendario!$G93=($M$4),"è",IF(Calendario!$G93=($M$5),"è","")))))))</f>
        <v/>
      </c>
      <c r="F93" s="39">
        <v>85.0</v>
      </c>
      <c r="G93" s="38">
        <f>IF(IFERROR(VLOOKUP(WORKDAY(G92,1),Feriados!B:C,2,FALSE),"")="",WORKDAY(G92,1),IF(IFERROR(VLOOKUP(WORKDAY(G92,2),Feriados!B:C,2,FALSE),"")="",WORKDAY(G92,2),IF(IFERROR(VLOOKUP(WORKDAY(G92,3),Feriados!B:C,2,FALSE),"")="",WORKDAY(G92,3),IF(IFERROR(VLOOKUP(WORKDAY(G92,4),Feriados!B:C,2,FALSE),"")="",WORKDAY(G92,5),"ERROR"))))</f>
        <v>45127</v>
      </c>
      <c r="H93" s="45" t="str">
        <f>IFERROR(VLOOKUP(Calendario!$F93,$A$18:$B$44,2,FALSE),"")</f>
        <v/>
      </c>
      <c r="I93" s="45" t="str">
        <f>IFERROR(VLOOKUP(Calendario!$F93,$A$18:$D$44,4,FALSE),"")</f>
        <v/>
      </c>
      <c r="J93" s="40" t="str">
        <f>IFERROR(VLOOKUP(Calendario!$F93,Calendario!$A$18:$D$44,5,FALSE),"")</f>
        <v/>
      </c>
      <c r="K93" s="41" t="str">
        <f>IF(Calendario!$G93=WORKDAY(EOMONTH(Calendario!$G93,0),0),IF(LEFT(Calendario!$I93,5)="INTEG","INTEG"&amp;(N93+1),""),IF(LEFT(Calendario!$I93,5)="INTEG","INTEG"&amp;N93,""))</f>
        <v/>
      </c>
      <c r="L93" s="8" t="str">
        <f>IF(Calendario!$G93=$D$2,Calendario!$F93,"--")</f>
        <v>--</v>
      </c>
      <c r="M93" s="46" t="str">
        <f>IF(IF(EOMONTH(Calendario!$G93,0)-WEEKDAY(WORKDAY((EOMONTH(Calendario!$G93,0)+2),1))=G93,"L","-")="L","L",IF(AND(M92="L",N93=N92),"L","-"))</f>
        <v>-</v>
      </c>
      <c r="N93" s="46">
        <f>MONTH(Calendario!$G93)</f>
        <v>7</v>
      </c>
      <c r="O93" s="48">
        <f>+Calendario!$G93</f>
        <v>45127</v>
      </c>
    </row>
    <row r="94" ht="15.75" customHeight="1">
      <c r="A94" s="6"/>
      <c r="B94" s="6"/>
      <c r="C94" s="6"/>
      <c r="D94" s="6"/>
      <c r="E94" s="43" t="str">
        <f>IF(OR(E93="è",E92="è",E91="è",E90="è",E89="è"),"",IF(Calendario!$G94=$D$2,"è",IF(Calendario!$G94=($M$1),"è",IF(Calendario!$G94=($M$2),"è",IF(Calendario!$G94=($M$3),"è",IF(Calendario!$G94=($M$4),"è",IF(Calendario!$G94=($M$5),"è","")))))))</f>
        <v/>
      </c>
      <c r="F94" s="39">
        <f t="shared" ref="F94:F169" si="2">+F93+1</f>
        <v>86</v>
      </c>
      <c r="G94" s="38">
        <f>IF(IFERROR(VLOOKUP(WORKDAY(G93,1),Feriados!B:C,2,FALSE),"")="",WORKDAY(G93,1),IF(IFERROR(VLOOKUP(WORKDAY(G93,2),Feriados!B:C,2,FALSE),"")="",WORKDAY(G93,2),IF(IFERROR(VLOOKUP(WORKDAY(G93,3),Feriados!B:C,2,FALSE),"")="",WORKDAY(G93,3),IF(IFERROR(VLOOKUP(WORKDAY(G93,4),Feriados!B:C,2,FALSE),"")="",WORKDAY(G93,5),"ERROR"))))</f>
        <v>45128</v>
      </c>
      <c r="H94" s="45" t="str">
        <f>IFERROR(VLOOKUP(Calendario!$F94,$A$18:$B$44,2,FALSE),"")</f>
        <v/>
      </c>
      <c r="I94" s="45" t="str">
        <f>IFERROR(VLOOKUP(Calendario!$F94,$A$18:$D$44,4,FALSE),"")</f>
        <v/>
      </c>
      <c r="J94" s="40" t="str">
        <f>IFERROR(VLOOKUP(Calendario!$F94,Calendario!$A$18:$D$44,5,FALSE),"")</f>
        <v/>
      </c>
      <c r="K94" s="41" t="str">
        <f>IF(Calendario!$G94=WORKDAY(EOMONTH(Calendario!$G94,0),0),IF(LEFT(Calendario!$I94,5)="INTEG","INTEG"&amp;(N94+1),""),IF(LEFT(Calendario!$I94,5)="INTEG","INTEG"&amp;N94,""))</f>
        <v/>
      </c>
      <c r="L94" s="8" t="str">
        <f>IF(Calendario!$G94=$D$2,Calendario!$F94,"--")</f>
        <v>--</v>
      </c>
      <c r="M94" s="46" t="str">
        <f>IF(IF(EOMONTH(Calendario!$G94,0)-WEEKDAY(WORKDAY((EOMONTH(Calendario!$G94,0)+2),1))=G94,"L","-")="L","L",IF(AND(M93="L",N94=N93),"L","-"))</f>
        <v>-</v>
      </c>
      <c r="N94" s="46">
        <f>MONTH(Calendario!$G94)</f>
        <v>7</v>
      </c>
      <c r="O94" s="48">
        <f>+Calendario!$G94</f>
        <v>45128</v>
      </c>
    </row>
    <row r="95" ht="15.75" customHeight="1">
      <c r="A95" s="6"/>
      <c r="B95" s="6"/>
      <c r="C95" s="6"/>
      <c r="D95" s="6"/>
      <c r="E95" s="43" t="str">
        <f>IF(OR(E94="è",E93="è",E92="è",E91="è",E90="è"),"",IF(Calendario!$G95=$D$2,"è",IF(Calendario!$G95=($M$1),"è",IF(Calendario!$G95=($M$2),"è",IF(Calendario!$G95=($M$3),"è",IF(Calendario!$G95=($M$4),"è",IF(Calendario!$G95=($M$5),"è","")))))))</f>
        <v/>
      </c>
      <c r="F95" s="39">
        <f t="shared" si="2"/>
        <v>87</v>
      </c>
      <c r="G95" s="38">
        <f>IF(IFERROR(VLOOKUP(WORKDAY(G94,1),Feriados!B:C,2,FALSE),"")="",WORKDAY(G94,1),IF(IFERROR(VLOOKUP(WORKDAY(G94,2),Feriados!B:C,2,FALSE),"")="",WORKDAY(G94,2),IF(IFERROR(VLOOKUP(WORKDAY(G94,3),Feriados!B:C,2,FALSE),"")="",WORKDAY(G94,3),IF(IFERROR(VLOOKUP(WORKDAY(G94,4),Feriados!B:C,2,FALSE),"")="",WORKDAY(G94,5),"ERROR"))))</f>
        <v>45131</v>
      </c>
      <c r="H95" s="45" t="str">
        <f>IFERROR(VLOOKUP(Calendario!$F95,$A$18:$B$44,2,FALSE),"")</f>
        <v>Etapa 3 - Back End - Java 2</v>
      </c>
      <c r="I95" s="45" t="str">
        <f>IFERROR(VLOOKUP(Calendario!$F95,$A$18:$D$44,4,FALSE),"")</f>
        <v>INTEGRADOR</v>
      </c>
      <c r="J95" s="40" t="str">
        <f>IFERROR(VLOOKUP(Calendario!$F95,Calendario!$A$18:$D$44,5,FALSE),"")</f>
        <v/>
      </c>
      <c r="K95" s="41" t="str">
        <f>IF(Calendario!$G95=WORKDAY(EOMONTH(Calendario!$G95,0),0),IF(LEFT(Calendario!$I95,5)="INTEG","INTEG"&amp;(N95+1),""),IF(LEFT(Calendario!$I95,5)="INTEG","INTEG"&amp;N95,""))</f>
        <v>INTEG7</v>
      </c>
      <c r="L95" s="8" t="str">
        <f>IF(Calendario!$G95=$D$2,Calendario!$F95,"--")</f>
        <v>--</v>
      </c>
      <c r="M95" s="46" t="str">
        <f>IF(IF(EOMONTH(Calendario!$G95,0)-WEEKDAY(WORKDAY((EOMONTH(Calendario!$G95,0)+2),1))=G95,"L","-")="L","L",IF(AND(M94="L",N95=N94),"L","-"))</f>
        <v>-</v>
      </c>
      <c r="N95" s="46">
        <f>MONTH(Calendario!$G95)</f>
        <v>7</v>
      </c>
      <c r="O95" s="48">
        <f>+Calendario!$G95</f>
        <v>45131</v>
      </c>
    </row>
    <row r="96" ht="15.75" customHeight="1">
      <c r="A96" s="6"/>
      <c r="B96" s="6"/>
      <c r="C96" s="6"/>
      <c r="D96" s="6"/>
      <c r="E96" s="43" t="str">
        <f>IF(OR(E95="è",E94="è",E93="è",E92="è",E91="è"),"",IF(Calendario!$G96=$D$2,"è",IF(Calendario!$G96=($M$1),"è",IF(Calendario!$G96=($M$2),"è",IF(Calendario!$G96=($M$3),"è",IF(Calendario!$G96=($M$4),"è",IF(Calendario!$G96=($M$5),"è","")))))))</f>
        <v/>
      </c>
      <c r="F96" s="39">
        <f t="shared" si="2"/>
        <v>88</v>
      </c>
      <c r="G96" s="38">
        <f>IF(IFERROR(VLOOKUP(WORKDAY(G95,1),Feriados!B:C,2,FALSE),"")="",WORKDAY(G95,1),IF(IFERROR(VLOOKUP(WORKDAY(G95,2),Feriados!B:C,2,FALSE),"")="",WORKDAY(G95,2),IF(IFERROR(VLOOKUP(WORKDAY(G95,3),Feriados!B:C,2,FALSE),"")="",WORKDAY(G95,3),IF(IFERROR(VLOOKUP(WORKDAY(G95,4),Feriados!B:C,2,FALSE),"")="",WORKDAY(G95,5),"ERROR"))))</f>
        <v>45132</v>
      </c>
      <c r="H96" s="45" t="str">
        <f>IFERROR(VLOOKUP(Calendario!$F96,$A$18:$B$44,2,FALSE),"")</f>
        <v>Guia17</v>
      </c>
      <c r="I96" s="45" t="str">
        <f>IFERROR(VLOOKUP(Calendario!$F96,$A$18:$D$44,4,FALSE),"")</f>
        <v>HTML</v>
      </c>
      <c r="J96" s="40" t="str">
        <f>IFERROR(VLOOKUP(Calendario!$F96,Calendario!$A$18:$D$44,5,FALSE),"")</f>
        <v/>
      </c>
      <c r="K96" s="41" t="str">
        <f>IF(Calendario!$G96=WORKDAY(EOMONTH(Calendario!$G96,0),0),IF(LEFT(Calendario!$I96,5)="INTEG","INTEG"&amp;(N96+1),""),IF(LEFT(Calendario!$I96,5)="INTEG","INTEG"&amp;N96,""))</f>
        <v/>
      </c>
      <c r="L96" s="8" t="str">
        <f>IF(Calendario!$G96=$D$2,Calendario!$F96,"--")</f>
        <v>--</v>
      </c>
      <c r="M96" s="46" t="str">
        <f>IF(IF(EOMONTH(Calendario!$G96,0)-WEEKDAY(WORKDAY((EOMONTH(Calendario!$G96,0)+2),1))=G96,"L","-")="L","L",IF(AND(M95="L",N96=N95),"L","-"))</f>
        <v>-</v>
      </c>
      <c r="N96" s="46">
        <f>MONTH(Calendario!$G96)</f>
        <v>7</v>
      </c>
      <c r="O96" s="48">
        <f>+Calendario!$G96</f>
        <v>45132</v>
      </c>
    </row>
    <row r="97" ht="15.75" customHeight="1">
      <c r="A97" s="6"/>
      <c r="B97" s="6"/>
      <c r="C97" s="6"/>
      <c r="D97" s="6"/>
      <c r="E97" s="43" t="str">
        <f>IF(OR(E96="è",E95="è",E94="è",E93="è",E92="è"),"",IF(Calendario!$G97=$D$2,"è",IF(Calendario!$G97=($M$1),"è",IF(Calendario!$G97=($M$2),"è",IF(Calendario!$G97=($M$3),"è",IF(Calendario!$G97=($M$4),"è",IF(Calendario!$G97=($M$5),"è","")))))))</f>
        <v/>
      </c>
      <c r="F97" s="39">
        <f t="shared" si="2"/>
        <v>89</v>
      </c>
      <c r="G97" s="38">
        <f>IF(IFERROR(VLOOKUP(WORKDAY(G96,1),Feriados!B:C,2,FALSE),"")="",WORKDAY(G96,1),IF(IFERROR(VLOOKUP(WORKDAY(G96,2),Feriados!B:C,2,FALSE),"")="",WORKDAY(G96,2),IF(IFERROR(VLOOKUP(WORKDAY(G96,3),Feriados!B:C,2,FALSE),"")="",WORKDAY(G96,3),IF(IFERROR(VLOOKUP(WORKDAY(G96,4),Feriados!B:C,2,FALSE),"")="",WORKDAY(G96,5),"ERROR"))))</f>
        <v>45133</v>
      </c>
      <c r="H97" s="45" t="str">
        <f>IFERROR(VLOOKUP(Calendario!$F97,$A$18:$B$44,2,FALSE),"")</f>
        <v/>
      </c>
      <c r="I97" s="45" t="str">
        <f>IFERROR(VLOOKUP(Calendario!$F97,$A$18:$D$44,4,FALSE),"")</f>
        <v/>
      </c>
      <c r="J97" s="40" t="str">
        <f>IFERROR(VLOOKUP(Calendario!$F97,Calendario!$A$18:$D$44,5,FALSE),"")</f>
        <v/>
      </c>
      <c r="K97" s="41" t="str">
        <f>IF(Calendario!$G97=WORKDAY(EOMONTH(Calendario!$G97,0),0),IF(LEFT(Calendario!$I97,5)="INTEG","INTEG"&amp;(N97+1),""),IF(LEFT(Calendario!$I97,5)="INTEG","INTEG"&amp;N97,""))</f>
        <v/>
      </c>
      <c r="L97" s="8" t="str">
        <f>IF(Calendario!$G97=$D$2,Calendario!$F97,"--")</f>
        <v>--</v>
      </c>
      <c r="M97" s="46" t="str">
        <f>IF(IF(EOMONTH(Calendario!$G97,0)-WEEKDAY(WORKDAY((EOMONTH(Calendario!$G97,0)+2),1))=G97,"L","-")="L","L",IF(AND(M96="L",N97=N96),"L","-"))</f>
        <v>L</v>
      </c>
      <c r="N97" s="46">
        <f>MONTH(Calendario!$G97)</f>
        <v>7</v>
      </c>
      <c r="O97" s="48">
        <f>+Calendario!$G97</f>
        <v>45133</v>
      </c>
    </row>
    <row r="98" ht="15.75" customHeight="1">
      <c r="A98" s="6"/>
      <c r="B98" s="6"/>
      <c r="C98" s="6"/>
      <c r="D98" s="6"/>
      <c r="E98" s="43" t="str">
        <f>IF(OR(E97="è",E96="è",E95="è",E94="è",E93="è"),"",IF(Calendario!$G98=$D$2,"è",IF(Calendario!$G98=($M$1),"è",IF(Calendario!$G98=($M$2),"è",IF(Calendario!$G98=($M$3),"è",IF(Calendario!$G98=($M$4),"è",IF(Calendario!$G98=($M$5),"è","")))))))</f>
        <v/>
      </c>
      <c r="F98" s="39">
        <f t="shared" si="2"/>
        <v>90</v>
      </c>
      <c r="G98" s="38">
        <f>IF(IFERROR(VLOOKUP(WORKDAY(G97,1),Feriados!B:C,2,FALSE),"")="",WORKDAY(G97,1),IF(IFERROR(VLOOKUP(WORKDAY(G97,2),Feriados!B:C,2,FALSE),"")="",WORKDAY(G97,2),IF(IFERROR(VLOOKUP(WORKDAY(G97,3),Feriados!B:C,2,FALSE),"")="",WORKDAY(G97,3),IF(IFERROR(VLOOKUP(WORKDAY(G97,4),Feriados!B:C,2,FALSE),"")="",WORKDAY(G97,5),"ERROR"))))</f>
        <v>45134</v>
      </c>
      <c r="H98" s="45" t="str">
        <f>IFERROR(VLOOKUP(Calendario!$F98,$A$18:$B$44,2,FALSE),"")</f>
        <v/>
      </c>
      <c r="I98" s="45" t="str">
        <f>IFERROR(VLOOKUP(Calendario!$F98,$A$18:$D$44,4,FALSE),"")</f>
        <v/>
      </c>
      <c r="J98" s="40" t="str">
        <f>IFERROR(VLOOKUP(Calendario!$F98,Calendario!$A$18:$D$44,5,FALSE),"")</f>
        <v/>
      </c>
      <c r="K98" s="41" t="str">
        <f>IF(Calendario!$G98=WORKDAY(EOMONTH(Calendario!$G98,0),0),IF(LEFT(Calendario!$I98,5)="INTEG","INTEG"&amp;(N98+1),""),IF(LEFT(Calendario!$I98,5)="INTEG","INTEG"&amp;N98,""))</f>
        <v/>
      </c>
      <c r="L98" s="8" t="str">
        <f>IF(Calendario!$G98=$D$2,Calendario!$F98,"--")</f>
        <v>--</v>
      </c>
      <c r="M98" s="46" t="str">
        <f>IF(IF(EOMONTH(Calendario!$G98,0)-WEEKDAY(WORKDAY((EOMONTH(Calendario!$G98,0)+2),1))=G98,"L","-")="L","L",IF(AND(M97="L",N98=N97),"L","-"))</f>
        <v>L</v>
      </c>
      <c r="N98" s="46">
        <f>MONTH(Calendario!$G98)</f>
        <v>7</v>
      </c>
      <c r="O98" s="48">
        <f>+Calendario!$G98</f>
        <v>45134</v>
      </c>
    </row>
    <row r="99" ht="15.75" customHeight="1">
      <c r="A99" s="6"/>
      <c r="B99" s="6"/>
      <c r="C99" s="6"/>
      <c r="D99" s="6"/>
      <c r="E99" s="43" t="str">
        <f>IF(OR(E98="è",E97="è",E96="è",E95="è",E94="è"),"",IF(Calendario!$G99=$D$2,"è",IF(Calendario!$G99=($M$1),"è",IF(Calendario!$G99=($M$2),"è",IF(Calendario!$G99=($M$3),"è",IF(Calendario!$G99=($M$4),"è",IF(Calendario!$G99=($M$5),"è","")))))))</f>
        <v/>
      </c>
      <c r="F99" s="39">
        <f t="shared" si="2"/>
        <v>91</v>
      </c>
      <c r="G99" s="38">
        <f>IF(IFERROR(VLOOKUP(WORKDAY(G98,1),Feriados!B:C,2,FALSE),"")="",WORKDAY(G98,1),IF(IFERROR(VLOOKUP(WORKDAY(G98,2),Feriados!B:C,2,FALSE),"")="",WORKDAY(G98,2),IF(IFERROR(VLOOKUP(WORKDAY(G98,3),Feriados!B:C,2,FALSE),"")="",WORKDAY(G98,3),IF(IFERROR(VLOOKUP(WORKDAY(G98,4),Feriados!B:C,2,FALSE),"")="",WORKDAY(G98,5),"ERROR"))))</f>
        <v>45135</v>
      </c>
      <c r="H99" s="45" t="str">
        <f>IFERROR(VLOOKUP(Calendario!$F99,$A$18:$B$44,2,FALSE),"")</f>
        <v/>
      </c>
      <c r="I99" s="45" t="str">
        <f>IFERROR(VLOOKUP(Calendario!$F99,$A$18:$D$44,4,FALSE),"")</f>
        <v/>
      </c>
      <c r="J99" s="40" t="str">
        <f>IFERROR(VLOOKUP(Calendario!$F99,Calendario!$A$18:$D$44,5,FALSE),"")</f>
        <v/>
      </c>
      <c r="K99" s="41" t="str">
        <f>IF(Calendario!$G99=WORKDAY(EOMONTH(Calendario!$G99,0),0),IF(LEFT(Calendario!$I99,5)="INTEG","INTEG"&amp;(N99+1),""),IF(LEFT(Calendario!$I99,5)="INTEG","INTEG"&amp;N99,""))</f>
        <v/>
      </c>
      <c r="L99" s="8" t="str">
        <f>IF(Calendario!$G99=$D$2,Calendario!$F99,"--")</f>
        <v>--</v>
      </c>
      <c r="M99" s="46" t="str">
        <f>IF(IF(EOMONTH(Calendario!$G99,0)-WEEKDAY(WORKDAY((EOMONTH(Calendario!$G99,0)+2),1))=G99,"L","-")="L","L",IF(AND(M98="L",N99=N98),"L","-"))</f>
        <v>L</v>
      </c>
      <c r="N99" s="46">
        <f>MONTH(Calendario!$G99)</f>
        <v>7</v>
      </c>
      <c r="O99" s="48">
        <f>+Calendario!$G99</f>
        <v>45135</v>
      </c>
    </row>
    <row r="100" ht="15.75" customHeight="1">
      <c r="A100" s="6"/>
      <c r="B100" s="6"/>
      <c r="C100" s="6"/>
      <c r="D100" s="6"/>
      <c r="E100" s="43" t="str">
        <f>IF(OR(E99="è",E98="è",E97="è",E96="è",E95="è"),"",IF(Calendario!$G100=$D$2,"è",IF(Calendario!$G100=($M$1),"è",IF(Calendario!$G100=($M$2),"è",IF(Calendario!$G100=($M$3),"è",IF(Calendario!$G100=($M$4),"è",IF(Calendario!$G100=($M$5),"è","")))))))</f>
        <v/>
      </c>
      <c r="F100" s="39">
        <f t="shared" si="2"/>
        <v>92</v>
      </c>
      <c r="G100" s="38">
        <f>IF(IFERROR(VLOOKUP(WORKDAY(G99,1),Feriados!B:C,2,FALSE),"")="",WORKDAY(G99,1),IF(IFERROR(VLOOKUP(WORKDAY(G99,2),Feriados!B:C,2,FALSE),"")="",WORKDAY(G99,2),IF(IFERROR(VLOOKUP(WORKDAY(G99,3),Feriados!B:C,2,FALSE),"")="",WORKDAY(G99,3),IF(IFERROR(VLOOKUP(WORKDAY(G99,4),Feriados!B:C,2,FALSE),"")="",WORKDAY(G99,5),"ERROR"))))</f>
        <v>45138</v>
      </c>
      <c r="H100" s="45" t="str">
        <f>IFERROR(VLOOKUP(Calendario!$F100,$A$18:$B$44,2,FALSE),"")</f>
        <v/>
      </c>
      <c r="I100" s="45" t="str">
        <f>IFERROR(VLOOKUP(Calendario!$F100,$A$18:$D$44,4,FALSE),"")</f>
        <v/>
      </c>
      <c r="J100" s="40" t="str">
        <f>IFERROR(VLOOKUP(Calendario!$F100,Calendario!$A$18:$D$44,5,FALSE),"")</f>
        <v/>
      </c>
      <c r="K100" s="41" t="str">
        <f>IF(Calendario!$G100=WORKDAY(EOMONTH(Calendario!$G100,0),0),IF(LEFT(Calendario!$I100,5)="INTEG","INTEG"&amp;(N100+1),""),IF(LEFT(Calendario!$I100,5)="INTEG","INTEG"&amp;N100,""))</f>
        <v/>
      </c>
      <c r="L100" s="8" t="str">
        <f>IF(Calendario!$G100=$D$2,Calendario!$F100,"--")</f>
        <v>--</v>
      </c>
      <c r="M100" s="46" t="str">
        <f>IF(IF(EOMONTH(Calendario!$G100,0)-WEEKDAY(WORKDAY((EOMONTH(Calendario!$G100,0)+2),1))=G100,"L","-")="L","L",IF(AND(M99="L",N100=N99),"L","-"))</f>
        <v>L</v>
      </c>
      <c r="N100" s="46">
        <f>MONTH(Calendario!$G100)</f>
        <v>7</v>
      </c>
      <c r="O100" s="48">
        <f>+Calendario!$G100</f>
        <v>45138</v>
      </c>
    </row>
    <row r="101" ht="15.75" customHeight="1">
      <c r="A101" s="6"/>
      <c r="B101" s="6"/>
      <c r="C101" s="6"/>
      <c r="D101" s="6"/>
      <c r="E101" s="43" t="str">
        <f>IF(OR(E100="è",E99="è",E98="è",E97="è",E96="è"),"",IF(Calendario!$G101=$D$2,"è",IF(Calendario!$G101=($M$1),"è",IF(Calendario!$G101=($M$2),"è",IF(Calendario!$G101=($M$3),"è",IF(Calendario!$G101=($M$4),"è",IF(Calendario!$G101=($M$5),"è","")))))))</f>
        <v/>
      </c>
      <c r="F101" s="39">
        <f t="shared" si="2"/>
        <v>93</v>
      </c>
      <c r="G101" s="38">
        <f>IF(IFERROR(VLOOKUP(WORKDAY(G100,1),Feriados!B:C,2,FALSE),"")="",WORKDAY(G100,1),IF(IFERROR(VLOOKUP(WORKDAY(G100,2),Feriados!B:C,2,FALSE),"")="",WORKDAY(G100,2),IF(IFERROR(VLOOKUP(WORKDAY(G100,3),Feriados!B:C,2,FALSE),"")="",WORKDAY(G100,3),IF(IFERROR(VLOOKUP(WORKDAY(G100,4),Feriados!B:C,2,FALSE),"")="",WORKDAY(G100,5),"ERROR"))))</f>
        <v>45139</v>
      </c>
      <c r="H101" s="45" t="str">
        <f>IFERROR(VLOOKUP(Calendario!$F101,$A$18:$B$44,2,FALSE),"")</f>
        <v/>
      </c>
      <c r="I101" s="45" t="str">
        <f>IFERROR(VLOOKUP(Calendario!$F101,$A$18:$D$44,4,FALSE),"")</f>
        <v/>
      </c>
      <c r="J101" s="40" t="str">
        <f>IFERROR(VLOOKUP(Calendario!$F101,Calendario!$A$18:$D$44,5,FALSE),"")</f>
        <v/>
      </c>
      <c r="K101" s="41" t="str">
        <f>IF(Calendario!$G101=WORKDAY(EOMONTH(Calendario!$G101,0),0),IF(LEFT(Calendario!$I101,5)="INTEG","INTEG"&amp;(N101+1),""),IF(LEFT(Calendario!$I101,5)="INTEG","INTEG"&amp;N101,""))</f>
        <v/>
      </c>
      <c r="L101" s="8" t="str">
        <f>IF(Calendario!$G101=$D$2,Calendario!$F101,"--")</f>
        <v>--</v>
      </c>
      <c r="M101" s="46" t="str">
        <f>IF(IF(EOMONTH(Calendario!$G101,0)-WEEKDAY(WORKDAY((EOMONTH(Calendario!$G101,0)+2),1))=G101,"L","-")="L","L",IF(AND(M100="L",N101=N100),"L","-"))</f>
        <v>-</v>
      </c>
      <c r="N101" s="46">
        <f>MONTH(Calendario!$G101)</f>
        <v>8</v>
      </c>
      <c r="O101" s="48">
        <f>+Calendario!$G101</f>
        <v>45139</v>
      </c>
    </row>
    <row r="102" ht="15.75" customHeight="1">
      <c r="A102" s="6"/>
      <c r="B102" s="6"/>
      <c r="C102" s="6"/>
      <c r="D102" s="6"/>
      <c r="E102" s="43" t="str">
        <f>IF(OR(E101="è",E100="è",E99="è",E98="è",E97="è"),"",IF(Calendario!$G102=$D$2,"è",IF(Calendario!$G102=($M$1),"è",IF(Calendario!$G102=($M$2),"è",IF(Calendario!$G102=($M$3),"è",IF(Calendario!$G102=($M$4),"è",IF(Calendario!$G102=($M$5),"è","")))))))</f>
        <v/>
      </c>
      <c r="F102" s="39">
        <f t="shared" si="2"/>
        <v>94</v>
      </c>
      <c r="G102" s="38">
        <f>IF(IFERROR(VLOOKUP(WORKDAY(G101,1),Feriados!B:C,2,FALSE),"")="",WORKDAY(G101,1),IF(IFERROR(VLOOKUP(WORKDAY(G101,2),Feriados!B:C,2,FALSE),"")="",WORKDAY(G101,2),IF(IFERROR(VLOOKUP(WORKDAY(G101,3),Feriados!B:C,2,FALSE),"")="",WORKDAY(G101,3),IF(IFERROR(VLOOKUP(WORKDAY(G101,4),Feriados!B:C,2,FALSE),"")="",WORKDAY(G101,5),"ERROR"))))</f>
        <v>45140</v>
      </c>
      <c r="H102" s="45" t="str">
        <f>IFERROR(VLOOKUP(Calendario!$F102,$A$18:$B$44,2,FALSE),"")</f>
        <v/>
      </c>
      <c r="I102" s="45" t="str">
        <f>IFERROR(VLOOKUP(Calendario!$F102,$A$18:$D$44,4,FALSE),"")</f>
        <v/>
      </c>
      <c r="J102" s="40" t="str">
        <f>IFERROR(VLOOKUP(Calendario!$F102,Calendario!$A$18:$D$44,5,FALSE),"")</f>
        <v/>
      </c>
      <c r="K102" s="41" t="str">
        <f>IF(Calendario!$G102=WORKDAY(EOMONTH(Calendario!$G102,0),0),IF(LEFT(Calendario!$I102,5)="INTEG","INTEG"&amp;(N102+1),""),IF(LEFT(Calendario!$I102,5)="INTEG","INTEG"&amp;N102,""))</f>
        <v/>
      </c>
      <c r="L102" s="8" t="str">
        <f>IF(Calendario!$G102=$D$2,Calendario!$F102,"--")</f>
        <v>--</v>
      </c>
      <c r="M102" s="46" t="str">
        <f>IF(IF(EOMONTH(Calendario!$G102,0)-WEEKDAY(WORKDAY((EOMONTH(Calendario!$G102,0)+2),1))=G102,"L","-")="L","L",IF(AND(M101="L",N102=N101),"L","-"))</f>
        <v>-</v>
      </c>
      <c r="N102" s="46">
        <f>MONTH(Calendario!$G102)</f>
        <v>8</v>
      </c>
      <c r="O102" s="48">
        <f>+Calendario!$G102</f>
        <v>45140</v>
      </c>
    </row>
    <row r="103" ht="15.75" customHeight="1">
      <c r="A103" s="6"/>
      <c r="B103" s="6"/>
      <c r="C103" s="6"/>
      <c r="D103" s="6"/>
      <c r="E103" s="43" t="str">
        <f>IF(OR(E102="è",E101="è",E100="è",E99="è",E98="è"),"",IF(Calendario!$G103=$D$2,"è",IF(Calendario!$G103=($M$1),"è",IF(Calendario!$G103=($M$2),"è",IF(Calendario!$G103=($M$3),"è",IF(Calendario!$G103=($M$4),"è",IF(Calendario!$G103=($M$5),"è","")))))))</f>
        <v/>
      </c>
      <c r="F103" s="39">
        <f t="shared" si="2"/>
        <v>95</v>
      </c>
      <c r="G103" s="38">
        <f>IF(IFERROR(VLOOKUP(WORKDAY(G102,1),Feriados!B:C,2,FALSE),"")="",WORKDAY(G102,1),IF(IFERROR(VLOOKUP(WORKDAY(G102,2),Feriados!B:C,2,FALSE),"")="",WORKDAY(G102,2),IF(IFERROR(VLOOKUP(WORKDAY(G102,3),Feriados!B:C,2,FALSE),"")="",WORKDAY(G102,3),IF(IFERROR(VLOOKUP(WORKDAY(G102,4),Feriados!B:C,2,FALSE),"")="",WORKDAY(G102,5),"ERROR"))))</f>
        <v>45141</v>
      </c>
      <c r="H103" s="45" t="str">
        <f>IFERROR(VLOOKUP(Calendario!$F103,$A$18:$B$44,2,FALSE),"")</f>
        <v/>
      </c>
      <c r="I103" s="45" t="str">
        <f>IFERROR(VLOOKUP(Calendario!$F103,$A$18:$D$44,4,FALSE),"")</f>
        <v/>
      </c>
      <c r="J103" s="40" t="str">
        <f>IFERROR(VLOOKUP(Calendario!$F103,Calendario!$A$18:$D$44,5,FALSE),"")</f>
        <v/>
      </c>
      <c r="K103" s="41" t="str">
        <f>IF(Calendario!$G103=WORKDAY(EOMONTH(Calendario!$G103,0),0),IF(LEFT(Calendario!$I103,5)="INTEG","INTEG"&amp;(N103+1),""),IF(LEFT(Calendario!$I103,5)="INTEG","INTEG"&amp;N103,""))</f>
        <v/>
      </c>
      <c r="L103" s="8" t="str">
        <f>IF(Calendario!$G103=$D$2,Calendario!$F103,"--")</f>
        <v>--</v>
      </c>
      <c r="M103" s="46" t="str">
        <f>IF(IF(EOMONTH(Calendario!$G103,0)-WEEKDAY(WORKDAY((EOMONTH(Calendario!$G103,0)+2),1))=G103,"L","-")="L","L",IF(AND(M102="L",N103=N102),"L","-"))</f>
        <v>-</v>
      </c>
      <c r="N103" s="46">
        <f>MONTH(Calendario!$G103)</f>
        <v>8</v>
      </c>
      <c r="O103" s="48">
        <f>+Calendario!$G103</f>
        <v>45141</v>
      </c>
    </row>
    <row r="104" ht="15.75" customHeight="1">
      <c r="A104" s="6"/>
      <c r="B104" s="6"/>
      <c r="C104" s="6"/>
      <c r="D104" s="6"/>
      <c r="E104" s="43" t="str">
        <f>IF(OR(E103="è",E102="è",E101="è",E100="è",E99="è"),"",IF(Calendario!$G104=$D$2,"è",IF(Calendario!$G104=($M$1),"è",IF(Calendario!$G104=($M$2),"è",IF(Calendario!$G104=($M$3),"è",IF(Calendario!$G104=($M$4),"è",IF(Calendario!$G104=($M$5),"è","")))))))</f>
        <v/>
      </c>
      <c r="F104" s="39">
        <f t="shared" si="2"/>
        <v>96</v>
      </c>
      <c r="G104" s="38">
        <f>IF(IFERROR(VLOOKUP(WORKDAY(G103,1),Feriados!B:C,2,FALSE),"")="",WORKDAY(G103,1),IF(IFERROR(VLOOKUP(WORKDAY(G103,2),Feriados!B:C,2,FALSE),"")="",WORKDAY(G103,2),IF(IFERROR(VLOOKUP(WORKDAY(G103,3),Feriados!B:C,2,FALSE),"")="",WORKDAY(G103,3),IF(IFERROR(VLOOKUP(WORKDAY(G103,4),Feriados!B:C,2,FALSE),"")="",WORKDAY(G103,5),"ERROR"))))</f>
        <v>45142</v>
      </c>
      <c r="H104" s="45" t="str">
        <f>IFERROR(VLOOKUP(Calendario!$F104,$A$18:$B$44,2,FALSE),"")</f>
        <v/>
      </c>
      <c r="I104" s="45" t="str">
        <f>IFERROR(VLOOKUP(Calendario!$F104,$A$18:$D$44,4,FALSE),"")</f>
        <v/>
      </c>
      <c r="J104" s="40" t="str">
        <f>IFERROR(VLOOKUP(Calendario!$F104,Calendario!$A$18:$D$44,5,FALSE),"")</f>
        <v/>
      </c>
      <c r="K104" s="41" t="str">
        <f>IF(Calendario!$G104=WORKDAY(EOMONTH(Calendario!$G104,0),0),IF(LEFT(Calendario!$I104,5)="INTEG","INTEG"&amp;(N104+1),""),IF(LEFT(Calendario!$I104,5)="INTEG","INTEG"&amp;N104,""))</f>
        <v/>
      </c>
      <c r="L104" s="8" t="str">
        <f>IF(Calendario!$G104=$D$2,Calendario!$F104,"--")</f>
        <v>--</v>
      </c>
      <c r="M104" s="46" t="str">
        <f>IF(IF(EOMONTH(Calendario!$G104,0)-WEEKDAY(WORKDAY((EOMONTH(Calendario!$G104,0)+2),1))=G104,"L","-")="L","L",IF(AND(M103="L",N104=N103),"L","-"))</f>
        <v>-</v>
      </c>
      <c r="N104" s="46">
        <f>MONTH(Calendario!$G104)</f>
        <v>8</v>
      </c>
      <c r="O104" s="48">
        <f>+Calendario!$G104</f>
        <v>45142</v>
      </c>
    </row>
    <row r="105" ht="15.75" customHeight="1">
      <c r="A105" s="6"/>
      <c r="B105" s="6"/>
      <c r="C105" s="6"/>
      <c r="D105" s="6"/>
      <c r="E105" s="43" t="str">
        <f>IF(OR(E104="è",E103="è",E102="è",E101="è",E100="è"),"",IF(Calendario!$G105=$D$2,"è",IF(Calendario!$G105=($M$1),"è",IF(Calendario!$G105=($M$2),"è",IF(Calendario!$G105=($M$3),"è",IF(Calendario!$G105=($M$4),"è",IF(Calendario!$G105=($M$5),"è","")))))))</f>
        <v/>
      </c>
      <c r="F105" s="39">
        <f t="shared" si="2"/>
        <v>97</v>
      </c>
      <c r="G105" s="38">
        <f>IF(IFERROR(VLOOKUP(WORKDAY(G104,1),Feriados!B:C,2,FALSE),"")="",WORKDAY(G104,1),IF(IFERROR(VLOOKUP(WORKDAY(G104,2),Feriados!B:C,2,FALSE),"")="",WORKDAY(G104,2),IF(IFERROR(VLOOKUP(WORKDAY(G104,3),Feriados!B:C,2,FALSE),"")="",WORKDAY(G104,3),IF(IFERROR(VLOOKUP(WORKDAY(G104,4),Feriados!B:C,2,FALSE),"")="",WORKDAY(G104,5),"ERROR"))))</f>
        <v>45145</v>
      </c>
      <c r="H105" s="45" t="str">
        <f>IFERROR(VLOOKUP(Calendario!$F105,$A$18:$B$44,2,FALSE),"")</f>
        <v>Guia18</v>
      </c>
      <c r="I105" s="45" t="str">
        <f>IFERROR(VLOOKUP(Calendario!$F105,$A$18:$D$44,4,FALSE),"")</f>
        <v>JavaScript</v>
      </c>
      <c r="J105" s="40" t="str">
        <f>IFERROR(VLOOKUP(Calendario!$F105,Calendario!$A$18:$D$44,5,FALSE),"")</f>
        <v/>
      </c>
      <c r="K105" s="41" t="str">
        <f>IF(Calendario!$G105=WORKDAY(EOMONTH(Calendario!$G105,0),0),IF(LEFT(Calendario!$I105,5)="INTEG","INTEG"&amp;(N105+1),""),IF(LEFT(Calendario!$I105,5)="INTEG","INTEG"&amp;N105,""))</f>
        <v/>
      </c>
      <c r="L105" s="8" t="str">
        <f>IF(Calendario!$G105=$D$2,Calendario!$F105,"--")</f>
        <v>--</v>
      </c>
      <c r="M105" s="46" t="str">
        <f>IF(IF(EOMONTH(Calendario!$G105,0)-WEEKDAY(WORKDAY((EOMONTH(Calendario!$G105,0)+2),1))=G105,"L","-")="L","L",IF(AND(M104="L",N105=N104),"L","-"))</f>
        <v>-</v>
      </c>
      <c r="N105" s="46">
        <f>MONTH(Calendario!$G105)</f>
        <v>8</v>
      </c>
      <c r="O105" s="48">
        <f>+Calendario!$G105</f>
        <v>45145</v>
      </c>
    </row>
    <row r="106" ht="15.75" customHeight="1">
      <c r="A106" s="6"/>
      <c r="B106" s="6"/>
      <c r="C106" s="6"/>
      <c r="D106" s="6"/>
      <c r="E106" s="43" t="str">
        <f>IF(OR(E105="è",E104="è",E103="è",E102="è",E101="è"),"",IF(Calendario!$G106=$D$2,"è",IF(Calendario!$G106=($M$1),"è",IF(Calendario!$G106=($M$2),"è",IF(Calendario!$G106=($M$3),"è",IF(Calendario!$G106=($M$4),"è",IF(Calendario!$G106=($M$5),"è","")))))))</f>
        <v/>
      </c>
      <c r="F106" s="39">
        <f t="shared" si="2"/>
        <v>98</v>
      </c>
      <c r="G106" s="38">
        <f>IF(IFERROR(VLOOKUP(WORKDAY(G105,1),Feriados!B:C,2,FALSE),"")="",WORKDAY(G105,1),IF(IFERROR(VLOOKUP(WORKDAY(G105,2),Feriados!B:C,2,FALSE),"")="",WORKDAY(G105,2),IF(IFERROR(VLOOKUP(WORKDAY(G105,3),Feriados!B:C,2,FALSE),"")="",WORKDAY(G105,3),IF(IFERROR(VLOOKUP(WORKDAY(G105,4),Feriados!B:C,2,FALSE),"")="",WORKDAY(G105,5),"ERROR"))))</f>
        <v>45146</v>
      </c>
      <c r="H106" s="45" t="str">
        <f>IFERROR(VLOOKUP(Calendario!$F106,$A$18:$B$44,2,FALSE),"")</f>
        <v/>
      </c>
      <c r="I106" s="45" t="str">
        <f>IFERROR(VLOOKUP(Calendario!$F106,$A$18:$D$44,4,FALSE),"")</f>
        <v/>
      </c>
      <c r="J106" s="40" t="str">
        <f>IFERROR(VLOOKUP(Calendario!$F106,Calendario!$A$18:$D$44,5,FALSE),"")</f>
        <v/>
      </c>
      <c r="K106" s="41" t="str">
        <f>IF(Calendario!$G106=WORKDAY(EOMONTH(Calendario!$G106,0),0),IF(LEFT(Calendario!$I106,5)="INTEG","INTEG"&amp;(N106+1),""),IF(LEFT(Calendario!$I106,5)="INTEG","INTEG"&amp;N106,""))</f>
        <v/>
      </c>
      <c r="L106" s="8" t="str">
        <f>IF(Calendario!$G106=$D$2,Calendario!$F106,"--")</f>
        <v>--</v>
      </c>
      <c r="M106" s="46" t="str">
        <f>IF(IF(EOMONTH(Calendario!$G106,0)-WEEKDAY(WORKDAY((EOMONTH(Calendario!$G106,0)+2),1))=G106,"L","-")="L","L",IF(AND(M105="L",N106=N105),"L","-"))</f>
        <v>-</v>
      </c>
      <c r="N106" s="46">
        <f>MONTH(Calendario!$G106)</f>
        <v>8</v>
      </c>
      <c r="O106" s="48">
        <f>+Calendario!$G106</f>
        <v>45146</v>
      </c>
    </row>
    <row r="107" ht="15.75" customHeight="1">
      <c r="A107" s="6"/>
      <c r="B107" s="6"/>
      <c r="C107" s="6"/>
      <c r="D107" s="6"/>
      <c r="E107" s="43" t="str">
        <f>IF(OR(E106="è",E105="è",E104="è",E103="è",E102="è"),"",IF(Calendario!$G107=$D$2,"è",IF(Calendario!$G107=($M$1),"è",IF(Calendario!$G107=($M$2),"è",IF(Calendario!$G107=($M$3),"è",IF(Calendario!$G107=($M$4),"è",IF(Calendario!$G107=($M$5),"è","")))))))</f>
        <v/>
      </c>
      <c r="F107" s="39">
        <f t="shared" si="2"/>
        <v>99</v>
      </c>
      <c r="G107" s="38">
        <f>IF(IFERROR(VLOOKUP(WORKDAY(G106,1),Feriados!B:C,2,FALSE),"")="",WORKDAY(G106,1),IF(IFERROR(VLOOKUP(WORKDAY(G106,2),Feriados!B:C,2,FALSE),"")="",WORKDAY(G106,2),IF(IFERROR(VLOOKUP(WORKDAY(G106,3),Feriados!B:C,2,FALSE),"")="",WORKDAY(G106,3),IF(IFERROR(VLOOKUP(WORKDAY(G106,4),Feriados!B:C,2,FALSE),"")="",WORKDAY(G106,5),"ERROR"))))</f>
        <v>45147</v>
      </c>
      <c r="H107" s="45" t="str">
        <f>IFERROR(VLOOKUP(Calendario!$F107,$A$18:$B$44,2,FALSE),"")</f>
        <v/>
      </c>
      <c r="I107" s="45" t="str">
        <f>IFERROR(VLOOKUP(Calendario!$F107,$A$18:$D$44,4,FALSE),"")</f>
        <v/>
      </c>
      <c r="J107" s="40" t="str">
        <f>IFERROR(VLOOKUP(Calendario!$F107,Calendario!$A$18:$D$44,5,FALSE),"")</f>
        <v/>
      </c>
      <c r="K107" s="41" t="str">
        <f>IF(Calendario!$G107=WORKDAY(EOMONTH(Calendario!$G107,0),0),IF(LEFT(Calendario!$I107,5)="INTEG","INTEG"&amp;(N107+1),""),IF(LEFT(Calendario!$I107,5)="INTEG","INTEG"&amp;N107,""))</f>
        <v/>
      </c>
      <c r="L107" s="8"/>
      <c r="M107" s="46" t="str">
        <f>IF(IF(EOMONTH(Calendario!$G107,0)-WEEKDAY(WORKDAY((EOMONTH(Calendario!$G107,0)+2),1))=G107,"L","-")="L","L",IF(AND(M106="L",N107=N106),"L","-"))</f>
        <v>-</v>
      </c>
      <c r="N107" s="46">
        <f>MONTH(G181)</f>
        <v>12</v>
      </c>
      <c r="O107" s="48">
        <f>+Calendario!$G107</f>
        <v>45147</v>
      </c>
    </row>
    <row r="108" ht="15.75" customHeight="1">
      <c r="A108" s="6"/>
      <c r="B108" s="6"/>
      <c r="C108" s="6"/>
      <c r="D108" s="6"/>
      <c r="E108" s="43" t="str">
        <f>IF(OR(E107="è",E106="è",E105="è",E104="è",E103="è"),"",IF(Calendario!$G108=$D$2,"è",IF(Calendario!$G108=($M$1),"è",IF(Calendario!$G108=($M$2),"è",IF(Calendario!$G108=($M$3),"è",IF(Calendario!$G108=($M$4),"è",IF(Calendario!$G108=($M$5),"è","")))))))</f>
        <v/>
      </c>
      <c r="F108" s="39">
        <f t="shared" si="2"/>
        <v>100</v>
      </c>
      <c r="G108" s="38">
        <f>IF(IFERROR(VLOOKUP(WORKDAY(G107,1),Feriados!B:C,2,FALSE),"")="",WORKDAY(G107,1),IF(IFERROR(VLOOKUP(WORKDAY(G107,2),Feriados!B:C,2,FALSE),"")="",WORKDAY(G107,2),IF(IFERROR(VLOOKUP(WORKDAY(G107,3),Feriados!B:C,2,FALSE),"")="",WORKDAY(G107,3),IF(IFERROR(VLOOKUP(WORKDAY(G107,4),Feriados!B:C,2,FALSE),"")="",WORKDAY(G107,5),"ERROR"))))</f>
        <v>45148</v>
      </c>
      <c r="H108" s="45" t="str">
        <f>IFERROR(VLOOKUP(Calendario!$F108,$A$18:$B$44,2,FALSE),"")</f>
        <v/>
      </c>
      <c r="I108" s="45" t="str">
        <f>IFERROR(VLOOKUP(Calendario!$F108,$A$18:$D$44,4,FALSE),"")</f>
        <v/>
      </c>
      <c r="J108" s="40" t="str">
        <f>IFERROR(VLOOKUP(Calendario!$F108,Calendario!$A$18:$D$44,5,FALSE),"")</f>
        <v/>
      </c>
      <c r="K108" s="41" t="str">
        <f>IF(Calendario!$G108=WORKDAY(EOMONTH(Calendario!$G108,0),0),IF(LEFT(Calendario!$I108,5)="INTEG","INTEG"&amp;(N108+1),""),IF(LEFT(Calendario!$I108,5)="INTEG","INTEG"&amp;N108,""))</f>
        <v/>
      </c>
      <c r="L108" s="8"/>
      <c r="M108" s="8"/>
      <c r="N108" s="8"/>
    </row>
    <row r="109" ht="15.75" customHeight="1">
      <c r="A109" s="6"/>
      <c r="B109" s="6"/>
      <c r="C109" s="6"/>
      <c r="D109" s="6"/>
      <c r="E109" s="43" t="str">
        <f>IF(OR(E108="è",E107="è",E106="è",E105="è",E104="è"),"",IF(Calendario!$G109=$D$2,"è",IF(Calendario!$G109=($M$1),"è",IF(Calendario!$G109=($M$2),"è",IF(Calendario!$G109=($M$3),"è",IF(Calendario!$G109=($M$4),"è",IF(Calendario!$G109=($M$5),"è","")))))))</f>
        <v/>
      </c>
      <c r="F109" s="39">
        <f t="shared" si="2"/>
        <v>101</v>
      </c>
      <c r="G109" s="38">
        <f>IF(IFERROR(VLOOKUP(WORKDAY(G108,1),Feriados!B:C,2,FALSE),"")="",WORKDAY(G108,1),IF(IFERROR(VLOOKUP(WORKDAY(G108,2),Feriados!B:C,2,FALSE),"")="",WORKDAY(G108,2),IF(IFERROR(VLOOKUP(WORKDAY(G108,3),Feriados!B:C,2,FALSE),"")="",WORKDAY(G108,3),IF(IFERROR(VLOOKUP(WORKDAY(G108,4),Feriados!B:C,2,FALSE),"")="",WORKDAY(G108,5),"ERROR"))))</f>
        <v>45149</v>
      </c>
      <c r="H109" s="45" t="str">
        <f>IFERROR(VLOOKUP(Calendario!$F109,$A$18:$B$44,2,FALSE),"")</f>
        <v/>
      </c>
      <c r="I109" s="45" t="str">
        <f>IFERROR(VLOOKUP(Calendario!$F109,$A$18:$D$44,4,FALSE),"")</f>
        <v/>
      </c>
      <c r="J109" s="40" t="str">
        <f>IFERROR(VLOOKUP(Calendario!$F109,Calendario!$A$18:$D$44,5,FALSE),"")</f>
        <v/>
      </c>
      <c r="K109" s="41" t="str">
        <f>IF(Calendario!$G109=WORKDAY(EOMONTH(Calendario!$G109,0),0),IF(LEFT(Calendario!$I109,5)="INTEG","INTEG"&amp;(N109+1),""),IF(LEFT(Calendario!$I109,5)="INTEG","INTEG"&amp;N109,""))</f>
        <v/>
      </c>
      <c r="L109" s="8"/>
      <c r="M109" s="8"/>
      <c r="N109" s="8"/>
    </row>
    <row r="110" ht="15.75" customHeight="1">
      <c r="A110" s="6"/>
      <c r="B110" s="6"/>
      <c r="C110" s="6"/>
      <c r="D110" s="6"/>
      <c r="E110" s="43" t="str">
        <f>IF(OR(E109="è",E108="è",E107="è",E106="è",E105="è"),"",IF(Calendario!$G110=$D$2,"è",IF(Calendario!$G110=($M$1),"è",IF(Calendario!$G110=($M$2),"è",IF(Calendario!$G110=($M$3),"è",IF(Calendario!$G110=($M$4),"è",IF(Calendario!$G110=($M$5),"è","")))))))</f>
        <v/>
      </c>
      <c r="F110" s="39">
        <f t="shared" si="2"/>
        <v>102</v>
      </c>
      <c r="G110" s="38">
        <f>IF(IFERROR(VLOOKUP(WORKDAY(G109,1),Feriados!B:C,2,FALSE),"")="",WORKDAY(G109,1),IF(IFERROR(VLOOKUP(WORKDAY(G109,2),Feriados!B:C,2,FALSE),"")="",WORKDAY(G109,2),IF(IFERROR(VLOOKUP(WORKDAY(G109,3),Feriados!B:C,2,FALSE),"")="",WORKDAY(G109,3),IF(IFERROR(VLOOKUP(WORKDAY(G109,4),Feriados!B:C,2,FALSE),"")="",WORKDAY(G109,5),"ERROR"))))</f>
        <v>45152</v>
      </c>
      <c r="H110" s="45" t="str">
        <f>IFERROR(VLOOKUP(Calendario!$F110,$A$18:$B$44,2,FALSE),"")</f>
        <v/>
      </c>
      <c r="I110" s="45" t="str">
        <f>IFERROR(VLOOKUP(Calendario!$F110,$A$18:$D$44,4,FALSE),"")</f>
        <v/>
      </c>
      <c r="J110" s="40" t="str">
        <f>IFERROR(VLOOKUP(Calendario!$F110,Calendario!$A$18:$D$44,5,FALSE),"")</f>
        <v/>
      </c>
      <c r="K110" s="41" t="str">
        <f>IF(Calendario!$G110=WORKDAY(EOMONTH(Calendario!$G110,0),0),IF(LEFT(Calendario!$I110,5)="INTEG","INTEG"&amp;(N110+1),""),IF(LEFT(Calendario!$I110,5)="INTEG","INTEG"&amp;N110,""))</f>
        <v/>
      </c>
      <c r="L110" s="8"/>
      <c r="M110" s="8"/>
      <c r="N110" s="8"/>
    </row>
    <row r="111" ht="15.75" customHeight="1">
      <c r="A111" s="6"/>
      <c r="B111" s="6"/>
      <c r="C111" s="6"/>
      <c r="D111" s="6"/>
      <c r="E111" s="43" t="str">
        <f>IF(OR(E110="è",E109="è",E108="è",E107="è",E106="è"),"",IF(Calendario!$G111=$D$2,"è",IF(Calendario!$G111=($M$1),"è",IF(Calendario!$G111=($M$2),"è",IF(Calendario!$G111=($M$3),"è",IF(Calendario!$G111=($M$4),"è",IF(Calendario!$G111=($M$5),"è","")))))))</f>
        <v/>
      </c>
      <c r="F111" s="39">
        <f t="shared" si="2"/>
        <v>103</v>
      </c>
      <c r="G111" s="38">
        <f>IF(IFERROR(VLOOKUP(WORKDAY(G110,1),Feriados!B:C,2,FALSE),"")="",WORKDAY(G110,1),IF(IFERROR(VLOOKUP(WORKDAY(G110,2),Feriados!B:C,2,FALSE),"")="",WORKDAY(G110,2),IF(IFERROR(VLOOKUP(WORKDAY(G110,3),Feriados!B:C,2,FALSE),"")="",WORKDAY(G110,3),IF(IFERROR(VLOOKUP(WORKDAY(G110,4),Feriados!B:C,2,FALSE),"")="",WORKDAY(G110,5),"ERROR"))))</f>
        <v>45153</v>
      </c>
      <c r="H111" s="45" t="str">
        <f>IFERROR(VLOOKUP(Calendario!$F111,$A$18:$B$44,2,FALSE),"")</f>
        <v/>
      </c>
      <c r="I111" s="45" t="str">
        <f>IFERROR(VLOOKUP(Calendario!$F111,$A$18:$D$44,4,FALSE),"")</f>
        <v/>
      </c>
      <c r="J111" s="40" t="str">
        <f>IFERROR(VLOOKUP(Calendario!$F111,Calendario!$A$18:$D$44,5,FALSE),"")</f>
        <v/>
      </c>
      <c r="K111" s="41" t="str">
        <f>IF(Calendario!$G111=WORKDAY(EOMONTH(Calendario!$G111,0),0),IF(LEFT(Calendario!$I111,5)="INTEG","INTEG"&amp;(N111+1),""),IF(LEFT(Calendario!$I111,5)="INTEG","INTEG"&amp;N111,""))</f>
        <v/>
      </c>
      <c r="L111" s="8"/>
      <c r="M111" s="8"/>
      <c r="N111" s="8"/>
    </row>
    <row r="112" ht="15.75" customHeight="1">
      <c r="A112" s="6"/>
      <c r="B112" s="6"/>
      <c r="C112" s="6"/>
      <c r="D112" s="6"/>
      <c r="E112" s="43" t="str">
        <f>IF(OR(E111="è",E110="è",E109="è",E108="è",E107="è"),"",IF(Calendario!$G112=$D$2,"è",IF(Calendario!$G112=($M$1),"è",IF(Calendario!$G112=($M$2),"è",IF(Calendario!$G112=($M$3),"è",IF(Calendario!$G112=($M$4),"è",IF(Calendario!$G112=($M$5),"è","")))))))</f>
        <v/>
      </c>
      <c r="F112" s="39">
        <f t="shared" si="2"/>
        <v>104</v>
      </c>
      <c r="G112" s="38">
        <f>IF(IFERROR(VLOOKUP(WORKDAY(G111,1),Feriados!B:C,2,FALSE),"")="",WORKDAY(G111,1),IF(IFERROR(VLOOKUP(WORKDAY(G111,2),Feriados!B:C,2,FALSE),"")="",WORKDAY(G111,2),IF(IFERROR(VLOOKUP(WORKDAY(G111,3),Feriados!B:C,2,FALSE),"")="",WORKDAY(G111,3),IF(IFERROR(VLOOKUP(WORKDAY(G111,4),Feriados!B:C,2,FALSE),"")="",WORKDAY(G111,5),"ERROR"))))</f>
        <v>45154</v>
      </c>
      <c r="H112" s="45" t="str">
        <f>IFERROR(VLOOKUP(Calendario!$F112,$A$18:$B$44,2,FALSE),"")</f>
        <v/>
      </c>
      <c r="I112" s="45" t="str">
        <f>IFERROR(VLOOKUP(Calendario!$F112,$A$18:$D$44,4,FALSE),"")</f>
        <v/>
      </c>
      <c r="J112" s="40" t="str">
        <f>IFERROR(VLOOKUP(Calendario!$F112,Calendario!$A$18:$D$44,5,FALSE),"")</f>
        <v/>
      </c>
      <c r="K112" s="41" t="str">
        <f>IF(Calendario!$G112=WORKDAY(EOMONTH(Calendario!$G112,0),0),IF(LEFT(Calendario!$I112,5)="INTEG","INTEG"&amp;(N112+1),""),IF(LEFT(Calendario!$I112,5)="INTEG","INTEG"&amp;N112,""))</f>
        <v/>
      </c>
      <c r="L112" s="8"/>
      <c r="M112" s="8"/>
      <c r="N112" s="8"/>
    </row>
    <row r="113" ht="15.75" customHeight="1">
      <c r="A113" s="6"/>
      <c r="B113" s="6"/>
      <c r="C113" s="6"/>
      <c r="D113" s="6"/>
      <c r="E113" s="43" t="str">
        <f>IF(OR(E112="è",E111="è",E110="è",E109="è",E108="è"),"",IF(Calendario!$G113=$D$2,"è",IF(Calendario!$G113=($M$1),"è",IF(Calendario!$G113=($M$2),"è",IF(Calendario!$G113=($M$3),"è",IF(Calendario!$G113=($M$4),"è",IF(Calendario!$G113=($M$5),"è","")))))))</f>
        <v/>
      </c>
      <c r="F113" s="39">
        <f t="shared" si="2"/>
        <v>105</v>
      </c>
      <c r="G113" s="38">
        <f>IF(IFERROR(VLOOKUP(WORKDAY(G112,1),Feriados!B:C,2,FALSE),"")="",WORKDAY(G112,1),IF(IFERROR(VLOOKUP(WORKDAY(G112,2),Feriados!B:C,2,FALSE),"")="",WORKDAY(G112,2),IF(IFERROR(VLOOKUP(WORKDAY(G112,3),Feriados!B:C,2,FALSE),"")="",WORKDAY(G112,3),IF(IFERROR(VLOOKUP(WORKDAY(G112,4),Feriados!B:C,2,FALSE),"")="",WORKDAY(G112,5),"ERROR"))))</f>
        <v>45155</v>
      </c>
      <c r="H113" s="45" t="str">
        <f>IFERROR(VLOOKUP(Calendario!$F113,$A$18:$B$44,2,FALSE),"")</f>
        <v/>
      </c>
      <c r="I113" s="45" t="str">
        <f>IFERROR(VLOOKUP(Calendario!$F113,$A$18:$D$44,4,FALSE),"")</f>
        <v/>
      </c>
      <c r="J113" s="40" t="str">
        <f>IFERROR(VLOOKUP(Calendario!$F113,Calendario!$A$18:$D$44,5,FALSE),"")</f>
        <v/>
      </c>
      <c r="K113" s="41" t="str">
        <f>IF(Calendario!$G113=WORKDAY(EOMONTH(Calendario!$G113,0),0),IF(LEFT(Calendario!$I113,5)="INTEG","INTEG"&amp;(N113+1),""),IF(LEFT(Calendario!$I113,5)="INTEG","INTEG"&amp;N113,""))</f>
        <v/>
      </c>
      <c r="L113" s="8"/>
      <c r="M113" s="8"/>
      <c r="N113" s="8"/>
    </row>
    <row r="114" ht="15.75" customHeight="1">
      <c r="A114" s="6"/>
      <c r="B114" s="6"/>
      <c r="C114" s="6"/>
      <c r="D114" s="6"/>
      <c r="E114" s="43" t="str">
        <f>IF(OR(E113="è",E112="è",E111="è",E110="è",E109="è"),"",IF(Calendario!$G114=$D$2,"è",IF(Calendario!$G114=($M$1),"è",IF(Calendario!$G114=($M$2),"è",IF(Calendario!$G114=($M$3),"è",IF(Calendario!$G114=($M$4),"è",IF(Calendario!$G114=($M$5),"è","")))))))</f>
        <v/>
      </c>
      <c r="F114" s="39">
        <f t="shared" si="2"/>
        <v>106</v>
      </c>
      <c r="G114" s="38">
        <f>IF(IFERROR(VLOOKUP(WORKDAY(G113,1),Feriados!B:C,2,FALSE),"")="",WORKDAY(G113,1),IF(IFERROR(VLOOKUP(WORKDAY(G113,2),Feriados!B:C,2,FALSE),"")="",WORKDAY(G113,2),IF(IFERROR(VLOOKUP(WORKDAY(G113,3),Feriados!B:C,2,FALSE),"")="",WORKDAY(G113,3),IF(IFERROR(VLOOKUP(WORKDAY(G113,4),Feriados!B:C,2,FALSE),"")="",WORKDAY(G113,5),"ERROR"))))</f>
        <v>45156</v>
      </c>
      <c r="H114" s="45" t="str">
        <f>IFERROR(VLOOKUP(Calendario!$F114,$A$18:$B$44,2,FALSE),"")</f>
        <v/>
      </c>
      <c r="I114" s="45" t="str">
        <f>IFERROR(VLOOKUP(Calendario!$F114,$A$18:$D$44,4,FALSE),"")</f>
        <v/>
      </c>
      <c r="J114" s="40" t="str">
        <f>IFERROR(VLOOKUP(Calendario!$F114,Calendario!$A$18:$D$44,5,FALSE),"")</f>
        <v/>
      </c>
      <c r="K114" s="41" t="str">
        <f>IF(Calendario!$G114=WORKDAY(EOMONTH(Calendario!$G114,0),0),IF(LEFT(Calendario!$I114,5)="INTEG","INTEG"&amp;(N114+1),""),IF(LEFT(Calendario!$I114,5)="INTEG","INTEG"&amp;N114,""))</f>
        <v/>
      </c>
      <c r="L114" s="8"/>
      <c r="M114" s="8"/>
      <c r="N114" s="8"/>
    </row>
    <row r="115" ht="15.75" customHeight="1">
      <c r="A115" s="6"/>
      <c r="B115" s="6"/>
      <c r="C115" s="6"/>
      <c r="D115" s="6"/>
      <c r="E115" s="43" t="str">
        <f>IF(OR(E114="è",E113="è",E112="è",E111="è",E110="è"),"",IF(Calendario!$G115=$D$2,"è",IF(Calendario!$G115=($M$1),"è",IF(Calendario!$G115=($M$2),"è",IF(Calendario!$G115=($M$3),"è",IF(Calendario!$G115=($M$4),"è",IF(Calendario!$G115=($M$5),"è","")))))))</f>
        <v/>
      </c>
      <c r="F115" s="39">
        <f t="shared" si="2"/>
        <v>107</v>
      </c>
      <c r="G115" s="38">
        <f>IF(IFERROR(VLOOKUP(WORKDAY(G114,1),Feriados!B:C,2,FALSE),"")="",WORKDAY(G114,1),IF(IFERROR(VLOOKUP(WORKDAY(G114,2),Feriados!B:C,2,FALSE),"")="",WORKDAY(G114,2),IF(IFERROR(VLOOKUP(WORKDAY(G114,3),Feriados!B:C,2,FALSE),"")="",WORKDAY(G114,3),IF(IFERROR(VLOOKUP(WORKDAY(G114,4),Feriados!B:C,2,FALSE),"")="",WORKDAY(G114,5),"ERROR"))))</f>
        <v>45160</v>
      </c>
      <c r="H115" s="45" t="str">
        <f>IFERROR(VLOOKUP(Calendario!$F115,$A$18:$B$44,2,FALSE),"")</f>
        <v/>
      </c>
      <c r="I115" s="45" t="str">
        <f>IFERROR(VLOOKUP(Calendario!$F115,$A$18:$D$44,4,FALSE),"")</f>
        <v/>
      </c>
      <c r="J115" s="40" t="str">
        <f>IFERROR(VLOOKUP(Calendario!$F115,Calendario!$A$18:$D$44,5,FALSE),"")</f>
        <v/>
      </c>
      <c r="K115" s="41" t="str">
        <f>IF(Calendario!$G115=WORKDAY(EOMONTH(Calendario!$G115,0),0),IF(LEFT(Calendario!$I115,5)="INTEG","INTEG"&amp;(N115+1),""),IF(LEFT(Calendario!$I115,5)="INTEG","INTEG"&amp;N115,""))</f>
        <v/>
      </c>
      <c r="L115" s="8"/>
      <c r="M115" s="8"/>
      <c r="N115" s="8"/>
    </row>
    <row r="116" ht="15.75" customHeight="1">
      <c r="A116" s="6"/>
      <c r="B116" s="6"/>
      <c r="C116" s="6"/>
      <c r="D116" s="6"/>
      <c r="E116" s="43" t="str">
        <f>IF(OR(E115="è",E114="è",E113="è",E112="è",E111="è"),"",IF(Calendario!$G116=$D$2,"è",IF(Calendario!$G116=($M$1),"è",IF(Calendario!$G116=($M$2),"è",IF(Calendario!$G116=($M$3),"è",IF(Calendario!$G116=($M$4),"è",IF(Calendario!$G116=($M$5),"è","")))))))</f>
        <v/>
      </c>
      <c r="F116" s="39">
        <f t="shared" si="2"/>
        <v>108</v>
      </c>
      <c r="G116" s="38">
        <f>IF(IFERROR(VLOOKUP(WORKDAY(G115,1),Feriados!B:C,2,FALSE),"")="",WORKDAY(G115,1),IF(IFERROR(VLOOKUP(WORKDAY(G115,2),Feriados!B:C,2,FALSE),"")="",WORKDAY(G115,2),IF(IFERROR(VLOOKUP(WORKDAY(G115,3),Feriados!B:C,2,FALSE),"")="",WORKDAY(G115,3),IF(IFERROR(VLOOKUP(WORKDAY(G115,4),Feriados!B:C,2,FALSE),"")="",WORKDAY(G115,5),"ERROR"))))</f>
        <v>45161</v>
      </c>
      <c r="H116" s="45" t="str">
        <f>IFERROR(VLOOKUP(Calendario!$F116,$A$18:$B$44,2,FALSE),"")</f>
        <v/>
      </c>
      <c r="I116" s="45" t="str">
        <f>IFERROR(VLOOKUP(Calendario!$F116,$A$18:$D$44,4,FALSE),"")</f>
        <v/>
      </c>
      <c r="J116" s="40" t="str">
        <f>IFERROR(VLOOKUP(Calendario!$F116,Calendario!$A$18:$D$44,5,FALSE),"")</f>
        <v/>
      </c>
      <c r="K116" s="41" t="str">
        <f>IF(Calendario!$G116=WORKDAY(EOMONTH(Calendario!$G116,0),0),IF(LEFT(Calendario!$I116,5)="INTEG","INTEG"&amp;(N116+1),""),IF(LEFT(Calendario!$I116,5)="INTEG","INTEG"&amp;N116,""))</f>
        <v/>
      </c>
      <c r="L116" s="8"/>
      <c r="M116" s="8"/>
      <c r="N116" s="8"/>
    </row>
    <row r="117" ht="15.75" customHeight="1">
      <c r="A117" s="6"/>
      <c r="B117" s="6"/>
      <c r="C117" s="6"/>
      <c r="D117" s="6"/>
      <c r="E117" s="43" t="str">
        <f>IF(OR(E116="è",E115="è",E114="è",E113="è",E112="è"),"",IF(Calendario!$G117=$D$2,"è",IF(Calendario!$G117=($M$1),"è",IF(Calendario!$G117=($M$2),"è",IF(Calendario!$G117=($M$3),"è",IF(Calendario!$G117=($M$4),"è",IF(Calendario!$G117=($M$5),"è","")))))))</f>
        <v/>
      </c>
      <c r="F117" s="39">
        <f t="shared" si="2"/>
        <v>109</v>
      </c>
      <c r="G117" s="38">
        <f>IF(IFERROR(VLOOKUP(WORKDAY(G116,1),Feriados!B:C,2,FALSE),"")="",WORKDAY(G116,1),IF(IFERROR(VLOOKUP(WORKDAY(G116,2),Feriados!B:C,2,FALSE),"")="",WORKDAY(G116,2),IF(IFERROR(VLOOKUP(WORKDAY(G116,3),Feriados!B:C,2,FALSE),"")="",WORKDAY(G116,3),IF(IFERROR(VLOOKUP(WORKDAY(G116,4),Feriados!B:C,2,FALSE),"")="",WORKDAY(G116,5),"ERROR"))))</f>
        <v>45162</v>
      </c>
      <c r="H117" s="45" t="str">
        <f>IFERROR(VLOOKUP(Calendario!$F117,$A$18:$B$44,2,FALSE),"")</f>
        <v>Guia19</v>
      </c>
      <c r="I117" s="45" t="str">
        <f>IFERROR(VLOOKUP(Calendario!$F117,$A$18:$D$44,4,FALSE),"")</f>
        <v>React</v>
      </c>
      <c r="J117" s="40" t="str">
        <f>IFERROR(VLOOKUP(Calendario!$F117,Calendario!$A$18:$D$44,5,FALSE),"")</f>
        <v/>
      </c>
      <c r="K117" s="41" t="str">
        <f>IF(Calendario!$G117=WORKDAY(EOMONTH(Calendario!$G117,0),0),IF(LEFT(Calendario!$I117,5)="INTEG","INTEG"&amp;(N117+1),""),IF(LEFT(Calendario!$I117,5)="INTEG","INTEG"&amp;N117,""))</f>
        <v/>
      </c>
      <c r="L117" s="8"/>
      <c r="M117" s="8"/>
      <c r="N117" s="8"/>
    </row>
    <row r="118" ht="15.75" customHeight="1">
      <c r="A118" s="6"/>
      <c r="B118" s="6"/>
      <c r="C118" s="6"/>
      <c r="D118" s="6"/>
      <c r="E118" s="43" t="str">
        <f>IF(OR(E117="è",E116="è",E115="è",E114="è",E113="è"),"",IF(Calendario!$G118=$D$2,"è",IF(Calendario!$G118=($M$1),"è",IF(Calendario!$G118=($M$2),"è",IF(Calendario!$G118=($M$3),"è",IF(Calendario!$G118=($M$4),"è",IF(Calendario!$G118=($M$5),"è","")))))))</f>
        <v/>
      </c>
      <c r="F118" s="39">
        <f t="shared" si="2"/>
        <v>110</v>
      </c>
      <c r="G118" s="38">
        <f>IF(IFERROR(VLOOKUP(WORKDAY(G117,1),Feriados!B:C,2,FALSE),"")="",WORKDAY(G117,1),IF(IFERROR(VLOOKUP(WORKDAY(G117,2),Feriados!B:C,2,FALSE),"")="",WORKDAY(G117,2),IF(IFERROR(VLOOKUP(WORKDAY(G117,3),Feriados!B:C,2,FALSE),"")="",WORKDAY(G117,3),IF(IFERROR(VLOOKUP(WORKDAY(G117,4),Feriados!B:C,2,FALSE),"")="",WORKDAY(G117,5),"ERROR"))))</f>
        <v>45163</v>
      </c>
      <c r="H118" s="45" t="str">
        <f>IFERROR(VLOOKUP(Calendario!$F118,$A$18:$B$44,2,FALSE),"")</f>
        <v/>
      </c>
      <c r="I118" s="45" t="str">
        <f>IFERROR(VLOOKUP(Calendario!$F118,$A$18:$D$44,4,FALSE),"")</f>
        <v/>
      </c>
      <c r="J118" s="40" t="str">
        <f>IFERROR(VLOOKUP(Calendario!$F118,Calendario!$A$18:$D$44,5,FALSE),"")</f>
        <v/>
      </c>
      <c r="K118" s="41" t="str">
        <f>IF(Calendario!$G118=WORKDAY(EOMONTH(Calendario!$G118,0),0),IF(LEFT(Calendario!$I118,5)="INTEG","INTEG"&amp;(N118+1),""),IF(LEFT(Calendario!$I118,5)="INTEG","INTEG"&amp;N118,""))</f>
        <v/>
      </c>
      <c r="L118" s="8"/>
      <c r="M118" s="8"/>
      <c r="N118" s="8"/>
    </row>
    <row r="119" ht="15.75" customHeight="1">
      <c r="A119" s="6"/>
      <c r="B119" s="6"/>
      <c r="C119" s="6"/>
      <c r="D119" s="6"/>
      <c r="E119" s="43" t="str">
        <f>IF(OR(E118="è",E117="è",E116="è",E115="è",E114="è"),"",IF(Calendario!$G119=$D$2,"è",IF(Calendario!$G119=($M$1),"è",IF(Calendario!$G119=($M$2),"è",IF(Calendario!$G119=($M$3),"è",IF(Calendario!$G119=($M$4),"è",IF(Calendario!$G119=($M$5),"è","")))))))</f>
        <v/>
      </c>
      <c r="F119" s="39">
        <f t="shared" si="2"/>
        <v>111</v>
      </c>
      <c r="G119" s="38">
        <f>IF(IFERROR(VLOOKUP(WORKDAY(G118,1),Feriados!B:C,2,FALSE),"")="",WORKDAY(G118,1),IF(IFERROR(VLOOKUP(WORKDAY(G118,2),Feriados!B:C,2,FALSE),"")="",WORKDAY(G118,2),IF(IFERROR(VLOOKUP(WORKDAY(G118,3),Feriados!B:C,2,FALSE),"")="",WORKDAY(G118,3),IF(IFERROR(VLOOKUP(WORKDAY(G118,4),Feriados!B:C,2,FALSE),"")="",WORKDAY(G118,5),"ERROR"))))</f>
        <v>45166</v>
      </c>
      <c r="H119" s="45" t="str">
        <f>IFERROR(VLOOKUP(Calendario!$F119,$A$18:$B$44,2,FALSE),"")</f>
        <v/>
      </c>
      <c r="I119" s="45" t="str">
        <f>IFERROR(VLOOKUP(Calendario!$F119,$A$18:$D$44,4,FALSE),"")</f>
        <v/>
      </c>
      <c r="J119" s="40" t="str">
        <f>IFERROR(VLOOKUP(Calendario!$F119,Calendario!$A$18:$D$44,5,FALSE),"")</f>
        <v/>
      </c>
      <c r="K119" s="41" t="str">
        <f>IF(Calendario!$G119=WORKDAY(EOMONTH(Calendario!$G119,0),0),IF(LEFT(Calendario!$I119,5)="INTEG","INTEG"&amp;(N119+1),""),IF(LEFT(Calendario!$I119,5)="INTEG","INTEG"&amp;N119,""))</f>
        <v/>
      </c>
      <c r="L119" s="8"/>
      <c r="M119" s="8"/>
      <c r="N119" s="8"/>
    </row>
    <row r="120" ht="15.75" customHeight="1">
      <c r="A120" s="6"/>
      <c r="B120" s="6"/>
      <c r="C120" s="6"/>
      <c r="D120" s="6"/>
      <c r="E120" s="43" t="str">
        <f>IF(OR(E119="è",E118="è",E117="è",E116="è",E115="è"),"",IF(Calendario!$G120=$D$2,"è",IF(Calendario!$G120=($M$1),"è",IF(Calendario!$G120=($M$2),"è",IF(Calendario!$G120=($M$3),"è",IF(Calendario!$G120=($M$4),"è",IF(Calendario!$G120=($M$5),"è","")))))))</f>
        <v/>
      </c>
      <c r="F120" s="39">
        <f t="shared" si="2"/>
        <v>112</v>
      </c>
      <c r="G120" s="38">
        <f>IF(IFERROR(VLOOKUP(WORKDAY(G119,1),Feriados!B:C,2,FALSE),"")="",WORKDAY(G119,1),IF(IFERROR(VLOOKUP(WORKDAY(G119,2),Feriados!B:C,2,FALSE),"")="",WORKDAY(G119,2),IF(IFERROR(VLOOKUP(WORKDAY(G119,3),Feriados!B:C,2,FALSE),"")="",WORKDAY(G119,3),IF(IFERROR(VLOOKUP(WORKDAY(G119,4),Feriados!B:C,2,FALSE),"")="",WORKDAY(G119,5),"ERROR"))))</f>
        <v>45167</v>
      </c>
      <c r="H120" s="45" t="str">
        <f>IFERROR(VLOOKUP(Calendario!$F120,$A$18:$B$44,2,FALSE),"")</f>
        <v/>
      </c>
      <c r="I120" s="45" t="str">
        <f>IFERROR(VLOOKUP(Calendario!$F120,$A$18:$D$44,4,FALSE),"")</f>
        <v/>
      </c>
      <c r="J120" s="40" t="str">
        <f>IFERROR(VLOOKUP(Calendario!$F120,Calendario!$A$18:$D$44,5,FALSE),"")</f>
        <v/>
      </c>
      <c r="K120" s="41" t="str">
        <f>IF(Calendario!$G120=WORKDAY(EOMONTH(Calendario!$G120,0),0),IF(LEFT(Calendario!$I120,5)="INTEG","INTEG"&amp;(N120+1),""),IF(LEFT(Calendario!$I120,5)="INTEG","INTEG"&amp;N120,""))</f>
        <v/>
      </c>
      <c r="L120" s="8"/>
      <c r="M120" s="8"/>
      <c r="N120" s="8"/>
    </row>
    <row r="121" ht="15.75" customHeight="1">
      <c r="A121" s="6"/>
      <c r="B121" s="6"/>
      <c r="C121" s="6"/>
      <c r="D121" s="6"/>
      <c r="E121" s="43" t="str">
        <f>IF(OR(E120="è",E119="è",E118="è",E117="è",E116="è"),"",IF(Calendario!$G121=$D$2,"è",IF(Calendario!$G121=($M$1),"è",IF(Calendario!$G121=($M$2),"è",IF(Calendario!$G121=($M$3),"è",IF(Calendario!$G121=($M$4),"è",IF(Calendario!$G121=($M$5),"è","")))))))</f>
        <v/>
      </c>
      <c r="F121" s="39">
        <f t="shared" si="2"/>
        <v>113</v>
      </c>
      <c r="G121" s="38">
        <f>IF(IFERROR(VLOOKUP(WORKDAY(G120,1),Feriados!B:C,2,FALSE),"")="",WORKDAY(G120,1),IF(IFERROR(VLOOKUP(WORKDAY(G120,2),Feriados!B:C,2,FALSE),"")="",WORKDAY(G120,2),IF(IFERROR(VLOOKUP(WORKDAY(G120,3),Feriados!B:C,2,FALSE),"")="",WORKDAY(G120,3),IF(IFERROR(VLOOKUP(WORKDAY(G120,4),Feriados!B:C,2,FALSE),"")="",WORKDAY(G120,5),"ERROR"))))</f>
        <v>45168</v>
      </c>
      <c r="H121" s="45" t="str">
        <f>IFERROR(VLOOKUP(Calendario!$F121,$A$18:$B$44,2,FALSE),"")</f>
        <v/>
      </c>
      <c r="I121" s="45" t="str">
        <f>IFERROR(VLOOKUP(Calendario!$F121,$A$18:$D$44,4,FALSE),"")</f>
        <v/>
      </c>
      <c r="J121" s="40" t="str">
        <f>IFERROR(VLOOKUP(Calendario!$F121,Calendario!$A$18:$D$44,5,FALSE),"")</f>
        <v/>
      </c>
      <c r="K121" s="41" t="str">
        <f>IF(Calendario!$G121=WORKDAY(EOMONTH(Calendario!$G121,0),0),IF(LEFT(Calendario!$I121,5)="INTEG","INTEG"&amp;(N121+1),""),IF(LEFT(Calendario!$I121,5)="INTEG","INTEG"&amp;N121,""))</f>
        <v/>
      </c>
      <c r="L121" s="8"/>
      <c r="M121" s="8"/>
      <c r="N121" s="8"/>
    </row>
    <row r="122" ht="15.75" customHeight="1">
      <c r="A122" s="6"/>
      <c r="B122" s="6"/>
      <c r="C122" s="6"/>
      <c r="D122" s="6"/>
      <c r="E122" s="43" t="str">
        <f>IF(OR(E121="è",E120="è",E119="è",E118="è",E117="è"),"",IF(Calendario!$G122=$D$2,"è",IF(Calendario!$G122=($M$1),"è",IF(Calendario!$G122=($M$2),"è",IF(Calendario!$G122=($M$3),"è",IF(Calendario!$G122=($M$4),"è",IF(Calendario!$G122=($M$5),"è","")))))))</f>
        <v/>
      </c>
      <c r="F122" s="39">
        <f t="shared" si="2"/>
        <v>114</v>
      </c>
      <c r="G122" s="38">
        <f>IF(IFERROR(VLOOKUP(WORKDAY(G121,1),Feriados!B:C,2,FALSE),"")="",WORKDAY(G121,1),IF(IFERROR(VLOOKUP(WORKDAY(G121,2),Feriados!B:C,2,FALSE),"")="",WORKDAY(G121,2),IF(IFERROR(VLOOKUP(WORKDAY(G121,3),Feriados!B:C,2,FALSE),"")="",WORKDAY(G121,3),IF(IFERROR(VLOOKUP(WORKDAY(G121,4),Feriados!B:C,2,FALSE),"")="",WORKDAY(G121,5),"ERROR"))))</f>
        <v>45169</v>
      </c>
      <c r="H122" s="45" t="str">
        <f>IFERROR(VLOOKUP(Calendario!$F122,$A$18:$B$44,2,FALSE),"")</f>
        <v/>
      </c>
      <c r="I122" s="45" t="str">
        <f>IFERROR(VLOOKUP(Calendario!$F122,$A$18:$D$44,4,FALSE),"")</f>
        <v/>
      </c>
      <c r="J122" s="40" t="str">
        <f>IFERROR(VLOOKUP(Calendario!$F122,Calendario!$A$18:$D$44,5,FALSE),"")</f>
        <v/>
      </c>
      <c r="K122" s="41" t="str">
        <f>IF(Calendario!$G122=WORKDAY(EOMONTH(Calendario!$G122,0),0),IF(LEFT(Calendario!$I122,5)="INTEG","INTEG"&amp;(N122+1),""),IF(LEFT(Calendario!$I122,5)="INTEG","INTEG"&amp;N122,""))</f>
        <v/>
      </c>
      <c r="L122" s="8"/>
      <c r="M122" s="8"/>
      <c r="N122" s="8"/>
    </row>
    <row r="123" ht="15.75" customHeight="1">
      <c r="A123" s="6"/>
      <c r="B123" s="6"/>
      <c r="C123" s="6"/>
      <c r="D123" s="6"/>
      <c r="E123" s="43" t="str">
        <f>IF(OR(E122="è",E121="è",E120="è",E119="è",E118="è"),"",IF(Calendario!$G123=$D$2,"è",IF(Calendario!$G123=($M$1),"è",IF(Calendario!$G123=($M$2),"è",IF(Calendario!$G123=($M$3),"è",IF(Calendario!$G123=($M$4),"è",IF(Calendario!$G123=($M$5),"è","")))))))</f>
        <v/>
      </c>
      <c r="F123" s="39">
        <f t="shared" si="2"/>
        <v>115</v>
      </c>
      <c r="G123" s="38">
        <f>IF(IFERROR(VLOOKUP(WORKDAY(G122,1),Feriados!B:C,2,FALSE),"")="",WORKDAY(G122,1),IF(IFERROR(VLOOKUP(WORKDAY(G122,2),Feriados!B:C,2,FALSE),"")="",WORKDAY(G122,2),IF(IFERROR(VLOOKUP(WORKDAY(G122,3),Feriados!B:C,2,FALSE),"")="",WORKDAY(G122,3),IF(IFERROR(VLOOKUP(WORKDAY(G122,4),Feriados!B:C,2,FALSE),"")="",WORKDAY(G122,5),"ERROR"))))</f>
        <v>45170</v>
      </c>
      <c r="H123" s="45" t="str">
        <f>IFERROR(VLOOKUP(Calendario!$F123,$A$18:$B$44,2,FALSE),"")</f>
        <v/>
      </c>
      <c r="I123" s="45" t="str">
        <f>IFERROR(VLOOKUP(Calendario!$F123,$A$18:$D$44,4,FALSE),"")</f>
        <v/>
      </c>
      <c r="J123" s="40" t="str">
        <f>IFERROR(VLOOKUP(Calendario!$F123,Calendario!$A$18:$D$44,5,FALSE),"")</f>
        <v/>
      </c>
      <c r="K123" s="41" t="str">
        <f>IF(Calendario!$G123=WORKDAY(EOMONTH(Calendario!$G123,0),0),IF(LEFT(Calendario!$I123,5)="INTEG","INTEG"&amp;(N123+1),""),IF(LEFT(Calendario!$I123,5)="INTEG","INTEG"&amp;N123,""))</f>
        <v/>
      </c>
      <c r="L123" s="8"/>
      <c r="M123" s="8"/>
      <c r="N123" s="8"/>
    </row>
    <row r="124" ht="15.75" customHeight="1">
      <c r="A124" s="6"/>
      <c r="B124" s="6"/>
      <c r="C124" s="6"/>
      <c r="D124" s="6"/>
      <c r="E124" s="43" t="str">
        <f>IF(OR(E123="è",E122="è",E121="è",E120="è",E119="è"),"",IF(Calendario!$G124=$D$2,"è",IF(Calendario!$G124=($M$1),"è",IF(Calendario!$G124=($M$2),"è",IF(Calendario!$G124=($M$3),"è",IF(Calendario!$G124=($M$4),"è",IF(Calendario!$G124=($M$5),"è","")))))))</f>
        <v/>
      </c>
      <c r="F124" s="39">
        <f t="shared" si="2"/>
        <v>116</v>
      </c>
      <c r="G124" s="38">
        <f>IF(IFERROR(VLOOKUP(WORKDAY(G123,1),Feriados!B:C,2,FALSE),"")="",WORKDAY(G123,1),IF(IFERROR(VLOOKUP(WORKDAY(G123,2),Feriados!B:C,2,FALSE),"")="",WORKDAY(G123,2),IF(IFERROR(VLOOKUP(WORKDAY(G123,3),Feriados!B:C,2,FALSE),"")="",WORKDAY(G123,3),IF(IFERROR(VLOOKUP(WORKDAY(G123,4),Feriados!B:C,2,FALSE),"")="",WORKDAY(G123,5),"ERROR"))))</f>
        <v>45173</v>
      </c>
      <c r="H124" s="45" t="str">
        <f>IFERROR(VLOOKUP(Calendario!$F124,$A$18:$B$44,2,FALSE),"")</f>
        <v/>
      </c>
      <c r="I124" s="45" t="str">
        <f>IFERROR(VLOOKUP(Calendario!$F124,$A$18:$D$44,4,FALSE),"")</f>
        <v/>
      </c>
      <c r="J124" s="40" t="str">
        <f>IFERROR(VLOOKUP(Calendario!$F124,Calendario!$A$18:$D$44,5,FALSE),"")</f>
        <v/>
      </c>
      <c r="K124" s="41" t="str">
        <f>IF(Calendario!$G124=WORKDAY(EOMONTH(Calendario!$G124,0),0),IF(LEFT(Calendario!$I124,5)="INTEG","INTEG"&amp;(N124+1),""),IF(LEFT(Calendario!$I124,5)="INTEG","INTEG"&amp;N124,""))</f>
        <v/>
      </c>
      <c r="L124" s="8"/>
      <c r="M124" s="8"/>
      <c r="N124" s="8"/>
    </row>
    <row r="125" ht="15.75" customHeight="1">
      <c r="A125" s="6"/>
      <c r="B125" s="6"/>
      <c r="C125" s="6"/>
      <c r="D125" s="6"/>
      <c r="E125" s="43" t="str">
        <f>IF(OR(E124="è",E123="è",E122="è",E121="è",E120="è"),"",IF(Calendario!$G125=$D$2,"è",IF(Calendario!$G125=($M$1),"è",IF(Calendario!$G125=($M$2),"è",IF(Calendario!$G125=($M$3),"è",IF(Calendario!$G125=($M$4),"è",IF(Calendario!$G125=($M$5),"è","")))))))</f>
        <v/>
      </c>
      <c r="F125" s="39">
        <f t="shared" si="2"/>
        <v>117</v>
      </c>
      <c r="G125" s="38">
        <f>IF(IFERROR(VLOOKUP(WORKDAY(G124,1),Feriados!B:C,2,FALSE),"")="",WORKDAY(G124,1),IF(IFERROR(VLOOKUP(WORKDAY(G124,2),Feriados!B:C,2,FALSE),"")="",WORKDAY(G124,2),IF(IFERROR(VLOOKUP(WORKDAY(G124,3),Feriados!B:C,2,FALSE),"")="",WORKDAY(G124,3),IF(IFERROR(VLOOKUP(WORKDAY(G124,4),Feriados!B:C,2,FALSE),"")="",WORKDAY(G124,5),"ERROR"))))</f>
        <v>45174</v>
      </c>
      <c r="H125" s="45" t="str">
        <f>IFERROR(VLOOKUP(Calendario!$F125,$A$18:$B$44,2,FALSE),"")</f>
        <v/>
      </c>
      <c r="I125" s="45" t="str">
        <f>IFERROR(VLOOKUP(Calendario!$F125,$A$18:$D$44,4,FALSE),"")</f>
        <v/>
      </c>
      <c r="J125" s="40" t="str">
        <f>IFERROR(VLOOKUP(Calendario!$F125,Calendario!$A$18:$D$44,5,FALSE),"")</f>
        <v/>
      </c>
      <c r="K125" s="41" t="str">
        <f>IF(Calendario!$G125=WORKDAY(EOMONTH(Calendario!$G125,0),0),IF(LEFT(Calendario!$I125,5)="INTEG","INTEG"&amp;(N125+1),""),IF(LEFT(Calendario!$I125,5)="INTEG","INTEG"&amp;N125,""))</f>
        <v/>
      </c>
      <c r="L125" s="8"/>
      <c r="M125" s="8"/>
      <c r="N125" s="8"/>
    </row>
    <row r="126" ht="15.75" customHeight="1">
      <c r="A126" s="6"/>
      <c r="B126" s="6"/>
      <c r="C126" s="6"/>
      <c r="D126" s="6"/>
      <c r="E126" s="43" t="str">
        <f>IF(OR(E125="è",E124="è",E123="è",E122="è",E121="è"),"",IF(Calendario!$G126=$D$2,"è",IF(Calendario!$G126=($M$1),"è",IF(Calendario!$G126=($M$2),"è",IF(Calendario!$G126=($M$3),"è",IF(Calendario!$G126=($M$4),"è",IF(Calendario!$G126=($M$5),"è","")))))))</f>
        <v/>
      </c>
      <c r="F126" s="39">
        <f t="shared" si="2"/>
        <v>118</v>
      </c>
      <c r="G126" s="38">
        <f>IF(IFERROR(VLOOKUP(WORKDAY(G125,1),Feriados!B:C,2,FALSE),"")="",WORKDAY(G125,1),IF(IFERROR(VLOOKUP(WORKDAY(G125,2),Feriados!B:C,2,FALSE),"")="",WORKDAY(G125,2),IF(IFERROR(VLOOKUP(WORKDAY(G125,3),Feriados!B:C,2,FALSE),"")="",WORKDAY(G125,3),IF(IFERROR(VLOOKUP(WORKDAY(G125,4),Feriados!B:C,2,FALSE),"")="",WORKDAY(G125,5),"ERROR"))))</f>
        <v>45175</v>
      </c>
      <c r="H126" s="45" t="str">
        <f>IFERROR(VLOOKUP(Calendario!$F126,$A$18:$B$44,2,FALSE),"")</f>
        <v/>
      </c>
      <c r="I126" s="45" t="str">
        <f>IFERROR(VLOOKUP(Calendario!$F126,$A$18:$D$44,4,FALSE),"")</f>
        <v/>
      </c>
      <c r="J126" s="40" t="str">
        <f>IFERROR(VLOOKUP(Calendario!$F126,Calendario!$A$18:$D$44,5,FALSE),"")</f>
        <v/>
      </c>
      <c r="K126" s="41" t="str">
        <f>IF(Calendario!$G126=WORKDAY(EOMONTH(Calendario!$G126,0),0),IF(LEFT(Calendario!$I126,5)="INTEG","INTEG"&amp;(N126+1),""),IF(LEFT(Calendario!$I126,5)="INTEG","INTEG"&amp;N126,""))</f>
        <v/>
      </c>
      <c r="L126" s="8"/>
      <c r="M126" s="8"/>
      <c r="N126" s="8"/>
    </row>
    <row r="127" ht="15.75" customHeight="1">
      <c r="A127" s="6"/>
      <c r="B127" s="6"/>
      <c r="C127" s="6"/>
      <c r="D127" s="6"/>
      <c r="E127" s="43" t="str">
        <f>IF(OR(E126="è",E125="è",E124="è",E123="è",E122="è"),"",IF(Calendario!$G127=$D$2,"è",IF(Calendario!$G127=($M$1),"è",IF(Calendario!$G127=($M$2),"è",IF(Calendario!$G127=($M$3),"è",IF(Calendario!$G127=($M$4),"è",IF(Calendario!$G127=($M$5),"è","")))))))</f>
        <v/>
      </c>
      <c r="F127" s="39">
        <f t="shared" si="2"/>
        <v>119</v>
      </c>
      <c r="G127" s="38">
        <f>IF(IFERROR(VLOOKUP(WORKDAY(G126,1),Feriados!B:C,2,FALSE),"")="",WORKDAY(G126,1),IF(IFERROR(VLOOKUP(WORKDAY(G126,2),Feriados!B:C,2,FALSE),"")="",WORKDAY(G126,2),IF(IFERROR(VLOOKUP(WORKDAY(G126,3),Feriados!B:C,2,FALSE),"")="",WORKDAY(G126,3),IF(IFERROR(VLOOKUP(WORKDAY(G126,4),Feriados!B:C,2,FALSE),"")="",WORKDAY(G126,5),"ERROR"))))</f>
        <v>45176</v>
      </c>
      <c r="H127" s="45" t="str">
        <f>IFERROR(VLOOKUP(Calendario!$F127,$A$18:$B$44,2,FALSE),"")</f>
        <v/>
      </c>
      <c r="I127" s="45" t="str">
        <f>IFERROR(VLOOKUP(Calendario!$F127,$A$18:$D$44,4,FALSE),"")</f>
        <v/>
      </c>
      <c r="J127" s="40" t="str">
        <f>IFERROR(VLOOKUP(Calendario!$F127,Calendario!$A$18:$D$44,5,FALSE),"")</f>
        <v/>
      </c>
      <c r="K127" s="41" t="str">
        <f>IF(Calendario!$G127=WORKDAY(EOMONTH(Calendario!$G127,0),0),IF(LEFT(Calendario!$I127,5)="INTEG","INTEG"&amp;(N127+1),""),IF(LEFT(Calendario!$I127,5)="INTEG","INTEG"&amp;N127,""))</f>
        <v/>
      </c>
      <c r="L127" s="8"/>
      <c r="M127" s="8"/>
      <c r="N127" s="8"/>
    </row>
    <row r="128" ht="15.75" customHeight="1">
      <c r="A128" s="6"/>
      <c r="B128" s="6"/>
      <c r="C128" s="6"/>
      <c r="D128" s="6"/>
      <c r="E128" s="43" t="str">
        <f>IF(OR(E127="è",E126="è",E125="è",E124="è",E123="è"),"",IF(Calendario!$G128=$D$2,"è",IF(Calendario!$G128=($M$1),"è",IF(Calendario!$G128=($M$2),"è",IF(Calendario!$G128=($M$3),"è",IF(Calendario!$G128=($M$4),"è",IF(Calendario!$G128=($M$5),"è","")))))))</f>
        <v/>
      </c>
      <c r="F128" s="39">
        <f t="shared" si="2"/>
        <v>120</v>
      </c>
      <c r="G128" s="38">
        <f>IF(IFERROR(VLOOKUP(WORKDAY(G127,1),Feriados!B:C,2,FALSE),"")="",WORKDAY(G127,1),IF(IFERROR(VLOOKUP(WORKDAY(G127,2),Feriados!B:C,2,FALSE),"")="",WORKDAY(G127,2),IF(IFERROR(VLOOKUP(WORKDAY(G127,3),Feriados!B:C,2,FALSE),"")="",WORKDAY(G127,3),IF(IFERROR(VLOOKUP(WORKDAY(G127,4),Feriados!B:C,2,FALSE),"")="",WORKDAY(G127,5),"ERROR"))))</f>
        <v>45177</v>
      </c>
      <c r="H128" s="45" t="str">
        <f>IFERROR(VLOOKUP(Calendario!$F128,$A$18:$B$44,2,FALSE),"")</f>
        <v>Etapa 4</v>
      </c>
      <c r="I128" s="45" t="str">
        <f>IFERROR(VLOOKUP(Calendario!$F128,$A$18:$D$44,4,FALSE),"")</f>
        <v>INTEGRADOR</v>
      </c>
      <c r="J128" s="40" t="str">
        <f>IFERROR(VLOOKUP(Calendario!$F128,Calendario!$A$18:$D$44,5,FALSE),"")</f>
        <v/>
      </c>
      <c r="K128" s="41" t="str">
        <f>IF(Calendario!$G128=WORKDAY(EOMONTH(Calendario!$G128,0),0),IF(LEFT(Calendario!$I128,5)="INTEG","INTEG"&amp;(N128+1),""),IF(LEFT(Calendario!$I128,5)="INTEG","INTEG"&amp;N128,""))</f>
        <v>INTEG</v>
      </c>
      <c r="L128" s="8"/>
      <c r="M128" s="8"/>
      <c r="N128" s="8"/>
    </row>
    <row r="129" ht="15.75" customHeight="1">
      <c r="A129" s="6"/>
      <c r="B129" s="6"/>
      <c r="C129" s="6"/>
      <c r="D129" s="6"/>
      <c r="E129" s="43" t="str">
        <f>IF(OR(E128="è",E127="è",E126="è",E125="è",E124="è"),"",IF(Calendario!$G129=$D$2,"è",IF(Calendario!$G129=($M$1),"è",IF(Calendario!$G129=($M$2),"è",IF(Calendario!$G129=($M$3),"è",IF(Calendario!$G129=($M$4),"è",IF(Calendario!$G129=($M$5),"è","")))))))</f>
        <v/>
      </c>
      <c r="F129" s="39">
        <f t="shared" si="2"/>
        <v>121</v>
      </c>
      <c r="G129" s="38">
        <f>IF(IFERROR(VLOOKUP(WORKDAY(G128,1),Feriados!B:C,2,FALSE),"")="",WORKDAY(G128,1),IF(IFERROR(VLOOKUP(WORKDAY(G128,2),Feriados!B:C,2,FALSE),"")="",WORKDAY(G128,2),IF(IFERROR(VLOOKUP(WORKDAY(G128,3),Feriados!B:C,2,FALSE),"")="",WORKDAY(G128,3),IF(IFERROR(VLOOKUP(WORKDAY(G128,4),Feriados!B:C,2,FALSE),"")="",WORKDAY(G128,5),"ERROR"))))</f>
        <v>45180</v>
      </c>
      <c r="H129" s="45" t="str">
        <f>IFERROR(VLOOKUP(Calendario!$F129,$A$18:$B$44,2,FALSE),"")</f>
        <v>Guia20</v>
      </c>
      <c r="I129" s="45" t="str">
        <f>IFERROR(VLOOKUP(Calendario!$F129,$A$18:$D$44,4,FALSE),"")</f>
        <v>Spring 1</v>
      </c>
      <c r="J129" s="40" t="str">
        <f>IFERROR(VLOOKUP(Calendario!$F129,Calendario!$A$18:$D$44,5,FALSE),"")</f>
        <v/>
      </c>
      <c r="K129" s="41" t="str">
        <f>IF(Calendario!$G129=WORKDAY(EOMONTH(Calendario!$G129,0),0),IF(LEFT(Calendario!$I129,5)="INTEG","INTEG"&amp;(N129+1),""),IF(LEFT(Calendario!$I129,5)="INTEG","INTEG"&amp;N129,""))</f>
        <v/>
      </c>
      <c r="L129" s="8"/>
      <c r="M129" s="8"/>
      <c r="N129" s="8"/>
    </row>
    <row r="130" ht="15.75" customHeight="1">
      <c r="A130" s="6"/>
      <c r="B130" s="6"/>
      <c r="C130" s="6"/>
      <c r="D130" s="6"/>
      <c r="E130" s="43" t="str">
        <f>IF(OR(E129="è",E128="è",E127="è",E126="è",E125="è"),"",IF(Calendario!$G130=$D$2,"è",IF(Calendario!$G130=($M$1),"è",IF(Calendario!$G130=($M$2),"è",IF(Calendario!$G130=($M$3),"è",IF(Calendario!$G130=($M$4),"è",IF(Calendario!$G130=($M$5),"è","")))))))</f>
        <v/>
      </c>
      <c r="F130" s="39">
        <f t="shared" si="2"/>
        <v>122</v>
      </c>
      <c r="G130" s="38">
        <f>IF(IFERROR(VLOOKUP(WORKDAY(G129,1),Feriados!B:C,2,FALSE),"")="",WORKDAY(G129,1),IF(IFERROR(VLOOKUP(WORKDAY(G129,2),Feriados!B:C,2,FALSE),"")="",WORKDAY(G129,2),IF(IFERROR(VLOOKUP(WORKDAY(G129,3),Feriados!B:C,2,FALSE),"")="",WORKDAY(G129,3),IF(IFERROR(VLOOKUP(WORKDAY(G129,4),Feriados!B:C,2,FALSE),"")="",WORKDAY(G129,5),"ERROR"))))</f>
        <v>45181</v>
      </c>
      <c r="H130" s="45" t="str">
        <f>IFERROR(VLOOKUP(Calendario!$F130,$A$18:$B$44,2,FALSE),"")</f>
        <v/>
      </c>
      <c r="I130" s="45" t="str">
        <f>IFERROR(VLOOKUP(Calendario!$F130,$A$18:$D$44,4,FALSE),"")</f>
        <v/>
      </c>
      <c r="J130" s="40" t="str">
        <f>IFERROR(VLOOKUP(Calendario!$F130,Calendario!$A$18:$D$44,5,FALSE),"")</f>
        <v/>
      </c>
      <c r="K130" s="41" t="str">
        <f>IF(Calendario!$G130=WORKDAY(EOMONTH(Calendario!$G130,0),0),IF(LEFT(Calendario!$I130,5)="INTEG","INTEG"&amp;(N130+1),""),IF(LEFT(Calendario!$I130,5)="INTEG","INTEG"&amp;N130,""))</f>
        <v/>
      </c>
      <c r="L130" s="8"/>
      <c r="M130" s="8"/>
      <c r="N130" s="8"/>
    </row>
    <row r="131" ht="15.75" customHeight="1">
      <c r="A131" s="6"/>
      <c r="B131" s="6"/>
      <c r="C131" s="6"/>
      <c r="D131" s="6"/>
      <c r="E131" s="43" t="str">
        <f>IF(OR(E130="è",E129="è",E128="è",E127="è",E126="è"),"",IF(Calendario!$G131=$D$2,"è",IF(Calendario!$G131=($M$1),"è",IF(Calendario!$G131=($M$2),"è",IF(Calendario!$G131=($M$3),"è",IF(Calendario!$G131=($M$4),"è",IF(Calendario!$G131=($M$5),"è","")))))))</f>
        <v/>
      </c>
      <c r="F131" s="39">
        <f t="shared" si="2"/>
        <v>123</v>
      </c>
      <c r="G131" s="38">
        <f>IF(IFERROR(VLOOKUP(WORKDAY(G130,1),Feriados!B:C,2,FALSE),"")="",WORKDAY(G130,1),IF(IFERROR(VLOOKUP(WORKDAY(G130,2),Feriados!B:C,2,FALSE),"")="",WORKDAY(G130,2),IF(IFERROR(VLOOKUP(WORKDAY(G130,3),Feriados!B:C,2,FALSE),"")="",WORKDAY(G130,3),IF(IFERROR(VLOOKUP(WORKDAY(G130,4),Feriados!B:C,2,FALSE),"")="",WORKDAY(G130,5),"ERROR"))))</f>
        <v>45182</v>
      </c>
      <c r="H131" s="45" t="str">
        <f>IFERROR(VLOOKUP(Calendario!$F131,$A$18:$B$44,2,FALSE),"")</f>
        <v/>
      </c>
      <c r="I131" s="45" t="str">
        <f>IFERROR(VLOOKUP(Calendario!$F131,$A$18:$D$44,4,FALSE),"")</f>
        <v/>
      </c>
      <c r="J131" s="40" t="str">
        <f>IFERROR(VLOOKUP(Calendario!$F131,Calendario!$A$18:$D$44,5,FALSE),"")</f>
        <v/>
      </c>
      <c r="K131" s="41" t="str">
        <f>IF(Calendario!$G131=WORKDAY(EOMONTH(Calendario!$G131,0),0),IF(LEFT(Calendario!$I131,5)="INTEG","INTEG"&amp;(N131+1),""),IF(LEFT(Calendario!$I131,5)="INTEG","INTEG"&amp;N131,""))</f>
        <v/>
      </c>
      <c r="L131" s="8"/>
      <c r="M131" s="8"/>
      <c r="N131" s="8"/>
    </row>
    <row r="132" ht="15.75" customHeight="1">
      <c r="A132" s="6"/>
      <c r="B132" s="6"/>
      <c r="C132" s="6"/>
      <c r="D132" s="6"/>
      <c r="E132" s="43" t="str">
        <f>IF(OR(E131="è",E130="è",E129="è",E128="è",E127="è"),"",IF(Calendario!$G132=$D$2,"è",IF(Calendario!$G132=($M$1),"è",IF(Calendario!$G132=($M$2),"è",IF(Calendario!$G132=($M$3),"è",IF(Calendario!$G132=($M$4),"è",IF(Calendario!$G132=($M$5),"è","")))))))</f>
        <v/>
      </c>
      <c r="F132" s="39">
        <f t="shared" si="2"/>
        <v>124</v>
      </c>
      <c r="G132" s="38">
        <f>IF(IFERROR(VLOOKUP(WORKDAY(G131,1),Feriados!B:C,2,FALSE),"")="",WORKDAY(G131,1),IF(IFERROR(VLOOKUP(WORKDAY(G131,2),Feriados!B:C,2,FALSE),"")="",WORKDAY(G131,2),IF(IFERROR(VLOOKUP(WORKDAY(G131,3),Feriados!B:C,2,FALSE),"")="",WORKDAY(G131,3),IF(IFERROR(VLOOKUP(WORKDAY(G131,4),Feriados!B:C,2,FALSE),"")="",WORKDAY(G131,5),"ERROR"))))</f>
        <v>45183</v>
      </c>
      <c r="H132" s="45" t="str">
        <f>IFERROR(VLOOKUP(Calendario!$F132,$A$18:$B$44,2,FALSE),"")</f>
        <v/>
      </c>
      <c r="I132" s="45" t="str">
        <f>IFERROR(VLOOKUP(Calendario!$F132,$A$18:$D$44,4,FALSE),"")</f>
        <v/>
      </c>
      <c r="J132" s="40" t="str">
        <f>IFERROR(VLOOKUP(Calendario!$F132,Calendario!$A$18:$D$44,5,FALSE),"")</f>
        <v/>
      </c>
      <c r="K132" s="41" t="str">
        <f>IF(Calendario!$G132=WORKDAY(EOMONTH(Calendario!$G132,0),0),IF(LEFT(Calendario!$I132,5)="INTEG","INTEG"&amp;(N132+1),""),IF(LEFT(Calendario!$I132,5)="INTEG","INTEG"&amp;N132,""))</f>
        <v/>
      </c>
      <c r="L132" s="8"/>
      <c r="M132" s="8"/>
      <c r="N132" s="8"/>
    </row>
    <row r="133" ht="15.75" customHeight="1">
      <c r="A133" s="6"/>
      <c r="B133" s="6"/>
      <c r="C133" s="6"/>
      <c r="D133" s="6"/>
      <c r="E133" s="43" t="str">
        <f>IF(OR(E132="è",E131="è",E130="è",E129="è",E128="è"),"",IF(Calendario!$G133=$D$2,"è",IF(Calendario!$G133=($M$1),"è",IF(Calendario!$G133=($M$2),"è",IF(Calendario!$G133=($M$3),"è",IF(Calendario!$G133=($M$4),"è",IF(Calendario!$G133=($M$5),"è","")))))))</f>
        <v/>
      </c>
      <c r="F133" s="39">
        <f t="shared" si="2"/>
        <v>125</v>
      </c>
      <c r="G133" s="38">
        <f>IF(IFERROR(VLOOKUP(WORKDAY(G132,1),Feriados!B:C,2,FALSE),"")="",WORKDAY(G132,1),IF(IFERROR(VLOOKUP(WORKDAY(G132,2),Feriados!B:C,2,FALSE),"")="",WORKDAY(G132,2),IF(IFERROR(VLOOKUP(WORKDAY(G132,3),Feriados!B:C,2,FALSE),"")="",WORKDAY(G132,3),IF(IFERROR(VLOOKUP(WORKDAY(G132,4),Feriados!B:C,2,FALSE),"")="",WORKDAY(G132,5),"ERROR"))))</f>
        <v>45184</v>
      </c>
      <c r="H133" s="45" t="str">
        <f>IFERROR(VLOOKUP(Calendario!$F133,$A$18:$B$44,2,FALSE),"")</f>
        <v/>
      </c>
      <c r="I133" s="45" t="str">
        <f>IFERROR(VLOOKUP(Calendario!$F133,$A$18:$D$44,4,FALSE),"")</f>
        <v/>
      </c>
      <c r="J133" s="40" t="str">
        <f>IFERROR(VLOOKUP(Calendario!$F133,Calendario!$A$18:$D$44,5,FALSE),"")</f>
        <v/>
      </c>
      <c r="K133" s="41" t="str">
        <f>IF(Calendario!$G133=WORKDAY(EOMONTH(Calendario!$G133,0),0),IF(LEFT(Calendario!$I133,5)="INTEG","INTEG"&amp;(N133+1),""),IF(LEFT(Calendario!$I133,5)="INTEG","INTEG"&amp;N133,""))</f>
        <v/>
      </c>
      <c r="L133" s="8"/>
      <c r="M133" s="8"/>
      <c r="N133" s="8"/>
    </row>
    <row r="134" ht="15.75" customHeight="1">
      <c r="A134" s="6"/>
      <c r="B134" s="6"/>
      <c r="C134" s="6"/>
      <c r="D134" s="6"/>
      <c r="E134" s="43" t="str">
        <f>IF(OR(E133="è",E132="è",E131="è",E130="è",E129="è"),"",IF(Calendario!$G134=$D$2,"è",IF(Calendario!$G134=($M$1),"è",IF(Calendario!$G134=($M$2),"è",IF(Calendario!$G134=($M$3),"è",IF(Calendario!$G134=($M$4),"è",IF(Calendario!$G134=($M$5),"è","")))))))</f>
        <v/>
      </c>
      <c r="F134" s="39">
        <f t="shared" si="2"/>
        <v>126</v>
      </c>
      <c r="G134" s="38">
        <f>IF(IFERROR(VLOOKUP(WORKDAY(G133,1),Feriados!B:C,2,FALSE),"")="",WORKDAY(G133,1),IF(IFERROR(VLOOKUP(WORKDAY(G133,2),Feriados!B:C,2,FALSE),"")="",WORKDAY(G133,2),IF(IFERROR(VLOOKUP(WORKDAY(G133,3),Feriados!B:C,2,FALSE),"")="",WORKDAY(G133,3),IF(IFERROR(VLOOKUP(WORKDAY(G133,4),Feriados!B:C,2,FALSE),"")="",WORKDAY(G133,5),"ERROR"))))</f>
        <v>45187</v>
      </c>
      <c r="H134" s="45" t="str">
        <f>IFERROR(VLOOKUP(Calendario!$F134,$A$18:$B$44,2,FALSE),"")</f>
        <v/>
      </c>
      <c r="I134" s="45" t="str">
        <f>IFERROR(VLOOKUP(Calendario!$F134,$A$18:$D$44,4,FALSE),"")</f>
        <v/>
      </c>
      <c r="J134" s="40" t="str">
        <f>IFERROR(VLOOKUP(Calendario!$F134,Calendario!$A$18:$D$44,5,FALSE),"")</f>
        <v/>
      </c>
      <c r="K134" s="41" t="str">
        <f>IF(Calendario!$G134=WORKDAY(EOMONTH(Calendario!$G134,0),0),IF(LEFT(Calendario!$I134,5)="INTEG","INTEG"&amp;(N134+1),""),IF(LEFT(Calendario!$I134,5)="INTEG","INTEG"&amp;N134,""))</f>
        <v/>
      </c>
      <c r="L134" s="8"/>
      <c r="M134" s="8"/>
      <c r="N134" s="8"/>
    </row>
    <row r="135" ht="15.75" customHeight="1">
      <c r="A135" s="6"/>
      <c r="B135" s="6"/>
      <c r="C135" s="6"/>
      <c r="D135" s="6"/>
      <c r="E135" s="43" t="str">
        <f>IF(OR(E134="è",E133="è",E132="è",E131="è",E130="è"),"",IF(Calendario!$G135=$D$2,"è",IF(Calendario!$G135=($M$1),"è",IF(Calendario!$G135=($M$2),"è",IF(Calendario!$G135=($M$3),"è",IF(Calendario!$G135=($M$4),"è",IF(Calendario!$G135=($M$5),"è","")))))))</f>
        <v/>
      </c>
      <c r="F135" s="39">
        <f t="shared" si="2"/>
        <v>127</v>
      </c>
      <c r="G135" s="38">
        <f>IF(IFERROR(VLOOKUP(WORKDAY(G134,1),Feriados!B:C,2,FALSE),"")="",WORKDAY(G134,1),IF(IFERROR(VLOOKUP(WORKDAY(G134,2),Feriados!B:C,2,FALSE),"")="",WORKDAY(G134,2),IF(IFERROR(VLOOKUP(WORKDAY(G134,3),Feriados!B:C,2,FALSE),"")="",WORKDAY(G134,3),IF(IFERROR(VLOOKUP(WORKDAY(G134,4),Feriados!B:C,2,FALSE),"")="",WORKDAY(G134,5),"ERROR"))))</f>
        <v>45188</v>
      </c>
      <c r="H135" s="45" t="str">
        <f>IFERROR(VLOOKUP(Calendario!$F135,$A$18:$B$44,2,FALSE),"")</f>
        <v/>
      </c>
      <c r="I135" s="45" t="str">
        <f>IFERROR(VLOOKUP(Calendario!$F135,$A$18:$D$44,4,FALSE),"")</f>
        <v/>
      </c>
      <c r="J135" s="40" t="str">
        <f>IFERROR(VLOOKUP(Calendario!$F135,Calendario!$A$18:$D$44,5,FALSE),"")</f>
        <v/>
      </c>
      <c r="K135" s="41" t="str">
        <f>IF(Calendario!$G135=WORKDAY(EOMONTH(Calendario!$G135,0),0),IF(LEFT(Calendario!$I135,5)="INTEG","INTEG"&amp;(N135+1),""),IF(LEFT(Calendario!$I135,5)="INTEG","INTEG"&amp;N135,""))</f>
        <v/>
      </c>
      <c r="L135" s="8"/>
      <c r="M135" s="8"/>
      <c r="N135" s="8"/>
    </row>
    <row r="136" ht="15.75" customHeight="1">
      <c r="A136" s="6"/>
      <c r="B136" s="6"/>
      <c r="C136" s="6"/>
      <c r="D136" s="6"/>
      <c r="E136" s="43" t="str">
        <f>IF(OR(E135="è",E134="è",E133="è",E132="è",E131="è"),"",IF(Calendario!$G136=$D$2,"è",IF(Calendario!$G136=($M$1),"è",IF(Calendario!$G136=($M$2),"è",IF(Calendario!$G136=($M$3),"è",IF(Calendario!$G136=($M$4),"è",IF(Calendario!$G136=($M$5),"è","")))))))</f>
        <v/>
      </c>
      <c r="F136" s="39">
        <f t="shared" si="2"/>
        <v>128</v>
      </c>
      <c r="G136" s="38">
        <f>IF(IFERROR(VLOOKUP(WORKDAY(G135,1),Feriados!B:C,2,FALSE),"")="",WORKDAY(G135,1),IF(IFERROR(VLOOKUP(WORKDAY(G135,2),Feriados!B:C,2,FALSE),"")="",WORKDAY(G135,2),IF(IFERROR(VLOOKUP(WORKDAY(G135,3),Feriados!B:C,2,FALSE),"")="",WORKDAY(G135,3),IF(IFERROR(VLOOKUP(WORKDAY(G135,4),Feriados!B:C,2,FALSE),"")="",WORKDAY(G135,5),"ERROR"))))</f>
        <v>45189</v>
      </c>
      <c r="H136" s="45" t="str">
        <f>IFERROR(VLOOKUP(Calendario!$F136,$A$18:$B$44,2,FALSE),"")</f>
        <v/>
      </c>
      <c r="I136" s="45" t="str">
        <f>IFERROR(VLOOKUP(Calendario!$F136,$A$18:$D$44,4,FALSE),"")</f>
        <v/>
      </c>
      <c r="J136" s="40" t="str">
        <f>IFERROR(VLOOKUP(Calendario!$F136,Calendario!$A$18:$D$44,5,FALSE),"")</f>
        <v/>
      </c>
      <c r="K136" s="41" t="str">
        <f>IF(Calendario!$G136=WORKDAY(EOMONTH(Calendario!$G136,0),0),IF(LEFT(Calendario!$I136,5)="INTEG","INTEG"&amp;(N136+1),""),IF(LEFT(Calendario!$I136,5)="INTEG","INTEG"&amp;N136,""))</f>
        <v/>
      </c>
      <c r="L136" s="8"/>
      <c r="M136" s="8"/>
      <c r="N136" s="8"/>
    </row>
    <row r="137" ht="15.75" customHeight="1">
      <c r="A137" s="6"/>
      <c r="B137" s="6"/>
      <c r="C137" s="6"/>
      <c r="D137" s="6"/>
      <c r="E137" s="43" t="str">
        <f>IF(OR(E136="è",E135="è",E134="è",E133="è",E132="è"),"",IF(Calendario!$G137=$D$2,"è",IF(Calendario!$G137=($M$1),"è",IF(Calendario!$G137=($M$2),"è",IF(Calendario!$G137=($M$3),"è",IF(Calendario!$G137=($M$4),"è",IF(Calendario!$G137=($M$5),"è","")))))))</f>
        <v/>
      </c>
      <c r="F137" s="39">
        <f t="shared" si="2"/>
        <v>129</v>
      </c>
      <c r="G137" s="38">
        <f>IF(IFERROR(VLOOKUP(WORKDAY(G136,1),Feriados!B:C,2,FALSE),"")="",WORKDAY(G136,1),IF(IFERROR(VLOOKUP(WORKDAY(G136,2),Feriados!B:C,2,FALSE),"")="",WORKDAY(G136,2),IF(IFERROR(VLOOKUP(WORKDAY(G136,3),Feriados!B:C,2,FALSE),"")="",WORKDAY(G136,3),IF(IFERROR(VLOOKUP(WORKDAY(G136,4),Feriados!B:C,2,FALSE),"")="",WORKDAY(G136,5),"ERROR"))))</f>
        <v>45190</v>
      </c>
      <c r="H137" s="45" t="str">
        <f>IFERROR(VLOOKUP(Calendario!$F137,$A$18:$B$44,2,FALSE),"")</f>
        <v/>
      </c>
      <c r="I137" s="45" t="str">
        <f>IFERROR(VLOOKUP(Calendario!$F137,$A$18:$D$44,4,FALSE),"")</f>
        <v/>
      </c>
      <c r="J137" s="40" t="str">
        <f>IFERROR(VLOOKUP(Calendario!$F137,Calendario!$A$18:$D$44,5,FALSE),"")</f>
        <v/>
      </c>
      <c r="K137" s="41" t="str">
        <f>IF(Calendario!$G137=WORKDAY(EOMONTH(Calendario!$G137,0),0),IF(LEFT(Calendario!$I137,5)="INTEG","INTEG"&amp;(N137+1),""),IF(LEFT(Calendario!$I137,5)="INTEG","INTEG"&amp;N137,""))</f>
        <v/>
      </c>
      <c r="L137" s="8"/>
      <c r="M137" s="8"/>
      <c r="N137" s="8"/>
    </row>
    <row r="138" ht="15.75" customHeight="1">
      <c r="A138" s="6"/>
      <c r="B138" s="6"/>
      <c r="C138" s="6"/>
      <c r="D138" s="6"/>
      <c r="E138" s="43" t="str">
        <f>IF(OR(E137="è",E136="è",E135="è",E134="è",E133="è"),"",IF(Calendario!$G138=$D$2,"è",IF(Calendario!$G138=($M$1),"è",IF(Calendario!$G138=($M$2),"è",IF(Calendario!$G138=($M$3),"è",IF(Calendario!$G138=($M$4),"è",IF(Calendario!$G138=($M$5),"è","")))))))</f>
        <v/>
      </c>
      <c r="F138" s="39">
        <f t="shared" si="2"/>
        <v>130</v>
      </c>
      <c r="G138" s="38">
        <f>IF(IFERROR(VLOOKUP(WORKDAY(G137,1),Feriados!B:C,2,FALSE),"")="",WORKDAY(G137,1),IF(IFERROR(VLOOKUP(WORKDAY(G137,2),Feriados!B:C,2,FALSE),"")="",WORKDAY(G137,2),IF(IFERROR(VLOOKUP(WORKDAY(G137,3),Feriados!B:C,2,FALSE),"")="",WORKDAY(G137,3),IF(IFERROR(VLOOKUP(WORKDAY(G137,4),Feriados!B:C,2,FALSE),"")="",WORKDAY(G137,5),"ERROR"))))</f>
        <v>45191</v>
      </c>
      <c r="H138" s="45" t="str">
        <f>IFERROR(VLOOKUP(Calendario!$F138,$A$18:$B$44,2,FALSE),"")</f>
        <v/>
      </c>
      <c r="I138" s="45" t="str">
        <f>IFERROR(VLOOKUP(Calendario!$F138,$A$18:$D$44,4,FALSE),"")</f>
        <v/>
      </c>
      <c r="J138" s="40" t="str">
        <f>IFERROR(VLOOKUP(Calendario!$F138,Calendario!$A$18:$D$44,5,FALSE),"")</f>
        <v/>
      </c>
      <c r="K138" s="41" t="str">
        <f>IF(Calendario!$G138=WORKDAY(EOMONTH(Calendario!$G138,0),0),IF(LEFT(Calendario!$I138,5)="INTEG","INTEG"&amp;(N138+1),""),IF(LEFT(Calendario!$I138,5)="INTEG","INTEG"&amp;N138,""))</f>
        <v/>
      </c>
      <c r="L138" s="8"/>
      <c r="M138" s="8"/>
      <c r="N138" s="8"/>
    </row>
    <row r="139" ht="15.75" customHeight="1">
      <c r="A139" s="6"/>
      <c r="B139" s="6"/>
      <c r="C139" s="6"/>
      <c r="D139" s="6"/>
      <c r="E139" s="43" t="str">
        <f>IF(OR(E138="è",E137="è",E136="è",E135="è",E134="è"),"",IF(Calendario!$G139=$D$2,"è",IF(Calendario!$G139=($M$1),"è",IF(Calendario!$G139=($M$2),"è",IF(Calendario!$G139=($M$3),"è",IF(Calendario!$G139=($M$4),"è",IF(Calendario!$G139=($M$5),"è","")))))))</f>
        <v/>
      </c>
      <c r="F139" s="39">
        <f t="shared" si="2"/>
        <v>131</v>
      </c>
      <c r="G139" s="38">
        <f>IF(IFERROR(VLOOKUP(WORKDAY(G138,1),Feriados!B:C,2,FALSE),"")="",WORKDAY(G138,1),IF(IFERROR(VLOOKUP(WORKDAY(G138,2),Feriados!B:C,2,FALSE),"")="",WORKDAY(G138,2),IF(IFERROR(VLOOKUP(WORKDAY(G138,3),Feriados!B:C,2,FALSE),"")="",WORKDAY(G138,3),IF(IFERROR(VLOOKUP(WORKDAY(G138,4),Feriados!B:C,2,FALSE),"")="",WORKDAY(G138,5),"ERROR"))))</f>
        <v>45194</v>
      </c>
      <c r="H139" s="45" t="str">
        <f>IFERROR(VLOOKUP(Calendario!$F139,$A$18:$B$44,2,FALSE),"")</f>
        <v/>
      </c>
      <c r="I139" s="45" t="str">
        <f>IFERROR(VLOOKUP(Calendario!$F139,$A$18:$D$44,4,FALSE),"")</f>
        <v/>
      </c>
      <c r="J139" s="40" t="str">
        <f>IFERROR(VLOOKUP(Calendario!$F139,Calendario!$A$18:$D$44,5,FALSE),"")</f>
        <v/>
      </c>
      <c r="K139" s="41" t="str">
        <f>IF(Calendario!$G139=WORKDAY(EOMONTH(Calendario!$G139,0),0),IF(LEFT(Calendario!$I139,5)="INTEG","INTEG"&amp;(N139+1),""),IF(LEFT(Calendario!$I139,5)="INTEG","INTEG"&amp;N139,""))</f>
        <v/>
      </c>
      <c r="L139" s="8"/>
      <c r="M139" s="8"/>
      <c r="N139" s="8"/>
    </row>
    <row r="140" ht="15.75" customHeight="1">
      <c r="A140" s="6"/>
      <c r="B140" s="6"/>
      <c r="C140" s="6"/>
      <c r="D140" s="6"/>
      <c r="E140" s="43" t="str">
        <f>IF(OR(E139="è",E138="è",E137="è",E136="è",E135="è"),"",IF(Calendario!$G140=$D$2,"è",IF(Calendario!$G140=($M$1),"è",IF(Calendario!$G140=($M$2),"è",IF(Calendario!$G140=($M$3),"è",IF(Calendario!$G140=($M$4),"è",IF(Calendario!$G140=($M$5),"è","")))))))</f>
        <v/>
      </c>
      <c r="F140" s="39">
        <f t="shared" si="2"/>
        <v>132</v>
      </c>
      <c r="G140" s="38">
        <f>IF(IFERROR(VLOOKUP(WORKDAY(G139,1),Feriados!B:C,2,FALSE),"")="",WORKDAY(G139,1),IF(IFERROR(VLOOKUP(WORKDAY(G139,2),Feriados!B:C,2,FALSE),"")="",WORKDAY(G139,2),IF(IFERROR(VLOOKUP(WORKDAY(G139,3),Feriados!B:C,2,FALSE),"")="",WORKDAY(G139,3),IF(IFERROR(VLOOKUP(WORKDAY(G139,4),Feriados!B:C,2,FALSE),"")="",WORKDAY(G139,5),"ERROR"))))</f>
        <v>45195</v>
      </c>
      <c r="H140" s="45" t="str">
        <f>IFERROR(VLOOKUP(Calendario!$F140,$A$18:$B$44,2,FALSE),"")</f>
        <v/>
      </c>
      <c r="I140" s="45" t="str">
        <f>IFERROR(VLOOKUP(Calendario!$F140,$A$18:$D$44,4,FALSE),"")</f>
        <v/>
      </c>
      <c r="J140" s="40" t="str">
        <f>IFERROR(VLOOKUP(Calendario!$F140,Calendario!$A$18:$D$44,5,FALSE),"")</f>
        <v/>
      </c>
      <c r="K140" s="41" t="str">
        <f>IF(Calendario!$G140=WORKDAY(EOMONTH(Calendario!$G140,0),0),IF(LEFT(Calendario!$I140,5)="INTEG","INTEG"&amp;(N140+1),""),IF(LEFT(Calendario!$I140,5)="INTEG","INTEG"&amp;N140,""))</f>
        <v/>
      </c>
      <c r="L140" s="8"/>
      <c r="M140" s="8"/>
      <c r="N140" s="8"/>
    </row>
    <row r="141" ht="15.75" customHeight="1">
      <c r="A141" s="6"/>
      <c r="B141" s="6"/>
      <c r="C141" s="6"/>
      <c r="D141" s="6"/>
      <c r="E141" s="43" t="str">
        <f>IF(OR(E140="è",E139="è",E138="è",E137="è",E136="è"),"",IF(Calendario!$G141=$D$2,"è",IF(Calendario!$G141=($M$1),"è",IF(Calendario!$G141=($M$2),"è",IF(Calendario!$G141=($M$3),"è",IF(Calendario!$G141=($M$4),"è",IF(Calendario!$G141=($M$5),"è","")))))))</f>
        <v/>
      </c>
      <c r="F141" s="39">
        <f t="shared" si="2"/>
        <v>133</v>
      </c>
      <c r="G141" s="38">
        <f>IF(IFERROR(VLOOKUP(WORKDAY(G140,1),Feriados!B:C,2,FALSE),"")="",WORKDAY(G140,1),IF(IFERROR(VLOOKUP(WORKDAY(G140,2),Feriados!B:C,2,FALSE),"")="",WORKDAY(G140,2),IF(IFERROR(VLOOKUP(WORKDAY(G140,3),Feriados!B:C,2,FALSE),"")="",WORKDAY(G140,3),IF(IFERROR(VLOOKUP(WORKDAY(G140,4),Feriados!B:C,2,FALSE),"")="",WORKDAY(G140,5),"ERROR"))))</f>
        <v>45196</v>
      </c>
      <c r="H141" s="45" t="str">
        <f>IFERROR(VLOOKUP(Calendario!$F141,$A$18:$B$44,2,FALSE),"")</f>
        <v>Guia21</v>
      </c>
      <c r="I141" s="45" t="str">
        <f>IFERROR(VLOOKUP(Calendario!$F141,$A$18:$D$44,4,FALSE),"")</f>
        <v>Buenas practicas de Java</v>
      </c>
      <c r="J141" s="40" t="str">
        <f>IFERROR(VLOOKUP(Calendario!$F141,Calendario!$A$18:$D$44,5,FALSE),"")</f>
        <v/>
      </c>
      <c r="K141" s="41" t="str">
        <f>IF(Calendario!$G141=WORKDAY(EOMONTH(Calendario!$G141,0),0),IF(LEFT(Calendario!$I141,5)="INTEG","INTEG"&amp;(N141+1),""),IF(LEFT(Calendario!$I141,5)="INTEG","INTEG"&amp;N141,""))</f>
        <v/>
      </c>
      <c r="L141" s="8"/>
      <c r="M141" s="8"/>
      <c r="N141" s="8"/>
    </row>
    <row r="142" ht="15.75" customHeight="1">
      <c r="A142" s="6"/>
      <c r="B142" s="6"/>
      <c r="C142" s="6"/>
      <c r="D142" s="6"/>
      <c r="E142" s="43" t="str">
        <f>IF(OR(E141="è",E140="è",E139="è",E138="è",E137="è"),"",IF(Calendario!$G142=$D$2,"è",IF(Calendario!$G142=($M$1),"è",IF(Calendario!$G142=($M$2),"è",IF(Calendario!$G142=($M$3),"è",IF(Calendario!$G142=($M$4),"è",IF(Calendario!$G142=($M$5),"è","")))))))</f>
        <v/>
      </c>
      <c r="F142" s="39">
        <f t="shared" si="2"/>
        <v>134</v>
      </c>
      <c r="G142" s="38">
        <f>IF(IFERROR(VLOOKUP(WORKDAY(G141,1),Feriados!B:C,2,FALSE),"")="",WORKDAY(G141,1),IF(IFERROR(VLOOKUP(WORKDAY(G141,2),Feriados!B:C,2,FALSE),"")="",WORKDAY(G141,2),IF(IFERROR(VLOOKUP(WORKDAY(G141,3),Feriados!B:C,2,FALSE),"")="",WORKDAY(G141,3),IF(IFERROR(VLOOKUP(WORKDAY(G141,4),Feriados!B:C,2,FALSE),"")="",WORKDAY(G141,5),"ERROR"))))</f>
        <v>45197</v>
      </c>
      <c r="H142" s="45" t="str">
        <f>IFERROR(VLOOKUP(Calendario!$F142,$A$18:$B$44,2,FALSE),"")</f>
        <v>Guia22</v>
      </c>
      <c r="I142" s="45" t="str">
        <f>IFERROR(VLOOKUP(Calendario!$F142,$A$18:$D$44,4,FALSE),"")</f>
        <v>Spring 2</v>
      </c>
      <c r="J142" s="40" t="str">
        <f>IFERROR(VLOOKUP(Calendario!$F142,Calendario!$A$18:$D$44,5,FALSE),"")</f>
        <v/>
      </c>
      <c r="K142" s="41" t="str">
        <f>IF(Calendario!$G142=WORKDAY(EOMONTH(Calendario!$G142,0),0),IF(LEFT(Calendario!$I142,5)="INTEG","INTEG"&amp;(N142+1),""),IF(LEFT(Calendario!$I142,5)="INTEG","INTEG"&amp;N142,""))</f>
        <v/>
      </c>
      <c r="L142" s="8"/>
      <c r="M142" s="8"/>
      <c r="N142" s="8"/>
    </row>
    <row r="143" ht="15.75" customHeight="1">
      <c r="A143" s="6"/>
      <c r="B143" s="6"/>
      <c r="C143" s="6"/>
      <c r="D143" s="6"/>
      <c r="E143" s="43" t="str">
        <f>IF(OR(E142="è",E141="è",E140="è",E139="è",E138="è"),"",IF(Calendario!$G143=$D$2,"è",IF(Calendario!$G143=($M$1),"è",IF(Calendario!$G143=($M$2),"è",IF(Calendario!$G143=($M$3),"è",IF(Calendario!$G143=($M$4),"è",IF(Calendario!$G143=($M$5),"è","")))))))</f>
        <v/>
      </c>
      <c r="F143" s="39">
        <f t="shared" si="2"/>
        <v>135</v>
      </c>
      <c r="G143" s="38">
        <f>IF(IFERROR(VLOOKUP(WORKDAY(G142,1),Feriados!B:C,2,FALSE),"")="",WORKDAY(G142,1),IF(IFERROR(VLOOKUP(WORKDAY(G142,2),Feriados!B:C,2,FALSE),"")="",WORKDAY(G142,2),IF(IFERROR(VLOOKUP(WORKDAY(G142,3),Feriados!B:C,2,FALSE),"")="",WORKDAY(G142,3),IF(IFERROR(VLOOKUP(WORKDAY(G142,4),Feriados!B:C,2,FALSE),"")="",WORKDAY(G142,5),"ERROR"))))</f>
        <v>45198</v>
      </c>
      <c r="H143" s="45" t="str">
        <f>IFERROR(VLOOKUP(Calendario!$F143,$A$18:$B$44,2,FALSE),"")</f>
        <v/>
      </c>
      <c r="I143" s="45" t="str">
        <f>IFERROR(VLOOKUP(Calendario!$F143,$A$18:$D$44,4,FALSE),"")</f>
        <v/>
      </c>
      <c r="J143" s="40" t="str">
        <f>IFERROR(VLOOKUP(Calendario!$F143,Calendario!$A$18:$D$44,5,FALSE),"")</f>
        <v/>
      </c>
      <c r="K143" s="41" t="str">
        <f>IF(Calendario!$G143=WORKDAY(EOMONTH(Calendario!$G143,0),0),IF(LEFT(Calendario!$I143,5)="INTEG","INTEG"&amp;(N143+1),""),IF(LEFT(Calendario!$I143,5)="INTEG","INTEG"&amp;N143,""))</f>
        <v/>
      </c>
      <c r="L143" s="8"/>
      <c r="M143" s="8"/>
      <c r="N143" s="8"/>
    </row>
    <row r="144" ht="15.75" customHeight="1">
      <c r="A144" s="6"/>
      <c r="B144" s="6"/>
      <c r="C144" s="6"/>
      <c r="D144" s="6"/>
      <c r="E144" s="43" t="str">
        <f>IF(OR(E143="è",E142="è",E141="è",E140="è",E139="è"),"",IF(Calendario!$G144=$D$2,"è",IF(Calendario!$G144=($M$1),"è",IF(Calendario!$G144=($M$2),"è",IF(Calendario!$G144=($M$3),"è",IF(Calendario!$G144=($M$4),"è",IF(Calendario!$G144=($M$5),"è","")))))))</f>
        <v/>
      </c>
      <c r="F144" s="39">
        <f t="shared" si="2"/>
        <v>136</v>
      </c>
      <c r="G144" s="38">
        <f>IF(IFERROR(VLOOKUP(WORKDAY(G143,1),Feriados!B:C,2,FALSE),"")="",WORKDAY(G143,1),IF(IFERROR(VLOOKUP(WORKDAY(G143,2),Feriados!B:C,2,FALSE),"")="",WORKDAY(G143,2),IF(IFERROR(VLOOKUP(WORKDAY(G143,3),Feriados!B:C,2,FALSE),"")="",WORKDAY(G143,3),IF(IFERROR(VLOOKUP(WORKDAY(G143,4),Feriados!B:C,2,FALSE),"")="",WORKDAY(G143,5),"ERROR"))))</f>
        <v>45201</v>
      </c>
      <c r="H144" s="45" t="str">
        <f>IFERROR(VLOOKUP(Calendario!$F144,$A$18:$B$44,2,FALSE),"")</f>
        <v/>
      </c>
      <c r="I144" s="45" t="str">
        <f>IFERROR(VLOOKUP(Calendario!$F144,$A$18:$D$44,4,FALSE),"")</f>
        <v/>
      </c>
      <c r="J144" s="40" t="str">
        <f>IFERROR(VLOOKUP(Calendario!$F144,Calendario!$A$18:$D$44,5,FALSE),"")</f>
        <v/>
      </c>
      <c r="K144" s="41" t="str">
        <f>IF(Calendario!$G144=WORKDAY(EOMONTH(Calendario!$G144,0),0),IF(LEFT(Calendario!$I144,5)="INTEG","INTEG"&amp;(N144+1),""),IF(LEFT(Calendario!$I144,5)="INTEG","INTEG"&amp;N144,""))</f>
        <v/>
      </c>
      <c r="L144" s="8"/>
      <c r="M144" s="8"/>
      <c r="N144" s="8"/>
    </row>
    <row r="145" ht="15.75" customHeight="1">
      <c r="A145" s="6"/>
      <c r="B145" s="6"/>
      <c r="C145" s="6"/>
      <c r="D145" s="6"/>
      <c r="E145" s="43" t="str">
        <f>IF(OR(E144="è",E143="è",E142="è",E141="è",E140="è"),"",IF(Calendario!$G145=$D$2,"è",IF(Calendario!$G145=($M$1),"è",IF(Calendario!$G145=($M$2),"è",IF(Calendario!$G145=($M$3),"è",IF(Calendario!$G145=($M$4),"è",IF(Calendario!$G145=($M$5),"è","")))))))</f>
        <v/>
      </c>
      <c r="F145" s="39">
        <f t="shared" si="2"/>
        <v>137</v>
      </c>
      <c r="G145" s="38">
        <f>IF(IFERROR(VLOOKUP(WORKDAY(G144,1),Feriados!B:C,2,FALSE),"")="",WORKDAY(G144,1),IF(IFERROR(VLOOKUP(WORKDAY(G144,2),Feriados!B:C,2,FALSE),"")="",WORKDAY(G144,2),IF(IFERROR(VLOOKUP(WORKDAY(G144,3),Feriados!B:C,2,FALSE),"")="",WORKDAY(G144,3),IF(IFERROR(VLOOKUP(WORKDAY(G144,4),Feriados!B:C,2,FALSE),"")="",WORKDAY(G144,5),"ERROR"))))</f>
        <v>45202</v>
      </c>
      <c r="H145" s="45" t="str">
        <f>IFERROR(VLOOKUP(Calendario!$F145,$A$18:$B$44,2,FALSE),"")</f>
        <v/>
      </c>
      <c r="I145" s="45" t="str">
        <f>IFERROR(VLOOKUP(Calendario!$F145,$A$18:$D$44,4,FALSE),"")</f>
        <v/>
      </c>
      <c r="J145" s="40" t="str">
        <f>IFERROR(VLOOKUP(Calendario!$F145,Calendario!$A$18:$D$44,5,FALSE),"")</f>
        <v/>
      </c>
      <c r="K145" s="41" t="str">
        <f>IF(Calendario!$G145=WORKDAY(EOMONTH(Calendario!$G145,0),0),IF(LEFT(Calendario!$I145,5)="INTEG","INTEG"&amp;(N145+1),""),IF(LEFT(Calendario!$I145,5)="INTEG","INTEG"&amp;N145,""))</f>
        <v/>
      </c>
      <c r="L145" s="8"/>
      <c r="M145" s="8"/>
      <c r="N145" s="8"/>
    </row>
    <row r="146" ht="15.75" customHeight="1">
      <c r="A146" s="6"/>
      <c r="B146" s="6"/>
      <c r="C146" s="6"/>
      <c r="D146" s="6"/>
      <c r="E146" s="43" t="str">
        <f>IF(OR(E145="è",E144="è",E143="è",E142="è",E141="è"),"",IF(Calendario!$G146=$D$2,"è",IF(Calendario!$G146=($M$1),"è",IF(Calendario!$G146=($M$2),"è",IF(Calendario!$G146=($M$3),"è",IF(Calendario!$G146=($M$4),"è",IF(Calendario!$G146=($M$5),"è","")))))))</f>
        <v/>
      </c>
      <c r="F146" s="39">
        <f t="shared" si="2"/>
        <v>138</v>
      </c>
      <c r="G146" s="38">
        <f>IF(IFERROR(VLOOKUP(WORKDAY(G145,1),Feriados!B:C,2,FALSE),"")="",WORKDAY(G145,1),IF(IFERROR(VLOOKUP(WORKDAY(G145,2),Feriados!B:C,2,FALSE),"")="",WORKDAY(G145,2),IF(IFERROR(VLOOKUP(WORKDAY(G145,3),Feriados!B:C,2,FALSE),"")="",WORKDAY(G145,3),IF(IFERROR(VLOOKUP(WORKDAY(G145,4),Feriados!B:C,2,FALSE),"")="",WORKDAY(G145,5),"ERROR"))))</f>
        <v>45203</v>
      </c>
      <c r="H146" s="45" t="str">
        <f>IFERROR(VLOOKUP(Calendario!$F146,$A$18:$B$44,2,FALSE),"")</f>
        <v/>
      </c>
      <c r="I146" s="45" t="str">
        <f>IFERROR(VLOOKUP(Calendario!$F146,$A$18:$D$44,4,FALSE),"")</f>
        <v/>
      </c>
      <c r="J146" s="40" t="str">
        <f>IFERROR(VLOOKUP(Calendario!$F146,Calendario!$A$18:$D$44,5,FALSE),"")</f>
        <v/>
      </c>
      <c r="K146" s="41" t="str">
        <f>IF(Calendario!$G146=WORKDAY(EOMONTH(Calendario!$G146,0),0),IF(LEFT(Calendario!$I146,5)="INTEG","INTEG"&amp;(N146+1),""),IF(LEFT(Calendario!$I146,5)="INTEG","INTEG"&amp;N146,""))</f>
        <v/>
      </c>
      <c r="L146" s="8"/>
      <c r="M146" s="8"/>
      <c r="N146" s="8"/>
    </row>
    <row r="147" ht="15.75" customHeight="1">
      <c r="A147" s="6"/>
      <c r="B147" s="6"/>
      <c r="C147" s="6"/>
      <c r="D147" s="6"/>
      <c r="E147" s="43" t="str">
        <f>IF(OR(E146="è",E145="è",E144="è",E143="è",E142="è"),"",IF(Calendario!$G147=$D$2,"è",IF(Calendario!$G147=($M$1),"è",IF(Calendario!$G147=($M$2),"è",IF(Calendario!$G147=($M$3),"è",IF(Calendario!$G147=($M$4),"è",IF(Calendario!$G147=($M$5),"è","")))))))</f>
        <v/>
      </c>
      <c r="F147" s="39">
        <f t="shared" si="2"/>
        <v>139</v>
      </c>
      <c r="G147" s="38">
        <f>IF(IFERROR(VLOOKUP(WORKDAY(G146,1),Feriados!B:C,2,FALSE),"")="",WORKDAY(G146,1),IF(IFERROR(VLOOKUP(WORKDAY(G146,2),Feriados!B:C,2,FALSE),"")="",WORKDAY(G146,2),IF(IFERROR(VLOOKUP(WORKDAY(G146,3),Feriados!B:C,2,FALSE),"")="",WORKDAY(G146,3),IF(IFERROR(VLOOKUP(WORKDAY(G146,4),Feriados!B:C,2,FALSE),"")="",WORKDAY(G146,5),"ERROR"))))</f>
        <v>45204</v>
      </c>
      <c r="H147" s="45" t="str">
        <f>IFERROR(VLOOKUP(Calendario!$F147,$A$18:$B$44,2,FALSE),"")</f>
        <v/>
      </c>
      <c r="I147" s="45" t="str">
        <f>IFERROR(VLOOKUP(Calendario!$F147,$A$18:$D$44,4,FALSE),"")</f>
        <v/>
      </c>
      <c r="J147" s="40" t="str">
        <f>IFERROR(VLOOKUP(Calendario!$F147,Calendario!$A$18:$D$44,5,FALSE),"")</f>
        <v/>
      </c>
      <c r="K147" s="41" t="str">
        <f>IF(Calendario!$G147=WORKDAY(EOMONTH(Calendario!$G147,0),0),IF(LEFT(Calendario!$I147,5)="INTEG","INTEG"&amp;(N147+1),""),IF(LEFT(Calendario!$I147,5)="INTEG","INTEG"&amp;N147,""))</f>
        <v/>
      </c>
      <c r="L147" s="8"/>
      <c r="M147" s="8"/>
      <c r="N147" s="8"/>
    </row>
    <row r="148" ht="15.75" customHeight="1">
      <c r="A148" s="6"/>
      <c r="B148" s="6"/>
      <c r="C148" s="6"/>
      <c r="D148" s="6"/>
      <c r="E148" s="43" t="str">
        <f>IF(OR(E147="è",E146="è",E145="è",E144="è",E143="è"),"",IF(Calendario!$G148=$D$2,"è",IF(Calendario!$G148=($M$1),"è",IF(Calendario!$G148=($M$2),"è",IF(Calendario!$G148=($M$3),"è",IF(Calendario!$G148=($M$4),"è",IF(Calendario!$G148=($M$5),"è","")))))))</f>
        <v/>
      </c>
      <c r="F148" s="39">
        <f t="shared" si="2"/>
        <v>140</v>
      </c>
      <c r="G148" s="38">
        <f>IF(IFERROR(VLOOKUP(WORKDAY(G147,1),Feriados!B:C,2,FALSE),"")="",WORKDAY(G147,1),IF(IFERROR(VLOOKUP(WORKDAY(G147,2),Feriados!B:C,2,FALSE),"")="",WORKDAY(G147,2),IF(IFERROR(VLOOKUP(WORKDAY(G147,3),Feriados!B:C,2,FALSE),"")="",WORKDAY(G147,3),IF(IFERROR(VLOOKUP(WORKDAY(G147,4),Feriados!B:C,2,FALSE),"")="",WORKDAY(G147,5),"ERROR"))))</f>
        <v>45205</v>
      </c>
      <c r="H148" s="45" t="str">
        <f>IFERROR(VLOOKUP(Calendario!$F148,$A$18:$B$44,2,FALSE),"")</f>
        <v/>
      </c>
      <c r="I148" s="45" t="str">
        <f>IFERROR(VLOOKUP(Calendario!$F148,$A$18:$D$44,4,FALSE),"")</f>
        <v/>
      </c>
      <c r="J148" s="40" t="str">
        <f>IFERROR(VLOOKUP(Calendario!$F148,Calendario!$A$18:$D$44,5,FALSE),"")</f>
        <v/>
      </c>
      <c r="K148" s="41" t="str">
        <f>IF(Calendario!$G148=WORKDAY(EOMONTH(Calendario!$G148,0),0),IF(LEFT(Calendario!$I148,5)="INTEG","INTEG"&amp;(N148+1),""),IF(LEFT(Calendario!$I148,5)="INTEG","INTEG"&amp;N148,""))</f>
        <v/>
      </c>
      <c r="L148" s="8"/>
      <c r="M148" s="8"/>
      <c r="N148" s="8"/>
    </row>
    <row r="149" ht="15.75" customHeight="1">
      <c r="A149" s="6"/>
      <c r="B149" s="6"/>
      <c r="C149" s="6"/>
      <c r="D149" s="6"/>
      <c r="E149" s="43" t="str">
        <f>IF(OR(E148="è",E147="è",E146="è",E145="è",E144="è"),"",IF(Calendario!$G149=$D$2,"è",IF(Calendario!$G149=($M$1),"è",IF(Calendario!$G149=($M$2),"è",IF(Calendario!$G149=($M$3),"è",IF(Calendario!$G149=($M$4),"è",IF(Calendario!$G149=($M$5),"è","")))))))</f>
        <v/>
      </c>
      <c r="F149" s="39">
        <f t="shared" si="2"/>
        <v>141</v>
      </c>
      <c r="G149" s="38">
        <f>IF(IFERROR(VLOOKUP(WORKDAY(G148,1),Feriados!B:C,2,FALSE),"")="",WORKDAY(G148,1),IF(IFERROR(VLOOKUP(WORKDAY(G148,2),Feriados!B:C,2,FALSE),"")="",WORKDAY(G148,2),IF(IFERROR(VLOOKUP(WORKDAY(G148,3),Feriados!B:C,2,FALSE),"")="",WORKDAY(G148,3),IF(IFERROR(VLOOKUP(WORKDAY(G148,4),Feriados!B:C,2,FALSE),"")="",WORKDAY(G148,5),"ERROR"))))</f>
        <v>45208</v>
      </c>
      <c r="H149" s="45" t="str">
        <f>IFERROR(VLOOKUP(Calendario!$F149,$A$18:$B$44,2,FALSE),"")</f>
        <v/>
      </c>
      <c r="I149" s="45" t="str">
        <f>IFERROR(VLOOKUP(Calendario!$F149,$A$18:$D$44,4,FALSE),"")</f>
        <v/>
      </c>
      <c r="J149" s="40" t="str">
        <f>IFERROR(VLOOKUP(Calendario!$F149,Calendario!$A$18:$D$44,5,FALSE),"")</f>
        <v/>
      </c>
      <c r="K149" s="41" t="str">
        <f>IF(Calendario!$G149=WORKDAY(EOMONTH(Calendario!$G149,0),0),IF(LEFT(Calendario!$I149,5)="INTEG","INTEG"&amp;(N149+1),""),IF(LEFT(Calendario!$I149,5)="INTEG","INTEG"&amp;N149,""))</f>
        <v/>
      </c>
      <c r="L149" s="8"/>
      <c r="M149" s="8"/>
      <c r="N149" s="8"/>
    </row>
    <row r="150" ht="15.75" customHeight="1">
      <c r="A150" s="6"/>
      <c r="B150" s="6"/>
      <c r="C150" s="6"/>
      <c r="D150" s="6"/>
      <c r="E150" s="43" t="str">
        <f>IF(OR(E149="è",E148="è",E147="è",E146="è",E145="è"),"",IF(Calendario!$G150=$D$2,"è",IF(Calendario!$G150=($M$1),"è",IF(Calendario!$G150=($M$2),"è",IF(Calendario!$G150=($M$3),"è",IF(Calendario!$G150=($M$4),"è",IF(Calendario!$G150=($M$5),"è","")))))))</f>
        <v/>
      </c>
      <c r="F150" s="39">
        <f t="shared" si="2"/>
        <v>142</v>
      </c>
      <c r="G150" s="38">
        <f>IF(IFERROR(VLOOKUP(WORKDAY(G149,1),Feriados!B:C,2,FALSE),"")="",WORKDAY(G149,1),IF(IFERROR(VLOOKUP(WORKDAY(G149,2),Feriados!B:C,2,FALSE),"")="",WORKDAY(G149,2),IF(IFERROR(VLOOKUP(WORKDAY(G149,3),Feriados!B:C,2,FALSE),"")="",WORKDAY(G149,3),IF(IFERROR(VLOOKUP(WORKDAY(G149,4),Feriados!B:C,2,FALSE),"")="",WORKDAY(G149,5),"ERROR"))))</f>
        <v>45209</v>
      </c>
      <c r="H150" s="45" t="str">
        <f>IFERROR(VLOOKUP(Calendario!$F150,$A$18:$B$44,2,FALSE),"")</f>
        <v/>
      </c>
      <c r="I150" s="45" t="str">
        <f>IFERROR(VLOOKUP(Calendario!$F150,$A$18:$D$44,4,FALSE),"")</f>
        <v/>
      </c>
      <c r="J150" s="40" t="str">
        <f>IFERROR(VLOOKUP(Calendario!$F150,Calendario!$A$18:$D$44,5,FALSE),"")</f>
        <v/>
      </c>
      <c r="K150" s="41" t="str">
        <f>IF(Calendario!$G150=WORKDAY(EOMONTH(Calendario!$G150,0),0),IF(LEFT(Calendario!$I150,5)="INTEG","INTEG"&amp;(N150+1),""),IF(LEFT(Calendario!$I150,5)="INTEG","INTEG"&amp;N150,""))</f>
        <v/>
      </c>
      <c r="L150" s="8"/>
      <c r="M150" s="8"/>
      <c r="N150" s="8"/>
    </row>
    <row r="151" ht="15.75" customHeight="1">
      <c r="A151" s="6"/>
      <c r="B151" s="6"/>
      <c r="C151" s="6"/>
      <c r="D151" s="6"/>
      <c r="E151" s="43" t="str">
        <f>IF(OR(E150="è",E149="è",E148="è",E147="è",E146="è"),"",IF(Calendario!$G151=$D$2,"è",IF(Calendario!$G151=($M$1),"è",IF(Calendario!$G151=($M$2),"è",IF(Calendario!$G151=($M$3),"è",IF(Calendario!$G151=($M$4),"è",IF(Calendario!$G151=($M$5),"è","")))))))</f>
        <v/>
      </c>
      <c r="F151" s="39">
        <f t="shared" si="2"/>
        <v>143</v>
      </c>
      <c r="G151" s="38">
        <f>IF(IFERROR(VLOOKUP(WORKDAY(G150,1),Feriados!B:C,2,FALSE),"")="",WORKDAY(G150,1),IF(IFERROR(VLOOKUP(WORKDAY(G150,2),Feriados!B:C,2,FALSE),"")="",WORKDAY(G150,2),IF(IFERROR(VLOOKUP(WORKDAY(G150,3),Feriados!B:C,2,FALSE),"")="",WORKDAY(G150,3),IF(IFERROR(VLOOKUP(WORKDAY(G150,4),Feriados!B:C,2,FALSE),"")="",WORKDAY(G150,5),"ERROR"))))</f>
        <v>45210</v>
      </c>
      <c r="H151" s="45" t="str">
        <f>IFERROR(VLOOKUP(Calendario!$F151,$A$18:$B$44,2,FALSE),"")</f>
        <v/>
      </c>
      <c r="I151" s="45" t="str">
        <f>IFERROR(VLOOKUP(Calendario!$F151,$A$18:$D$44,4,FALSE),"")</f>
        <v/>
      </c>
      <c r="J151" s="40" t="str">
        <f>IFERROR(VLOOKUP(Calendario!$F151,Calendario!$A$18:$D$44,5,FALSE),"")</f>
        <v/>
      </c>
      <c r="K151" s="41" t="str">
        <f>IF(Calendario!$G151=WORKDAY(EOMONTH(Calendario!$G151,0),0),IF(LEFT(Calendario!$I151,5)="INTEG","INTEG"&amp;(N151+1),""),IF(LEFT(Calendario!$I151,5)="INTEG","INTEG"&amp;N151,""))</f>
        <v/>
      </c>
      <c r="L151" s="8"/>
      <c r="M151" s="8"/>
      <c r="N151" s="8"/>
    </row>
    <row r="152" ht="15.75" customHeight="1">
      <c r="A152" s="6"/>
      <c r="B152" s="6"/>
      <c r="C152" s="6"/>
      <c r="D152" s="6"/>
      <c r="E152" s="43" t="str">
        <f>IF(OR(E151="è",E150="è",E149="è",E148="è",E147="è"),"",IF(Calendario!$G152=$D$2,"è",IF(Calendario!$G152=($M$1),"è",IF(Calendario!$G152=($M$2),"è",IF(Calendario!$G152=($M$3),"è",IF(Calendario!$G152=($M$4),"è",IF(Calendario!$G152=($M$5),"è","")))))))</f>
        <v/>
      </c>
      <c r="F152" s="39">
        <f t="shared" si="2"/>
        <v>144</v>
      </c>
      <c r="G152" s="38">
        <f>IF(IFERROR(VLOOKUP(WORKDAY(G151,1),Feriados!B:C,2,FALSE),"")="",WORKDAY(G151,1),IF(IFERROR(VLOOKUP(WORKDAY(G151,2),Feriados!B:C,2,FALSE),"")="",WORKDAY(G151,2),IF(IFERROR(VLOOKUP(WORKDAY(G151,3),Feriados!B:C,2,FALSE),"")="",WORKDAY(G151,3),IF(IFERROR(VLOOKUP(WORKDAY(G151,4),Feriados!B:C,2,FALSE),"")="",WORKDAY(G151,5),"ERROR"))))</f>
        <v>45211</v>
      </c>
      <c r="H152" s="45" t="str">
        <f>IFERROR(VLOOKUP(Calendario!$F152,$A$18:$B$44,2,FALSE),"")</f>
        <v/>
      </c>
      <c r="I152" s="45" t="str">
        <f>IFERROR(VLOOKUP(Calendario!$F152,$A$18:$D$44,4,FALSE),"")</f>
        <v/>
      </c>
      <c r="J152" s="40" t="str">
        <f>IFERROR(VLOOKUP(Calendario!$F152,Calendario!$A$18:$D$44,5,FALSE),"")</f>
        <v/>
      </c>
      <c r="K152" s="41" t="str">
        <f>IF(Calendario!$G152=WORKDAY(EOMONTH(Calendario!$G152,0),0),IF(LEFT(Calendario!$I152,5)="INTEG","INTEG"&amp;(N152+1),""),IF(LEFT(Calendario!$I152,5)="INTEG","INTEG"&amp;N152,""))</f>
        <v/>
      </c>
      <c r="L152" s="8"/>
      <c r="M152" s="8"/>
      <c r="N152" s="8"/>
    </row>
    <row r="153" ht="15.75" customHeight="1">
      <c r="A153" s="6"/>
      <c r="B153" s="6"/>
      <c r="C153" s="6"/>
      <c r="D153" s="6"/>
      <c r="E153" s="43" t="str">
        <f>IF(OR(E152="è",E151="è",E150="è",E149="è",E148="è"),"",IF(Calendario!$G153=$D$2,"è",IF(Calendario!$G153=($M$1),"è",IF(Calendario!$G153=($M$2),"è",IF(Calendario!$G153=($M$3),"è",IF(Calendario!$G153=($M$4),"è",IF(Calendario!$G153=($M$5),"è","")))))))</f>
        <v/>
      </c>
      <c r="F153" s="39">
        <f t="shared" si="2"/>
        <v>145</v>
      </c>
      <c r="G153" s="38">
        <f>IF(IFERROR(VLOOKUP(WORKDAY(G152,1),Feriados!B:C,2,FALSE),"")="",WORKDAY(G152,1),IF(IFERROR(VLOOKUP(WORKDAY(G152,2),Feriados!B:C,2,FALSE),"")="",WORKDAY(G152,2),IF(IFERROR(VLOOKUP(WORKDAY(G152,3),Feriados!B:C,2,FALSE),"")="",WORKDAY(G152,3),IF(IFERROR(VLOOKUP(WORKDAY(G152,4),Feriados!B:C,2,FALSE),"")="",WORKDAY(G152,5),"ERROR"))))</f>
        <v>45216</v>
      </c>
      <c r="H153" s="45" t="str">
        <f>IFERROR(VLOOKUP(Calendario!$F153,$A$18:$B$44,2,FALSE),"")</f>
        <v/>
      </c>
      <c r="I153" s="45" t="str">
        <f>IFERROR(VLOOKUP(Calendario!$F153,$A$18:$D$44,4,FALSE),"")</f>
        <v/>
      </c>
      <c r="J153" s="40" t="str">
        <f>IFERROR(VLOOKUP(Calendario!$F153,Calendario!$A$18:$D$44,5,FALSE),"")</f>
        <v/>
      </c>
      <c r="K153" s="41" t="str">
        <f>IF(Calendario!$G153=WORKDAY(EOMONTH(Calendario!$G153,0),0),IF(LEFT(Calendario!$I153,5)="INTEG","INTEG"&amp;(N153+1),""),IF(LEFT(Calendario!$I153,5)="INTEG","INTEG"&amp;N153,""))</f>
        <v/>
      </c>
      <c r="L153" s="8"/>
      <c r="M153" s="8"/>
      <c r="N153" s="8"/>
    </row>
    <row r="154" ht="15.75" customHeight="1">
      <c r="A154" s="6"/>
      <c r="B154" s="6"/>
      <c r="C154" s="6"/>
      <c r="D154" s="6"/>
      <c r="E154" s="43" t="str">
        <f>IF(OR(E153="è",E152="è",E151="è",E150="è",E149="è"),"",IF(Calendario!$G154=$D$2,"è",IF(Calendario!$G154=($M$1),"è",IF(Calendario!$G154=($M$2),"è",IF(Calendario!$G154=($M$3),"è",IF(Calendario!$G154=($M$4),"è",IF(Calendario!$G154=($M$5),"è","")))))))</f>
        <v/>
      </c>
      <c r="F154" s="39">
        <f t="shared" si="2"/>
        <v>146</v>
      </c>
      <c r="G154" s="38">
        <f>IF(IFERROR(VLOOKUP(WORKDAY(G153,1),Feriados!B:C,2,FALSE),"")="",WORKDAY(G153,1),IF(IFERROR(VLOOKUP(WORKDAY(G153,2),Feriados!B:C,2,FALSE),"")="",WORKDAY(G153,2),IF(IFERROR(VLOOKUP(WORKDAY(G153,3),Feriados!B:C,2,FALSE),"")="",WORKDAY(G153,3),IF(IFERROR(VLOOKUP(WORKDAY(G153,4),Feriados!B:C,2,FALSE),"")="",WORKDAY(G153,5),"ERROR"))))</f>
        <v>45217</v>
      </c>
      <c r="H154" s="45" t="str">
        <f>IFERROR(VLOOKUP(Calendario!$F154,$A$18:$B$44,2,FALSE),"")</f>
        <v/>
      </c>
      <c r="I154" s="45" t="str">
        <f>IFERROR(VLOOKUP(Calendario!$F154,$A$18:$D$44,4,FALSE),"")</f>
        <v/>
      </c>
      <c r="J154" s="40" t="str">
        <f>IFERROR(VLOOKUP(Calendario!$F154,Calendario!$A$18:$D$44,5,FALSE),"")</f>
        <v/>
      </c>
      <c r="K154" s="41" t="str">
        <f>IF(Calendario!$G154=WORKDAY(EOMONTH(Calendario!$G154,0),0),IF(LEFT(Calendario!$I154,5)="INTEG","INTEG"&amp;(N154+1),""),IF(LEFT(Calendario!$I154,5)="INTEG","INTEG"&amp;N154,""))</f>
        <v/>
      </c>
      <c r="L154" s="8"/>
      <c r="M154" s="8"/>
      <c r="N154" s="8"/>
    </row>
    <row r="155" ht="15.75" customHeight="1">
      <c r="A155" s="6"/>
      <c r="B155" s="6"/>
      <c r="C155" s="6"/>
      <c r="D155" s="6"/>
      <c r="E155" s="43" t="str">
        <f>IF(OR(E154="è",E153="è",E152="è",E151="è",E150="è"),"",IF(Calendario!$G155=$D$2,"è",IF(Calendario!$G155=($M$1),"è",IF(Calendario!$G155=($M$2),"è",IF(Calendario!$G155=($M$3),"è",IF(Calendario!$G155=($M$4),"è",IF(Calendario!$G155=($M$5),"è","")))))))</f>
        <v/>
      </c>
      <c r="F155" s="39">
        <f t="shared" si="2"/>
        <v>147</v>
      </c>
      <c r="G155" s="38">
        <f>IF(IFERROR(VLOOKUP(WORKDAY(G154,1),Feriados!B:C,2,FALSE),"")="",WORKDAY(G154,1),IF(IFERROR(VLOOKUP(WORKDAY(G154,2),Feriados!B:C,2,FALSE),"")="",WORKDAY(G154,2),IF(IFERROR(VLOOKUP(WORKDAY(G154,3),Feriados!B:C,2,FALSE),"")="",WORKDAY(G154,3),IF(IFERROR(VLOOKUP(WORKDAY(G154,4),Feriados!B:C,2,FALSE),"")="",WORKDAY(G154,5),"ERROR"))))</f>
        <v>45218</v>
      </c>
      <c r="H155" s="45" t="str">
        <f>IFERROR(VLOOKUP(Calendario!$F155,$A$18:$B$44,2,FALSE),"")</f>
        <v/>
      </c>
      <c r="I155" s="45" t="str">
        <f>IFERROR(VLOOKUP(Calendario!$F155,$A$18:$D$44,4,FALSE),"")</f>
        <v/>
      </c>
      <c r="J155" s="40" t="str">
        <f>IFERROR(VLOOKUP(Calendario!$F155,Calendario!$A$18:$D$44,5,FALSE),"")</f>
        <v/>
      </c>
      <c r="K155" s="41" t="str">
        <f>IF(Calendario!$G155=WORKDAY(EOMONTH(Calendario!$G155,0),0),IF(LEFT(Calendario!$I155,5)="INTEG","INTEG"&amp;(N155+1),""),IF(LEFT(Calendario!$I155,5)="INTEG","INTEG"&amp;N155,""))</f>
        <v/>
      </c>
      <c r="L155" s="8"/>
      <c r="M155" s="8"/>
      <c r="N155" s="8"/>
    </row>
    <row r="156" ht="15.75" customHeight="1">
      <c r="A156" s="6"/>
      <c r="B156" s="6"/>
      <c r="C156" s="6"/>
      <c r="D156" s="6"/>
      <c r="E156" s="43" t="str">
        <f>IF(OR(E155="è",E154="è",E153="è",E152="è",E151="è"),"",IF(Calendario!$G156=$D$2,"è",IF(Calendario!$G156=($M$1),"è",IF(Calendario!$G156=($M$2),"è",IF(Calendario!$G156=($M$3),"è",IF(Calendario!$G156=($M$4),"è",IF(Calendario!$G156=($M$5),"è","")))))))</f>
        <v/>
      </c>
      <c r="F156" s="39">
        <f t="shared" si="2"/>
        <v>148</v>
      </c>
      <c r="G156" s="38">
        <f>IF(IFERROR(VLOOKUP(WORKDAY(G155,1),Feriados!B:C,2,FALSE),"")="",WORKDAY(G155,1),IF(IFERROR(VLOOKUP(WORKDAY(G155,2),Feriados!B:C,2,FALSE),"")="",WORKDAY(G155,2),IF(IFERROR(VLOOKUP(WORKDAY(G155,3),Feriados!B:C,2,FALSE),"")="",WORKDAY(G155,3),IF(IFERROR(VLOOKUP(WORKDAY(G155,4),Feriados!B:C,2,FALSE),"")="",WORKDAY(G155,5),"ERROR"))))</f>
        <v>45219</v>
      </c>
      <c r="H156" s="45" t="str">
        <f>IFERROR(VLOOKUP(Calendario!$F156,$A$18:$B$44,2,FALSE),"")</f>
        <v/>
      </c>
      <c r="I156" s="45" t="str">
        <f>IFERROR(VLOOKUP(Calendario!$F156,$A$18:$D$44,4,FALSE),"")</f>
        <v/>
      </c>
      <c r="J156" s="40" t="str">
        <f>IFERROR(VLOOKUP(Calendario!$F156,Calendario!$A$18:$D$44,5,FALSE),"")</f>
        <v/>
      </c>
      <c r="K156" s="41" t="str">
        <f>IF(Calendario!$G156=WORKDAY(EOMONTH(Calendario!$G156,0),0),IF(LEFT(Calendario!$I156,5)="INTEG","INTEG"&amp;(N156+1),""),IF(LEFT(Calendario!$I156,5)="INTEG","INTEG"&amp;N156,""))</f>
        <v/>
      </c>
      <c r="L156" s="8"/>
      <c r="M156" s="8"/>
      <c r="N156" s="8"/>
    </row>
    <row r="157" ht="15.75" customHeight="1">
      <c r="A157" s="6"/>
      <c r="B157" s="6"/>
      <c r="C157" s="6"/>
      <c r="D157" s="6"/>
      <c r="E157" s="43" t="str">
        <f>IF(OR(E156="è",E155="è",E154="è",E153="è",E152="è"),"",IF(Calendario!$G157=$D$2,"è",IF(Calendario!$G157=($M$1),"è",IF(Calendario!$G157=($M$2),"è",IF(Calendario!$G157=($M$3),"è",IF(Calendario!$G157=($M$4),"è",IF(Calendario!$G157=($M$5),"è","")))))))</f>
        <v/>
      </c>
      <c r="F157" s="39">
        <f t="shared" si="2"/>
        <v>149</v>
      </c>
      <c r="G157" s="38">
        <f>IF(IFERROR(VLOOKUP(WORKDAY(G156,1),Feriados!B:C,2,FALSE),"")="",WORKDAY(G156,1),IF(IFERROR(VLOOKUP(WORKDAY(G156,2),Feriados!B:C,2,FALSE),"")="",WORKDAY(G156,2),IF(IFERROR(VLOOKUP(WORKDAY(G156,3),Feriados!B:C,2,FALSE),"")="",WORKDAY(G156,3),IF(IFERROR(VLOOKUP(WORKDAY(G156,4),Feriados!B:C,2,FALSE),"")="",WORKDAY(G156,5),"ERROR"))))</f>
        <v>45222</v>
      </c>
      <c r="H157" s="45" t="str">
        <f>IFERROR(VLOOKUP(Calendario!$F157,$A$18:$B$44,2,FALSE),"")</f>
        <v/>
      </c>
      <c r="I157" s="45" t="str">
        <f>IFERROR(VLOOKUP(Calendario!$F157,$A$18:$D$44,4,FALSE),"")</f>
        <v/>
      </c>
      <c r="J157" s="40" t="str">
        <f>IFERROR(VLOOKUP(Calendario!$F157,Calendario!$A$18:$D$44,5,FALSE),"")</f>
        <v/>
      </c>
      <c r="K157" s="41" t="str">
        <f>IF(Calendario!$G157=WORKDAY(EOMONTH(Calendario!$G157,0),0),IF(LEFT(Calendario!$I157,5)="INTEG","INTEG"&amp;(N157+1),""),IF(LEFT(Calendario!$I157,5)="INTEG","INTEG"&amp;N157,""))</f>
        <v/>
      </c>
      <c r="L157" s="8"/>
      <c r="M157" s="8"/>
      <c r="N157" s="8"/>
    </row>
    <row r="158" ht="15.75" customHeight="1">
      <c r="A158" s="6"/>
      <c r="B158" s="6"/>
      <c r="C158" s="6"/>
      <c r="D158" s="6"/>
      <c r="E158" s="43" t="str">
        <f>IF(OR(E157="è",E156="è",E155="è",E154="è",E153="è"),"",IF(Calendario!$G158=$D$2,"è",IF(Calendario!$G158=($M$1),"è",IF(Calendario!$G158=($M$2),"è",IF(Calendario!$G158=($M$3),"è",IF(Calendario!$G158=($M$4),"è",IF(Calendario!$G158=($M$5),"è","")))))))</f>
        <v/>
      </c>
      <c r="F158" s="39">
        <f t="shared" si="2"/>
        <v>150</v>
      </c>
      <c r="G158" s="38">
        <f>IF(IFERROR(VLOOKUP(WORKDAY(G157,1),Feriados!B:C,2,FALSE),"")="",WORKDAY(G157,1),IF(IFERROR(VLOOKUP(WORKDAY(G157,2),Feriados!B:C,2,FALSE),"")="",WORKDAY(G157,2),IF(IFERROR(VLOOKUP(WORKDAY(G157,3),Feriados!B:C,2,FALSE),"")="",WORKDAY(G157,3),IF(IFERROR(VLOOKUP(WORKDAY(G157,4),Feriados!B:C,2,FALSE),"")="",WORKDAY(G157,5),"ERROR"))))</f>
        <v>45223</v>
      </c>
      <c r="H158" s="45" t="str">
        <f>IFERROR(VLOOKUP(Calendario!$F158,$A$18:$B$44,2,FALSE),"")</f>
        <v/>
      </c>
      <c r="I158" s="45" t="str">
        <f>IFERROR(VLOOKUP(Calendario!$F158,$A$18:$D$44,4,FALSE),"")</f>
        <v/>
      </c>
      <c r="J158" s="40" t="str">
        <f>IFERROR(VLOOKUP(Calendario!$F158,Calendario!$A$18:$D$44,5,FALSE),"")</f>
        <v/>
      </c>
      <c r="K158" s="41" t="str">
        <f>IF(Calendario!$G158=WORKDAY(EOMONTH(Calendario!$G158,0),0),IF(LEFT(Calendario!$I158,5)="INTEG","INTEG"&amp;(N158+1),""),IF(LEFT(Calendario!$I158,5)="INTEG","INTEG"&amp;N158,""))</f>
        <v/>
      </c>
      <c r="L158" s="8"/>
      <c r="M158" s="8"/>
      <c r="N158" s="8"/>
    </row>
    <row r="159" ht="15.75" customHeight="1">
      <c r="A159" s="6"/>
      <c r="B159" s="6"/>
      <c r="C159" s="6"/>
      <c r="D159" s="6"/>
      <c r="E159" s="43" t="str">
        <f>IF(OR(E158="è",E157="è",E156="è",E155="è",E154="è"),"",IF(Calendario!$G159=$D$2,"è",IF(Calendario!$G159=($M$1),"è",IF(Calendario!$G159=($M$2),"è",IF(Calendario!$G159=($M$3),"è",IF(Calendario!$G159=($M$4),"è",IF(Calendario!$G159=($M$5),"è","")))))))</f>
        <v/>
      </c>
      <c r="F159" s="39">
        <f t="shared" si="2"/>
        <v>151</v>
      </c>
      <c r="G159" s="38">
        <f>IF(IFERROR(VLOOKUP(WORKDAY(G158,1),Feriados!B:C,2,FALSE),"")="",WORKDAY(G158,1),IF(IFERROR(VLOOKUP(WORKDAY(G158,2),Feriados!B:C,2,FALSE),"")="",WORKDAY(G158,2),IF(IFERROR(VLOOKUP(WORKDAY(G158,3),Feriados!B:C,2,FALSE),"")="",WORKDAY(G158,3),IF(IFERROR(VLOOKUP(WORKDAY(G158,4),Feriados!B:C,2,FALSE),"")="",WORKDAY(G158,5),"ERROR"))))</f>
        <v>45224</v>
      </c>
      <c r="H159" s="45" t="str">
        <f>IFERROR(VLOOKUP(Calendario!$F159,$A$18:$B$44,2,FALSE),"")</f>
        <v/>
      </c>
      <c r="I159" s="45" t="str">
        <f>IFERROR(VLOOKUP(Calendario!$F159,$A$18:$D$44,4,FALSE),"")</f>
        <v/>
      </c>
      <c r="J159" s="40" t="str">
        <f>IFERROR(VLOOKUP(Calendario!$F159,Calendario!$A$18:$D$44,5,FALSE),"")</f>
        <v/>
      </c>
      <c r="K159" s="41" t="str">
        <f>IF(Calendario!$G159=WORKDAY(EOMONTH(Calendario!$G159,0),0),IF(LEFT(Calendario!$I159,5)="INTEG","INTEG"&amp;(N159+1),""),IF(LEFT(Calendario!$I159,5)="INTEG","INTEG"&amp;N159,""))</f>
        <v/>
      </c>
      <c r="L159" s="8"/>
      <c r="M159" s="8"/>
      <c r="N159" s="8"/>
    </row>
    <row r="160" ht="15.75" customHeight="1">
      <c r="A160" s="6"/>
      <c r="B160" s="6"/>
      <c r="C160" s="6"/>
      <c r="D160" s="6"/>
      <c r="E160" s="43" t="str">
        <f>IF(OR(E159="è",E158="è",E157="è",E156="è",E155="è"),"",IF(Calendario!$G160=$D$2,"è",IF(Calendario!$G160=($M$1),"è",IF(Calendario!$G160=($M$2),"è",IF(Calendario!$G160=($M$3),"è",IF(Calendario!$G160=($M$4),"è",IF(Calendario!$G160=($M$5),"è","")))))))</f>
        <v/>
      </c>
      <c r="F160" s="39">
        <f t="shared" si="2"/>
        <v>152</v>
      </c>
      <c r="G160" s="38">
        <f>IF(IFERROR(VLOOKUP(WORKDAY(G159,1),Feriados!B:C,2,FALSE),"")="",WORKDAY(G159,1),IF(IFERROR(VLOOKUP(WORKDAY(G159,2),Feriados!B:C,2,FALSE),"")="",WORKDAY(G159,2),IF(IFERROR(VLOOKUP(WORKDAY(G159,3),Feriados!B:C,2,FALSE),"")="",WORKDAY(G159,3),IF(IFERROR(VLOOKUP(WORKDAY(G159,4),Feriados!B:C,2,FALSE),"")="",WORKDAY(G159,5),"ERROR"))))</f>
        <v>45225</v>
      </c>
      <c r="H160" s="45" t="str">
        <f>IFERROR(VLOOKUP(Calendario!$F160,$A$18:$B$44,2,FALSE),"")</f>
        <v/>
      </c>
      <c r="I160" s="45" t="str">
        <f>IFERROR(VLOOKUP(Calendario!$F160,$A$18:$D$44,4,FALSE),"")</f>
        <v/>
      </c>
      <c r="J160" s="40" t="str">
        <f>IFERROR(VLOOKUP(Calendario!$F160,Calendario!$A$18:$D$44,5,FALSE),"")</f>
        <v/>
      </c>
      <c r="K160" s="41" t="str">
        <f>IF(Calendario!$G160=WORKDAY(EOMONTH(Calendario!$G160,0),0),IF(LEFT(Calendario!$I160,5)="INTEG","INTEG"&amp;(N160+1),""),IF(LEFT(Calendario!$I160,5)="INTEG","INTEG"&amp;N160,""))</f>
        <v/>
      </c>
      <c r="L160" s="8"/>
      <c r="M160" s="8"/>
      <c r="N160" s="8"/>
    </row>
    <row r="161" ht="15.75" customHeight="1">
      <c r="A161" s="6"/>
      <c r="B161" s="6"/>
      <c r="C161" s="6"/>
      <c r="D161" s="6"/>
      <c r="E161" s="43" t="str">
        <f>IF(OR(E160="è",E159="è",E158="è",E157="è",E156="è"),"",IF(Calendario!$G161=$D$2,"è",IF(Calendario!$G161=($M$1),"è",IF(Calendario!$G161=($M$2),"è",IF(Calendario!$G161=($M$3),"è",IF(Calendario!$G161=($M$4),"è",IF(Calendario!$G161=($M$5),"è","")))))))</f>
        <v/>
      </c>
      <c r="F161" s="39">
        <f t="shared" si="2"/>
        <v>153</v>
      </c>
      <c r="G161" s="38">
        <f>IF(IFERROR(VLOOKUP(WORKDAY(G160,1),Feriados!B:C,2,FALSE),"")="",WORKDAY(G160,1),IF(IFERROR(VLOOKUP(WORKDAY(G160,2),Feriados!B:C,2,FALSE),"")="",WORKDAY(G160,2),IF(IFERROR(VLOOKUP(WORKDAY(G160,3),Feriados!B:C,2,FALSE),"")="",WORKDAY(G160,3),IF(IFERROR(VLOOKUP(WORKDAY(G160,4),Feriados!B:C,2,FALSE),"")="",WORKDAY(G160,5),"ERROR"))))</f>
        <v>45226</v>
      </c>
      <c r="H161" s="45" t="str">
        <f>IFERROR(VLOOKUP(Calendario!$F161,$A$18:$B$44,2,FALSE),"")</f>
        <v/>
      </c>
      <c r="I161" s="45" t="str">
        <f>IFERROR(VLOOKUP(Calendario!$F161,$A$18:$D$44,4,FALSE),"")</f>
        <v/>
      </c>
      <c r="J161" s="40" t="str">
        <f>IFERROR(VLOOKUP(Calendario!$F161,Calendario!$A$18:$D$44,5,FALSE),"")</f>
        <v/>
      </c>
      <c r="K161" s="41" t="str">
        <f>IF(Calendario!$G161=WORKDAY(EOMONTH(Calendario!$G161,0),0),IF(LEFT(Calendario!$I161,5)="INTEG","INTEG"&amp;(N161+1),""),IF(LEFT(Calendario!$I161,5)="INTEG","INTEG"&amp;N161,""))</f>
        <v/>
      </c>
      <c r="L161" s="8"/>
      <c r="M161" s="8"/>
      <c r="N161" s="8"/>
    </row>
    <row r="162" ht="15.75" customHeight="1">
      <c r="A162" s="6"/>
      <c r="B162" s="6"/>
      <c r="C162" s="6"/>
      <c r="D162" s="6"/>
      <c r="E162" s="43" t="str">
        <f>IF(OR(E161="è",E160="è",E159="è",E158="è",E157="è"),"",IF(Calendario!$G162=$D$2,"è",IF(Calendario!$G162=($M$1),"è",IF(Calendario!$G162=($M$2),"è",IF(Calendario!$G162=($M$3),"è",IF(Calendario!$G162=($M$4),"è",IF(Calendario!$G162=($M$5),"è","")))))))</f>
        <v/>
      </c>
      <c r="F162" s="39">
        <f t="shared" si="2"/>
        <v>154</v>
      </c>
      <c r="G162" s="38">
        <f>IF(IFERROR(VLOOKUP(WORKDAY(G161,1),Feriados!B:C,2,FALSE),"")="",WORKDAY(G161,1),IF(IFERROR(VLOOKUP(WORKDAY(G161,2),Feriados!B:C,2,FALSE),"")="",WORKDAY(G161,2),IF(IFERROR(VLOOKUP(WORKDAY(G161,3),Feriados!B:C,2,FALSE),"")="",WORKDAY(G161,3),IF(IFERROR(VLOOKUP(WORKDAY(G161,4),Feriados!B:C,2,FALSE),"")="",WORKDAY(G161,5),"ERROR"))))</f>
        <v>45229</v>
      </c>
      <c r="H162" s="45" t="str">
        <f>IFERROR(VLOOKUP(Calendario!$F162,$A$18:$B$44,2,FALSE),"")</f>
        <v/>
      </c>
      <c r="I162" s="45" t="str">
        <f>IFERROR(VLOOKUP(Calendario!$F162,$A$18:$D$44,4,FALSE),"")</f>
        <v/>
      </c>
      <c r="J162" s="40" t="str">
        <f>IFERROR(VLOOKUP(Calendario!$F162,Calendario!$A$18:$D$44,5,FALSE),"")</f>
        <v/>
      </c>
      <c r="K162" s="41" t="str">
        <f>IF(Calendario!$G162=WORKDAY(EOMONTH(Calendario!$G162,0),0),IF(LEFT(Calendario!$I162,5)="INTEG","INTEG"&amp;(N162+1),""),IF(LEFT(Calendario!$I162,5)="INTEG","INTEG"&amp;N162,""))</f>
        <v/>
      </c>
      <c r="L162" s="8"/>
      <c r="M162" s="8"/>
      <c r="N162" s="8"/>
    </row>
    <row r="163" ht="15.75" customHeight="1">
      <c r="A163" s="6"/>
      <c r="B163" s="6"/>
      <c r="C163" s="6"/>
      <c r="D163" s="6"/>
      <c r="E163" s="43" t="str">
        <f>IF(OR(E162="è",E161="è",E160="è",E159="è",E158="è"),"",IF(Calendario!$G163=$D$2,"è",IF(Calendario!$G163=($M$1),"è",IF(Calendario!$G163=($M$2),"è",IF(Calendario!$G163=($M$3),"è",IF(Calendario!$G163=($M$4),"è",IF(Calendario!$G163=($M$5),"è","")))))))</f>
        <v/>
      </c>
      <c r="F163" s="39">
        <f t="shared" si="2"/>
        <v>155</v>
      </c>
      <c r="G163" s="38">
        <f>IF(IFERROR(VLOOKUP(WORKDAY(G162,1),Feriados!B:C,2,FALSE),"")="",WORKDAY(G162,1),IF(IFERROR(VLOOKUP(WORKDAY(G162,2),Feriados!B:C,2,FALSE),"")="",WORKDAY(G162,2),IF(IFERROR(VLOOKUP(WORKDAY(G162,3),Feriados!B:C,2,FALSE),"")="",WORKDAY(G162,3),IF(IFERROR(VLOOKUP(WORKDAY(G162,4),Feriados!B:C,2,FALSE),"")="",WORKDAY(G162,5),"ERROR"))))</f>
        <v>45230</v>
      </c>
      <c r="H163" s="45" t="str">
        <f>IFERROR(VLOOKUP(Calendario!$F163,$A$18:$B$44,2,FALSE),"")</f>
        <v/>
      </c>
      <c r="I163" s="45" t="str">
        <f>IFERROR(VLOOKUP(Calendario!$F163,$A$18:$D$44,4,FALSE),"")</f>
        <v/>
      </c>
      <c r="J163" s="40" t="str">
        <f>IFERROR(VLOOKUP(Calendario!$F163,Calendario!$A$18:$D$44,5,FALSE),"")</f>
        <v/>
      </c>
      <c r="K163" s="41" t="str">
        <f>IF(Calendario!$G163=WORKDAY(EOMONTH(Calendario!$G163,0),0),IF(LEFT(Calendario!$I163,5)="INTEG","INTEG"&amp;(N163+1),""),IF(LEFT(Calendario!$I163,5)="INTEG","INTEG"&amp;N163,""))</f>
        <v/>
      </c>
      <c r="L163" s="8"/>
      <c r="M163" s="8"/>
      <c r="N163" s="8"/>
    </row>
    <row r="164" ht="15.75" customHeight="1">
      <c r="A164" s="6"/>
      <c r="B164" s="6"/>
      <c r="C164" s="6"/>
      <c r="D164" s="6"/>
      <c r="E164" s="43" t="str">
        <f>IF(OR(E163="è",E162="è",E161="è",E160="è",E159="è"),"",IF(Calendario!$G164=$D$2,"è",IF(Calendario!$G164=($M$1),"è",IF(Calendario!$G164=($M$2),"è",IF(Calendario!$G164=($M$3),"è",IF(Calendario!$G164=($M$4),"è",IF(Calendario!$G164=($M$5),"è","")))))))</f>
        <v/>
      </c>
      <c r="F164" s="39">
        <f t="shared" si="2"/>
        <v>156</v>
      </c>
      <c r="G164" s="38">
        <f>IF(IFERROR(VLOOKUP(WORKDAY(G163,1),Feriados!B:C,2,FALSE),"")="",WORKDAY(G163,1),IF(IFERROR(VLOOKUP(WORKDAY(G163,2),Feriados!B:C,2,FALSE),"")="",WORKDAY(G163,2),IF(IFERROR(VLOOKUP(WORKDAY(G163,3),Feriados!B:C,2,FALSE),"")="",WORKDAY(G163,3),IF(IFERROR(VLOOKUP(WORKDAY(G163,4),Feriados!B:C,2,FALSE),"")="",WORKDAY(G163,5),"ERROR"))))</f>
        <v>45231</v>
      </c>
      <c r="H164" s="45" t="str">
        <f>IFERROR(VLOOKUP(Calendario!$F164,$A$18:$B$44,2,FALSE),"")</f>
        <v/>
      </c>
      <c r="I164" s="45" t="str">
        <f>IFERROR(VLOOKUP(Calendario!$F164,$A$18:$D$44,4,FALSE),"")</f>
        <v/>
      </c>
      <c r="J164" s="40" t="str">
        <f>IFERROR(VLOOKUP(Calendario!$F164,Calendario!$A$18:$D$44,5,FALSE),"")</f>
        <v/>
      </c>
      <c r="K164" s="41" t="str">
        <f>IF(Calendario!$G164=WORKDAY(EOMONTH(Calendario!$G164,0),0),IF(LEFT(Calendario!$I164,5)="INTEG","INTEG"&amp;(N164+1),""),IF(LEFT(Calendario!$I164,5)="INTEG","INTEG"&amp;N164,""))</f>
        <v/>
      </c>
      <c r="L164" s="8"/>
      <c r="M164" s="8"/>
      <c r="N164" s="8"/>
    </row>
    <row r="165" ht="15.75" customHeight="1">
      <c r="A165" s="6"/>
      <c r="B165" s="6"/>
      <c r="C165" s="6"/>
      <c r="D165" s="6"/>
      <c r="E165" s="43" t="str">
        <f>IF(OR(E164="è",E163="è",E162="è",E161="è",E160="è"),"",IF(Calendario!$G165=$D$2,"è",IF(Calendario!$G165=($M$1),"è",IF(Calendario!$G165=($M$2),"è",IF(Calendario!$G165=($M$3),"è",IF(Calendario!$G165=($M$4),"è",IF(Calendario!$G165=($M$5),"è","")))))))</f>
        <v/>
      </c>
      <c r="F165" s="39">
        <f t="shared" si="2"/>
        <v>157</v>
      </c>
      <c r="G165" s="38">
        <f>IF(IFERROR(VLOOKUP(WORKDAY(G164,1),Feriados!B:C,2,FALSE),"")="",WORKDAY(G164,1),IF(IFERROR(VLOOKUP(WORKDAY(G164,2),Feriados!B:C,2,FALSE),"")="",WORKDAY(G164,2),IF(IFERROR(VLOOKUP(WORKDAY(G164,3),Feriados!B:C,2,FALSE),"")="",WORKDAY(G164,3),IF(IFERROR(VLOOKUP(WORKDAY(G164,4),Feriados!B:C,2,FALSE),"")="",WORKDAY(G164,5),"ERROR"))))</f>
        <v>45232</v>
      </c>
      <c r="H165" s="45" t="str">
        <f>IFERROR(VLOOKUP(Calendario!$F165,$A$18:$B$44,2,FALSE),"")</f>
        <v/>
      </c>
      <c r="I165" s="45" t="str">
        <f>IFERROR(VLOOKUP(Calendario!$F165,$A$18:$D$44,4,FALSE),"")</f>
        <v/>
      </c>
      <c r="J165" s="40" t="str">
        <f>IFERROR(VLOOKUP(Calendario!$F165,Calendario!$A$18:$D$44,5,FALSE),"")</f>
        <v/>
      </c>
      <c r="K165" s="41" t="str">
        <f>IF(Calendario!$G165=WORKDAY(EOMONTH(Calendario!$G165,0),0),IF(LEFT(Calendario!$I165,5)="INTEG","INTEG"&amp;(N165+1),""),IF(LEFT(Calendario!$I165,5)="INTEG","INTEG"&amp;N165,""))</f>
        <v/>
      </c>
      <c r="L165" s="8"/>
      <c r="M165" s="8"/>
      <c r="N165" s="8"/>
    </row>
    <row r="166" ht="15.75" customHeight="1">
      <c r="A166" s="6"/>
      <c r="B166" s="6"/>
      <c r="C166" s="6"/>
      <c r="D166" s="6"/>
      <c r="E166" s="43" t="str">
        <f>IF(OR(E165="è",E164="è",E163="è",E162="è",E161="è"),"",IF(Calendario!$G166=$D$2,"è",IF(Calendario!$G166=($M$1),"è",IF(Calendario!$G166=($M$2),"è",IF(Calendario!$G166=($M$3),"è",IF(Calendario!$G166=($M$4),"è",IF(Calendario!$G166=($M$5),"è","")))))))</f>
        <v/>
      </c>
      <c r="F166" s="39">
        <f t="shared" si="2"/>
        <v>158</v>
      </c>
      <c r="G166" s="38">
        <f>IF(IFERROR(VLOOKUP(WORKDAY(G165,1),Feriados!B:C,2,FALSE),"")="",WORKDAY(G165,1),IF(IFERROR(VLOOKUP(WORKDAY(G165,2),Feriados!B:C,2,FALSE),"")="",WORKDAY(G165,2),IF(IFERROR(VLOOKUP(WORKDAY(G165,3),Feriados!B:C,2,FALSE),"")="",WORKDAY(G165,3),IF(IFERROR(VLOOKUP(WORKDAY(G165,4),Feriados!B:C,2,FALSE),"")="",WORKDAY(G165,5),"ERROR"))))</f>
        <v>45233</v>
      </c>
      <c r="H166" s="45" t="str">
        <f>IFERROR(VLOOKUP(Calendario!$F166,$A$18:$B$44,2,FALSE),"")</f>
        <v/>
      </c>
      <c r="I166" s="45" t="str">
        <f>IFERROR(VLOOKUP(Calendario!$F166,$A$18:$D$44,4,FALSE),"")</f>
        <v/>
      </c>
      <c r="J166" s="40" t="str">
        <f>IFERROR(VLOOKUP(Calendario!$F166,Calendario!$A$18:$D$44,5,FALSE),"")</f>
        <v/>
      </c>
      <c r="K166" s="41" t="str">
        <f>IF(Calendario!$G166=WORKDAY(EOMONTH(Calendario!$G166,0),0),IF(LEFT(Calendario!$I166,5)="INTEG","INTEG"&amp;(N166+1),""),IF(LEFT(Calendario!$I166,5)="INTEG","INTEG"&amp;N166,""))</f>
        <v/>
      </c>
      <c r="L166" s="8"/>
      <c r="M166" s="8"/>
      <c r="N166" s="8"/>
    </row>
    <row r="167" ht="15.75" customHeight="1">
      <c r="A167" s="6"/>
      <c r="B167" s="6"/>
      <c r="C167" s="6"/>
      <c r="D167" s="6"/>
      <c r="E167" s="43" t="str">
        <f>IF(OR(E166="è",E165="è",E164="è",E163="è",E162="è"),"",IF(Calendario!$G167=$D$2,"è",IF(Calendario!$G167=($M$1),"è",IF(Calendario!$G167=($M$2),"è",IF(Calendario!$G167=($M$3),"è",IF(Calendario!$G167=($M$4),"è",IF(Calendario!$G167=($M$5),"è","")))))))</f>
        <v/>
      </c>
      <c r="F167" s="39">
        <f t="shared" si="2"/>
        <v>159</v>
      </c>
      <c r="G167" s="38">
        <f>IF(IFERROR(VLOOKUP(WORKDAY(G166,1),Feriados!B:C,2,FALSE),"")="",WORKDAY(G166,1),IF(IFERROR(VLOOKUP(WORKDAY(G166,2),Feriados!B:C,2,FALSE),"")="",WORKDAY(G166,2),IF(IFERROR(VLOOKUP(WORKDAY(G166,3),Feriados!B:C,2,FALSE),"")="",WORKDAY(G166,3),IF(IFERROR(VLOOKUP(WORKDAY(G166,4),Feriados!B:C,2,FALSE),"")="",WORKDAY(G166,5),"ERROR"))))</f>
        <v>45236</v>
      </c>
      <c r="H167" s="45" t="str">
        <f>IFERROR(VLOOKUP(Calendario!$F167,$A$18:$B$44,2,FALSE),"")</f>
        <v/>
      </c>
      <c r="I167" s="45" t="str">
        <f>IFERROR(VLOOKUP(Calendario!$F167,$A$18:$D$44,4,FALSE),"")</f>
        <v/>
      </c>
      <c r="J167" s="40" t="str">
        <f>IFERROR(VLOOKUP(Calendario!$F167,Calendario!$A$18:$D$44,5,FALSE),"")</f>
        <v/>
      </c>
      <c r="K167" s="41" t="str">
        <f>IF(Calendario!$G167=WORKDAY(EOMONTH(Calendario!$G167,0),0),IF(LEFT(Calendario!$I167,5)="INTEG","INTEG"&amp;(N167+1),""),IF(LEFT(Calendario!$I167,5)="INTEG","INTEG"&amp;N167,""))</f>
        <v/>
      </c>
      <c r="L167" s="8"/>
      <c r="M167" s="8"/>
      <c r="N167" s="8"/>
    </row>
    <row r="168" ht="15.75" customHeight="1">
      <c r="A168" s="6"/>
      <c r="B168" s="6"/>
      <c r="C168" s="6"/>
      <c r="D168" s="6"/>
      <c r="E168" s="43" t="str">
        <f>IF(OR(E167="è",E166="è",E165="è",E164="è",E163="è"),"",IF(Calendario!$G168=$D$2,"è",IF(Calendario!$G168=($M$1),"è",IF(Calendario!$G168=($M$2),"è",IF(Calendario!$G168=($M$3),"è",IF(Calendario!$G168=($M$4),"è",IF(Calendario!$G168=($M$5),"è","")))))))</f>
        <v/>
      </c>
      <c r="F168" s="39">
        <f t="shared" si="2"/>
        <v>160</v>
      </c>
      <c r="G168" s="38">
        <f>IF(IFERROR(VLOOKUP(WORKDAY(G167,1),Feriados!B:C,2,FALSE),"")="",WORKDAY(G167,1),IF(IFERROR(VLOOKUP(WORKDAY(G167,2),Feriados!B:C,2,FALSE),"")="",WORKDAY(G167,2),IF(IFERROR(VLOOKUP(WORKDAY(G167,3),Feriados!B:C,2,FALSE),"")="",WORKDAY(G167,3),IF(IFERROR(VLOOKUP(WORKDAY(G167,4),Feriados!B:C,2,FALSE),"")="",WORKDAY(G167,5),"ERROR"))))</f>
        <v>45237</v>
      </c>
      <c r="H168" s="45" t="str">
        <f>IFERROR(VLOOKUP(Calendario!$F168,$A$18:$B$44,2,FALSE),"")</f>
        <v>Guia23</v>
      </c>
      <c r="I168" s="45" t="str">
        <f>IFERROR(VLOOKUP(Calendario!$F168,$A$18:$D$44,4,FALSE),"")</f>
        <v>Repaso</v>
      </c>
      <c r="J168" s="40" t="str">
        <f>IFERROR(VLOOKUP(Calendario!$F168,Calendario!$A$18:$D$44,5,FALSE),"")</f>
        <v/>
      </c>
      <c r="K168" s="41" t="str">
        <f>IF(Calendario!$G168=WORKDAY(EOMONTH(Calendario!$G168,0),0),IF(LEFT(Calendario!$I168,5)="INTEG","INTEG"&amp;(N168+1),""),IF(LEFT(Calendario!$I168,5)="INTEG","INTEG"&amp;N168,""))</f>
        <v/>
      </c>
      <c r="L168" s="8"/>
      <c r="M168" s="8"/>
      <c r="N168" s="8"/>
    </row>
    <row r="169" ht="15.75" customHeight="1">
      <c r="A169" s="6"/>
      <c r="B169" s="6"/>
      <c r="C169" s="6"/>
      <c r="D169" s="6"/>
      <c r="E169" s="43"/>
      <c r="F169" s="39">
        <f t="shared" si="2"/>
        <v>161</v>
      </c>
      <c r="G169" s="38">
        <f>IF(IFERROR(VLOOKUP(WORKDAY(G168,1),Feriados!B:C,2,FALSE),"")="F",IF(IFERROR(VLOOKUP(WORKDAY(G168,1)+1,Feriados!B:C,2,FALSE),"")="F",WORKDAY(G168,1)+2,WORKDAY(G168,1)+1),WORKDAY(G168,1))</f>
        <v>45238</v>
      </c>
      <c r="H169" s="45" t="str">
        <f>IFERROR(VLOOKUP(Calendario!$F169,$A$18:$B$44,2,FALSE),"")</f>
        <v>Etapa 5</v>
      </c>
      <c r="I169" s="45" t="str">
        <f>IFERROR(VLOOKUP(Calendario!$F169,$A$18:$D$44,4,FALSE),"")</f>
        <v>INTEGRADOR</v>
      </c>
      <c r="J169" s="40" t="str">
        <f>IFERROR(VLOOKUP(Calendario!$F169,Calendario!$A$18:$D$44,5,FALSE),"")</f>
        <v/>
      </c>
      <c r="K169" s="41" t="str">
        <f>IF(Calendario!$G169=WORKDAY(EOMONTH(Calendario!$G169,0),0),IF(LEFT(Calendario!$I169,5)="INTEG","INTEG"&amp;(N169+1),""),IF(LEFT(Calendario!$I169,5)="INTEG","INTEG"&amp;N169,""))</f>
        <v>INTEG</v>
      </c>
      <c r="L169" s="8"/>
      <c r="M169" s="8"/>
      <c r="N169" s="8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4"/>
      <c r="L170" s="8"/>
      <c r="M170" s="8"/>
      <c r="N170" s="8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4"/>
      <c r="L171" s="8"/>
      <c r="M171" s="8"/>
      <c r="N171" s="8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4"/>
      <c r="L172" s="8"/>
      <c r="M172" s="8"/>
      <c r="N172" s="8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4"/>
      <c r="L173" s="8"/>
      <c r="M173" s="8"/>
      <c r="N173" s="8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4"/>
      <c r="L174" s="8"/>
      <c r="M174" s="8"/>
      <c r="N174" s="8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4"/>
      <c r="L175" s="8"/>
      <c r="M175" s="8"/>
      <c r="N175" s="8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4"/>
      <c r="L176" s="8"/>
      <c r="M176" s="8"/>
      <c r="N176" s="8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4"/>
      <c r="L177" s="8"/>
      <c r="M177" s="8"/>
      <c r="N177" s="8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4"/>
      <c r="L178" s="8"/>
      <c r="M178" s="8"/>
      <c r="N178" s="8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/>
      <c r="L179" s="8"/>
      <c r="M179" s="8"/>
      <c r="N179" s="8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/>
      <c r="L180" s="8"/>
      <c r="M180" s="8"/>
      <c r="N180" s="8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/>
      <c r="L181" s="8"/>
      <c r="M181" s="8"/>
      <c r="N181" s="8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4"/>
      <c r="L182" s="8"/>
      <c r="M182" s="8"/>
      <c r="N182" s="8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4"/>
      <c r="L183" s="8"/>
      <c r="M183" s="8"/>
      <c r="N183" s="8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4"/>
      <c r="L184" s="8"/>
      <c r="M184" s="8"/>
      <c r="N184" s="8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4"/>
      <c r="L185" s="8"/>
      <c r="M185" s="8"/>
      <c r="N185" s="8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4"/>
      <c r="L186" s="8"/>
      <c r="M186" s="8"/>
      <c r="N186" s="8"/>
    </row>
    <row r="187" ht="15.75" customHeight="1">
      <c r="K187" s="59"/>
      <c r="L187" s="60"/>
      <c r="M187" s="60"/>
      <c r="N187" s="60"/>
    </row>
    <row r="188" ht="15.75" customHeight="1">
      <c r="J188" s="61"/>
      <c r="K188" s="59"/>
      <c r="L188" s="60"/>
      <c r="M188" s="60"/>
      <c r="N188" s="60"/>
    </row>
    <row r="189" ht="15.75" customHeight="1">
      <c r="E189" s="62"/>
      <c r="J189" s="61"/>
      <c r="K189" s="59"/>
      <c r="L189" s="60"/>
      <c r="M189" s="60"/>
      <c r="N189" s="60"/>
    </row>
    <row r="190" ht="15.75" customHeight="1">
      <c r="E190" s="62"/>
      <c r="J190" s="61"/>
      <c r="K190" s="59"/>
      <c r="L190" s="60"/>
      <c r="M190" s="60"/>
      <c r="N190" s="60"/>
    </row>
    <row r="191" ht="15.75" customHeight="1">
      <c r="E191" s="62"/>
      <c r="J191" s="61"/>
      <c r="K191" s="59"/>
      <c r="L191" s="60"/>
      <c r="M191" s="60"/>
      <c r="N191" s="60"/>
    </row>
    <row r="192" ht="15.75" customHeight="1">
      <c r="E192" s="62"/>
      <c r="J192" s="61"/>
      <c r="K192" s="59"/>
      <c r="L192" s="60"/>
      <c r="M192" s="60"/>
      <c r="N192" s="60"/>
    </row>
    <row r="193" ht="15.75" customHeight="1">
      <c r="E193" s="62"/>
      <c r="J193" s="61"/>
      <c r="K193" s="59"/>
      <c r="L193" s="60"/>
      <c r="M193" s="60"/>
      <c r="N193" s="60"/>
    </row>
    <row r="194" ht="15.75" customHeight="1">
      <c r="E194" s="62"/>
      <c r="J194" s="61"/>
      <c r="K194" s="59"/>
      <c r="L194" s="60"/>
      <c r="M194" s="60"/>
      <c r="N194" s="60"/>
    </row>
    <row r="195" ht="15.75" customHeight="1">
      <c r="E195" s="62"/>
      <c r="J195" s="61"/>
      <c r="K195" s="59"/>
      <c r="L195" s="60"/>
      <c r="M195" s="60"/>
      <c r="N195" s="60"/>
    </row>
    <row r="196" ht="15.75" customHeight="1">
      <c r="E196" s="62"/>
      <c r="J196" s="61"/>
      <c r="K196" s="59"/>
      <c r="L196" s="60"/>
      <c r="M196" s="60"/>
      <c r="N196" s="60"/>
    </row>
    <row r="197" ht="15.75" customHeight="1">
      <c r="E197" s="62"/>
      <c r="J197" s="61"/>
      <c r="K197" s="59"/>
      <c r="L197" s="60"/>
      <c r="M197" s="60"/>
      <c r="N197" s="60"/>
    </row>
    <row r="198" ht="15.75" customHeight="1">
      <c r="E198" s="62"/>
      <c r="J198" s="61"/>
      <c r="K198" s="59"/>
      <c r="L198" s="60"/>
      <c r="M198" s="60"/>
      <c r="N198" s="60"/>
    </row>
    <row r="199" ht="15.75" customHeight="1">
      <c r="E199" s="62"/>
      <c r="J199" s="61"/>
      <c r="K199" s="59"/>
      <c r="L199" s="60"/>
      <c r="M199" s="60"/>
      <c r="N199" s="60"/>
    </row>
    <row r="200" ht="15.75" customHeight="1">
      <c r="E200" s="62"/>
      <c r="J200" s="61"/>
      <c r="K200" s="59"/>
      <c r="L200" s="60"/>
      <c r="M200" s="60"/>
      <c r="N200" s="60"/>
    </row>
    <row r="201" ht="15.75" customHeight="1">
      <c r="E201" s="62"/>
      <c r="J201" s="61"/>
      <c r="K201" s="59"/>
      <c r="L201" s="60"/>
      <c r="M201" s="60"/>
      <c r="N201" s="60"/>
    </row>
    <row r="202" ht="15.75" customHeight="1">
      <c r="E202" s="62"/>
      <c r="J202" s="61"/>
      <c r="K202" s="59"/>
      <c r="L202" s="60"/>
      <c r="M202" s="60"/>
      <c r="N202" s="60"/>
    </row>
    <row r="203" ht="15.75" customHeight="1">
      <c r="E203" s="62"/>
      <c r="J203" s="61"/>
      <c r="K203" s="59"/>
      <c r="L203" s="60"/>
      <c r="M203" s="60"/>
      <c r="N203" s="60"/>
    </row>
    <row r="204" ht="15.75" customHeight="1">
      <c r="E204" s="62"/>
      <c r="J204" s="61"/>
      <c r="K204" s="59"/>
      <c r="L204" s="60"/>
      <c r="M204" s="60"/>
      <c r="N204" s="60"/>
    </row>
    <row r="205" ht="15.75" customHeight="1">
      <c r="E205" s="62"/>
      <c r="J205" s="61"/>
      <c r="K205" s="59"/>
      <c r="L205" s="60"/>
      <c r="M205" s="60"/>
      <c r="N205" s="60"/>
    </row>
    <row r="206" ht="15.75" customHeight="1">
      <c r="E206" s="62"/>
      <c r="J206" s="61"/>
      <c r="K206" s="59"/>
      <c r="L206" s="60"/>
      <c r="M206" s="60"/>
      <c r="N206" s="60"/>
    </row>
    <row r="207" ht="15.75" customHeight="1">
      <c r="E207" s="62"/>
      <c r="J207" s="61"/>
      <c r="K207" s="59"/>
      <c r="L207" s="60"/>
      <c r="M207" s="60"/>
      <c r="N207" s="60"/>
    </row>
    <row r="208" ht="15.75" customHeight="1">
      <c r="E208" s="62"/>
      <c r="J208" s="61"/>
      <c r="K208" s="59"/>
      <c r="L208" s="60"/>
      <c r="M208" s="60"/>
      <c r="N208" s="60"/>
    </row>
    <row r="209" ht="15.75" customHeight="1">
      <c r="E209" s="62"/>
      <c r="J209" s="61"/>
      <c r="K209" s="59"/>
      <c r="L209" s="60"/>
      <c r="M209" s="60"/>
      <c r="N209" s="60"/>
    </row>
    <row r="210" ht="15.75" customHeight="1">
      <c r="E210" s="62"/>
      <c r="J210" s="61"/>
      <c r="K210" s="59"/>
      <c r="L210" s="60"/>
      <c r="M210" s="60"/>
      <c r="N210" s="60"/>
    </row>
    <row r="211" ht="15.75" customHeight="1">
      <c r="E211" s="62"/>
      <c r="J211" s="61"/>
      <c r="K211" s="59"/>
      <c r="L211" s="60"/>
      <c r="M211" s="60"/>
      <c r="N211" s="60"/>
    </row>
    <row r="212" ht="15.75" customHeight="1">
      <c r="E212" s="62"/>
      <c r="J212" s="61"/>
      <c r="K212" s="59"/>
      <c r="L212" s="60"/>
      <c r="M212" s="60"/>
      <c r="N212" s="60"/>
    </row>
    <row r="213" ht="15.75" customHeight="1">
      <c r="E213" s="62"/>
      <c r="J213" s="61"/>
      <c r="K213" s="59"/>
      <c r="L213" s="60"/>
      <c r="M213" s="60"/>
      <c r="N213" s="60"/>
    </row>
    <row r="214" ht="15.75" customHeight="1">
      <c r="E214" s="62"/>
      <c r="J214" s="61"/>
      <c r="K214" s="59"/>
      <c r="L214" s="60"/>
      <c r="M214" s="60"/>
      <c r="N214" s="60"/>
    </row>
    <row r="215" ht="15.75" customHeight="1">
      <c r="E215" s="62"/>
      <c r="J215" s="61"/>
      <c r="K215" s="59"/>
      <c r="L215" s="60"/>
      <c r="M215" s="60"/>
      <c r="N215" s="60"/>
    </row>
    <row r="216" ht="15.75" customHeight="1">
      <c r="E216" s="62"/>
      <c r="J216" s="61"/>
      <c r="K216" s="59"/>
      <c r="L216" s="60"/>
      <c r="M216" s="60"/>
      <c r="N216" s="60"/>
    </row>
    <row r="217" ht="15.75" customHeight="1">
      <c r="E217" s="62"/>
      <c r="J217" s="61"/>
      <c r="K217" s="59"/>
      <c r="L217" s="60"/>
      <c r="M217" s="60"/>
      <c r="N217" s="60"/>
    </row>
    <row r="218" ht="15.75" customHeight="1">
      <c r="E218" s="62"/>
      <c r="J218" s="61"/>
      <c r="K218" s="59"/>
      <c r="L218" s="60"/>
      <c r="M218" s="60"/>
      <c r="N218" s="60"/>
    </row>
    <row r="219" ht="15.75" customHeight="1">
      <c r="E219" s="62"/>
      <c r="J219" s="61"/>
      <c r="K219" s="59"/>
      <c r="L219" s="60"/>
      <c r="M219" s="60"/>
      <c r="N219" s="60"/>
    </row>
    <row r="220" ht="15.75" customHeight="1">
      <c r="E220" s="62"/>
      <c r="J220" s="61"/>
      <c r="K220" s="59"/>
      <c r="L220" s="60"/>
      <c r="M220" s="60"/>
      <c r="N220" s="60"/>
    </row>
    <row r="221" ht="15.75" customHeight="1">
      <c r="E221" s="62"/>
      <c r="J221" s="61"/>
      <c r="K221" s="59"/>
      <c r="L221" s="60"/>
      <c r="M221" s="60"/>
      <c r="N221" s="60"/>
    </row>
    <row r="222" ht="15.75" customHeight="1">
      <c r="E222" s="62"/>
      <c r="J222" s="61"/>
      <c r="K222" s="59"/>
      <c r="L222" s="60"/>
      <c r="M222" s="60"/>
      <c r="N222" s="60"/>
    </row>
    <row r="223" ht="15.75" customHeight="1">
      <c r="E223" s="62"/>
      <c r="J223" s="61"/>
      <c r="K223" s="59"/>
      <c r="L223" s="60"/>
      <c r="M223" s="60"/>
      <c r="N223" s="60"/>
    </row>
    <row r="224" ht="15.75" customHeight="1">
      <c r="E224" s="62"/>
      <c r="J224" s="61"/>
      <c r="K224" s="59"/>
      <c r="L224" s="60"/>
      <c r="M224" s="60"/>
      <c r="N224" s="60"/>
    </row>
    <row r="225" ht="15.75" customHeight="1">
      <c r="E225" s="62"/>
      <c r="J225" s="61"/>
      <c r="K225" s="59"/>
      <c r="L225" s="60"/>
      <c r="M225" s="60"/>
      <c r="N225" s="60"/>
    </row>
    <row r="226" ht="15.75" customHeight="1">
      <c r="E226" s="62"/>
      <c r="J226" s="61"/>
      <c r="K226" s="59"/>
      <c r="L226" s="60"/>
      <c r="M226" s="60"/>
      <c r="N226" s="60"/>
    </row>
    <row r="227" ht="15.75" customHeight="1">
      <c r="E227" s="62"/>
      <c r="J227" s="61"/>
      <c r="K227" s="59"/>
      <c r="L227" s="60"/>
      <c r="M227" s="60"/>
      <c r="N227" s="60"/>
    </row>
    <row r="228" ht="15.75" customHeight="1">
      <c r="E228" s="62"/>
      <c r="J228" s="61"/>
      <c r="K228" s="59"/>
      <c r="L228" s="60"/>
      <c r="M228" s="60"/>
      <c r="N228" s="60"/>
    </row>
    <row r="229" ht="15.75" customHeight="1">
      <c r="E229" s="62"/>
      <c r="J229" s="61"/>
      <c r="K229" s="59"/>
      <c r="L229" s="60"/>
      <c r="M229" s="60"/>
      <c r="N229" s="60"/>
    </row>
    <row r="230" ht="15.75" customHeight="1">
      <c r="E230" s="62"/>
      <c r="J230" s="61"/>
      <c r="K230" s="59"/>
      <c r="L230" s="60"/>
      <c r="M230" s="60"/>
      <c r="N230" s="60"/>
    </row>
    <row r="231" ht="15.75" customHeight="1">
      <c r="E231" s="62"/>
      <c r="J231" s="61"/>
      <c r="K231" s="59"/>
      <c r="L231" s="60"/>
      <c r="M231" s="60"/>
      <c r="N231" s="60"/>
    </row>
    <row r="232" ht="15.75" customHeight="1">
      <c r="E232" s="62"/>
      <c r="J232" s="61"/>
      <c r="K232" s="59"/>
      <c r="L232" s="60"/>
      <c r="M232" s="60"/>
      <c r="N232" s="60"/>
    </row>
    <row r="233" ht="15.75" customHeight="1">
      <c r="E233" s="62"/>
      <c r="J233" s="61"/>
      <c r="K233" s="59"/>
      <c r="L233" s="60"/>
      <c r="M233" s="60"/>
      <c r="N233" s="60"/>
    </row>
    <row r="234" ht="15.75" customHeight="1">
      <c r="E234" s="62"/>
      <c r="J234" s="61"/>
      <c r="K234" s="59"/>
      <c r="L234" s="60"/>
      <c r="M234" s="60"/>
      <c r="N234" s="60"/>
    </row>
    <row r="235" ht="15.75" customHeight="1">
      <c r="E235" s="62"/>
      <c r="J235" s="61"/>
      <c r="K235" s="59"/>
      <c r="L235" s="60"/>
      <c r="M235" s="60"/>
      <c r="N235" s="60"/>
    </row>
    <row r="236" ht="15.75" customHeight="1">
      <c r="E236" s="62"/>
      <c r="J236" s="61"/>
      <c r="K236" s="59"/>
      <c r="L236" s="60"/>
      <c r="M236" s="60"/>
      <c r="N236" s="60"/>
    </row>
    <row r="237" ht="15.75" customHeight="1">
      <c r="E237" s="62"/>
      <c r="J237" s="61"/>
      <c r="K237" s="59"/>
      <c r="L237" s="60"/>
      <c r="M237" s="60"/>
      <c r="N237" s="60"/>
    </row>
    <row r="238" ht="15.75" customHeight="1">
      <c r="E238" s="62"/>
      <c r="J238" s="61"/>
      <c r="K238" s="59"/>
      <c r="L238" s="60"/>
      <c r="M238" s="60"/>
      <c r="N238" s="60"/>
    </row>
    <row r="239" ht="15.75" customHeight="1">
      <c r="E239" s="62"/>
      <c r="J239" s="61"/>
      <c r="K239" s="59"/>
      <c r="L239" s="60"/>
      <c r="M239" s="60"/>
      <c r="N239" s="60"/>
    </row>
    <row r="240" ht="15.75" customHeight="1">
      <c r="E240" s="62"/>
      <c r="J240" s="61"/>
      <c r="K240" s="59"/>
      <c r="L240" s="60"/>
      <c r="M240" s="60"/>
      <c r="N240" s="60"/>
    </row>
    <row r="241" ht="15.75" customHeight="1">
      <c r="E241" s="62"/>
      <c r="J241" s="61"/>
      <c r="K241" s="59"/>
      <c r="L241" s="60"/>
      <c r="M241" s="60"/>
      <c r="N241" s="60"/>
    </row>
    <row r="242" ht="15.75" customHeight="1">
      <c r="E242" s="62"/>
      <c r="J242" s="61"/>
      <c r="K242" s="59"/>
      <c r="L242" s="60"/>
      <c r="M242" s="60"/>
      <c r="N242" s="60"/>
    </row>
    <row r="243" ht="15.75" customHeight="1">
      <c r="E243" s="62"/>
      <c r="J243" s="61"/>
      <c r="K243" s="59"/>
      <c r="L243" s="60"/>
      <c r="M243" s="60"/>
      <c r="N243" s="60"/>
    </row>
    <row r="244" ht="15.75" customHeight="1">
      <c r="E244" s="62"/>
      <c r="J244" s="61"/>
      <c r="K244" s="59"/>
      <c r="L244" s="60"/>
      <c r="M244" s="60"/>
      <c r="N244" s="60"/>
    </row>
    <row r="245" ht="15.75" customHeight="1">
      <c r="E245" s="62"/>
      <c r="J245" s="61"/>
      <c r="K245" s="59"/>
      <c r="L245" s="60"/>
      <c r="M245" s="60"/>
      <c r="N245" s="60"/>
    </row>
    <row r="246" ht="15.75" customHeight="1">
      <c r="E246" s="62"/>
      <c r="J246" s="61"/>
      <c r="K246" s="59"/>
      <c r="L246" s="60"/>
      <c r="M246" s="60"/>
      <c r="N246" s="60"/>
    </row>
    <row r="247" ht="15.75" customHeight="1">
      <c r="E247" s="62"/>
      <c r="J247" s="61"/>
      <c r="K247" s="59"/>
      <c r="L247" s="60"/>
      <c r="M247" s="60"/>
      <c r="N247" s="60"/>
    </row>
    <row r="248" ht="15.75" customHeight="1">
      <c r="E248" s="62"/>
      <c r="J248" s="61"/>
      <c r="K248" s="59"/>
      <c r="L248" s="60"/>
      <c r="M248" s="60"/>
      <c r="N248" s="60"/>
    </row>
    <row r="249" ht="15.75" customHeight="1">
      <c r="E249" s="62"/>
      <c r="J249" s="61"/>
      <c r="K249" s="59"/>
      <c r="L249" s="60"/>
      <c r="M249" s="60"/>
      <c r="N249" s="60"/>
    </row>
    <row r="250" ht="15.75" customHeight="1">
      <c r="E250" s="62"/>
      <c r="J250" s="61"/>
      <c r="K250" s="59"/>
      <c r="L250" s="60"/>
      <c r="M250" s="60"/>
      <c r="N250" s="60"/>
    </row>
    <row r="251" ht="15.75" customHeight="1">
      <c r="E251" s="62"/>
      <c r="J251" s="61"/>
      <c r="K251" s="59"/>
      <c r="L251" s="60"/>
      <c r="M251" s="60"/>
      <c r="N251" s="60"/>
    </row>
    <row r="252" ht="15.75" customHeight="1">
      <c r="E252" s="62"/>
      <c r="J252" s="61"/>
      <c r="K252" s="59"/>
      <c r="L252" s="60"/>
      <c r="M252" s="60"/>
      <c r="N252" s="60"/>
    </row>
    <row r="253" ht="15.75" customHeight="1">
      <c r="E253" s="62"/>
      <c r="J253" s="61"/>
      <c r="K253" s="59"/>
      <c r="L253" s="60"/>
      <c r="M253" s="60"/>
      <c r="N253" s="60"/>
    </row>
    <row r="254" ht="15.75" customHeight="1">
      <c r="E254" s="62"/>
      <c r="J254" s="61"/>
      <c r="K254" s="59"/>
      <c r="L254" s="60"/>
      <c r="M254" s="60"/>
      <c r="N254" s="60"/>
    </row>
    <row r="255" ht="15.75" customHeight="1">
      <c r="E255" s="62"/>
      <c r="J255" s="61"/>
      <c r="K255" s="59"/>
      <c r="L255" s="60"/>
      <c r="M255" s="60"/>
      <c r="N255" s="60"/>
    </row>
    <row r="256" ht="15.75" customHeight="1">
      <c r="E256" s="62"/>
      <c r="J256" s="61"/>
      <c r="K256" s="59"/>
      <c r="L256" s="60"/>
      <c r="M256" s="60"/>
      <c r="N256" s="60"/>
    </row>
    <row r="257" ht="15.75" customHeight="1">
      <c r="E257" s="62"/>
      <c r="J257" s="61"/>
      <c r="K257" s="59"/>
      <c r="L257" s="60"/>
      <c r="M257" s="60"/>
      <c r="N257" s="60"/>
    </row>
    <row r="258" ht="15.75" customHeight="1">
      <c r="E258" s="62"/>
      <c r="J258" s="61"/>
      <c r="K258" s="59"/>
      <c r="L258" s="60"/>
      <c r="M258" s="60"/>
      <c r="N258" s="60"/>
    </row>
    <row r="259" ht="15.75" customHeight="1">
      <c r="E259" s="62"/>
      <c r="J259" s="61"/>
      <c r="K259" s="59"/>
      <c r="L259" s="60"/>
      <c r="M259" s="60"/>
      <c r="N259" s="60"/>
    </row>
    <row r="260" ht="15.75" customHeight="1">
      <c r="E260" s="62"/>
      <c r="J260" s="61"/>
      <c r="K260" s="59"/>
      <c r="L260" s="60"/>
      <c r="M260" s="60"/>
      <c r="N260" s="60"/>
    </row>
    <row r="261" ht="15.75" customHeight="1">
      <c r="E261" s="62"/>
      <c r="J261" s="61"/>
      <c r="K261" s="59"/>
      <c r="L261" s="60"/>
      <c r="M261" s="60"/>
      <c r="N261" s="60"/>
    </row>
    <row r="262" ht="15.75" customHeight="1">
      <c r="E262" s="62"/>
      <c r="J262" s="61"/>
      <c r="K262" s="59"/>
      <c r="L262" s="60"/>
      <c r="M262" s="60"/>
      <c r="N262" s="60"/>
    </row>
    <row r="263" ht="15.75" customHeight="1">
      <c r="E263" s="62"/>
      <c r="J263" s="61"/>
      <c r="K263" s="59"/>
      <c r="L263" s="60"/>
      <c r="M263" s="60"/>
      <c r="N263" s="60"/>
    </row>
    <row r="264" ht="15.75" customHeight="1">
      <c r="E264" s="62"/>
      <c r="J264" s="61"/>
      <c r="K264" s="59"/>
      <c r="L264" s="60"/>
      <c r="M264" s="60"/>
      <c r="N264" s="60"/>
    </row>
    <row r="265" ht="15.75" customHeight="1">
      <c r="E265" s="62"/>
      <c r="J265" s="61"/>
      <c r="K265" s="59"/>
      <c r="L265" s="60"/>
      <c r="M265" s="60"/>
      <c r="N265" s="60"/>
    </row>
    <row r="266" ht="15.75" customHeight="1">
      <c r="E266" s="62"/>
      <c r="J266" s="61"/>
      <c r="K266" s="59"/>
      <c r="L266" s="60"/>
      <c r="M266" s="60"/>
      <c r="N266" s="60"/>
    </row>
    <row r="267" ht="15.75" customHeight="1">
      <c r="E267" s="62"/>
      <c r="J267" s="61"/>
      <c r="K267" s="59"/>
      <c r="L267" s="60"/>
      <c r="M267" s="60"/>
      <c r="N267" s="60"/>
    </row>
    <row r="268" ht="15.75" customHeight="1">
      <c r="E268" s="62"/>
      <c r="J268" s="61"/>
      <c r="K268" s="59"/>
      <c r="L268" s="60"/>
      <c r="M268" s="60"/>
      <c r="N268" s="60"/>
    </row>
    <row r="269" ht="15.75" customHeight="1">
      <c r="E269" s="62"/>
      <c r="J269" s="61"/>
      <c r="K269" s="59"/>
      <c r="L269" s="60"/>
      <c r="M269" s="60"/>
      <c r="N269" s="60"/>
    </row>
    <row r="270" ht="15.75" customHeight="1">
      <c r="E270" s="62"/>
      <c r="J270" s="61"/>
      <c r="K270" s="59"/>
      <c r="L270" s="60"/>
      <c r="M270" s="60"/>
      <c r="N270" s="60"/>
    </row>
    <row r="271" ht="15.75" customHeight="1">
      <c r="E271" s="62"/>
      <c r="J271" s="61"/>
      <c r="K271" s="59"/>
      <c r="L271" s="60"/>
      <c r="M271" s="60"/>
      <c r="N271" s="60"/>
    </row>
    <row r="272" ht="15.75" customHeight="1">
      <c r="E272" s="62"/>
      <c r="J272" s="61"/>
      <c r="K272" s="59"/>
      <c r="L272" s="60"/>
      <c r="M272" s="60"/>
      <c r="N272" s="60"/>
    </row>
    <row r="273" ht="15.75" customHeight="1">
      <c r="E273" s="62"/>
      <c r="J273" s="61"/>
      <c r="K273" s="59"/>
      <c r="L273" s="60"/>
      <c r="M273" s="60"/>
      <c r="N273" s="60"/>
    </row>
    <row r="274" ht="15.75" customHeight="1">
      <c r="E274" s="62"/>
      <c r="J274" s="61"/>
      <c r="K274" s="59"/>
      <c r="L274" s="60"/>
      <c r="M274" s="60"/>
      <c r="N274" s="60"/>
    </row>
    <row r="275" ht="15.75" customHeight="1">
      <c r="E275" s="62"/>
      <c r="J275" s="61"/>
      <c r="K275" s="59"/>
      <c r="L275" s="60"/>
      <c r="M275" s="60"/>
      <c r="N275" s="60"/>
    </row>
    <row r="276" ht="15.75" customHeight="1">
      <c r="E276" s="62"/>
      <c r="J276" s="61"/>
      <c r="K276" s="59"/>
      <c r="L276" s="60"/>
      <c r="M276" s="60"/>
      <c r="N276" s="60"/>
    </row>
    <row r="277" ht="15.75" customHeight="1">
      <c r="E277" s="62"/>
      <c r="J277" s="61"/>
      <c r="K277" s="59"/>
      <c r="L277" s="60"/>
      <c r="M277" s="60"/>
      <c r="N277" s="60"/>
    </row>
    <row r="278" ht="15.75" customHeight="1">
      <c r="E278" s="62"/>
      <c r="J278" s="61"/>
      <c r="K278" s="59"/>
      <c r="L278" s="60"/>
      <c r="M278" s="60"/>
      <c r="N278" s="60"/>
    </row>
    <row r="279" ht="15.75" customHeight="1">
      <c r="E279" s="62"/>
      <c r="J279" s="61"/>
      <c r="K279" s="59"/>
      <c r="L279" s="60"/>
      <c r="M279" s="60"/>
      <c r="N279" s="60"/>
    </row>
    <row r="280" ht="15.75" customHeight="1">
      <c r="E280" s="62"/>
      <c r="J280" s="61"/>
      <c r="K280" s="59"/>
      <c r="L280" s="60"/>
      <c r="M280" s="60"/>
      <c r="N280" s="60"/>
    </row>
    <row r="281" ht="15.75" customHeight="1">
      <c r="E281" s="62"/>
      <c r="J281" s="61"/>
      <c r="K281" s="59"/>
      <c r="L281" s="60"/>
      <c r="M281" s="60"/>
      <c r="N281" s="60"/>
    </row>
    <row r="282" ht="15.75" customHeight="1">
      <c r="E282" s="62"/>
      <c r="J282" s="61"/>
      <c r="K282" s="59"/>
      <c r="L282" s="60"/>
      <c r="M282" s="60"/>
      <c r="N282" s="60"/>
    </row>
    <row r="283" ht="15.75" customHeight="1">
      <c r="E283" s="62"/>
      <c r="J283" s="61"/>
      <c r="K283" s="59"/>
      <c r="L283" s="60"/>
      <c r="M283" s="60"/>
      <c r="N283" s="60"/>
    </row>
    <row r="284" ht="15.75" customHeight="1">
      <c r="E284" s="62"/>
      <c r="J284" s="61"/>
      <c r="K284" s="59"/>
      <c r="L284" s="60"/>
      <c r="M284" s="60"/>
      <c r="N284" s="60"/>
    </row>
    <row r="285" ht="15.75" customHeight="1">
      <c r="E285" s="62"/>
      <c r="J285" s="61"/>
      <c r="K285" s="59"/>
      <c r="L285" s="60"/>
      <c r="M285" s="60"/>
      <c r="N285" s="60"/>
    </row>
    <row r="286" ht="15.75" customHeight="1">
      <c r="E286" s="62"/>
      <c r="J286" s="61"/>
      <c r="K286" s="59"/>
      <c r="L286" s="60"/>
      <c r="M286" s="60"/>
      <c r="N286" s="60"/>
    </row>
    <row r="287" ht="15.75" customHeight="1">
      <c r="E287" s="62"/>
      <c r="J287" s="61"/>
      <c r="K287" s="59"/>
      <c r="L287" s="60"/>
      <c r="M287" s="60"/>
      <c r="N287" s="60"/>
    </row>
    <row r="288" ht="15.75" customHeight="1">
      <c r="E288" s="62"/>
      <c r="J288" s="61"/>
      <c r="K288" s="59"/>
      <c r="L288" s="60"/>
      <c r="M288" s="60"/>
      <c r="N288" s="60"/>
    </row>
    <row r="289" ht="15.75" customHeight="1">
      <c r="E289" s="62"/>
      <c r="J289" s="61"/>
      <c r="K289" s="59"/>
      <c r="L289" s="60"/>
      <c r="M289" s="60"/>
      <c r="N289" s="60"/>
    </row>
    <row r="290" ht="15.75" customHeight="1">
      <c r="E290" s="62"/>
      <c r="J290" s="61"/>
      <c r="K290" s="59"/>
      <c r="L290" s="60"/>
      <c r="M290" s="60"/>
      <c r="N290" s="60"/>
    </row>
    <row r="291" ht="15.75" customHeight="1">
      <c r="E291" s="62"/>
      <c r="J291" s="61"/>
      <c r="K291" s="59"/>
      <c r="L291" s="60"/>
      <c r="M291" s="60"/>
      <c r="N291" s="60"/>
    </row>
    <row r="292" ht="15.75" customHeight="1">
      <c r="E292" s="62"/>
      <c r="J292" s="61"/>
      <c r="K292" s="59"/>
      <c r="L292" s="60"/>
      <c r="M292" s="60"/>
      <c r="N292" s="60"/>
    </row>
    <row r="293" ht="15.75" customHeight="1">
      <c r="E293" s="62"/>
      <c r="J293" s="61"/>
      <c r="K293" s="59"/>
      <c r="L293" s="60"/>
      <c r="M293" s="60"/>
      <c r="N293" s="60"/>
    </row>
    <row r="294" ht="15.75" customHeight="1">
      <c r="E294" s="62"/>
      <c r="J294" s="61"/>
      <c r="K294" s="59"/>
      <c r="L294" s="60"/>
      <c r="M294" s="60"/>
      <c r="N294" s="60"/>
    </row>
    <row r="295" ht="15.75" customHeight="1">
      <c r="E295" s="62"/>
      <c r="J295" s="61"/>
      <c r="K295" s="59"/>
      <c r="L295" s="60"/>
      <c r="M295" s="60"/>
      <c r="N295" s="60"/>
    </row>
    <row r="296" ht="15.75" customHeight="1">
      <c r="E296" s="62"/>
      <c r="J296" s="61"/>
      <c r="K296" s="59"/>
      <c r="L296" s="60"/>
      <c r="M296" s="60"/>
      <c r="N296" s="60"/>
    </row>
    <row r="297" ht="15.75" customHeight="1">
      <c r="E297" s="62"/>
      <c r="J297" s="61"/>
      <c r="K297" s="59"/>
      <c r="L297" s="60"/>
      <c r="M297" s="60"/>
      <c r="N297" s="60"/>
    </row>
    <row r="298" ht="15.75" customHeight="1">
      <c r="E298" s="62"/>
      <c r="J298" s="61"/>
      <c r="K298" s="59"/>
      <c r="L298" s="60"/>
      <c r="M298" s="60"/>
      <c r="N298" s="60"/>
    </row>
    <row r="299" ht="15.75" customHeight="1">
      <c r="E299" s="62"/>
      <c r="J299" s="61"/>
      <c r="K299" s="59"/>
      <c r="L299" s="60"/>
      <c r="M299" s="60"/>
      <c r="N299" s="60"/>
    </row>
    <row r="300" ht="15.75" customHeight="1">
      <c r="E300" s="62"/>
      <c r="J300" s="61"/>
      <c r="K300" s="59"/>
      <c r="L300" s="60"/>
      <c r="M300" s="60"/>
      <c r="N300" s="60"/>
    </row>
    <row r="301" ht="15.75" customHeight="1">
      <c r="E301" s="62"/>
      <c r="J301" s="61"/>
      <c r="K301" s="59"/>
      <c r="L301" s="60"/>
      <c r="M301" s="60"/>
      <c r="N301" s="60"/>
    </row>
    <row r="302" ht="15.75" customHeight="1">
      <c r="E302" s="62"/>
      <c r="J302" s="61"/>
      <c r="K302" s="59"/>
      <c r="L302" s="60"/>
      <c r="M302" s="60"/>
      <c r="N302" s="60"/>
    </row>
    <row r="303" ht="15.75" customHeight="1">
      <c r="E303" s="62"/>
      <c r="J303" s="61"/>
      <c r="K303" s="59"/>
      <c r="L303" s="60"/>
      <c r="M303" s="60"/>
      <c r="N303" s="60"/>
    </row>
    <row r="304" ht="15.75" customHeight="1">
      <c r="E304" s="62"/>
      <c r="J304" s="61"/>
      <c r="K304" s="59"/>
      <c r="L304" s="60"/>
      <c r="M304" s="60"/>
      <c r="N304" s="60"/>
    </row>
    <row r="305" ht="15.75" customHeight="1">
      <c r="E305" s="62"/>
      <c r="J305" s="61"/>
      <c r="K305" s="59"/>
      <c r="L305" s="60"/>
      <c r="M305" s="60"/>
      <c r="N305" s="60"/>
    </row>
    <row r="306" ht="15.75" customHeight="1">
      <c r="E306" s="62"/>
      <c r="J306" s="61"/>
      <c r="K306" s="59"/>
      <c r="L306" s="60"/>
      <c r="M306" s="60"/>
      <c r="N306" s="60"/>
    </row>
    <row r="307" ht="15.75" customHeight="1">
      <c r="E307" s="62"/>
      <c r="J307" s="61"/>
      <c r="K307" s="59"/>
      <c r="L307" s="60"/>
      <c r="M307" s="60"/>
      <c r="N307" s="60"/>
    </row>
    <row r="308" ht="15.75" customHeight="1">
      <c r="E308" s="62"/>
      <c r="J308" s="61"/>
      <c r="K308" s="59"/>
      <c r="L308" s="60"/>
      <c r="M308" s="60"/>
      <c r="N308" s="60"/>
    </row>
    <row r="309" ht="15.75" customHeight="1">
      <c r="E309" s="62"/>
      <c r="J309" s="61"/>
      <c r="K309" s="59"/>
      <c r="L309" s="60"/>
      <c r="M309" s="60"/>
      <c r="N309" s="60"/>
    </row>
    <row r="310" ht="15.75" customHeight="1">
      <c r="E310" s="62"/>
      <c r="J310" s="61"/>
      <c r="K310" s="59"/>
      <c r="L310" s="60"/>
      <c r="M310" s="60"/>
      <c r="N310" s="60"/>
    </row>
    <row r="311" ht="15.75" customHeight="1">
      <c r="E311" s="62"/>
      <c r="J311" s="61"/>
      <c r="K311" s="59"/>
      <c r="L311" s="60"/>
      <c r="M311" s="60"/>
      <c r="N311" s="60"/>
    </row>
    <row r="312" ht="15.75" customHeight="1">
      <c r="E312" s="62"/>
      <c r="J312" s="61"/>
      <c r="K312" s="59"/>
      <c r="L312" s="60"/>
      <c r="M312" s="60"/>
      <c r="N312" s="60"/>
    </row>
    <row r="313" ht="15.75" customHeight="1">
      <c r="E313" s="62"/>
      <c r="J313" s="61"/>
      <c r="K313" s="59"/>
      <c r="L313" s="60"/>
      <c r="M313" s="60"/>
      <c r="N313" s="60"/>
    </row>
    <row r="314" ht="15.75" customHeight="1">
      <c r="E314" s="62"/>
      <c r="J314" s="61"/>
      <c r="K314" s="59"/>
      <c r="L314" s="60"/>
      <c r="M314" s="60"/>
      <c r="N314" s="60"/>
    </row>
    <row r="315" ht="15.75" customHeight="1">
      <c r="E315" s="62"/>
      <c r="J315" s="61"/>
      <c r="K315" s="59"/>
      <c r="L315" s="60"/>
      <c r="M315" s="60"/>
      <c r="N315" s="60"/>
    </row>
    <row r="316" ht="15.75" customHeight="1">
      <c r="E316" s="62"/>
      <c r="J316" s="61"/>
      <c r="K316" s="59"/>
      <c r="L316" s="60"/>
      <c r="M316" s="60"/>
      <c r="N316" s="60"/>
    </row>
    <row r="317" ht="15.75" customHeight="1">
      <c r="E317" s="62"/>
      <c r="J317" s="61"/>
      <c r="K317" s="59"/>
      <c r="L317" s="60"/>
      <c r="M317" s="60"/>
      <c r="N317" s="60"/>
    </row>
    <row r="318" ht="15.75" customHeight="1">
      <c r="E318" s="62"/>
      <c r="J318" s="61"/>
      <c r="K318" s="59"/>
      <c r="L318" s="60"/>
      <c r="M318" s="60"/>
      <c r="N318" s="60"/>
    </row>
    <row r="319" ht="15.75" customHeight="1">
      <c r="E319" s="62"/>
      <c r="J319" s="61"/>
      <c r="K319" s="59"/>
      <c r="L319" s="60"/>
      <c r="M319" s="60"/>
      <c r="N319" s="60"/>
    </row>
    <row r="320" ht="15.75" customHeight="1">
      <c r="E320" s="62"/>
      <c r="J320" s="61"/>
      <c r="K320" s="59"/>
      <c r="L320" s="60"/>
      <c r="M320" s="60"/>
      <c r="N320" s="60"/>
    </row>
    <row r="321" ht="15.75" customHeight="1">
      <c r="E321" s="62"/>
      <c r="J321" s="61"/>
      <c r="K321" s="59"/>
      <c r="L321" s="60"/>
      <c r="M321" s="60"/>
      <c r="N321" s="60"/>
    </row>
    <row r="322" ht="15.75" customHeight="1">
      <c r="E322" s="62"/>
      <c r="J322" s="61"/>
      <c r="K322" s="59"/>
      <c r="L322" s="60"/>
      <c r="M322" s="60"/>
      <c r="N322" s="60"/>
    </row>
    <row r="323" ht="15.75" customHeight="1">
      <c r="E323" s="62"/>
      <c r="J323" s="61"/>
      <c r="K323" s="59"/>
      <c r="L323" s="60"/>
      <c r="M323" s="60"/>
      <c r="N323" s="60"/>
    </row>
    <row r="324" ht="15.75" customHeight="1">
      <c r="E324" s="62"/>
      <c r="J324" s="61"/>
      <c r="K324" s="59"/>
      <c r="L324" s="60"/>
      <c r="M324" s="60"/>
      <c r="N324" s="60"/>
    </row>
    <row r="325" ht="15.75" customHeight="1">
      <c r="E325" s="62"/>
      <c r="J325" s="61"/>
      <c r="K325" s="59"/>
      <c r="L325" s="60"/>
      <c r="M325" s="60"/>
      <c r="N325" s="60"/>
    </row>
    <row r="326" ht="15.75" customHeight="1">
      <c r="E326" s="62"/>
      <c r="J326" s="61"/>
      <c r="K326" s="59"/>
      <c r="L326" s="60"/>
      <c r="M326" s="60"/>
      <c r="N326" s="60"/>
    </row>
    <row r="327" ht="15.75" customHeight="1">
      <c r="E327" s="62"/>
      <c r="J327" s="61"/>
      <c r="K327" s="59"/>
      <c r="L327" s="60"/>
      <c r="M327" s="60"/>
      <c r="N327" s="60"/>
    </row>
    <row r="328" ht="15.75" customHeight="1">
      <c r="E328" s="62"/>
      <c r="J328" s="61"/>
      <c r="K328" s="59"/>
      <c r="L328" s="60"/>
      <c r="M328" s="60"/>
      <c r="N328" s="60"/>
    </row>
    <row r="329" ht="15.75" customHeight="1">
      <c r="E329" s="62"/>
      <c r="J329" s="61"/>
      <c r="K329" s="59"/>
      <c r="L329" s="60"/>
      <c r="M329" s="60"/>
      <c r="N329" s="60"/>
    </row>
    <row r="330" ht="15.75" customHeight="1">
      <c r="E330" s="62"/>
      <c r="J330" s="61"/>
      <c r="K330" s="59"/>
      <c r="L330" s="60"/>
      <c r="M330" s="60"/>
      <c r="N330" s="60"/>
    </row>
    <row r="331" ht="15.75" customHeight="1">
      <c r="E331" s="62"/>
      <c r="J331" s="61"/>
      <c r="K331" s="59"/>
      <c r="L331" s="60"/>
      <c r="M331" s="60"/>
      <c r="N331" s="60"/>
    </row>
    <row r="332" ht="15.75" customHeight="1">
      <c r="E332" s="62"/>
      <c r="J332" s="61"/>
      <c r="K332" s="59"/>
      <c r="L332" s="60"/>
      <c r="M332" s="60"/>
      <c r="N332" s="60"/>
    </row>
    <row r="333" ht="15.75" customHeight="1">
      <c r="E333" s="62"/>
      <c r="J333" s="61"/>
      <c r="K333" s="59"/>
      <c r="L333" s="60"/>
      <c r="M333" s="60"/>
      <c r="N333" s="60"/>
    </row>
    <row r="334" ht="15.75" customHeight="1">
      <c r="E334" s="62"/>
      <c r="J334" s="61"/>
      <c r="K334" s="59"/>
      <c r="L334" s="60"/>
      <c r="M334" s="60"/>
      <c r="N334" s="60"/>
    </row>
    <row r="335" ht="15.75" customHeight="1">
      <c r="E335" s="62"/>
      <c r="J335" s="61"/>
      <c r="K335" s="59"/>
      <c r="L335" s="60"/>
      <c r="M335" s="60"/>
      <c r="N335" s="60"/>
    </row>
    <row r="336" ht="15.75" customHeight="1">
      <c r="E336" s="62"/>
      <c r="J336" s="61"/>
      <c r="K336" s="59"/>
      <c r="L336" s="60"/>
      <c r="M336" s="60"/>
      <c r="N336" s="60"/>
    </row>
    <row r="337" ht="15.75" customHeight="1">
      <c r="E337" s="62"/>
      <c r="J337" s="61"/>
      <c r="K337" s="59"/>
      <c r="L337" s="60"/>
      <c r="M337" s="60"/>
      <c r="N337" s="60"/>
    </row>
    <row r="338" ht="15.75" customHeight="1">
      <c r="E338" s="62"/>
      <c r="J338" s="61"/>
      <c r="K338" s="59"/>
      <c r="L338" s="60"/>
      <c r="M338" s="60"/>
      <c r="N338" s="60"/>
    </row>
    <row r="339" ht="15.75" customHeight="1">
      <c r="E339" s="62"/>
      <c r="J339" s="61"/>
      <c r="K339" s="59"/>
      <c r="L339" s="60"/>
      <c r="M339" s="60"/>
      <c r="N339" s="60"/>
    </row>
    <row r="340" ht="15.75" customHeight="1">
      <c r="E340" s="62"/>
      <c r="J340" s="61"/>
      <c r="K340" s="59"/>
      <c r="L340" s="60"/>
      <c r="M340" s="60"/>
      <c r="N340" s="60"/>
    </row>
    <row r="341" ht="15.75" customHeight="1">
      <c r="E341" s="62"/>
      <c r="J341" s="61"/>
      <c r="K341" s="59"/>
      <c r="L341" s="60"/>
      <c r="M341" s="60"/>
      <c r="N341" s="60"/>
    </row>
    <row r="342" ht="15.75" customHeight="1">
      <c r="E342" s="62"/>
      <c r="J342" s="61"/>
      <c r="K342" s="59"/>
      <c r="L342" s="60"/>
      <c r="M342" s="60"/>
      <c r="N342" s="60"/>
    </row>
    <row r="343" ht="15.75" customHeight="1">
      <c r="E343" s="62"/>
      <c r="J343" s="61"/>
      <c r="K343" s="59"/>
      <c r="L343" s="60"/>
      <c r="M343" s="60"/>
      <c r="N343" s="60"/>
    </row>
    <row r="344" ht="15.75" customHeight="1">
      <c r="E344" s="62"/>
      <c r="J344" s="61"/>
      <c r="K344" s="59"/>
      <c r="L344" s="60"/>
      <c r="M344" s="60"/>
      <c r="N344" s="60"/>
    </row>
    <row r="345" ht="15.75" customHeight="1">
      <c r="E345" s="62"/>
      <c r="J345" s="61"/>
      <c r="K345" s="59"/>
      <c r="L345" s="60"/>
      <c r="M345" s="60"/>
      <c r="N345" s="60"/>
    </row>
    <row r="346" ht="15.75" customHeight="1">
      <c r="E346" s="62"/>
      <c r="J346" s="61"/>
      <c r="K346" s="59"/>
      <c r="L346" s="60"/>
      <c r="M346" s="60"/>
      <c r="N346" s="60"/>
    </row>
    <row r="347" ht="15.75" customHeight="1">
      <c r="E347" s="62"/>
      <c r="J347" s="61"/>
      <c r="K347" s="59"/>
      <c r="L347" s="60"/>
      <c r="M347" s="60"/>
      <c r="N347" s="60"/>
    </row>
    <row r="348" ht="15.75" customHeight="1">
      <c r="E348" s="62"/>
      <c r="J348" s="61"/>
      <c r="K348" s="59"/>
      <c r="L348" s="60"/>
      <c r="M348" s="60"/>
      <c r="N348" s="60"/>
    </row>
    <row r="349" ht="15.75" customHeight="1">
      <c r="E349" s="62"/>
      <c r="J349" s="61"/>
      <c r="K349" s="59"/>
      <c r="L349" s="60"/>
      <c r="M349" s="60"/>
      <c r="N349" s="60"/>
    </row>
    <row r="350" ht="15.75" customHeight="1">
      <c r="E350" s="62"/>
      <c r="J350" s="61"/>
      <c r="K350" s="59"/>
      <c r="L350" s="60"/>
      <c r="M350" s="60"/>
      <c r="N350" s="60"/>
    </row>
    <row r="351" ht="15.75" customHeight="1">
      <c r="E351" s="62"/>
      <c r="J351" s="61"/>
      <c r="K351" s="59"/>
      <c r="L351" s="60"/>
      <c r="M351" s="60"/>
      <c r="N351" s="60"/>
    </row>
    <row r="352" ht="15.75" customHeight="1">
      <c r="E352" s="62"/>
      <c r="J352" s="61"/>
      <c r="K352" s="59"/>
      <c r="L352" s="60"/>
      <c r="M352" s="60"/>
      <c r="N352" s="60"/>
    </row>
    <row r="353" ht="15.75" customHeight="1">
      <c r="E353" s="62"/>
      <c r="J353" s="61"/>
      <c r="K353" s="59"/>
      <c r="L353" s="60"/>
      <c r="M353" s="60"/>
      <c r="N353" s="60"/>
    </row>
    <row r="354" ht="15.75" customHeight="1">
      <c r="E354" s="62"/>
      <c r="J354" s="61"/>
      <c r="K354" s="59"/>
      <c r="L354" s="60"/>
      <c r="M354" s="60"/>
      <c r="N354" s="60"/>
    </row>
    <row r="355" ht="15.75" customHeight="1">
      <c r="E355" s="62"/>
      <c r="J355" s="61"/>
      <c r="K355" s="59"/>
      <c r="L355" s="60"/>
      <c r="M355" s="60"/>
      <c r="N355" s="60"/>
    </row>
    <row r="356" ht="15.75" customHeight="1">
      <c r="E356" s="62"/>
      <c r="J356" s="61"/>
      <c r="K356" s="59"/>
      <c r="L356" s="60"/>
      <c r="M356" s="60"/>
      <c r="N356" s="60"/>
    </row>
    <row r="357" ht="15.75" customHeight="1">
      <c r="E357" s="62"/>
      <c r="J357" s="61"/>
      <c r="K357" s="59"/>
      <c r="L357" s="60"/>
      <c r="M357" s="60"/>
      <c r="N357" s="60"/>
    </row>
    <row r="358" ht="15.75" customHeight="1">
      <c r="E358" s="62"/>
      <c r="J358" s="61"/>
      <c r="K358" s="59"/>
      <c r="L358" s="60"/>
      <c r="M358" s="60"/>
      <c r="N358" s="60"/>
    </row>
    <row r="359" ht="15.75" customHeight="1">
      <c r="E359" s="62"/>
      <c r="J359" s="61"/>
      <c r="K359" s="59"/>
      <c r="L359" s="60"/>
      <c r="M359" s="60"/>
      <c r="N359" s="60"/>
    </row>
    <row r="360" ht="15.75" customHeight="1">
      <c r="E360" s="62"/>
      <c r="J360" s="61"/>
      <c r="K360" s="59"/>
      <c r="L360" s="60"/>
      <c r="M360" s="60"/>
      <c r="N360" s="60"/>
    </row>
    <row r="361" ht="15.75" customHeight="1">
      <c r="E361" s="62"/>
      <c r="J361" s="61"/>
      <c r="K361" s="59"/>
      <c r="L361" s="60"/>
      <c r="M361" s="60"/>
      <c r="N361" s="60"/>
    </row>
    <row r="362" ht="15.75" customHeight="1">
      <c r="E362" s="62"/>
      <c r="J362" s="61"/>
      <c r="K362" s="59"/>
      <c r="L362" s="60"/>
      <c r="M362" s="60"/>
      <c r="N362" s="60"/>
    </row>
    <row r="363" ht="15.75" customHeight="1">
      <c r="E363" s="62"/>
      <c r="J363" s="61"/>
      <c r="K363" s="59"/>
      <c r="L363" s="60"/>
      <c r="M363" s="60"/>
      <c r="N363" s="60"/>
    </row>
    <row r="364" ht="15.75" customHeight="1">
      <c r="E364" s="62"/>
      <c r="J364" s="61"/>
      <c r="K364" s="59"/>
      <c r="L364" s="60"/>
      <c r="M364" s="60"/>
      <c r="N364" s="60"/>
    </row>
    <row r="365" ht="15.75" customHeight="1">
      <c r="E365" s="62"/>
      <c r="J365" s="61"/>
      <c r="K365" s="59"/>
      <c r="L365" s="60"/>
      <c r="M365" s="60"/>
      <c r="N365" s="60"/>
    </row>
    <row r="366" ht="15.75" customHeight="1">
      <c r="E366" s="62"/>
      <c r="J366" s="61"/>
      <c r="K366" s="59"/>
      <c r="L366" s="60"/>
      <c r="M366" s="60"/>
      <c r="N366" s="60"/>
    </row>
    <row r="367" ht="15.75" customHeight="1">
      <c r="E367" s="62"/>
      <c r="J367" s="61"/>
      <c r="K367" s="59"/>
      <c r="L367" s="60"/>
      <c r="M367" s="60"/>
      <c r="N367" s="60"/>
    </row>
    <row r="368" ht="15.75" customHeight="1">
      <c r="E368" s="62"/>
      <c r="J368" s="61"/>
      <c r="K368" s="59"/>
      <c r="L368" s="60"/>
      <c r="M368" s="60"/>
      <c r="N368" s="60"/>
    </row>
    <row r="369" ht="15.75" customHeight="1">
      <c r="E369" s="62"/>
      <c r="J369" s="61"/>
      <c r="K369" s="59"/>
      <c r="L369" s="60"/>
      <c r="M369" s="60"/>
      <c r="N369" s="60"/>
    </row>
    <row r="370" ht="15.75" customHeight="1">
      <c r="E370" s="62"/>
      <c r="J370" s="61"/>
      <c r="K370" s="59"/>
      <c r="L370" s="60"/>
      <c r="M370" s="60"/>
      <c r="N370" s="60"/>
    </row>
    <row r="371" ht="15.75" customHeight="1">
      <c r="E371" s="62"/>
      <c r="J371" s="61"/>
      <c r="K371" s="59"/>
      <c r="L371" s="60"/>
      <c r="M371" s="60"/>
      <c r="N371" s="60"/>
    </row>
    <row r="372" ht="15.75" customHeight="1">
      <c r="E372" s="62"/>
      <c r="J372" s="61"/>
      <c r="K372" s="59"/>
      <c r="L372" s="60"/>
      <c r="M372" s="60"/>
      <c r="N372" s="60"/>
    </row>
    <row r="373" ht="15.75" customHeight="1">
      <c r="E373" s="62"/>
      <c r="J373" s="61"/>
      <c r="K373" s="59"/>
      <c r="L373" s="60"/>
      <c r="M373" s="60"/>
      <c r="N373" s="60"/>
    </row>
    <row r="374" ht="15.75" customHeight="1">
      <c r="E374" s="62"/>
      <c r="J374" s="61"/>
      <c r="K374" s="59"/>
      <c r="L374" s="60"/>
      <c r="M374" s="60"/>
      <c r="N374" s="60"/>
    </row>
    <row r="375" ht="15.75" customHeight="1">
      <c r="E375" s="62"/>
      <c r="J375" s="61"/>
      <c r="K375" s="59"/>
      <c r="L375" s="60"/>
      <c r="M375" s="60"/>
      <c r="N375" s="60"/>
    </row>
    <row r="376" ht="15.75" customHeight="1">
      <c r="E376" s="62"/>
      <c r="J376" s="61"/>
      <c r="K376" s="59"/>
      <c r="L376" s="60"/>
      <c r="M376" s="60"/>
      <c r="N376" s="60"/>
    </row>
    <row r="377" ht="15.75" customHeight="1">
      <c r="E377" s="62"/>
      <c r="J377" s="61"/>
      <c r="K377" s="59"/>
      <c r="L377" s="60"/>
      <c r="M377" s="60"/>
      <c r="N377" s="60"/>
    </row>
    <row r="378" ht="15.75" customHeight="1">
      <c r="E378" s="62"/>
      <c r="J378" s="61"/>
      <c r="K378" s="59"/>
      <c r="L378" s="60"/>
      <c r="M378" s="60"/>
      <c r="N378" s="60"/>
    </row>
    <row r="379" ht="15.75" customHeight="1">
      <c r="E379" s="62"/>
      <c r="J379" s="61"/>
      <c r="K379" s="59"/>
      <c r="L379" s="60"/>
      <c r="M379" s="60"/>
      <c r="N379" s="60"/>
    </row>
    <row r="380" ht="15.75" customHeight="1">
      <c r="E380" s="62"/>
      <c r="J380" s="61"/>
      <c r="K380" s="59"/>
      <c r="L380" s="60"/>
      <c r="M380" s="60"/>
      <c r="N380" s="60"/>
    </row>
    <row r="381" ht="15.75" customHeight="1">
      <c r="E381" s="62"/>
      <c r="J381" s="61"/>
      <c r="K381" s="59"/>
      <c r="L381" s="60"/>
      <c r="M381" s="60"/>
      <c r="N381" s="60"/>
    </row>
    <row r="382" ht="15.75" customHeight="1">
      <c r="E382" s="62"/>
      <c r="J382" s="61"/>
      <c r="K382" s="59"/>
      <c r="L382" s="60"/>
      <c r="M382" s="60"/>
      <c r="N382" s="60"/>
    </row>
    <row r="383" ht="15.75" customHeight="1">
      <c r="E383" s="62"/>
      <c r="J383" s="61"/>
      <c r="K383" s="59"/>
      <c r="L383" s="60"/>
      <c r="M383" s="60"/>
      <c r="N383" s="60"/>
    </row>
    <row r="384" ht="15.75" customHeight="1">
      <c r="E384" s="62"/>
      <c r="J384" s="61"/>
      <c r="K384" s="59"/>
      <c r="L384" s="60"/>
      <c r="M384" s="60"/>
      <c r="N384" s="60"/>
    </row>
    <row r="385" ht="15.75" customHeight="1">
      <c r="E385" s="62"/>
      <c r="J385" s="61"/>
      <c r="K385" s="59"/>
      <c r="L385" s="60"/>
      <c r="M385" s="60"/>
      <c r="N385" s="60"/>
    </row>
    <row r="386" ht="15.75" customHeight="1">
      <c r="E386" s="62"/>
      <c r="J386" s="61"/>
      <c r="K386" s="59"/>
      <c r="L386" s="60"/>
      <c r="M386" s="60"/>
      <c r="N386" s="60"/>
    </row>
    <row r="387" ht="15.75" customHeight="1">
      <c r="E387" s="62"/>
      <c r="J387" s="61"/>
      <c r="K387" s="59"/>
      <c r="L387" s="60"/>
      <c r="M387" s="60"/>
      <c r="N387" s="60"/>
    </row>
    <row r="388" ht="15.75" customHeight="1">
      <c r="E388" s="62"/>
      <c r="J388" s="61"/>
      <c r="K388" s="59"/>
      <c r="L388" s="60"/>
      <c r="M388" s="60"/>
      <c r="N388" s="60"/>
    </row>
    <row r="389" ht="15.75" customHeight="1">
      <c r="E389" s="62"/>
      <c r="J389" s="61"/>
      <c r="K389" s="59"/>
      <c r="L389" s="60"/>
      <c r="M389" s="60"/>
      <c r="N389" s="60"/>
    </row>
    <row r="390" ht="15.75" customHeight="1">
      <c r="E390" s="62"/>
      <c r="J390" s="61"/>
      <c r="K390" s="59"/>
      <c r="L390" s="60"/>
      <c r="M390" s="60"/>
      <c r="N390" s="60"/>
    </row>
    <row r="391" ht="15.75" customHeight="1">
      <c r="E391" s="62"/>
      <c r="J391" s="61"/>
      <c r="K391" s="59"/>
      <c r="L391" s="60"/>
      <c r="M391" s="60"/>
      <c r="N391" s="60"/>
    </row>
    <row r="392" ht="15.75" customHeight="1">
      <c r="E392" s="62"/>
      <c r="J392" s="61"/>
      <c r="K392" s="59"/>
      <c r="L392" s="60"/>
      <c r="M392" s="60"/>
      <c r="N392" s="60"/>
    </row>
    <row r="393" ht="15.75" customHeight="1">
      <c r="E393" s="62"/>
      <c r="J393" s="61"/>
      <c r="K393" s="59"/>
      <c r="L393" s="60"/>
      <c r="M393" s="60"/>
      <c r="N393" s="60"/>
    </row>
    <row r="394" ht="15.75" customHeight="1">
      <c r="E394" s="62"/>
      <c r="J394" s="61"/>
      <c r="K394" s="59"/>
      <c r="L394" s="60"/>
      <c r="M394" s="60"/>
      <c r="N394" s="60"/>
    </row>
    <row r="395" ht="15.75" customHeight="1">
      <c r="E395" s="62"/>
      <c r="J395" s="61"/>
      <c r="K395" s="59"/>
      <c r="L395" s="60"/>
      <c r="M395" s="60"/>
      <c r="N395" s="60"/>
    </row>
    <row r="396" ht="15.75" customHeight="1">
      <c r="E396" s="62"/>
      <c r="J396" s="61"/>
      <c r="K396" s="59"/>
      <c r="L396" s="60"/>
      <c r="M396" s="60"/>
      <c r="N396" s="60"/>
    </row>
    <row r="397" ht="15.75" customHeight="1">
      <c r="E397" s="62"/>
      <c r="J397" s="61"/>
      <c r="K397" s="59"/>
      <c r="L397" s="60"/>
      <c r="M397" s="60"/>
      <c r="N397" s="60"/>
    </row>
    <row r="398" ht="15.75" customHeight="1">
      <c r="E398" s="62"/>
      <c r="J398" s="61"/>
      <c r="K398" s="59"/>
      <c r="L398" s="60"/>
      <c r="M398" s="60"/>
      <c r="N398" s="60"/>
    </row>
    <row r="399" ht="15.75" customHeight="1">
      <c r="E399" s="62"/>
      <c r="J399" s="61"/>
      <c r="K399" s="59"/>
      <c r="L399" s="60"/>
      <c r="M399" s="60"/>
      <c r="N399" s="60"/>
    </row>
    <row r="400" ht="15.75" customHeight="1">
      <c r="E400" s="62"/>
      <c r="J400" s="61"/>
      <c r="K400" s="59"/>
      <c r="L400" s="60"/>
      <c r="M400" s="60"/>
      <c r="N400" s="60"/>
    </row>
    <row r="401" ht="15.75" customHeight="1">
      <c r="E401" s="62"/>
      <c r="J401" s="61"/>
      <c r="K401" s="59"/>
      <c r="L401" s="60"/>
      <c r="M401" s="60"/>
      <c r="N401" s="60"/>
    </row>
    <row r="402" ht="15.75" customHeight="1">
      <c r="E402" s="62"/>
      <c r="J402" s="61"/>
      <c r="K402" s="59"/>
      <c r="L402" s="60"/>
      <c r="M402" s="60"/>
      <c r="N402" s="60"/>
    </row>
    <row r="403" ht="15.75" customHeight="1">
      <c r="E403" s="62"/>
      <c r="J403" s="61"/>
      <c r="K403" s="59"/>
      <c r="L403" s="60"/>
      <c r="M403" s="60"/>
      <c r="N403" s="60"/>
    </row>
    <row r="404" ht="15.75" customHeight="1">
      <c r="E404" s="62"/>
      <c r="J404" s="61"/>
      <c r="K404" s="59"/>
      <c r="L404" s="60"/>
      <c r="M404" s="60"/>
      <c r="N404" s="60"/>
    </row>
    <row r="405" ht="15.75" customHeight="1">
      <c r="E405" s="62"/>
      <c r="J405" s="61"/>
      <c r="K405" s="59"/>
      <c r="L405" s="60"/>
      <c r="M405" s="60"/>
      <c r="N405" s="60"/>
    </row>
    <row r="406" ht="15.75" customHeight="1">
      <c r="E406" s="62"/>
      <c r="J406" s="61"/>
      <c r="K406" s="59"/>
      <c r="L406" s="60"/>
      <c r="M406" s="60"/>
      <c r="N406" s="60"/>
    </row>
    <row r="407" ht="15.75" customHeight="1">
      <c r="E407" s="62"/>
      <c r="J407" s="61"/>
      <c r="K407" s="59"/>
      <c r="L407" s="60"/>
      <c r="M407" s="60"/>
      <c r="N407" s="60"/>
    </row>
    <row r="408" ht="15.75" customHeight="1">
      <c r="E408" s="62"/>
      <c r="J408" s="61"/>
      <c r="K408" s="59"/>
      <c r="L408" s="60"/>
      <c r="M408" s="60"/>
      <c r="N408" s="60"/>
    </row>
    <row r="409" ht="15.75" customHeight="1">
      <c r="E409" s="62"/>
      <c r="J409" s="61"/>
      <c r="K409" s="59"/>
      <c r="L409" s="60"/>
      <c r="M409" s="60"/>
      <c r="N409" s="60"/>
    </row>
    <row r="410" ht="15.75" customHeight="1">
      <c r="E410" s="62"/>
      <c r="J410" s="61"/>
      <c r="K410" s="59"/>
      <c r="L410" s="60"/>
      <c r="M410" s="60"/>
      <c r="N410" s="60"/>
    </row>
    <row r="411" ht="15.75" customHeight="1">
      <c r="E411" s="62"/>
      <c r="J411" s="61"/>
      <c r="K411" s="59"/>
      <c r="L411" s="60"/>
      <c r="M411" s="60"/>
      <c r="N411" s="60"/>
    </row>
    <row r="412" ht="15.75" customHeight="1">
      <c r="E412" s="62"/>
      <c r="J412" s="61"/>
      <c r="K412" s="59"/>
      <c r="L412" s="60"/>
      <c r="M412" s="60"/>
      <c r="N412" s="60"/>
    </row>
    <row r="413" ht="15.75" customHeight="1">
      <c r="E413" s="62"/>
      <c r="J413" s="61"/>
      <c r="K413" s="59"/>
      <c r="L413" s="60"/>
      <c r="M413" s="60"/>
      <c r="N413" s="60"/>
    </row>
    <row r="414" ht="15.75" customHeight="1">
      <c r="E414" s="62"/>
      <c r="J414" s="61"/>
      <c r="K414" s="59"/>
      <c r="L414" s="60"/>
      <c r="M414" s="60"/>
      <c r="N414" s="60"/>
    </row>
    <row r="415" ht="15.75" customHeight="1">
      <c r="E415" s="62"/>
      <c r="J415" s="61"/>
      <c r="K415" s="59"/>
      <c r="L415" s="60"/>
      <c r="M415" s="60"/>
      <c r="N415" s="60"/>
    </row>
    <row r="416" ht="15.75" customHeight="1">
      <c r="E416" s="62"/>
      <c r="J416" s="61"/>
      <c r="K416" s="59"/>
      <c r="L416" s="60"/>
      <c r="M416" s="60"/>
      <c r="N416" s="60"/>
    </row>
    <row r="417" ht="15.75" customHeight="1">
      <c r="E417" s="62"/>
      <c r="J417" s="61"/>
      <c r="K417" s="59"/>
      <c r="L417" s="60"/>
      <c r="M417" s="60"/>
      <c r="N417" s="60"/>
    </row>
    <row r="418" ht="15.75" customHeight="1">
      <c r="E418" s="62"/>
      <c r="J418" s="61"/>
      <c r="K418" s="59"/>
      <c r="L418" s="60"/>
      <c r="M418" s="60"/>
      <c r="N418" s="60"/>
    </row>
    <row r="419" ht="15.75" customHeight="1">
      <c r="E419" s="62"/>
      <c r="J419" s="61"/>
      <c r="K419" s="59"/>
      <c r="L419" s="60"/>
      <c r="M419" s="60"/>
      <c r="N419" s="60"/>
    </row>
    <row r="420" ht="15.75" customHeight="1">
      <c r="E420" s="62"/>
      <c r="J420" s="61"/>
      <c r="K420" s="59"/>
      <c r="L420" s="60"/>
      <c r="M420" s="60"/>
      <c r="N420" s="60"/>
    </row>
    <row r="421" ht="15.75" customHeight="1">
      <c r="E421" s="62"/>
      <c r="J421" s="61"/>
      <c r="K421" s="59"/>
      <c r="L421" s="60"/>
      <c r="M421" s="60"/>
      <c r="N421" s="60"/>
    </row>
    <row r="422" ht="15.75" customHeight="1">
      <c r="E422" s="62"/>
      <c r="J422" s="61"/>
      <c r="K422" s="59"/>
      <c r="L422" s="60"/>
      <c r="M422" s="60"/>
      <c r="N422" s="60"/>
    </row>
    <row r="423" ht="15.75" customHeight="1">
      <c r="E423" s="62"/>
      <c r="J423" s="61"/>
      <c r="K423" s="59"/>
      <c r="L423" s="60"/>
      <c r="M423" s="60"/>
      <c r="N423" s="60"/>
    </row>
    <row r="424" ht="15.75" customHeight="1">
      <c r="E424" s="62"/>
      <c r="J424" s="61"/>
      <c r="K424" s="59"/>
      <c r="L424" s="60"/>
      <c r="M424" s="60"/>
      <c r="N424" s="60"/>
    </row>
    <row r="425" ht="15.75" customHeight="1">
      <c r="E425" s="62"/>
      <c r="J425" s="61"/>
      <c r="K425" s="59"/>
      <c r="L425" s="60"/>
      <c r="M425" s="60"/>
      <c r="N425" s="60"/>
    </row>
    <row r="426" ht="15.75" customHeight="1">
      <c r="E426" s="62"/>
      <c r="J426" s="61"/>
      <c r="K426" s="59"/>
      <c r="L426" s="60"/>
      <c r="M426" s="60"/>
      <c r="N426" s="60"/>
    </row>
    <row r="427" ht="15.75" customHeight="1">
      <c r="E427" s="62"/>
      <c r="J427" s="61"/>
      <c r="K427" s="59"/>
      <c r="L427" s="60"/>
      <c r="M427" s="60"/>
      <c r="N427" s="60"/>
    </row>
    <row r="428" ht="15.75" customHeight="1">
      <c r="E428" s="62"/>
      <c r="J428" s="61"/>
      <c r="K428" s="59"/>
      <c r="L428" s="60"/>
      <c r="M428" s="60"/>
      <c r="N428" s="60"/>
    </row>
    <row r="429" ht="15.75" customHeight="1">
      <c r="E429" s="62"/>
      <c r="J429" s="61"/>
      <c r="K429" s="59"/>
      <c r="L429" s="60"/>
      <c r="M429" s="60"/>
      <c r="N429" s="60"/>
    </row>
    <row r="430" ht="15.75" customHeight="1">
      <c r="E430" s="62"/>
      <c r="J430" s="61"/>
      <c r="K430" s="59"/>
      <c r="L430" s="60"/>
      <c r="M430" s="60"/>
      <c r="N430" s="60"/>
    </row>
    <row r="431" ht="15.75" customHeight="1">
      <c r="E431" s="62"/>
      <c r="J431" s="61"/>
      <c r="K431" s="59"/>
      <c r="L431" s="60"/>
      <c r="M431" s="60"/>
      <c r="N431" s="60"/>
    </row>
    <row r="432" ht="15.75" customHeight="1">
      <c r="E432" s="62"/>
      <c r="J432" s="61"/>
      <c r="K432" s="59"/>
      <c r="L432" s="60"/>
      <c r="M432" s="60"/>
      <c r="N432" s="60"/>
    </row>
    <row r="433" ht="15.75" customHeight="1">
      <c r="E433" s="62"/>
      <c r="J433" s="61"/>
      <c r="K433" s="59"/>
      <c r="L433" s="60"/>
      <c r="M433" s="60"/>
      <c r="N433" s="60"/>
    </row>
    <row r="434" ht="15.75" customHeight="1">
      <c r="E434" s="62"/>
      <c r="J434" s="61"/>
      <c r="K434" s="59"/>
      <c r="L434" s="60"/>
      <c r="M434" s="60"/>
      <c r="N434" s="60"/>
    </row>
    <row r="435" ht="15.75" customHeight="1">
      <c r="E435" s="62"/>
      <c r="J435" s="61"/>
      <c r="K435" s="59"/>
      <c r="L435" s="60"/>
      <c r="M435" s="60"/>
      <c r="N435" s="60"/>
    </row>
    <row r="436" ht="15.75" customHeight="1">
      <c r="E436" s="62"/>
      <c r="J436" s="61"/>
      <c r="K436" s="59"/>
      <c r="L436" s="60"/>
      <c r="M436" s="60"/>
      <c r="N436" s="60"/>
    </row>
    <row r="437" ht="15.75" customHeight="1">
      <c r="E437" s="62"/>
      <c r="J437" s="61"/>
      <c r="K437" s="59"/>
      <c r="L437" s="60"/>
      <c r="M437" s="60"/>
      <c r="N437" s="60"/>
    </row>
    <row r="438" ht="15.75" customHeight="1">
      <c r="E438" s="62"/>
      <c r="J438" s="61"/>
      <c r="K438" s="59"/>
      <c r="L438" s="60"/>
      <c r="M438" s="60"/>
      <c r="N438" s="60"/>
    </row>
    <row r="439" ht="15.75" customHeight="1">
      <c r="E439" s="62"/>
      <c r="J439" s="61"/>
      <c r="K439" s="59"/>
      <c r="L439" s="60"/>
      <c r="M439" s="60"/>
      <c r="N439" s="60"/>
    </row>
    <row r="440" ht="15.75" customHeight="1">
      <c r="E440" s="62"/>
      <c r="J440" s="61"/>
      <c r="K440" s="59"/>
      <c r="L440" s="60"/>
      <c r="M440" s="60"/>
      <c r="N440" s="60"/>
    </row>
    <row r="441" ht="15.75" customHeight="1">
      <c r="E441" s="62"/>
      <c r="J441" s="61"/>
      <c r="K441" s="59"/>
      <c r="L441" s="60"/>
      <c r="M441" s="60"/>
      <c r="N441" s="60"/>
    </row>
    <row r="442" ht="15.75" customHeight="1">
      <c r="E442" s="62"/>
      <c r="J442" s="61"/>
      <c r="K442" s="59"/>
      <c r="L442" s="60"/>
      <c r="M442" s="60"/>
      <c r="N442" s="60"/>
    </row>
    <row r="443" ht="15.75" customHeight="1">
      <c r="E443" s="62"/>
      <c r="J443" s="61"/>
      <c r="K443" s="59"/>
      <c r="L443" s="60"/>
      <c r="M443" s="60"/>
      <c r="N443" s="60"/>
    </row>
    <row r="444" ht="15.75" customHeight="1">
      <c r="E444" s="62"/>
      <c r="J444" s="61"/>
      <c r="K444" s="59"/>
      <c r="L444" s="60"/>
      <c r="M444" s="60"/>
      <c r="N444" s="60"/>
    </row>
    <row r="445" ht="15.75" customHeight="1">
      <c r="E445" s="62"/>
      <c r="J445" s="61"/>
      <c r="K445" s="59"/>
      <c r="L445" s="60"/>
      <c r="M445" s="60"/>
      <c r="N445" s="60"/>
    </row>
    <row r="446" ht="15.75" customHeight="1">
      <c r="E446" s="62"/>
      <c r="J446" s="61"/>
      <c r="K446" s="59"/>
      <c r="L446" s="60"/>
      <c r="M446" s="60"/>
      <c r="N446" s="60"/>
    </row>
    <row r="447" ht="15.75" customHeight="1">
      <c r="E447" s="62"/>
      <c r="J447" s="61"/>
      <c r="K447" s="59"/>
      <c r="L447" s="60"/>
      <c r="M447" s="60"/>
      <c r="N447" s="60"/>
    </row>
    <row r="448" ht="15.75" customHeight="1">
      <c r="E448" s="62"/>
      <c r="J448" s="61"/>
      <c r="K448" s="59"/>
      <c r="L448" s="60"/>
      <c r="M448" s="60"/>
      <c r="N448" s="60"/>
    </row>
    <row r="449" ht="15.75" customHeight="1">
      <c r="E449" s="62"/>
      <c r="J449" s="61"/>
      <c r="K449" s="59"/>
      <c r="L449" s="60"/>
      <c r="M449" s="60"/>
      <c r="N449" s="60"/>
    </row>
    <row r="450" ht="15.75" customHeight="1">
      <c r="E450" s="62"/>
      <c r="J450" s="61"/>
      <c r="K450" s="59"/>
      <c r="L450" s="60"/>
      <c r="M450" s="60"/>
      <c r="N450" s="60"/>
    </row>
    <row r="451" ht="15.75" customHeight="1">
      <c r="E451" s="62"/>
      <c r="J451" s="61"/>
      <c r="K451" s="59"/>
      <c r="L451" s="60"/>
      <c r="M451" s="60"/>
      <c r="N451" s="60"/>
    </row>
    <row r="452" ht="15.75" customHeight="1">
      <c r="E452" s="62"/>
      <c r="J452" s="61"/>
      <c r="K452" s="59"/>
      <c r="L452" s="60"/>
      <c r="M452" s="60"/>
      <c r="N452" s="60"/>
    </row>
    <row r="453" ht="15.75" customHeight="1">
      <c r="E453" s="62"/>
      <c r="J453" s="61"/>
      <c r="K453" s="59"/>
      <c r="L453" s="60"/>
      <c r="M453" s="60"/>
      <c r="N453" s="60"/>
    </row>
    <row r="454" ht="15.75" customHeight="1">
      <c r="E454" s="62"/>
      <c r="J454" s="61"/>
      <c r="K454" s="59"/>
      <c r="L454" s="60"/>
      <c r="M454" s="60"/>
      <c r="N454" s="60"/>
    </row>
    <row r="455" ht="15.75" customHeight="1">
      <c r="E455" s="62"/>
      <c r="J455" s="61"/>
      <c r="K455" s="59"/>
      <c r="L455" s="60"/>
      <c r="M455" s="60"/>
      <c r="N455" s="60"/>
    </row>
    <row r="456" ht="15.75" customHeight="1">
      <c r="E456" s="62"/>
      <c r="J456" s="61"/>
      <c r="K456" s="59"/>
      <c r="L456" s="60"/>
      <c r="M456" s="60"/>
      <c r="N456" s="60"/>
    </row>
    <row r="457" ht="15.75" customHeight="1">
      <c r="E457" s="62"/>
      <c r="J457" s="61"/>
      <c r="K457" s="59"/>
      <c r="L457" s="60"/>
      <c r="M457" s="60"/>
      <c r="N457" s="60"/>
    </row>
    <row r="458" ht="15.75" customHeight="1">
      <c r="E458" s="62"/>
      <c r="J458" s="61"/>
      <c r="K458" s="59"/>
      <c r="L458" s="60"/>
      <c r="M458" s="60"/>
      <c r="N458" s="60"/>
    </row>
    <row r="459" ht="15.75" customHeight="1">
      <c r="E459" s="62"/>
      <c r="J459" s="61"/>
      <c r="K459" s="59"/>
      <c r="L459" s="60"/>
      <c r="M459" s="60"/>
      <c r="N459" s="60"/>
    </row>
    <row r="460" ht="15.75" customHeight="1">
      <c r="E460" s="62"/>
      <c r="J460" s="61"/>
      <c r="K460" s="59"/>
      <c r="L460" s="60"/>
      <c r="M460" s="60"/>
      <c r="N460" s="60"/>
    </row>
    <row r="461" ht="15.75" customHeight="1">
      <c r="E461" s="62"/>
      <c r="J461" s="61"/>
      <c r="K461" s="59"/>
      <c r="L461" s="60"/>
      <c r="M461" s="60"/>
      <c r="N461" s="60"/>
    </row>
    <row r="462" ht="15.75" customHeight="1">
      <c r="E462" s="62"/>
      <c r="J462" s="61"/>
      <c r="K462" s="59"/>
      <c r="L462" s="60"/>
      <c r="M462" s="60"/>
      <c r="N462" s="60"/>
    </row>
    <row r="463" ht="15.75" customHeight="1">
      <c r="E463" s="62"/>
      <c r="J463" s="61"/>
      <c r="K463" s="59"/>
      <c r="L463" s="60"/>
      <c r="M463" s="60"/>
      <c r="N463" s="60"/>
    </row>
    <row r="464" ht="15.75" customHeight="1">
      <c r="E464" s="62"/>
      <c r="J464" s="61"/>
      <c r="K464" s="59"/>
      <c r="L464" s="60"/>
      <c r="M464" s="60"/>
      <c r="N464" s="60"/>
    </row>
    <row r="465" ht="15.75" customHeight="1">
      <c r="E465" s="62"/>
      <c r="J465" s="61"/>
      <c r="K465" s="59"/>
      <c r="L465" s="60"/>
      <c r="M465" s="60"/>
      <c r="N465" s="60"/>
    </row>
    <row r="466" ht="15.75" customHeight="1">
      <c r="E466" s="62"/>
      <c r="J466" s="61"/>
      <c r="K466" s="59"/>
      <c r="L466" s="60"/>
      <c r="M466" s="60"/>
      <c r="N466" s="60"/>
    </row>
    <row r="467" ht="15.75" customHeight="1">
      <c r="E467" s="62"/>
      <c r="J467" s="61"/>
      <c r="K467" s="59"/>
      <c r="L467" s="60"/>
      <c r="M467" s="60"/>
      <c r="N467" s="60"/>
    </row>
    <row r="468" ht="15.75" customHeight="1">
      <c r="E468" s="62"/>
      <c r="J468" s="61"/>
      <c r="K468" s="59"/>
      <c r="L468" s="60"/>
      <c r="M468" s="60"/>
      <c r="N468" s="60"/>
    </row>
    <row r="469" ht="15.75" customHeight="1">
      <c r="E469" s="62"/>
      <c r="J469" s="61"/>
      <c r="K469" s="59"/>
      <c r="L469" s="60"/>
      <c r="M469" s="60"/>
      <c r="N469" s="60"/>
    </row>
    <row r="470" ht="15.75" customHeight="1">
      <c r="E470" s="62"/>
      <c r="J470" s="61"/>
      <c r="K470" s="59"/>
      <c r="L470" s="60"/>
      <c r="M470" s="60"/>
      <c r="N470" s="60"/>
    </row>
    <row r="471" ht="15.75" customHeight="1">
      <c r="E471" s="62"/>
      <c r="J471" s="61"/>
      <c r="K471" s="59"/>
      <c r="L471" s="60"/>
      <c r="M471" s="60"/>
      <c r="N471" s="60"/>
    </row>
    <row r="472" ht="15.75" customHeight="1">
      <c r="E472" s="62"/>
      <c r="J472" s="61"/>
      <c r="K472" s="59"/>
      <c r="L472" s="60"/>
      <c r="M472" s="60"/>
      <c r="N472" s="60"/>
    </row>
    <row r="473" ht="15.75" customHeight="1">
      <c r="E473" s="62"/>
      <c r="J473" s="61"/>
      <c r="K473" s="59"/>
      <c r="L473" s="60"/>
      <c r="M473" s="60"/>
      <c r="N473" s="60"/>
    </row>
    <row r="474" ht="15.75" customHeight="1">
      <c r="E474" s="62"/>
      <c r="J474" s="61"/>
      <c r="K474" s="59"/>
      <c r="L474" s="60"/>
      <c r="M474" s="60"/>
      <c r="N474" s="60"/>
    </row>
    <row r="475" ht="15.75" customHeight="1">
      <c r="E475" s="62"/>
      <c r="J475" s="61"/>
      <c r="K475" s="59"/>
      <c r="L475" s="60"/>
      <c r="M475" s="60"/>
      <c r="N475" s="60"/>
    </row>
    <row r="476" ht="15.75" customHeight="1">
      <c r="E476" s="62"/>
      <c r="J476" s="61"/>
      <c r="K476" s="59"/>
      <c r="L476" s="60"/>
      <c r="M476" s="60"/>
      <c r="N476" s="60"/>
    </row>
    <row r="477" ht="15.75" customHeight="1">
      <c r="E477" s="62"/>
      <c r="J477" s="61"/>
      <c r="K477" s="59"/>
      <c r="L477" s="60"/>
      <c r="M477" s="60"/>
      <c r="N477" s="60"/>
    </row>
    <row r="478" ht="15.75" customHeight="1">
      <c r="E478" s="62"/>
      <c r="J478" s="61"/>
      <c r="K478" s="59"/>
      <c r="L478" s="60"/>
      <c r="M478" s="60"/>
      <c r="N478" s="60"/>
    </row>
    <row r="479" ht="15.75" customHeight="1">
      <c r="E479" s="62"/>
      <c r="J479" s="61"/>
      <c r="K479" s="59"/>
      <c r="L479" s="60"/>
      <c r="M479" s="60"/>
      <c r="N479" s="60"/>
    </row>
    <row r="480" ht="15.75" customHeight="1">
      <c r="E480" s="62"/>
      <c r="J480" s="61"/>
      <c r="K480" s="59"/>
      <c r="L480" s="60"/>
      <c r="M480" s="60"/>
      <c r="N480" s="60"/>
    </row>
    <row r="481" ht="15.75" customHeight="1">
      <c r="E481" s="62"/>
      <c r="J481" s="61"/>
      <c r="K481" s="59"/>
      <c r="L481" s="60"/>
      <c r="M481" s="60"/>
      <c r="N481" s="60"/>
    </row>
    <row r="482" ht="15.75" customHeight="1">
      <c r="E482" s="62"/>
      <c r="J482" s="61"/>
      <c r="K482" s="59"/>
      <c r="L482" s="60"/>
      <c r="M482" s="60"/>
      <c r="N482" s="60"/>
    </row>
    <row r="483" ht="15.75" customHeight="1">
      <c r="E483" s="62"/>
      <c r="J483" s="61"/>
      <c r="K483" s="59"/>
      <c r="L483" s="60"/>
      <c r="M483" s="60"/>
      <c r="N483" s="60"/>
    </row>
    <row r="484" ht="15.75" customHeight="1">
      <c r="E484" s="62"/>
      <c r="J484" s="61"/>
      <c r="K484" s="59"/>
      <c r="L484" s="60"/>
      <c r="M484" s="60"/>
      <c r="N484" s="60"/>
    </row>
    <row r="485" ht="15.75" customHeight="1">
      <c r="E485" s="62"/>
      <c r="J485" s="61"/>
      <c r="K485" s="59"/>
      <c r="L485" s="60"/>
      <c r="M485" s="60"/>
      <c r="N485" s="60"/>
    </row>
    <row r="486" ht="15.75" customHeight="1">
      <c r="E486" s="62"/>
      <c r="J486" s="61"/>
      <c r="K486" s="59"/>
      <c r="L486" s="60"/>
      <c r="M486" s="60"/>
      <c r="N486" s="60"/>
    </row>
    <row r="487" ht="15.75" customHeight="1">
      <c r="E487" s="62"/>
      <c r="J487" s="61"/>
      <c r="K487" s="59"/>
      <c r="L487" s="60"/>
      <c r="M487" s="60"/>
      <c r="N487" s="60"/>
    </row>
    <row r="488" ht="15.75" customHeight="1">
      <c r="E488" s="62"/>
      <c r="J488" s="61"/>
      <c r="K488" s="59"/>
      <c r="L488" s="60"/>
      <c r="M488" s="60"/>
      <c r="N488" s="60"/>
    </row>
    <row r="489" ht="15.75" customHeight="1">
      <c r="E489" s="62"/>
      <c r="J489" s="61"/>
      <c r="K489" s="59"/>
      <c r="L489" s="60"/>
      <c r="M489" s="60"/>
      <c r="N489" s="60"/>
    </row>
    <row r="490" ht="15.75" customHeight="1">
      <c r="E490" s="62"/>
      <c r="J490" s="61"/>
      <c r="K490" s="59"/>
      <c r="L490" s="60"/>
      <c r="M490" s="60"/>
      <c r="N490" s="60"/>
    </row>
    <row r="491" ht="15.75" customHeight="1">
      <c r="E491" s="62"/>
      <c r="J491" s="61"/>
      <c r="K491" s="59"/>
      <c r="L491" s="60"/>
      <c r="M491" s="60"/>
      <c r="N491" s="60"/>
    </row>
    <row r="492" ht="15.75" customHeight="1">
      <c r="E492" s="62"/>
      <c r="J492" s="61"/>
      <c r="K492" s="59"/>
      <c r="L492" s="60"/>
      <c r="M492" s="60"/>
      <c r="N492" s="60"/>
    </row>
    <row r="493" ht="15.75" customHeight="1">
      <c r="E493" s="62"/>
      <c r="J493" s="61"/>
      <c r="K493" s="59"/>
      <c r="L493" s="60"/>
      <c r="M493" s="60"/>
      <c r="N493" s="60"/>
    </row>
    <row r="494" ht="15.75" customHeight="1">
      <c r="E494" s="62"/>
      <c r="J494" s="61"/>
      <c r="K494" s="59"/>
      <c r="L494" s="60"/>
      <c r="M494" s="60"/>
      <c r="N494" s="60"/>
    </row>
    <row r="495" ht="15.75" customHeight="1">
      <c r="E495" s="62"/>
      <c r="J495" s="61"/>
      <c r="K495" s="59"/>
      <c r="L495" s="60"/>
      <c r="M495" s="60"/>
      <c r="N495" s="60"/>
    </row>
    <row r="496" ht="15.75" customHeight="1">
      <c r="E496" s="62"/>
      <c r="J496" s="61"/>
      <c r="K496" s="59"/>
      <c r="L496" s="60"/>
      <c r="M496" s="60"/>
      <c r="N496" s="60"/>
    </row>
    <row r="497" ht="15.75" customHeight="1">
      <c r="E497" s="62"/>
      <c r="J497" s="61"/>
      <c r="K497" s="59"/>
      <c r="L497" s="60"/>
      <c r="M497" s="60"/>
      <c r="N497" s="60"/>
    </row>
    <row r="498" ht="15.75" customHeight="1">
      <c r="E498" s="62"/>
      <c r="J498" s="61"/>
      <c r="K498" s="59"/>
      <c r="L498" s="60"/>
      <c r="M498" s="60"/>
      <c r="N498" s="60"/>
    </row>
    <row r="499" ht="15.75" customHeight="1">
      <c r="E499" s="62"/>
      <c r="J499" s="61"/>
      <c r="K499" s="59"/>
      <c r="L499" s="60"/>
      <c r="M499" s="60"/>
      <c r="N499" s="60"/>
    </row>
    <row r="500" ht="15.75" customHeight="1">
      <c r="E500" s="62"/>
      <c r="J500" s="61"/>
      <c r="K500" s="59"/>
      <c r="L500" s="60"/>
      <c r="M500" s="60"/>
      <c r="N500" s="60"/>
    </row>
    <row r="501" ht="15.75" customHeight="1">
      <c r="E501" s="62"/>
      <c r="J501" s="61"/>
      <c r="K501" s="59"/>
      <c r="L501" s="60"/>
      <c r="M501" s="60"/>
      <c r="N501" s="60"/>
    </row>
    <row r="502" ht="15.75" customHeight="1">
      <c r="E502" s="62"/>
      <c r="J502" s="61"/>
      <c r="K502" s="59"/>
      <c r="L502" s="60"/>
      <c r="M502" s="60"/>
      <c r="N502" s="60"/>
    </row>
    <row r="503" ht="15.75" customHeight="1">
      <c r="E503" s="62"/>
      <c r="J503" s="61"/>
      <c r="K503" s="59"/>
      <c r="L503" s="60"/>
      <c r="M503" s="60"/>
      <c r="N503" s="60"/>
    </row>
    <row r="504" ht="15.75" customHeight="1">
      <c r="E504" s="62"/>
      <c r="J504" s="61"/>
      <c r="K504" s="59"/>
      <c r="L504" s="60"/>
      <c r="M504" s="60"/>
      <c r="N504" s="60"/>
    </row>
    <row r="505" ht="15.75" customHeight="1">
      <c r="E505" s="62"/>
      <c r="J505" s="61"/>
      <c r="K505" s="59"/>
      <c r="L505" s="60"/>
      <c r="M505" s="60"/>
      <c r="N505" s="60"/>
    </row>
    <row r="506" ht="15.75" customHeight="1">
      <c r="E506" s="62"/>
      <c r="J506" s="61"/>
      <c r="K506" s="59"/>
      <c r="L506" s="60"/>
      <c r="M506" s="60"/>
      <c r="N506" s="60"/>
    </row>
    <row r="507" ht="15.75" customHeight="1">
      <c r="E507" s="62"/>
      <c r="J507" s="61"/>
      <c r="K507" s="59"/>
      <c r="L507" s="60"/>
      <c r="M507" s="60"/>
      <c r="N507" s="60"/>
    </row>
    <row r="508" ht="15.75" customHeight="1">
      <c r="E508" s="62"/>
      <c r="J508" s="61"/>
      <c r="K508" s="59"/>
      <c r="L508" s="60"/>
      <c r="M508" s="60"/>
      <c r="N508" s="60"/>
    </row>
    <row r="509" ht="15.75" customHeight="1">
      <c r="E509" s="62"/>
      <c r="J509" s="61"/>
      <c r="K509" s="59"/>
      <c r="L509" s="60"/>
      <c r="M509" s="60"/>
      <c r="N509" s="60"/>
    </row>
    <row r="510" ht="15.75" customHeight="1">
      <c r="E510" s="62"/>
      <c r="J510" s="61"/>
      <c r="K510" s="59"/>
      <c r="L510" s="60"/>
      <c r="M510" s="60"/>
      <c r="N510" s="60"/>
    </row>
    <row r="511" ht="15.75" customHeight="1">
      <c r="E511" s="62"/>
      <c r="J511" s="61"/>
      <c r="K511" s="59"/>
      <c r="L511" s="60"/>
      <c r="M511" s="60"/>
      <c r="N511" s="60"/>
    </row>
    <row r="512" ht="15.75" customHeight="1">
      <c r="E512" s="62"/>
      <c r="J512" s="61"/>
      <c r="K512" s="59"/>
      <c r="L512" s="60"/>
      <c r="M512" s="60"/>
      <c r="N512" s="60"/>
    </row>
    <row r="513" ht="15.75" customHeight="1">
      <c r="E513" s="62"/>
      <c r="J513" s="61"/>
      <c r="K513" s="59"/>
      <c r="L513" s="60"/>
      <c r="M513" s="60"/>
      <c r="N513" s="60"/>
    </row>
    <row r="514" ht="15.75" customHeight="1">
      <c r="E514" s="62"/>
      <c r="J514" s="61"/>
      <c r="K514" s="59"/>
      <c r="L514" s="60"/>
      <c r="M514" s="60"/>
      <c r="N514" s="60"/>
    </row>
    <row r="515" ht="15.75" customHeight="1">
      <c r="E515" s="62"/>
      <c r="J515" s="61"/>
      <c r="K515" s="59"/>
      <c r="L515" s="60"/>
      <c r="M515" s="60"/>
      <c r="N515" s="60"/>
    </row>
    <row r="516" ht="15.75" customHeight="1">
      <c r="E516" s="62"/>
      <c r="J516" s="61"/>
      <c r="K516" s="59"/>
      <c r="L516" s="60"/>
      <c r="M516" s="60"/>
      <c r="N516" s="60"/>
    </row>
    <row r="517" ht="15.75" customHeight="1">
      <c r="E517" s="62"/>
      <c r="J517" s="61"/>
      <c r="K517" s="59"/>
      <c r="L517" s="60"/>
      <c r="M517" s="60"/>
      <c r="N517" s="60"/>
    </row>
    <row r="518" ht="15.75" customHeight="1">
      <c r="E518" s="62"/>
      <c r="J518" s="61"/>
      <c r="K518" s="59"/>
      <c r="L518" s="60"/>
      <c r="M518" s="60"/>
      <c r="N518" s="60"/>
    </row>
    <row r="519" ht="15.75" customHeight="1">
      <c r="E519" s="62"/>
      <c r="J519" s="61"/>
      <c r="K519" s="59"/>
      <c r="L519" s="60"/>
      <c r="M519" s="60"/>
      <c r="N519" s="60"/>
    </row>
    <row r="520" ht="15.75" customHeight="1">
      <c r="E520" s="62"/>
      <c r="J520" s="61"/>
      <c r="K520" s="59"/>
      <c r="L520" s="60"/>
      <c r="M520" s="60"/>
      <c r="N520" s="60"/>
    </row>
    <row r="521" ht="15.75" customHeight="1">
      <c r="E521" s="62"/>
      <c r="J521" s="61"/>
      <c r="K521" s="59"/>
      <c r="L521" s="60"/>
      <c r="M521" s="60"/>
      <c r="N521" s="60"/>
    </row>
    <row r="522" ht="15.75" customHeight="1">
      <c r="E522" s="62"/>
      <c r="J522" s="61"/>
      <c r="K522" s="59"/>
      <c r="L522" s="60"/>
      <c r="M522" s="60"/>
      <c r="N522" s="60"/>
    </row>
    <row r="523" ht="15.75" customHeight="1">
      <c r="E523" s="62"/>
      <c r="J523" s="61"/>
      <c r="K523" s="59"/>
      <c r="L523" s="60"/>
      <c r="M523" s="60"/>
      <c r="N523" s="60"/>
    </row>
    <row r="524" ht="15.75" customHeight="1">
      <c r="E524" s="62"/>
      <c r="J524" s="61"/>
      <c r="K524" s="59"/>
      <c r="L524" s="60"/>
      <c r="M524" s="60"/>
      <c r="N524" s="60"/>
    </row>
    <row r="525" ht="15.75" customHeight="1">
      <c r="E525" s="62"/>
      <c r="J525" s="61"/>
      <c r="K525" s="59"/>
      <c r="L525" s="60"/>
      <c r="M525" s="60"/>
      <c r="N525" s="60"/>
    </row>
    <row r="526" ht="15.75" customHeight="1">
      <c r="E526" s="62"/>
      <c r="J526" s="61"/>
      <c r="K526" s="59"/>
      <c r="L526" s="60"/>
      <c r="M526" s="60"/>
      <c r="N526" s="60"/>
    </row>
    <row r="527" ht="15.75" customHeight="1">
      <c r="E527" s="62"/>
      <c r="J527" s="61"/>
      <c r="K527" s="59"/>
      <c r="L527" s="60"/>
      <c r="M527" s="60"/>
      <c r="N527" s="60"/>
    </row>
    <row r="528" ht="15.75" customHeight="1">
      <c r="E528" s="62"/>
      <c r="J528" s="61"/>
      <c r="K528" s="59"/>
      <c r="L528" s="60"/>
      <c r="M528" s="60"/>
      <c r="N528" s="60"/>
    </row>
    <row r="529" ht="15.75" customHeight="1">
      <c r="E529" s="62"/>
      <c r="J529" s="61"/>
      <c r="K529" s="59"/>
      <c r="L529" s="60"/>
      <c r="M529" s="60"/>
      <c r="N529" s="60"/>
    </row>
    <row r="530" ht="15.75" customHeight="1">
      <c r="E530" s="62"/>
      <c r="J530" s="61"/>
      <c r="K530" s="59"/>
      <c r="L530" s="60"/>
      <c r="M530" s="60"/>
      <c r="N530" s="60"/>
    </row>
    <row r="531" ht="15.75" customHeight="1">
      <c r="E531" s="62"/>
      <c r="J531" s="61"/>
      <c r="K531" s="59"/>
      <c r="L531" s="60"/>
      <c r="M531" s="60"/>
      <c r="N531" s="60"/>
    </row>
    <row r="532" ht="15.75" customHeight="1">
      <c r="E532" s="62"/>
      <c r="J532" s="61"/>
      <c r="K532" s="59"/>
      <c r="L532" s="60"/>
      <c r="M532" s="60"/>
      <c r="N532" s="60"/>
    </row>
    <row r="533" ht="15.75" customHeight="1">
      <c r="E533" s="62"/>
      <c r="J533" s="61"/>
      <c r="K533" s="59"/>
      <c r="L533" s="60"/>
      <c r="M533" s="60"/>
      <c r="N533" s="60"/>
    </row>
    <row r="534" ht="15.75" customHeight="1">
      <c r="E534" s="62"/>
      <c r="J534" s="61"/>
      <c r="K534" s="59"/>
      <c r="L534" s="60"/>
      <c r="M534" s="60"/>
      <c r="N534" s="60"/>
    </row>
    <row r="535" ht="15.75" customHeight="1">
      <c r="E535" s="62"/>
      <c r="J535" s="61"/>
      <c r="K535" s="59"/>
      <c r="L535" s="60"/>
      <c r="M535" s="60"/>
      <c r="N535" s="60"/>
    </row>
    <row r="536" ht="15.75" customHeight="1">
      <c r="E536" s="62"/>
      <c r="J536" s="61"/>
      <c r="K536" s="59"/>
      <c r="L536" s="60"/>
      <c r="M536" s="60"/>
      <c r="N536" s="60"/>
    </row>
    <row r="537" ht="15.75" customHeight="1">
      <c r="E537" s="62"/>
      <c r="J537" s="61"/>
      <c r="K537" s="59"/>
      <c r="L537" s="60"/>
      <c r="M537" s="60"/>
      <c r="N537" s="60"/>
    </row>
    <row r="538" ht="15.75" customHeight="1">
      <c r="E538" s="62"/>
      <c r="J538" s="61"/>
      <c r="K538" s="59"/>
      <c r="L538" s="60"/>
      <c r="M538" s="60"/>
      <c r="N538" s="60"/>
    </row>
    <row r="539" ht="15.75" customHeight="1">
      <c r="E539" s="62"/>
      <c r="J539" s="61"/>
      <c r="K539" s="59"/>
      <c r="L539" s="60"/>
      <c r="M539" s="60"/>
      <c r="N539" s="60"/>
    </row>
    <row r="540" ht="15.75" customHeight="1">
      <c r="E540" s="62"/>
      <c r="J540" s="61"/>
      <c r="K540" s="59"/>
      <c r="L540" s="60"/>
      <c r="M540" s="60"/>
      <c r="N540" s="60"/>
    </row>
    <row r="541" ht="15.75" customHeight="1">
      <c r="E541" s="62"/>
      <c r="J541" s="61"/>
      <c r="K541" s="59"/>
      <c r="L541" s="60"/>
      <c r="M541" s="60"/>
      <c r="N541" s="60"/>
    </row>
    <row r="542" ht="15.75" customHeight="1">
      <c r="E542" s="62"/>
      <c r="J542" s="61"/>
      <c r="K542" s="59"/>
      <c r="L542" s="60"/>
      <c r="M542" s="60"/>
      <c r="N542" s="60"/>
    </row>
    <row r="543" ht="15.75" customHeight="1">
      <c r="E543" s="62"/>
      <c r="J543" s="61"/>
      <c r="K543" s="59"/>
      <c r="L543" s="60"/>
      <c r="M543" s="60"/>
      <c r="N543" s="60"/>
    </row>
    <row r="544" ht="15.75" customHeight="1">
      <c r="E544" s="62"/>
      <c r="J544" s="61"/>
      <c r="K544" s="59"/>
      <c r="L544" s="60"/>
      <c r="M544" s="60"/>
      <c r="N544" s="60"/>
    </row>
    <row r="545" ht="15.75" customHeight="1">
      <c r="E545" s="62"/>
      <c r="J545" s="61"/>
      <c r="K545" s="59"/>
      <c r="L545" s="60"/>
      <c r="M545" s="60"/>
      <c r="N545" s="60"/>
    </row>
    <row r="546" ht="15.75" customHeight="1">
      <c r="E546" s="62"/>
      <c r="J546" s="61"/>
      <c r="K546" s="59"/>
      <c r="L546" s="60"/>
      <c r="M546" s="60"/>
      <c r="N546" s="60"/>
    </row>
    <row r="547" ht="15.75" customHeight="1">
      <c r="E547" s="62"/>
      <c r="J547" s="61"/>
      <c r="K547" s="59"/>
      <c r="L547" s="60"/>
      <c r="M547" s="60"/>
      <c r="N547" s="60"/>
    </row>
    <row r="548" ht="15.75" customHeight="1">
      <c r="E548" s="62"/>
      <c r="J548" s="61"/>
      <c r="K548" s="59"/>
      <c r="L548" s="60"/>
      <c r="M548" s="60"/>
      <c r="N548" s="60"/>
    </row>
    <row r="549" ht="15.75" customHeight="1">
      <c r="E549" s="62"/>
      <c r="J549" s="61"/>
      <c r="K549" s="59"/>
      <c r="L549" s="60"/>
      <c r="M549" s="60"/>
      <c r="N549" s="60"/>
    </row>
    <row r="550" ht="15.75" customHeight="1">
      <c r="E550" s="62"/>
      <c r="J550" s="61"/>
      <c r="K550" s="59"/>
      <c r="L550" s="60"/>
      <c r="M550" s="60"/>
      <c r="N550" s="60"/>
    </row>
    <row r="551" ht="15.75" customHeight="1">
      <c r="E551" s="62"/>
      <c r="J551" s="61"/>
      <c r="K551" s="59"/>
      <c r="L551" s="60"/>
      <c r="M551" s="60"/>
      <c r="N551" s="60"/>
    </row>
    <row r="552" ht="15.75" customHeight="1">
      <c r="E552" s="62"/>
      <c r="J552" s="61"/>
      <c r="K552" s="59"/>
      <c r="L552" s="60"/>
      <c r="M552" s="60"/>
      <c r="N552" s="60"/>
    </row>
    <row r="553" ht="15.75" customHeight="1">
      <c r="E553" s="62"/>
      <c r="J553" s="61"/>
      <c r="K553" s="59"/>
      <c r="L553" s="60"/>
      <c r="M553" s="60"/>
      <c r="N553" s="60"/>
    </row>
    <row r="554" ht="15.75" customHeight="1">
      <c r="E554" s="62"/>
      <c r="J554" s="61"/>
      <c r="K554" s="59"/>
      <c r="L554" s="60"/>
      <c r="M554" s="60"/>
      <c r="N554" s="60"/>
    </row>
    <row r="555" ht="15.75" customHeight="1">
      <c r="E555" s="62"/>
      <c r="J555" s="61"/>
      <c r="K555" s="59"/>
      <c r="L555" s="60"/>
      <c r="M555" s="60"/>
      <c r="N555" s="60"/>
    </row>
    <row r="556" ht="15.75" customHeight="1">
      <c r="E556" s="62"/>
      <c r="J556" s="61"/>
      <c r="K556" s="59"/>
      <c r="L556" s="60"/>
      <c r="M556" s="60"/>
      <c r="N556" s="60"/>
    </row>
    <row r="557" ht="15.75" customHeight="1">
      <c r="E557" s="62"/>
      <c r="J557" s="61"/>
      <c r="K557" s="59"/>
      <c r="L557" s="60"/>
      <c r="M557" s="60"/>
      <c r="N557" s="60"/>
    </row>
    <row r="558" ht="15.75" customHeight="1">
      <c r="E558" s="62"/>
      <c r="J558" s="61"/>
      <c r="K558" s="59"/>
      <c r="L558" s="60"/>
      <c r="M558" s="60"/>
      <c r="N558" s="60"/>
    </row>
    <row r="559" ht="15.75" customHeight="1">
      <c r="E559" s="62"/>
      <c r="J559" s="61"/>
      <c r="K559" s="59"/>
      <c r="L559" s="60"/>
      <c r="M559" s="60"/>
      <c r="N559" s="60"/>
    </row>
    <row r="560" ht="15.75" customHeight="1">
      <c r="E560" s="62"/>
      <c r="J560" s="61"/>
      <c r="K560" s="59"/>
      <c r="L560" s="60"/>
      <c r="M560" s="60"/>
      <c r="N560" s="60"/>
    </row>
    <row r="561" ht="15.75" customHeight="1">
      <c r="E561" s="62"/>
      <c r="J561" s="61"/>
      <c r="K561" s="59"/>
      <c r="L561" s="60"/>
      <c r="M561" s="60"/>
      <c r="N561" s="60"/>
    </row>
    <row r="562" ht="15.75" customHeight="1">
      <c r="E562" s="62"/>
      <c r="J562" s="61"/>
      <c r="K562" s="59"/>
      <c r="L562" s="60"/>
      <c r="M562" s="60"/>
      <c r="N562" s="60"/>
    </row>
    <row r="563" ht="15.75" customHeight="1">
      <c r="E563" s="62"/>
      <c r="J563" s="61"/>
      <c r="K563" s="59"/>
      <c r="L563" s="60"/>
      <c r="M563" s="60"/>
      <c r="N563" s="60"/>
    </row>
    <row r="564" ht="15.75" customHeight="1">
      <c r="E564" s="62"/>
      <c r="J564" s="61"/>
      <c r="K564" s="59"/>
      <c r="L564" s="60"/>
      <c r="M564" s="60"/>
      <c r="N564" s="60"/>
    </row>
    <row r="565" ht="15.75" customHeight="1">
      <c r="E565" s="62"/>
      <c r="J565" s="61"/>
      <c r="K565" s="59"/>
      <c r="L565" s="60"/>
      <c r="M565" s="60"/>
      <c r="N565" s="60"/>
    </row>
    <row r="566" ht="15.75" customHeight="1">
      <c r="E566" s="62"/>
      <c r="J566" s="61"/>
      <c r="K566" s="59"/>
      <c r="L566" s="60"/>
      <c r="M566" s="60"/>
      <c r="N566" s="60"/>
    </row>
    <row r="567" ht="15.75" customHeight="1">
      <c r="E567" s="62"/>
      <c r="J567" s="61"/>
      <c r="K567" s="59"/>
      <c r="L567" s="60"/>
      <c r="M567" s="60"/>
      <c r="N567" s="60"/>
    </row>
    <row r="568" ht="15.75" customHeight="1">
      <c r="E568" s="62"/>
      <c r="J568" s="61"/>
      <c r="K568" s="59"/>
      <c r="L568" s="60"/>
      <c r="M568" s="60"/>
      <c r="N568" s="60"/>
    </row>
    <row r="569" ht="15.75" customHeight="1">
      <c r="E569" s="62"/>
      <c r="J569" s="61"/>
      <c r="K569" s="59"/>
      <c r="L569" s="60"/>
      <c r="M569" s="60"/>
      <c r="N569" s="60"/>
    </row>
    <row r="570" ht="15.75" customHeight="1">
      <c r="E570" s="62"/>
      <c r="J570" s="61"/>
      <c r="K570" s="59"/>
      <c r="L570" s="60"/>
      <c r="M570" s="60"/>
      <c r="N570" s="60"/>
    </row>
    <row r="571" ht="15.75" customHeight="1">
      <c r="E571" s="62"/>
      <c r="J571" s="61"/>
      <c r="K571" s="59"/>
      <c r="L571" s="60"/>
      <c r="M571" s="60"/>
      <c r="N571" s="60"/>
    </row>
    <row r="572" ht="15.75" customHeight="1">
      <c r="E572" s="62"/>
      <c r="J572" s="61"/>
      <c r="K572" s="59"/>
      <c r="L572" s="60"/>
      <c r="M572" s="60"/>
      <c r="N572" s="60"/>
    </row>
    <row r="573" ht="15.75" customHeight="1">
      <c r="E573" s="62"/>
      <c r="J573" s="61"/>
      <c r="K573" s="59"/>
      <c r="L573" s="60"/>
      <c r="M573" s="60"/>
      <c r="N573" s="60"/>
    </row>
    <row r="574" ht="15.75" customHeight="1">
      <c r="E574" s="62"/>
      <c r="J574" s="61"/>
      <c r="K574" s="59"/>
      <c r="L574" s="60"/>
      <c r="M574" s="60"/>
      <c r="N574" s="60"/>
    </row>
    <row r="575" ht="15.75" customHeight="1">
      <c r="E575" s="62"/>
      <c r="J575" s="61"/>
      <c r="K575" s="59"/>
      <c r="L575" s="60"/>
      <c r="M575" s="60"/>
      <c r="N575" s="60"/>
    </row>
    <row r="576" ht="15.75" customHeight="1">
      <c r="E576" s="62"/>
      <c r="J576" s="61"/>
      <c r="K576" s="59"/>
      <c r="L576" s="60"/>
      <c r="M576" s="60"/>
      <c r="N576" s="60"/>
    </row>
    <row r="577" ht="15.75" customHeight="1">
      <c r="E577" s="62"/>
      <c r="J577" s="61"/>
      <c r="K577" s="59"/>
      <c r="L577" s="60"/>
      <c r="M577" s="60"/>
      <c r="N577" s="60"/>
    </row>
    <row r="578" ht="15.75" customHeight="1">
      <c r="E578" s="62"/>
      <c r="J578" s="61"/>
      <c r="K578" s="59"/>
      <c r="L578" s="60"/>
      <c r="M578" s="60"/>
      <c r="N578" s="60"/>
    </row>
    <row r="579" ht="15.75" customHeight="1">
      <c r="E579" s="62"/>
      <c r="J579" s="61"/>
      <c r="K579" s="59"/>
      <c r="L579" s="60"/>
      <c r="M579" s="60"/>
      <c r="N579" s="60"/>
    </row>
    <row r="580" ht="15.75" customHeight="1">
      <c r="E580" s="62"/>
      <c r="J580" s="61"/>
      <c r="K580" s="59"/>
      <c r="L580" s="60"/>
      <c r="M580" s="60"/>
      <c r="N580" s="60"/>
    </row>
    <row r="581" ht="15.75" customHeight="1">
      <c r="E581" s="62"/>
      <c r="J581" s="61"/>
      <c r="K581" s="59"/>
      <c r="L581" s="60"/>
      <c r="M581" s="60"/>
      <c r="N581" s="60"/>
    </row>
    <row r="582" ht="15.75" customHeight="1">
      <c r="E582" s="62"/>
      <c r="J582" s="61"/>
      <c r="K582" s="59"/>
      <c r="L582" s="60"/>
      <c r="M582" s="60"/>
      <c r="N582" s="60"/>
    </row>
    <row r="583" ht="15.75" customHeight="1">
      <c r="E583" s="62"/>
      <c r="J583" s="61"/>
      <c r="K583" s="59"/>
      <c r="L583" s="60"/>
      <c r="M583" s="60"/>
      <c r="N583" s="60"/>
    </row>
    <row r="584" ht="15.75" customHeight="1">
      <c r="E584" s="62"/>
      <c r="J584" s="61"/>
      <c r="K584" s="59"/>
      <c r="L584" s="60"/>
      <c r="M584" s="60"/>
      <c r="N584" s="60"/>
    </row>
    <row r="585" ht="15.75" customHeight="1">
      <c r="E585" s="62"/>
      <c r="J585" s="61"/>
      <c r="K585" s="59"/>
      <c r="L585" s="60"/>
      <c r="M585" s="60"/>
      <c r="N585" s="60"/>
    </row>
    <row r="586" ht="15.75" customHeight="1">
      <c r="E586" s="62"/>
      <c r="J586" s="61"/>
      <c r="K586" s="59"/>
      <c r="L586" s="60"/>
      <c r="M586" s="60"/>
      <c r="N586" s="60"/>
    </row>
    <row r="587" ht="15.75" customHeight="1">
      <c r="E587" s="62"/>
      <c r="J587" s="61"/>
      <c r="K587" s="59"/>
      <c r="L587" s="60"/>
      <c r="M587" s="60"/>
      <c r="N587" s="60"/>
    </row>
    <row r="588" ht="15.75" customHeight="1">
      <c r="E588" s="62"/>
      <c r="J588" s="61"/>
      <c r="K588" s="59"/>
      <c r="L588" s="60"/>
      <c r="M588" s="60"/>
      <c r="N588" s="60"/>
    </row>
    <row r="589" ht="15.75" customHeight="1">
      <c r="E589" s="62"/>
      <c r="J589" s="61"/>
      <c r="K589" s="59"/>
      <c r="L589" s="60"/>
      <c r="M589" s="60"/>
      <c r="N589" s="60"/>
    </row>
    <row r="590" ht="15.75" customHeight="1">
      <c r="E590" s="62"/>
      <c r="J590" s="61"/>
      <c r="K590" s="59"/>
      <c r="L590" s="60"/>
      <c r="M590" s="60"/>
      <c r="N590" s="60"/>
    </row>
    <row r="591" ht="15.75" customHeight="1">
      <c r="E591" s="62"/>
      <c r="J591" s="61"/>
      <c r="K591" s="59"/>
      <c r="L591" s="60"/>
      <c r="M591" s="60"/>
      <c r="N591" s="60"/>
    </row>
    <row r="592" ht="15.75" customHeight="1">
      <c r="E592" s="62"/>
      <c r="J592" s="61"/>
      <c r="K592" s="59"/>
      <c r="L592" s="60"/>
      <c r="M592" s="60"/>
      <c r="N592" s="60"/>
    </row>
    <row r="593" ht="15.75" customHeight="1">
      <c r="E593" s="62"/>
      <c r="J593" s="61"/>
      <c r="K593" s="59"/>
      <c r="L593" s="60"/>
      <c r="M593" s="60"/>
      <c r="N593" s="60"/>
    </row>
    <row r="594" ht="15.75" customHeight="1">
      <c r="E594" s="62"/>
      <c r="J594" s="61"/>
      <c r="K594" s="59"/>
      <c r="L594" s="60"/>
      <c r="M594" s="60"/>
      <c r="N594" s="60"/>
    </row>
    <row r="595" ht="15.75" customHeight="1">
      <c r="E595" s="62"/>
      <c r="J595" s="61"/>
      <c r="K595" s="59"/>
      <c r="L595" s="60"/>
      <c r="M595" s="60"/>
      <c r="N595" s="60"/>
    </row>
    <row r="596" ht="15.75" customHeight="1">
      <c r="E596" s="62"/>
      <c r="J596" s="61"/>
      <c r="K596" s="59"/>
      <c r="L596" s="60"/>
      <c r="M596" s="60"/>
      <c r="N596" s="60"/>
    </row>
    <row r="597" ht="15.75" customHeight="1">
      <c r="E597" s="62"/>
      <c r="J597" s="61"/>
      <c r="K597" s="59"/>
      <c r="L597" s="60"/>
      <c r="M597" s="60"/>
      <c r="N597" s="60"/>
    </row>
    <row r="598" ht="15.75" customHeight="1">
      <c r="E598" s="62"/>
      <c r="J598" s="61"/>
      <c r="K598" s="59"/>
      <c r="L598" s="60"/>
      <c r="M598" s="60"/>
      <c r="N598" s="60"/>
    </row>
    <row r="599" ht="15.75" customHeight="1">
      <c r="E599" s="62"/>
      <c r="J599" s="61"/>
      <c r="K599" s="59"/>
      <c r="L599" s="60"/>
      <c r="M599" s="60"/>
      <c r="N599" s="60"/>
    </row>
    <row r="600" ht="15.75" customHeight="1">
      <c r="E600" s="62"/>
      <c r="J600" s="61"/>
      <c r="K600" s="59"/>
      <c r="L600" s="60"/>
      <c r="M600" s="60"/>
      <c r="N600" s="60"/>
    </row>
    <row r="601" ht="15.75" customHeight="1">
      <c r="E601" s="62"/>
      <c r="J601" s="61"/>
      <c r="K601" s="59"/>
      <c r="L601" s="60"/>
      <c r="M601" s="60"/>
      <c r="N601" s="60"/>
    </row>
    <row r="602" ht="15.75" customHeight="1">
      <c r="E602" s="62"/>
      <c r="J602" s="61"/>
      <c r="K602" s="59"/>
      <c r="L602" s="60"/>
      <c r="M602" s="60"/>
      <c r="N602" s="60"/>
    </row>
    <row r="603" ht="15.75" customHeight="1">
      <c r="E603" s="62"/>
      <c r="J603" s="61"/>
      <c r="K603" s="59"/>
      <c r="L603" s="60"/>
      <c r="M603" s="60"/>
      <c r="N603" s="60"/>
    </row>
    <row r="604" ht="15.75" customHeight="1">
      <c r="E604" s="62"/>
      <c r="J604" s="61"/>
      <c r="K604" s="59"/>
      <c r="L604" s="60"/>
      <c r="M604" s="60"/>
      <c r="N604" s="60"/>
    </row>
    <row r="605" ht="15.75" customHeight="1">
      <c r="E605" s="62"/>
      <c r="J605" s="61"/>
      <c r="K605" s="59"/>
      <c r="L605" s="60"/>
      <c r="M605" s="60"/>
      <c r="N605" s="60"/>
    </row>
    <row r="606" ht="15.75" customHeight="1">
      <c r="E606" s="62"/>
      <c r="J606" s="61"/>
      <c r="K606" s="59"/>
      <c r="L606" s="60"/>
      <c r="M606" s="60"/>
      <c r="N606" s="60"/>
    </row>
    <row r="607" ht="15.75" customHeight="1">
      <c r="E607" s="62"/>
      <c r="J607" s="61"/>
      <c r="K607" s="59"/>
      <c r="L607" s="60"/>
      <c r="M607" s="60"/>
      <c r="N607" s="60"/>
    </row>
    <row r="608" ht="15.75" customHeight="1">
      <c r="E608" s="62"/>
      <c r="J608" s="61"/>
      <c r="K608" s="59"/>
      <c r="L608" s="60"/>
      <c r="M608" s="60"/>
      <c r="N608" s="60"/>
    </row>
    <row r="609" ht="15.75" customHeight="1">
      <c r="E609" s="62"/>
      <c r="J609" s="61"/>
      <c r="K609" s="59"/>
      <c r="L609" s="60"/>
      <c r="M609" s="60"/>
      <c r="N609" s="60"/>
    </row>
    <row r="610" ht="15.75" customHeight="1">
      <c r="E610" s="62"/>
      <c r="J610" s="61"/>
      <c r="K610" s="59"/>
      <c r="L610" s="60"/>
      <c r="M610" s="60"/>
      <c r="N610" s="60"/>
    </row>
    <row r="611" ht="15.75" customHeight="1">
      <c r="E611" s="62"/>
      <c r="J611" s="61"/>
      <c r="K611" s="59"/>
      <c r="L611" s="60"/>
      <c r="M611" s="60"/>
      <c r="N611" s="60"/>
    </row>
    <row r="612" ht="15.75" customHeight="1">
      <c r="E612" s="62"/>
      <c r="J612" s="61"/>
      <c r="K612" s="59"/>
      <c r="L612" s="60"/>
      <c r="M612" s="60"/>
      <c r="N612" s="60"/>
    </row>
    <row r="613" ht="15.75" customHeight="1">
      <c r="E613" s="62"/>
      <c r="J613" s="61"/>
      <c r="K613" s="59"/>
      <c r="L613" s="60"/>
      <c r="M613" s="60"/>
      <c r="N613" s="60"/>
    </row>
    <row r="614" ht="15.75" customHeight="1">
      <c r="E614" s="62"/>
      <c r="J614" s="61"/>
      <c r="K614" s="59"/>
      <c r="L614" s="60"/>
      <c r="M614" s="60"/>
      <c r="N614" s="60"/>
    </row>
    <row r="615" ht="15.75" customHeight="1">
      <c r="E615" s="62"/>
      <c r="J615" s="61"/>
      <c r="K615" s="59"/>
      <c r="L615" s="60"/>
      <c r="M615" s="60"/>
      <c r="N615" s="60"/>
    </row>
    <row r="616" ht="15.75" customHeight="1">
      <c r="E616" s="62"/>
      <c r="J616" s="61"/>
      <c r="K616" s="59"/>
      <c r="L616" s="60"/>
      <c r="M616" s="60"/>
      <c r="N616" s="60"/>
    </row>
    <row r="617" ht="15.75" customHeight="1">
      <c r="E617" s="62"/>
      <c r="J617" s="61"/>
      <c r="K617" s="59"/>
      <c r="L617" s="60"/>
      <c r="M617" s="60"/>
      <c r="N617" s="60"/>
    </row>
    <row r="618" ht="15.75" customHeight="1">
      <c r="E618" s="62"/>
      <c r="J618" s="61"/>
      <c r="K618" s="59"/>
      <c r="L618" s="60"/>
      <c r="M618" s="60"/>
      <c r="N618" s="60"/>
    </row>
    <row r="619" ht="15.75" customHeight="1">
      <c r="E619" s="62"/>
      <c r="J619" s="61"/>
      <c r="K619" s="59"/>
      <c r="L619" s="60"/>
      <c r="M619" s="60"/>
      <c r="N619" s="60"/>
    </row>
    <row r="620" ht="15.75" customHeight="1">
      <c r="E620" s="62"/>
      <c r="J620" s="61"/>
      <c r="K620" s="59"/>
      <c r="L620" s="60"/>
      <c r="M620" s="60"/>
      <c r="N620" s="60"/>
    </row>
    <row r="621" ht="15.75" customHeight="1">
      <c r="E621" s="62"/>
      <c r="J621" s="61"/>
      <c r="K621" s="59"/>
      <c r="L621" s="60"/>
      <c r="M621" s="60"/>
      <c r="N621" s="60"/>
    </row>
    <row r="622" ht="15.75" customHeight="1">
      <c r="E622" s="62"/>
      <c r="J622" s="61"/>
      <c r="K622" s="59"/>
      <c r="L622" s="60"/>
      <c r="M622" s="60"/>
      <c r="N622" s="60"/>
    </row>
    <row r="623" ht="15.75" customHeight="1">
      <c r="E623" s="62"/>
      <c r="J623" s="61"/>
      <c r="K623" s="59"/>
      <c r="L623" s="60"/>
      <c r="M623" s="60"/>
      <c r="N623" s="60"/>
    </row>
    <row r="624" ht="15.75" customHeight="1">
      <c r="E624" s="62"/>
      <c r="J624" s="61"/>
      <c r="K624" s="59"/>
      <c r="L624" s="60"/>
      <c r="M624" s="60"/>
      <c r="N624" s="60"/>
    </row>
    <row r="625" ht="15.75" customHeight="1">
      <c r="E625" s="62"/>
      <c r="J625" s="61"/>
      <c r="K625" s="59"/>
      <c r="L625" s="60"/>
      <c r="M625" s="60"/>
      <c r="N625" s="60"/>
    </row>
    <row r="626" ht="15.75" customHeight="1">
      <c r="E626" s="62"/>
      <c r="J626" s="61"/>
      <c r="K626" s="59"/>
      <c r="L626" s="60"/>
      <c r="M626" s="60"/>
      <c r="N626" s="60"/>
    </row>
    <row r="627" ht="15.75" customHeight="1">
      <c r="E627" s="62"/>
      <c r="J627" s="61"/>
      <c r="K627" s="59"/>
      <c r="L627" s="60"/>
      <c r="M627" s="60"/>
      <c r="N627" s="60"/>
    </row>
    <row r="628" ht="15.75" customHeight="1">
      <c r="E628" s="62"/>
      <c r="J628" s="61"/>
      <c r="K628" s="59"/>
      <c r="L628" s="60"/>
      <c r="M628" s="60"/>
      <c r="N628" s="60"/>
    </row>
    <row r="629" ht="15.75" customHeight="1">
      <c r="E629" s="62"/>
      <c r="J629" s="61"/>
      <c r="K629" s="59"/>
      <c r="L629" s="60"/>
      <c r="M629" s="60"/>
      <c r="N629" s="60"/>
    </row>
    <row r="630" ht="15.75" customHeight="1">
      <c r="E630" s="62"/>
      <c r="J630" s="61"/>
      <c r="K630" s="59"/>
      <c r="L630" s="60"/>
      <c r="M630" s="60"/>
      <c r="N630" s="60"/>
    </row>
    <row r="631" ht="15.75" customHeight="1">
      <c r="E631" s="62"/>
      <c r="J631" s="61"/>
      <c r="K631" s="59"/>
      <c r="L631" s="60"/>
      <c r="M631" s="60"/>
      <c r="N631" s="60"/>
    </row>
    <row r="632" ht="15.75" customHeight="1">
      <c r="E632" s="62"/>
      <c r="J632" s="61"/>
      <c r="K632" s="59"/>
      <c r="L632" s="60"/>
      <c r="M632" s="60"/>
      <c r="N632" s="60"/>
    </row>
    <row r="633" ht="15.75" customHeight="1">
      <c r="E633" s="62"/>
      <c r="J633" s="61"/>
      <c r="K633" s="59"/>
      <c r="L633" s="60"/>
      <c r="M633" s="60"/>
      <c r="N633" s="60"/>
    </row>
    <row r="634" ht="15.75" customHeight="1">
      <c r="E634" s="62"/>
      <c r="J634" s="61"/>
      <c r="K634" s="59"/>
      <c r="L634" s="60"/>
      <c r="M634" s="60"/>
      <c r="N634" s="60"/>
    </row>
    <row r="635" ht="15.75" customHeight="1">
      <c r="E635" s="62"/>
      <c r="J635" s="61"/>
      <c r="K635" s="59"/>
      <c r="L635" s="60"/>
      <c r="M635" s="60"/>
      <c r="N635" s="60"/>
    </row>
    <row r="636" ht="15.75" customHeight="1">
      <c r="E636" s="62"/>
      <c r="J636" s="61"/>
      <c r="K636" s="59"/>
      <c r="L636" s="60"/>
      <c r="M636" s="60"/>
      <c r="N636" s="60"/>
    </row>
    <row r="637" ht="15.75" customHeight="1">
      <c r="E637" s="62"/>
      <c r="J637" s="61"/>
      <c r="K637" s="59"/>
      <c r="L637" s="60"/>
      <c r="M637" s="60"/>
      <c r="N637" s="60"/>
    </row>
    <row r="638" ht="15.75" customHeight="1">
      <c r="E638" s="62"/>
      <c r="J638" s="61"/>
      <c r="K638" s="59"/>
      <c r="L638" s="60"/>
      <c r="M638" s="60"/>
      <c r="N638" s="60"/>
    </row>
    <row r="639" ht="15.75" customHeight="1">
      <c r="E639" s="62"/>
      <c r="J639" s="61"/>
      <c r="K639" s="59"/>
      <c r="L639" s="60"/>
      <c r="M639" s="60"/>
      <c r="N639" s="60"/>
    </row>
    <row r="640" ht="15.75" customHeight="1">
      <c r="E640" s="62"/>
      <c r="J640" s="61"/>
      <c r="K640" s="59"/>
      <c r="L640" s="60"/>
      <c r="M640" s="60"/>
      <c r="N640" s="60"/>
    </row>
    <row r="641" ht="15.75" customHeight="1">
      <c r="E641" s="62"/>
      <c r="J641" s="61"/>
      <c r="K641" s="59"/>
      <c r="L641" s="60"/>
      <c r="M641" s="60"/>
      <c r="N641" s="60"/>
    </row>
    <row r="642" ht="15.75" customHeight="1">
      <c r="E642" s="62"/>
      <c r="J642" s="61"/>
      <c r="K642" s="59"/>
      <c r="L642" s="60"/>
      <c r="M642" s="60"/>
      <c r="N642" s="60"/>
    </row>
    <row r="643" ht="15.75" customHeight="1">
      <c r="E643" s="62"/>
      <c r="J643" s="61"/>
      <c r="K643" s="59"/>
      <c r="L643" s="60"/>
      <c r="M643" s="60"/>
      <c r="N643" s="60"/>
    </row>
    <row r="644" ht="15.75" customHeight="1">
      <c r="E644" s="62"/>
      <c r="J644" s="61"/>
      <c r="K644" s="59"/>
      <c r="L644" s="60"/>
      <c r="M644" s="60"/>
      <c r="N644" s="60"/>
    </row>
    <row r="645" ht="15.75" customHeight="1">
      <c r="E645" s="62"/>
      <c r="J645" s="61"/>
      <c r="K645" s="59"/>
      <c r="L645" s="60"/>
      <c r="M645" s="60"/>
      <c r="N645" s="60"/>
    </row>
    <row r="646" ht="15.75" customHeight="1">
      <c r="E646" s="62"/>
      <c r="J646" s="61"/>
      <c r="K646" s="59"/>
      <c r="L646" s="60"/>
      <c r="M646" s="60"/>
      <c r="N646" s="60"/>
    </row>
    <row r="647" ht="15.75" customHeight="1">
      <c r="E647" s="62"/>
      <c r="J647" s="61"/>
      <c r="K647" s="59"/>
      <c r="L647" s="60"/>
      <c r="M647" s="60"/>
      <c r="N647" s="60"/>
    </row>
    <row r="648" ht="15.75" customHeight="1">
      <c r="E648" s="62"/>
      <c r="J648" s="61"/>
      <c r="K648" s="59"/>
      <c r="L648" s="60"/>
      <c r="M648" s="60"/>
      <c r="N648" s="60"/>
    </row>
    <row r="649" ht="15.75" customHeight="1">
      <c r="E649" s="62"/>
      <c r="J649" s="61"/>
      <c r="K649" s="59"/>
      <c r="L649" s="60"/>
      <c r="M649" s="60"/>
      <c r="N649" s="60"/>
    </row>
    <row r="650" ht="15.75" customHeight="1">
      <c r="E650" s="62"/>
      <c r="J650" s="61"/>
      <c r="K650" s="59"/>
      <c r="L650" s="60"/>
      <c r="M650" s="60"/>
      <c r="N650" s="60"/>
    </row>
    <row r="651" ht="15.75" customHeight="1">
      <c r="E651" s="62"/>
      <c r="J651" s="61"/>
      <c r="K651" s="59"/>
      <c r="L651" s="60"/>
      <c r="M651" s="60"/>
      <c r="N651" s="60"/>
    </row>
    <row r="652" ht="15.75" customHeight="1">
      <c r="E652" s="62"/>
      <c r="J652" s="61"/>
      <c r="K652" s="59"/>
      <c r="L652" s="60"/>
      <c r="M652" s="60"/>
      <c r="N652" s="60"/>
    </row>
    <row r="653" ht="15.75" customHeight="1">
      <c r="E653" s="62"/>
      <c r="J653" s="61"/>
      <c r="K653" s="59"/>
      <c r="L653" s="60"/>
      <c r="M653" s="60"/>
      <c r="N653" s="60"/>
    </row>
    <row r="654" ht="15.75" customHeight="1">
      <c r="E654" s="62"/>
      <c r="J654" s="61"/>
      <c r="K654" s="59"/>
      <c r="L654" s="60"/>
      <c r="M654" s="60"/>
      <c r="N654" s="60"/>
    </row>
    <row r="655" ht="15.75" customHeight="1">
      <c r="E655" s="62"/>
      <c r="J655" s="61"/>
      <c r="K655" s="59"/>
      <c r="L655" s="60"/>
      <c r="M655" s="60"/>
      <c r="N655" s="60"/>
    </row>
    <row r="656" ht="15.75" customHeight="1">
      <c r="E656" s="62"/>
      <c r="J656" s="61"/>
      <c r="K656" s="59"/>
      <c r="L656" s="60"/>
      <c r="M656" s="60"/>
      <c r="N656" s="60"/>
    </row>
    <row r="657" ht="15.75" customHeight="1">
      <c r="E657" s="62"/>
      <c r="J657" s="61"/>
      <c r="K657" s="59"/>
      <c r="L657" s="60"/>
      <c r="M657" s="60"/>
      <c r="N657" s="60"/>
    </row>
    <row r="658" ht="15.75" customHeight="1">
      <c r="E658" s="62"/>
      <c r="J658" s="61"/>
      <c r="K658" s="59"/>
      <c r="L658" s="60"/>
      <c r="M658" s="60"/>
      <c r="N658" s="60"/>
    </row>
    <row r="659" ht="15.75" customHeight="1">
      <c r="E659" s="62"/>
      <c r="J659" s="61"/>
      <c r="K659" s="59"/>
      <c r="L659" s="60"/>
      <c r="M659" s="60"/>
      <c r="N659" s="60"/>
    </row>
    <row r="660" ht="15.75" customHeight="1">
      <c r="E660" s="62"/>
      <c r="J660" s="61"/>
      <c r="K660" s="59"/>
      <c r="L660" s="60"/>
      <c r="M660" s="60"/>
      <c r="N660" s="60"/>
    </row>
    <row r="661" ht="15.75" customHeight="1">
      <c r="E661" s="62"/>
      <c r="J661" s="61"/>
      <c r="K661" s="59"/>
      <c r="L661" s="60"/>
      <c r="M661" s="60"/>
      <c r="N661" s="60"/>
    </row>
    <row r="662" ht="15.75" customHeight="1">
      <c r="E662" s="62"/>
      <c r="J662" s="61"/>
      <c r="K662" s="59"/>
      <c r="L662" s="60"/>
      <c r="M662" s="60"/>
      <c r="N662" s="60"/>
    </row>
    <row r="663" ht="15.75" customHeight="1">
      <c r="E663" s="62"/>
      <c r="J663" s="61"/>
      <c r="K663" s="59"/>
      <c r="L663" s="60"/>
      <c r="M663" s="60"/>
      <c r="N663" s="60"/>
    </row>
    <row r="664" ht="15.75" customHeight="1">
      <c r="E664" s="62"/>
      <c r="J664" s="61"/>
      <c r="K664" s="59"/>
      <c r="L664" s="60"/>
      <c r="M664" s="60"/>
      <c r="N664" s="60"/>
    </row>
    <row r="665" ht="15.75" customHeight="1">
      <c r="E665" s="62"/>
      <c r="J665" s="61"/>
      <c r="K665" s="59"/>
      <c r="L665" s="60"/>
      <c r="M665" s="60"/>
      <c r="N665" s="60"/>
    </row>
    <row r="666" ht="15.75" customHeight="1">
      <c r="E666" s="62"/>
      <c r="J666" s="61"/>
      <c r="K666" s="59"/>
      <c r="L666" s="60"/>
      <c r="M666" s="60"/>
      <c r="N666" s="60"/>
    </row>
    <row r="667" ht="15.75" customHeight="1">
      <c r="E667" s="62"/>
      <c r="J667" s="61"/>
      <c r="K667" s="59"/>
      <c r="L667" s="60"/>
      <c r="M667" s="60"/>
      <c r="N667" s="60"/>
    </row>
    <row r="668" ht="15.75" customHeight="1">
      <c r="E668" s="62"/>
      <c r="J668" s="61"/>
      <c r="K668" s="59"/>
      <c r="L668" s="60"/>
      <c r="M668" s="60"/>
      <c r="N668" s="60"/>
    </row>
    <row r="669" ht="15.75" customHeight="1">
      <c r="E669" s="62"/>
      <c r="J669" s="61"/>
      <c r="K669" s="59"/>
      <c r="L669" s="60"/>
      <c r="M669" s="60"/>
      <c r="N669" s="60"/>
    </row>
    <row r="670" ht="15.75" customHeight="1">
      <c r="E670" s="62"/>
      <c r="J670" s="61"/>
      <c r="K670" s="59"/>
      <c r="L670" s="60"/>
      <c r="M670" s="60"/>
      <c r="N670" s="60"/>
    </row>
    <row r="671" ht="15.75" customHeight="1">
      <c r="E671" s="62"/>
      <c r="J671" s="61"/>
      <c r="K671" s="59"/>
      <c r="L671" s="60"/>
      <c r="M671" s="60"/>
      <c r="N671" s="60"/>
    </row>
    <row r="672" ht="15.75" customHeight="1">
      <c r="E672" s="62"/>
      <c r="J672" s="61"/>
      <c r="K672" s="59"/>
      <c r="L672" s="60"/>
      <c r="M672" s="60"/>
      <c r="N672" s="60"/>
    </row>
    <row r="673" ht="15.75" customHeight="1">
      <c r="E673" s="62"/>
      <c r="J673" s="61"/>
      <c r="K673" s="59"/>
      <c r="L673" s="60"/>
      <c r="M673" s="60"/>
      <c r="N673" s="60"/>
    </row>
    <row r="674" ht="15.75" customHeight="1">
      <c r="E674" s="62"/>
      <c r="J674" s="61"/>
      <c r="K674" s="59"/>
      <c r="L674" s="60"/>
      <c r="M674" s="60"/>
      <c r="N674" s="60"/>
    </row>
    <row r="675" ht="15.75" customHeight="1">
      <c r="E675" s="62"/>
      <c r="J675" s="61"/>
      <c r="K675" s="59"/>
      <c r="L675" s="60"/>
      <c r="M675" s="60"/>
      <c r="N675" s="60"/>
    </row>
    <row r="676" ht="15.75" customHeight="1">
      <c r="E676" s="62"/>
      <c r="J676" s="61"/>
      <c r="K676" s="59"/>
      <c r="L676" s="60"/>
      <c r="M676" s="60"/>
      <c r="N676" s="60"/>
    </row>
    <row r="677" ht="15.75" customHeight="1">
      <c r="E677" s="62"/>
      <c r="J677" s="61"/>
      <c r="K677" s="59"/>
      <c r="L677" s="60"/>
      <c r="M677" s="60"/>
      <c r="N677" s="60"/>
    </row>
    <row r="678" ht="15.75" customHeight="1">
      <c r="E678" s="62"/>
      <c r="J678" s="61"/>
      <c r="K678" s="59"/>
      <c r="L678" s="60"/>
      <c r="M678" s="60"/>
      <c r="N678" s="60"/>
    </row>
    <row r="679" ht="15.75" customHeight="1">
      <c r="E679" s="62"/>
      <c r="J679" s="61"/>
      <c r="K679" s="59"/>
      <c r="L679" s="60"/>
      <c r="M679" s="60"/>
      <c r="N679" s="60"/>
    </row>
    <row r="680" ht="15.75" customHeight="1">
      <c r="E680" s="62"/>
      <c r="J680" s="61"/>
      <c r="K680" s="59"/>
      <c r="L680" s="60"/>
      <c r="M680" s="60"/>
      <c r="N680" s="60"/>
    </row>
    <row r="681" ht="15.75" customHeight="1">
      <c r="E681" s="62"/>
      <c r="J681" s="61"/>
      <c r="K681" s="59"/>
      <c r="L681" s="60"/>
      <c r="M681" s="60"/>
      <c r="N681" s="60"/>
    </row>
    <row r="682" ht="15.75" customHeight="1">
      <c r="E682" s="62"/>
      <c r="J682" s="61"/>
      <c r="K682" s="59"/>
      <c r="L682" s="60"/>
      <c r="M682" s="60"/>
      <c r="N682" s="60"/>
    </row>
    <row r="683" ht="15.75" customHeight="1">
      <c r="E683" s="62"/>
      <c r="J683" s="61"/>
      <c r="K683" s="59"/>
      <c r="L683" s="60"/>
      <c r="M683" s="60"/>
      <c r="N683" s="60"/>
    </row>
    <row r="684" ht="15.75" customHeight="1">
      <c r="E684" s="62"/>
      <c r="J684" s="61"/>
      <c r="K684" s="59"/>
      <c r="L684" s="60"/>
      <c r="M684" s="60"/>
      <c r="N684" s="60"/>
    </row>
    <row r="685" ht="15.75" customHeight="1">
      <c r="E685" s="62"/>
      <c r="J685" s="61"/>
      <c r="K685" s="59"/>
      <c r="L685" s="60"/>
      <c r="M685" s="60"/>
      <c r="N685" s="60"/>
    </row>
    <row r="686" ht="15.75" customHeight="1">
      <c r="E686" s="62"/>
      <c r="J686" s="61"/>
      <c r="K686" s="59"/>
      <c r="L686" s="60"/>
      <c r="M686" s="60"/>
      <c r="N686" s="60"/>
    </row>
    <row r="687" ht="15.75" customHeight="1">
      <c r="E687" s="62"/>
      <c r="J687" s="61"/>
      <c r="K687" s="59"/>
      <c r="L687" s="60"/>
      <c r="M687" s="60"/>
      <c r="N687" s="60"/>
    </row>
    <row r="688" ht="15.75" customHeight="1">
      <c r="E688" s="62"/>
      <c r="J688" s="61"/>
      <c r="K688" s="59"/>
      <c r="L688" s="60"/>
      <c r="M688" s="60"/>
      <c r="N688" s="60"/>
    </row>
    <row r="689" ht="15.75" customHeight="1">
      <c r="E689" s="62"/>
      <c r="J689" s="61"/>
      <c r="K689" s="59"/>
      <c r="L689" s="60"/>
      <c r="M689" s="60"/>
      <c r="N689" s="60"/>
    </row>
    <row r="690" ht="15.75" customHeight="1">
      <c r="E690" s="62"/>
      <c r="J690" s="61"/>
      <c r="K690" s="59"/>
      <c r="L690" s="60"/>
      <c r="M690" s="60"/>
      <c r="N690" s="60"/>
    </row>
    <row r="691" ht="15.75" customHeight="1">
      <c r="E691" s="62"/>
      <c r="J691" s="61"/>
      <c r="K691" s="59"/>
      <c r="L691" s="60"/>
      <c r="M691" s="60"/>
      <c r="N691" s="60"/>
    </row>
    <row r="692" ht="15.75" customHeight="1">
      <c r="E692" s="62"/>
      <c r="J692" s="61"/>
      <c r="K692" s="59"/>
      <c r="L692" s="60"/>
      <c r="M692" s="60"/>
      <c r="N692" s="60"/>
    </row>
    <row r="693" ht="15.75" customHeight="1">
      <c r="E693" s="62"/>
      <c r="J693" s="61"/>
      <c r="K693" s="59"/>
      <c r="L693" s="60"/>
      <c r="M693" s="60"/>
      <c r="N693" s="60"/>
    </row>
    <row r="694" ht="15.75" customHeight="1">
      <c r="E694" s="62"/>
      <c r="J694" s="61"/>
      <c r="K694" s="59"/>
      <c r="L694" s="60"/>
      <c r="M694" s="60"/>
      <c r="N694" s="60"/>
    </row>
    <row r="695" ht="15.75" customHeight="1">
      <c r="E695" s="62"/>
      <c r="J695" s="61"/>
      <c r="K695" s="59"/>
      <c r="L695" s="60"/>
      <c r="M695" s="60"/>
      <c r="N695" s="60"/>
    </row>
    <row r="696" ht="15.75" customHeight="1">
      <c r="E696" s="62"/>
      <c r="J696" s="61"/>
      <c r="K696" s="59"/>
      <c r="L696" s="60"/>
      <c r="M696" s="60"/>
      <c r="N696" s="60"/>
    </row>
    <row r="697" ht="15.75" customHeight="1">
      <c r="E697" s="62"/>
      <c r="J697" s="61"/>
      <c r="K697" s="59"/>
      <c r="L697" s="60"/>
      <c r="M697" s="60"/>
      <c r="N697" s="60"/>
    </row>
    <row r="698" ht="15.75" customHeight="1">
      <c r="E698" s="62"/>
      <c r="J698" s="61"/>
      <c r="K698" s="59"/>
      <c r="L698" s="60"/>
      <c r="M698" s="60"/>
      <c r="N698" s="60"/>
    </row>
    <row r="699" ht="15.75" customHeight="1">
      <c r="E699" s="62"/>
      <c r="J699" s="61"/>
      <c r="K699" s="59"/>
      <c r="L699" s="60"/>
      <c r="M699" s="60"/>
      <c r="N699" s="60"/>
    </row>
    <row r="700" ht="15.75" customHeight="1">
      <c r="E700" s="62"/>
      <c r="J700" s="61"/>
      <c r="K700" s="59"/>
      <c r="L700" s="60"/>
      <c r="M700" s="60"/>
      <c r="N700" s="60"/>
    </row>
    <row r="701" ht="15.75" customHeight="1">
      <c r="E701" s="62"/>
      <c r="J701" s="61"/>
      <c r="K701" s="59"/>
      <c r="L701" s="60"/>
      <c r="M701" s="60"/>
      <c r="N701" s="60"/>
    </row>
    <row r="702" ht="15.75" customHeight="1">
      <c r="E702" s="62"/>
      <c r="J702" s="61"/>
      <c r="K702" s="59"/>
      <c r="L702" s="60"/>
      <c r="M702" s="60"/>
      <c r="N702" s="60"/>
    </row>
    <row r="703" ht="15.75" customHeight="1">
      <c r="E703" s="62"/>
      <c r="J703" s="61"/>
      <c r="K703" s="59"/>
      <c r="L703" s="60"/>
      <c r="M703" s="60"/>
      <c r="N703" s="60"/>
    </row>
    <row r="704" ht="15.75" customHeight="1">
      <c r="E704" s="62"/>
      <c r="J704" s="61"/>
      <c r="K704" s="59"/>
      <c r="L704" s="60"/>
      <c r="M704" s="60"/>
      <c r="N704" s="60"/>
    </row>
    <row r="705" ht="15.75" customHeight="1">
      <c r="E705" s="62"/>
      <c r="J705" s="61"/>
      <c r="K705" s="59"/>
      <c r="L705" s="60"/>
      <c r="M705" s="60"/>
      <c r="N705" s="60"/>
    </row>
    <row r="706" ht="15.75" customHeight="1">
      <c r="E706" s="62"/>
      <c r="J706" s="61"/>
      <c r="K706" s="59"/>
      <c r="L706" s="60"/>
      <c r="M706" s="60"/>
      <c r="N706" s="60"/>
    </row>
    <row r="707" ht="15.75" customHeight="1">
      <c r="E707" s="62"/>
      <c r="J707" s="61"/>
      <c r="K707" s="59"/>
      <c r="L707" s="60"/>
      <c r="M707" s="60"/>
      <c r="N707" s="60"/>
    </row>
    <row r="708" ht="15.75" customHeight="1">
      <c r="E708" s="62"/>
      <c r="J708" s="61"/>
      <c r="K708" s="59"/>
      <c r="L708" s="60"/>
      <c r="M708" s="60"/>
      <c r="N708" s="60"/>
    </row>
    <row r="709" ht="15.75" customHeight="1">
      <c r="E709" s="62"/>
      <c r="J709" s="61"/>
      <c r="K709" s="59"/>
      <c r="L709" s="60"/>
      <c r="M709" s="60"/>
      <c r="N709" s="60"/>
    </row>
    <row r="710" ht="15.75" customHeight="1">
      <c r="E710" s="62"/>
      <c r="J710" s="61"/>
      <c r="K710" s="59"/>
      <c r="L710" s="60"/>
      <c r="M710" s="60"/>
      <c r="N710" s="60"/>
    </row>
    <row r="711" ht="15.75" customHeight="1">
      <c r="E711" s="62"/>
      <c r="J711" s="61"/>
      <c r="K711" s="59"/>
      <c r="L711" s="60"/>
      <c r="M711" s="60"/>
      <c r="N711" s="60"/>
    </row>
    <row r="712" ht="15.75" customHeight="1">
      <c r="E712" s="62"/>
      <c r="J712" s="61"/>
      <c r="K712" s="59"/>
      <c r="L712" s="60"/>
      <c r="M712" s="60"/>
      <c r="N712" s="60"/>
    </row>
    <row r="713" ht="15.75" customHeight="1">
      <c r="E713" s="62"/>
      <c r="J713" s="61"/>
      <c r="K713" s="59"/>
      <c r="L713" s="60"/>
      <c r="M713" s="60"/>
      <c r="N713" s="60"/>
    </row>
    <row r="714" ht="15.75" customHeight="1">
      <c r="E714" s="62"/>
      <c r="J714" s="61"/>
      <c r="K714" s="59"/>
      <c r="L714" s="60"/>
      <c r="M714" s="60"/>
      <c r="N714" s="60"/>
    </row>
    <row r="715" ht="15.75" customHeight="1">
      <c r="E715" s="62"/>
      <c r="J715" s="61"/>
      <c r="K715" s="59"/>
      <c r="L715" s="60"/>
      <c r="M715" s="60"/>
      <c r="N715" s="60"/>
    </row>
    <row r="716" ht="15.75" customHeight="1">
      <c r="E716" s="62"/>
      <c r="J716" s="61"/>
      <c r="K716" s="59"/>
      <c r="L716" s="60"/>
      <c r="M716" s="60"/>
      <c r="N716" s="60"/>
    </row>
    <row r="717" ht="15.75" customHeight="1">
      <c r="E717" s="62"/>
      <c r="J717" s="61"/>
      <c r="K717" s="59"/>
      <c r="L717" s="60"/>
      <c r="M717" s="60"/>
      <c r="N717" s="60"/>
    </row>
    <row r="718" ht="15.75" customHeight="1">
      <c r="E718" s="62"/>
      <c r="J718" s="61"/>
      <c r="K718" s="59"/>
      <c r="L718" s="60"/>
      <c r="M718" s="60"/>
      <c r="N718" s="60"/>
    </row>
    <row r="719" ht="15.75" customHeight="1">
      <c r="E719" s="62"/>
      <c r="J719" s="61"/>
      <c r="K719" s="59"/>
      <c r="L719" s="60"/>
      <c r="M719" s="60"/>
      <c r="N719" s="60"/>
    </row>
    <row r="720" ht="15.75" customHeight="1">
      <c r="E720" s="62"/>
      <c r="J720" s="61"/>
      <c r="K720" s="59"/>
      <c r="L720" s="60"/>
      <c r="M720" s="60"/>
      <c r="N720" s="60"/>
    </row>
    <row r="721" ht="15.75" customHeight="1">
      <c r="E721" s="62"/>
      <c r="J721" s="61"/>
      <c r="K721" s="59"/>
      <c r="L721" s="60"/>
      <c r="M721" s="60"/>
      <c r="N721" s="60"/>
    </row>
    <row r="722" ht="15.75" customHeight="1">
      <c r="E722" s="62"/>
      <c r="J722" s="61"/>
      <c r="K722" s="59"/>
      <c r="L722" s="60"/>
      <c r="M722" s="60"/>
      <c r="N722" s="60"/>
    </row>
    <row r="723" ht="15.75" customHeight="1">
      <c r="E723" s="62"/>
      <c r="J723" s="61"/>
      <c r="K723" s="59"/>
      <c r="L723" s="60"/>
      <c r="M723" s="60"/>
      <c r="N723" s="60"/>
    </row>
    <row r="724" ht="15.75" customHeight="1">
      <c r="E724" s="62"/>
      <c r="J724" s="61"/>
      <c r="K724" s="59"/>
      <c r="L724" s="60"/>
      <c r="M724" s="60"/>
      <c r="N724" s="60"/>
    </row>
    <row r="725" ht="15.75" customHeight="1">
      <c r="E725" s="62"/>
      <c r="J725" s="61"/>
      <c r="K725" s="59"/>
      <c r="L725" s="60"/>
      <c r="M725" s="60"/>
      <c r="N725" s="60"/>
    </row>
    <row r="726" ht="15.75" customHeight="1">
      <c r="E726" s="62"/>
      <c r="J726" s="61"/>
      <c r="K726" s="59"/>
      <c r="L726" s="60"/>
      <c r="M726" s="60"/>
      <c r="N726" s="60"/>
    </row>
    <row r="727" ht="15.75" customHeight="1">
      <c r="E727" s="62"/>
      <c r="J727" s="61"/>
      <c r="K727" s="59"/>
      <c r="L727" s="60"/>
      <c r="M727" s="60"/>
      <c r="N727" s="60"/>
    </row>
    <row r="728" ht="15.75" customHeight="1">
      <c r="E728" s="62"/>
      <c r="J728" s="61"/>
      <c r="K728" s="59"/>
      <c r="L728" s="60"/>
      <c r="M728" s="60"/>
      <c r="N728" s="60"/>
    </row>
    <row r="729" ht="15.75" customHeight="1">
      <c r="E729" s="62"/>
      <c r="J729" s="61"/>
      <c r="K729" s="59"/>
      <c r="L729" s="60"/>
      <c r="M729" s="60"/>
      <c r="N729" s="60"/>
    </row>
    <row r="730" ht="15.75" customHeight="1">
      <c r="E730" s="62"/>
      <c r="J730" s="61"/>
      <c r="K730" s="59"/>
      <c r="L730" s="60"/>
      <c r="M730" s="60"/>
      <c r="N730" s="60"/>
    </row>
    <row r="731" ht="15.75" customHeight="1">
      <c r="E731" s="62"/>
      <c r="J731" s="61"/>
      <c r="K731" s="59"/>
      <c r="L731" s="60"/>
      <c r="M731" s="60"/>
      <c r="N731" s="60"/>
    </row>
    <row r="732" ht="15.75" customHeight="1">
      <c r="E732" s="62"/>
      <c r="J732" s="61"/>
      <c r="K732" s="59"/>
      <c r="L732" s="60"/>
      <c r="M732" s="60"/>
      <c r="N732" s="60"/>
    </row>
    <row r="733" ht="15.75" customHeight="1">
      <c r="E733" s="62"/>
      <c r="J733" s="61"/>
      <c r="K733" s="59"/>
      <c r="L733" s="60"/>
      <c r="M733" s="60"/>
      <c r="N733" s="60"/>
    </row>
    <row r="734" ht="15.75" customHeight="1">
      <c r="E734" s="62"/>
      <c r="J734" s="61"/>
      <c r="K734" s="59"/>
      <c r="L734" s="60"/>
      <c r="M734" s="60"/>
      <c r="N734" s="60"/>
    </row>
    <row r="735" ht="15.75" customHeight="1">
      <c r="E735" s="62"/>
      <c r="J735" s="61"/>
      <c r="K735" s="59"/>
      <c r="L735" s="60"/>
      <c r="M735" s="60"/>
      <c r="N735" s="60"/>
    </row>
    <row r="736" ht="15.75" customHeight="1">
      <c r="E736" s="62"/>
      <c r="J736" s="61"/>
      <c r="K736" s="59"/>
      <c r="L736" s="60"/>
      <c r="M736" s="60"/>
      <c r="N736" s="60"/>
    </row>
    <row r="737" ht="15.75" customHeight="1">
      <c r="E737" s="62"/>
      <c r="J737" s="61"/>
      <c r="K737" s="59"/>
      <c r="L737" s="60"/>
      <c r="M737" s="60"/>
      <c r="N737" s="60"/>
    </row>
    <row r="738" ht="15.75" customHeight="1">
      <c r="E738" s="62"/>
      <c r="J738" s="61"/>
      <c r="K738" s="59"/>
      <c r="L738" s="60"/>
      <c r="M738" s="60"/>
      <c r="N738" s="60"/>
    </row>
    <row r="739" ht="15.75" customHeight="1">
      <c r="E739" s="62"/>
      <c r="J739" s="61"/>
      <c r="K739" s="59"/>
      <c r="L739" s="60"/>
      <c r="M739" s="60"/>
      <c r="N739" s="60"/>
    </row>
    <row r="740" ht="15.75" customHeight="1">
      <c r="E740" s="62"/>
      <c r="J740" s="61"/>
      <c r="K740" s="59"/>
      <c r="L740" s="60"/>
      <c r="M740" s="60"/>
      <c r="N740" s="60"/>
    </row>
    <row r="741" ht="15.75" customHeight="1">
      <c r="E741" s="62"/>
      <c r="J741" s="61"/>
      <c r="K741" s="59"/>
      <c r="L741" s="60"/>
      <c r="M741" s="60"/>
      <c r="N741" s="60"/>
    </row>
    <row r="742" ht="15.75" customHeight="1">
      <c r="E742" s="62"/>
      <c r="J742" s="61"/>
      <c r="K742" s="59"/>
      <c r="L742" s="60"/>
      <c r="M742" s="60"/>
      <c r="N742" s="60"/>
    </row>
    <row r="743" ht="15.75" customHeight="1">
      <c r="E743" s="62"/>
      <c r="J743" s="61"/>
      <c r="K743" s="59"/>
      <c r="L743" s="60"/>
      <c r="M743" s="60"/>
      <c r="N743" s="60"/>
    </row>
    <row r="744" ht="15.75" customHeight="1">
      <c r="E744" s="62"/>
      <c r="J744" s="61"/>
      <c r="K744" s="59"/>
      <c r="L744" s="60"/>
      <c r="M744" s="60"/>
      <c r="N744" s="60"/>
    </row>
    <row r="745" ht="15.75" customHeight="1">
      <c r="E745" s="62"/>
      <c r="J745" s="61"/>
      <c r="K745" s="59"/>
      <c r="L745" s="60"/>
      <c r="M745" s="60"/>
      <c r="N745" s="60"/>
    </row>
    <row r="746" ht="15.75" customHeight="1">
      <c r="E746" s="62"/>
      <c r="J746" s="61"/>
      <c r="K746" s="59"/>
      <c r="L746" s="60"/>
      <c r="M746" s="60"/>
      <c r="N746" s="60"/>
    </row>
    <row r="747" ht="15.75" customHeight="1">
      <c r="E747" s="62"/>
      <c r="J747" s="61"/>
      <c r="K747" s="59"/>
      <c r="L747" s="60"/>
      <c r="M747" s="60"/>
      <c r="N747" s="60"/>
    </row>
    <row r="748" ht="15.75" customHeight="1">
      <c r="E748" s="62"/>
      <c r="J748" s="61"/>
      <c r="K748" s="59"/>
      <c r="L748" s="60"/>
      <c r="M748" s="60"/>
      <c r="N748" s="60"/>
    </row>
    <row r="749" ht="15.75" customHeight="1">
      <c r="E749" s="62"/>
      <c r="J749" s="61"/>
      <c r="K749" s="59"/>
      <c r="L749" s="60"/>
      <c r="M749" s="60"/>
      <c r="N749" s="60"/>
    </row>
    <row r="750" ht="15.75" customHeight="1">
      <c r="E750" s="62"/>
      <c r="J750" s="61"/>
      <c r="K750" s="59"/>
      <c r="L750" s="60"/>
      <c r="M750" s="60"/>
      <c r="N750" s="60"/>
    </row>
    <row r="751" ht="15.75" customHeight="1">
      <c r="E751" s="62"/>
      <c r="J751" s="61"/>
      <c r="K751" s="59"/>
      <c r="L751" s="60"/>
      <c r="M751" s="60"/>
      <c r="N751" s="60"/>
    </row>
    <row r="752" ht="15.75" customHeight="1">
      <c r="E752" s="62"/>
      <c r="J752" s="61"/>
      <c r="K752" s="59"/>
      <c r="L752" s="60"/>
      <c r="M752" s="60"/>
      <c r="N752" s="60"/>
    </row>
    <row r="753" ht="15.75" customHeight="1">
      <c r="E753" s="62"/>
      <c r="J753" s="61"/>
      <c r="K753" s="59"/>
      <c r="L753" s="60"/>
      <c r="M753" s="60"/>
      <c r="N753" s="60"/>
    </row>
    <row r="754" ht="15.75" customHeight="1">
      <c r="E754" s="62"/>
      <c r="J754" s="61"/>
      <c r="K754" s="59"/>
      <c r="L754" s="60"/>
      <c r="M754" s="60"/>
      <c r="N754" s="60"/>
    </row>
    <row r="755" ht="15.75" customHeight="1">
      <c r="E755" s="62"/>
      <c r="J755" s="61"/>
      <c r="K755" s="59"/>
      <c r="L755" s="60"/>
      <c r="M755" s="60"/>
      <c r="N755" s="60"/>
    </row>
    <row r="756" ht="15.75" customHeight="1">
      <c r="E756" s="62"/>
      <c r="J756" s="61"/>
      <c r="K756" s="59"/>
      <c r="L756" s="60"/>
      <c r="M756" s="60"/>
      <c r="N756" s="60"/>
    </row>
    <row r="757" ht="15.75" customHeight="1">
      <c r="E757" s="62"/>
      <c r="J757" s="61"/>
      <c r="K757" s="59"/>
      <c r="L757" s="60"/>
      <c r="M757" s="60"/>
      <c r="N757" s="60"/>
    </row>
    <row r="758" ht="15.75" customHeight="1">
      <c r="E758" s="62"/>
      <c r="J758" s="61"/>
      <c r="K758" s="59"/>
      <c r="L758" s="60"/>
      <c r="M758" s="60"/>
      <c r="N758" s="60"/>
    </row>
    <row r="759" ht="15.75" customHeight="1">
      <c r="E759" s="62"/>
      <c r="J759" s="61"/>
      <c r="K759" s="59"/>
      <c r="L759" s="60"/>
      <c r="M759" s="60"/>
      <c r="N759" s="60"/>
    </row>
    <row r="760" ht="15.75" customHeight="1">
      <c r="E760" s="62"/>
      <c r="J760" s="61"/>
      <c r="K760" s="59"/>
      <c r="L760" s="60"/>
      <c r="M760" s="60"/>
      <c r="N760" s="60"/>
    </row>
    <row r="761" ht="15.75" customHeight="1">
      <c r="E761" s="62"/>
      <c r="J761" s="61"/>
      <c r="K761" s="59"/>
      <c r="L761" s="60"/>
      <c r="M761" s="60"/>
      <c r="N761" s="60"/>
    </row>
    <row r="762" ht="15.75" customHeight="1">
      <c r="E762" s="62"/>
      <c r="J762" s="61"/>
      <c r="K762" s="59"/>
      <c r="L762" s="60"/>
      <c r="M762" s="60"/>
      <c r="N762" s="60"/>
    </row>
    <row r="763" ht="15.75" customHeight="1">
      <c r="E763" s="62"/>
      <c r="J763" s="61"/>
      <c r="K763" s="59"/>
      <c r="L763" s="60"/>
      <c r="M763" s="60"/>
      <c r="N763" s="60"/>
    </row>
    <row r="764" ht="15.75" customHeight="1">
      <c r="E764" s="62"/>
      <c r="J764" s="61"/>
      <c r="K764" s="59"/>
      <c r="L764" s="60"/>
      <c r="M764" s="60"/>
      <c r="N764" s="60"/>
    </row>
    <row r="765" ht="15.75" customHeight="1">
      <c r="E765" s="62"/>
      <c r="J765" s="61"/>
      <c r="K765" s="59"/>
      <c r="L765" s="60"/>
      <c r="M765" s="60"/>
      <c r="N765" s="60"/>
    </row>
    <row r="766" ht="15.75" customHeight="1">
      <c r="E766" s="62"/>
      <c r="J766" s="61"/>
      <c r="K766" s="59"/>
      <c r="L766" s="60"/>
      <c r="M766" s="60"/>
      <c r="N766" s="60"/>
    </row>
    <row r="767" ht="15.75" customHeight="1">
      <c r="E767" s="62"/>
      <c r="J767" s="61"/>
      <c r="K767" s="59"/>
      <c r="L767" s="60"/>
      <c r="M767" s="60"/>
      <c r="N767" s="60"/>
    </row>
    <row r="768" ht="15.75" customHeight="1">
      <c r="E768" s="62"/>
      <c r="J768" s="61"/>
      <c r="K768" s="59"/>
      <c r="L768" s="60"/>
      <c r="M768" s="60"/>
      <c r="N768" s="60"/>
    </row>
    <row r="769" ht="15.75" customHeight="1">
      <c r="E769" s="62"/>
      <c r="J769" s="61"/>
      <c r="K769" s="59"/>
      <c r="L769" s="60"/>
      <c r="M769" s="60"/>
      <c r="N769" s="60"/>
    </row>
    <row r="770" ht="15.75" customHeight="1">
      <c r="E770" s="62"/>
      <c r="J770" s="61"/>
      <c r="K770" s="59"/>
      <c r="L770" s="60"/>
      <c r="M770" s="60"/>
      <c r="N770" s="60"/>
    </row>
    <row r="771" ht="15.75" customHeight="1">
      <c r="E771" s="62"/>
      <c r="J771" s="61"/>
      <c r="K771" s="59"/>
      <c r="L771" s="60"/>
      <c r="M771" s="60"/>
      <c r="N771" s="60"/>
    </row>
    <row r="772" ht="15.75" customHeight="1">
      <c r="E772" s="62"/>
      <c r="J772" s="61"/>
      <c r="K772" s="59"/>
      <c r="L772" s="60"/>
      <c r="M772" s="60"/>
      <c r="N772" s="60"/>
    </row>
    <row r="773" ht="15.75" customHeight="1">
      <c r="E773" s="62"/>
      <c r="J773" s="61"/>
      <c r="K773" s="59"/>
      <c r="L773" s="60"/>
      <c r="M773" s="60"/>
      <c r="N773" s="60"/>
    </row>
    <row r="774" ht="15.75" customHeight="1">
      <c r="E774" s="62"/>
      <c r="J774" s="61"/>
      <c r="K774" s="59"/>
      <c r="L774" s="60"/>
      <c r="M774" s="60"/>
      <c r="N774" s="60"/>
    </row>
    <row r="775" ht="15.75" customHeight="1">
      <c r="E775" s="62"/>
      <c r="J775" s="61"/>
      <c r="K775" s="59"/>
      <c r="L775" s="60"/>
      <c r="M775" s="60"/>
      <c r="N775" s="60"/>
    </row>
    <row r="776" ht="15.75" customHeight="1">
      <c r="E776" s="62"/>
      <c r="J776" s="61"/>
      <c r="K776" s="59"/>
      <c r="L776" s="60"/>
      <c r="M776" s="60"/>
      <c r="N776" s="60"/>
    </row>
    <row r="777" ht="15.75" customHeight="1">
      <c r="E777" s="62"/>
      <c r="J777" s="61"/>
      <c r="K777" s="59"/>
      <c r="L777" s="60"/>
      <c r="M777" s="60"/>
      <c r="N777" s="60"/>
    </row>
    <row r="778" ht="15.75" customHeight="1">
      <c r="E778" s="62"/>
      <c r="J778" s="61"/>
      <c r="K778" s="59"/>
      <c r="L778" s="60"/>
      <c r="M778" s="60"/>
      <c r="N778" s="60"/>
    </row>
    <row r="779" ht="15.75" customHeight="1">
      <c r="E779" s="62"/>
      <c r="J779" s="61"/>
      <c r="K779" s="59"/>
      <c r="L779" s="60"/>
      <c r="M779" s="60"/>
      <c r="N779" s="60"/>
    </row>
    <row r="780" ht="15.75" customHeight="1">
      <c r="E780" s="62"/>
      <c r="J780" s="61"/>
      <c r="K780" s="59"/>
      <c r="L780" s="60"/>
      <c r="M780" s="60"/>
      <c r="N780" s="60"/>
    </row>
    <row r="781" ht="15.75" customHeight="1">
      <c r="E781" s="62"/>
      <c r="J781" s="61"/>
      <c r="K781" s="59"/>
      <c r="L781" s="60"/>
      <c r="M781" s="60"/>
      <c r="N781" s="60"/>
    </row>
    <row r="782" ht="15.75" customHeight="1">
      <c r="E782" s="62"/>
      <c r="J782" s="61"/>
      <c r="K782" s="59"/>
      <c r="L782" s="60"/>
      <c r="M782" s="60"/>
      <c r="N782" s="60"/>
    </row>
    <row r="783" ht="15.75" customHeight="1">
      <c r="E783" s="62"/>
      <c r="J783" s="61"/>
      <c r="K783" s="59"/>
      <c r="L783" s="60"/>
      <c r="M783" s="60"/>
      <c r="N783" s="60"/>
    </row>
    <row r="784" ht="15.75" customHeight="1">
      <c r="E784" s="62"/>
      <c r="J784" s="61"/>
      <c r="K784" s="59"/>
      <c r="L784" s="60"/>
      <c r="M784" s="60"/>
      <c r="N784" s="60"/>
    </row>
    <row r="785" ht="15.75" customHeight="1">
      <c r="E785" s="62"/>
      <c r="J785" s="61"/>
      <c r="K785" s="59"/>
      <c r="L785" s="60"/>
      <c r="M785" s="60"/>
      <c r="N785" s="60"/>
    </row>
    <row r="786" ht="15.75" customHeight="1">
      <c r="E786" s="62"/>
      <c r="J786" s="61"/>
      <c r="K786" s="59"/>
      <c r="L786" s="60"/>
      <c r="M786" s="60"/>
      <c r="N786" s="60"/>
    </row>
    <row r="787" ht="15.75" customHeight="1">
      <c r="E787" s="62"/>
      <c r="J787" s="61"/>
      <c r="K787" s="59"/>
      <c r="L787" s="60"/>
      <c r="M787" s="60"/>
      <c r="N787" s="60"/>
    </row>
    <row r="788" ht="15.75" customHeight="1">
      <c r="E788" s="62"/>
      <c r="J788" s="61"/>
      <c r="K788" s="59"/>
      <c r="L788" s="60"/>
      <c r="M788" s="60"/>
      <c r="N788" s="60"/>
    </row>
    <row r="789" ht="15.75" customHeight="1">
      <c r="E789" s="62"/>
      <c r="J789" s="61"/>
      <c r="K789" s="59"/>
      <c r="L789" s="60"/>
      <c r="M789" s="60"/>
      <c r="N789" s="60"/>
    </row>
    <row r="790" ht="15.75" customHeight="1">
      <c r="E790" s="62"/>
      <c r="J790" s="61"/>
      <c r="K790" s="59"/>
      <c r="L790" s="60"/>
      <c r="M790" s="60"/>
      <c r="N790" s="60"/>
    </row>
    <row r="791" ht="15.75" customHeight="1">
      <c r="E791" s="62"/>
      <c r="J791" s="61"/>
      <c r="K791" s="59"/>
      <c r="L791" s="60"/>
      <c r="M791" s="60"/>
      <c r="N791" s="60"/>
    </row>
    <row r="792" ht="15.75" customHeight="1">
      <c r="E792" s="62"/>
      <c r="J792" s="61"/>
      <c r="K792" s="59"/>
      <c r="L792" s="60"/>
      <c r="M792" s="60"/>
      <c r="N792" s="60"/>
    </row>
    <row r="793" ht="15.75" customHeight="1">
      <c r="E793" s="62"/>
      <c r="J793" s="61"/>
      <c r="K793" s="59"/>
      <c r="L793" s="60"/>
      <c r="M793" s="60"/>
      <c r="N793" s="60"/>
    </row>
    <row r="794" ht="15.75" customHeight="1">
      <c r="E794" s="62"/>
      <c r="J794" s="61"/>
      <c r="K794" s="59"/>
      <c r="L794" s="60"/>
      <c r="M794" s="60"/>
      <c r="N794" s="60"/>
    </row>
    <row r="795" ht="15.75" customHeight="1">
      <c r="E795" s="62"/>
      <c r="J795" s="61"/>
      <c r="K795" s="59"/>
      <c r="L795" s="60"/>
      <c r="M795" s="60"/>
      <c r="N795" s="60"/>
    </row>
    <row r="796" ht="15.75" customHeight="1">
      <c r="E796" s="62"/>
      <c r="J796" s="61"/>
      <c r="K796" s="59"/>
      <c r="L796" s="60"/>
      <c r="M796" s="60"/>
      <c r="N796" s="60"/>
    </row>
    <row r="797" ht="15.75" customHeight="1">
      <c r="E797" s="62"/>
      <c r="J797" s="61"/>
      <c r="K797" s="59"/>
      <c r="L797" s="60"/>
      <c r="M797" s="60"/>
      <c r="N797" s="60"/>
    </row>
    <row r="798" ht="15.75" customHeight="1">
      <c r="E798" s="62"/>
      <c r="J798" s="61"/>
      <c r="K798" s="59"/>
      <c r="L798" s="60"/>
      <c r="M798" s="60"/>
      <c r="N798" s="60"/>
    </row>
    <row r="799" ht="15.75" customHeight="1">
      <c r="E799" s="62"/>
      <c r="J799" s="61"/>
      <c r="K799" s="59"/>
      <c r="L799" s="60"/>
      <c r="M799" s="60"/>
      <c r="N799" s="60"/>
    </row>
    <row r="800" ht="15.75" customHeight="1">
      <c r="E800" s="62"/>
      <c r="J800" s="61"/>
      <c r="K800" s="59"/>
      <c r="L800" s="60"/>
      <c r="M800" s="60"/>
      <c r="N800" s="60"/>
    </row>
    <row r="801" ht="15.75" customHeight="1">
      <c r="E801" s="62"/>
      <c r="J801" s="61"/>
      <c r="K801" s="59"/>
      <c r="L801" s="60"/>
      <c r="M801" s="60"/>
      <c r="N801" s="60"/>
    </row>
    <row r="802" ht="15.75" customHeight="1">
      <c r="E802" s="62"/>
      <c r="J802" s="61"/>
      <c r="K802" s="59"/>
      <c r="L802" s="60"/>
      <c r="M802" s="60"/>
      <c r="N802" s="60"/>
    </row>
    <row r="803" ht="15.75" customHeight="1">
      <c r="E803" s="62"/>
      <c r="J803" s="61"/>
      <c r="K803" s="59"/>
      <c r="L803" s="60"/>
      <c r="M803" s="60"/>
      <c r="N803" s="60"/>
    </row>
    <row r="804" ht="15.75" customHeight="1">
      <c r="E804" s="62"/>
      <c r="J804" s="61"/>
      <c r="K804" s="59"/>
      <c r="L804" s="60"/>
      <c r="M804" s="60"/>
      <c r="N804" s="60"/>
    </row>
    <row r="805" ht="15.75" customHeight="1">
      <c r="E805" s="62"/>
      <c r="J805" s="61"/>
      <c r="K805" s="59"/>
      <c r="L805" s="60"/>
      <c r="M805" s="60"/>
      <c r="N805" s="60"/>
    </row>
    <row r="806" ht="15.75" customHeight="1">
      <c r="E806" s="62"/>
      <c r="J806" s="61"/>
      <c r="K806" s="59"/>
      <c r="L806" s="60"/>
      <c r="M806" s="60"/>
      <c r="N806" s="60"/>
    </row>
    <row r="807" ht="15.75" customHeight="1">
      <c r="E807" s="62"/>
      <c r="J807" s="61"/>
      <c r="K807" s="59"/>
      <c r="L807" s="60"/>
      <c r="M807" s="60"/>
      <c r="N807" s="60"/>
    </row>
    <row r="808" ht="15.75" customHeight="1">
      <c r="E808" s="62"/>
      <c r="J808" s="61"/>
      <c r="K808" s="59"/>
      <c r="L808" s="60"/>
      <c r="M808" s="60"/>
      <c r="N808" s="60"/>
    </row>
    <row r="809" ht="15.75" customHeight="1">
      <c r="E809" s="62"/>
      <c r="J809" s="61"/>
      <c r="K809" s="59"/>
      <c r="L809" s="60"/>
      <c r="M809" s="60"/>
      <c r="N809" s="60"/>
    </row>
    <row r="810" ht="15.75" customHeight="1">
      <c r="E810" s="62"/>
      <c r="J810" s="61"/>
      <c r="K810" s="59"/>
      <c r="L810" s="60"/>
      <c r="M810" s="60"/>
      <c r="N810" s="60"/>
    </row>
    <row r="811" ht="15.75" customHeight="1">
      <c r="E811" s="62"/>
      <c r="J811" s="61"/>
      <c r="K811" s="59"/>
      <c r="L811" s="60"/>
      <c r="M811" s="60"/>
      <c r="N811" s="60"/>
    </row>
    <row r="812" ht="15.75" customHeight="1">
      <c r="E812" s="62"/>
      <c r="J812" s="61"/>
      <c r="K812" s="59"/>
      <c r="L812" s="60"/>
      <c r="M812" s="60"/>
      <c r="N812" s="60"/>
    </row>
    <row r="813" ht="15.75" customHeight="1">
      <c r="E813" s="62"/>
      <c r="J813" s="61"/>
      <c r="K813" s="59"/>
      <c r="L813" s="60"/>
      <c r="M813" s="60"/>
      <c r="N813" s="60"/>
    </row>
    <row r="814" ht="15.75" customHeight="1">
      <c r="E814" s="62"/>
      <c r="J814" s="61"/>
      <c r="K814" s="59"/>
      <c r="L814" s="60"/>
      <c r="M814" s="60"/>
      <c r="N814" s="60"/>
    </row>
    <row r="815" ht="15.75" customHeight="1">
      <c r="E815" s="62"/>
      <c r="J815" s="61"/>
      <c r="K815" s="59"/>
      <c r="L815" s="60"/>
      <c r="M815" s="60"/>
      <c r="N815" s="60"/>
    </row>
    <row r="816" ht="15.75" customHeight="1">
      <c r="E816" s="62"/>
      <c r="J816" s="61"/>
      <c r="K816" s="59"/>
      <c r="L816" s="60"/>
      <c r="M816" s="60"/>
      <c r="N816" s="60"/>
    </row>
    <row r="817" ht="15.75" customHeight="1">
      <c r="E817" s="62"/>
      <c r="J817" s="61"/>
      <c r="K817" s="59"/>
      <c r="L817" s="60"/>
      <c r="M817" s="60"/>
      <c r="N817" s="60"/>
    </row>
    <row r="818" ht="15.75" customHeight="1">
      <c r="E818" s="62"/>
      <c r="J818" s="61"/>
      <c r="K818" s="59"/>
      <c r="L818" s="60"/>
      <c r="M818" s="60"/>
      <c r="N818" s="60"/>
    </row>
    <row r="819" ht="15.75" customHeight="1">
      <c r="E819" s="62"/>
      <c r="J819" s="61"/>
      <c r="K819" s="59"/>
      <c r="L819" s="60"/>
      <c r="M819" s="60"/>
      <c r="N819" s="60"/>
    </row>
    <row r="820" ht="15.75" customHeight="1">
      <c r="E820" s="62"/>
      <c r="J820" s="61"/>
      <c r="K820" s="59"/>
      <c r="L820" s="60"/>
      <c r="M820" s="60"/>
      <c r="N820" s="60"/>
    </row>
    <row r="821" ht="15.75" customHeight="1">
      <c r="E821" s="62"/>
      <c r="J821" s="61"/>
      <c r="K821" s="59"/>
      <c r="L821" s="60"/>
      <c r="M821" s="60"/>
      <c r="N821" s="60"/>
    </row>
    <row r="822" ht="15.75" customHeight="1">
      <c r="E822" s="62"/>
      <c r="J822" s="61"/>
      <c r="K822" s="59"/>
      <c r="L822" s="60"/>
      <c r="M822" s="60"/>
      <c r="N822" s="60"/>
    </row>
    <row r="823" ht="15.75" customHeight="1">
      <c r="E823" s="62"/>
      <c r="J823" s="61"/>
      <c r="K823" s="59"/>
      <c r="L823" s="60"/>
      <c r="M823" s="60"/>
      <c r="N823" s="60"/>
    </row>
    <row r="824" ht="15.75" customHeight="1">
      <c r="E824" s="62"/>
      <c r="J824" s="61"/>
      <c r="K824" s="59"/>
      <c r="L824" s="60"/>
      <c r="M824" s="60"/>
      <c r="N824" s="60"/>
    </row>
    <row r="825" ht="15.75" customHeight="1">
      <c r="E825" s="62"/>
      <c r="J825" s="61"/>
      <c r="K825" s="59"/>
      <c r="L825" s="60"/>
      <c r="M825" s="60"/>
      <c r="N825" s="60"/>
    </row>
    <row r="826" ht="15.75" customHeight="1">
      <c r="E826" s="62"/>
      <c r="J826" s="61"/>
      <c r="K826" s="59"/>
      <c r="L826" s="60"/>
      <c r="M826" s="60"/>
      <c r="N826" s="60"/>
    </row>
    <row r="827" ht="15.75" customHeight="1">
      <c r="E827" s="62"/>
      <c r="J827" s="61"/>
      <c r="K827" s="59"/>
      <c r="L827" s="60"/>
      <c r="M827" s="60"/>
      <c r="N827" s="60"/>
    </row>
    <row r="828" ht="15.75" customHeight="1">
      <c r="E828" s="62"/>
      <c r="J828" s="61"/>
      <c r="K828" s="59"/>
      <c r="L828" s="60"/>
      <c r="M828" s="60"/>
      <c r="N828" s="60"/>
    </row>
    <row r="829" ht="15.75" customHeight="1">
      <c r="E829" s="62"/>
      <c r="J829" s="61"/>
      <c r="K829" s="59"/>
      <c r="L829" s="60"/>
      <c r="M829" s="60"/>
      <c r="N829" s="60"/>
    </row>
    <row r="830" ht="15.75" customHeight="1">
      <c r="E830" s="62"/>
      <c r="J830" s="61"/>
      <c r="K830" s="59"/>
      <c r="L830" s="60"/>
      <c r="M830" s="60"/>
      <c r="N830" s="60"/>
    </row>
    <row r="831" ht="15.75" customHeight="1">
      <c r="E831" s="62"/>
      <c r="J831" s="61"/>
      <c r="K831" s="59"/>
      <c r="L831" s="60"/>
      <c r="M831" s="60"/>
      <c r="N831" s="60"/>
    </row>
    <row r="832" ht="15.75" customHeight="1">
      <c r="E832" s="62"/>
      <c r="J832" s="61"/>
      <c r="K832" s="59"/>
      <c r="L832" s="60"/>
      <c r="M832" s="60"/>
      <c r="N832" s="60"/>
    </row>
    <row r="833" ht="15.75" customHeight="1">
      <c r="E833" s="62"/>
      <c r="J833" s="61"/>
      <c r="K833" s="59"/>
      <c r="L833" s="60"/>
      <c r="M833" s="60"/>
      <c r="N833" s="60"/>
    </row>
    <row r="834" ht="15.75" customHeight="1">
      <c r="E834" s="62"/>
      <c r="J834" s="61"/>
      <c r="K834" s="59"/>
      <c r="L834" s="60"/>
      <c r="M834" s="60"/>
      <c r="N834" s="60"/>
    </row>
    <row r="835" ht="15.75" customHeight="1">
      <c r="E835" s="62"/>
      <c r="J835" s="61"/>
      <c r="K835" s="59"/>
      <c r="L835" s="60"/>
      <c r="M835" s="60"/>
      <c r="N835" s="60"/>
    </row>
    <row r="836" ht="15.75" customHeight="1">
      <c r="E836" s="62"/>
      <c r="J836" s="61"/>
      <c r="K836" s="59"/>
      <c r="L836" s="60"/>
      <c r="M836" s="60"/>
      <c r="N836" s="60"/>
    </row>
    <row r="837" ht="15.75" customHeight="1">
      <c r="E837" s="62"/>
      <c r="J837" s="61"/>
      <c r="K837" s="59"/>
      <c r="L837" s="60"/>
      <c r="M837" s="60"/>
      <c r="N837" s="60"/>
    </row>
    <row r="838" ht="15.75" customHeight="1">
      <c r="E838" s="62"/>
      <c r="J838" s="61"/>
      <c r="K838" s="59"/>
      <c r="L838" s="60"/>
      <c r="M838" s="60"/>
      <c r="N838" s="60"/>
    </row>
    <row r="839" ht="15.75" customHeight="1">
      <c r="E839" s="62"/>
      <c r="J839" s="61"/>
      <c r="K839" s="59"/>
      <c r="L839" s="60"/>
      <c r="M839" s="60"/>
      <c r="N839" s="60"/>
    </row>
    <row r="840" ht="15.75" customHeight="1">
      <c r="E840" s="62"/>
      <c r="J840" s="61"/>
      <c r="K840" s="59"/>
      <c r="L840" s="60"/>
      <c r="M840" s="60"/>
      <c r="N840" s="60"/>
    </row>
    <row r="841" ht="15.75" customHeight="1">
      <c r="E841" s="62"/>
      <c r="J841" s="61"/>
      <c r="K841" s="59"/>
      <c r="L841" s="60"/>
      <c r="M841" s="60"/>
      <c r="N841" s="60"/>
    </row>
    <row r="842" ht="15.75" customHeight="1">
      <c r="E842" s="62"/>
      <c r="J842" s="61"/>
      <c r="K842" s="59"/>
      <c r="L842" s="60"/>
      <c r="M842" s="60"/>
      <c r="N842" s="60"/>
    </row>
    <row r="843" ht="15.75" customHeight="1">
      <c r="E843" s="62"/>
      <c r="J843" s="61"/>
      <c r="K843" s="59"/>
      <c r="L843" s="60"/>
      <c r="M843" s="60"/>
      <c r="N843" s="60"/>
    </row>
    <row r="844" ht="15.75" customHeight="1">
      <c r="E844" s="62"/>
      <c r="J844" s="61"/>
      <c r="K844" s="59"/>
      <c r="L844" s="60"/>
      <c r="M844" s="60"/>
      <c r="N844" s="60"/>
    </row>
    <row r="845" ht="15.75" customHeight="1">
      <c r="E845" s="62"/>
      <c r="J845" s="61"/>
      <c r="K845" s="59"/>
      <c r="L845" s="60"/>
      <c r="M845" s="60"/>
      <c r="N845" s="60"/>
    </row>
    <row r="846" ht="15.75" customHeight="1">
      <c r="E846" s="62"/>
      <c r="J846" s="61"/>
      <c r="K846" s="59"/>
      <c r="L846" s="60"/>
      <c r="M846" s="60"/>
      <c r="N846" s="60"/>
    </row>
    <row r="847" ht="15.75" customHeight="1">
      <c r="E847" s="62"/>
      <c r="J847" s="61"/>
      <c r="K847" s="59"/>
      <c r="L847" s="60"/>
      <c r="M847" s="60"/>
      <c r="N847" s="60"/>
    </row>
    <row r="848" ht="15.75" customHeight="1">
      <c r="E848" s="62"/>
      <c r="J848" s="61"/>
      <c r="K848" s="59"/>
      <c r="L848" s="60"/>
      <c r="M848" s="60"/>
      <c r="N848" s="60"/>
    </row>
    <row r="849" ht="15.75" customHeight="1">
      <c r="E849" s="62"/>
      <c r="J849" s="61"/>
      <c r="K849" s="59"/>
      <c r="L849" s="60"/>
      <c r="M849" s="60"/>
      <c r="N849" s="60"/>
    </row>
    <row r="850" ht="15.75" customHeight="1">
      <c r="E850" s="62"/>
      <c r="J850" s="61"/>
      <c r="K850" s="59"/>
      <c r="L850" s="60"/>
      <c r="M850" s="60"/>
      <c r="N850" s="60"/>
    </row>
    <row r="851" ht="15.75" customHeight="1">
      <c r="E851" s="62"/>
      <c r="J851" s="61"/>
      <c r="K851" s="59"/>
      <c r="L851" s="60"/>
      <c r="M851" s="60"/>
      <c r="N851" s="60"/>
    </row>
    <row r="852" ht="15.75" customHeight="1">
      <c r="E852" s="62"/>
      <c r="J852" s="61"/>
      <c r="K852" s="59"/>
      <c r="L852" s="60"/>
      <c r="M852" s="60"/>
      <c r="N852" s="60"/>
    </row>
    <row r="853" ht="15.75" customHeight="1">
      <c r="E853" s="62"/>
      <c r="J853" s="61"/>
      <c r="K853" s="59"/>
      <c r="L853" s="60"/>
      <c r="M853" s="60"/>
      <c r="N853" s="60"/>
    </row>
    <row r="854" ht="15.75" customHeight="1">
      <c r="E854" s="62"/>
      <c r="J854" s="61"/>
      <c r="K854" s="59"/>
      <c r="L854" s="60"/>
      <c r="M854" s="60"/>
      <c r="N854" s="60"/>
    </row>
    <row r="855" ht="15.75" customHeight="1">
      <c r="E855" s="62"/>
      <c r="J855" s="61"/>
      <c r="K855" s="59"/>
      <c r="L855" s="60"/>
      <c r="M855" s="60"/>
      <c r="N855" s="60"/>
    </row>
    <row r="856" ht="15.75" customHeight="1">
      <c r="E856" s="62"/>
      <c r="J856" s="61"/>
      <c r="K856" s="59"/>
      <c r="L856" s="60"/>
      <c r="M856" s="60"/>
      <c r="N856" s="60"/>
    </row>
    <row r="857" ht="15.75" customHeight="1">
      <c r="E857" s="62"/>
      <c r="J857" s="61"/>
      <c r="K857" s="59"/>
      <c r="L857" s="60"/>
      <c r="M857" s="60"/>
      <c r="N857" s="60"/>
    </row>
    <row r="858" ht="15.75" customHeight="1">
      <c r="E858" s="62"/>
      <c r="J858" s="61"/>
      <c r="K858" s="59"/>
      <c r="L858" s="60"/>
      <c r="M858" s="60"/>
      <c r="N858" s="60"/>
    </row>
    <row r="859" ht="15.75" customHeight="1">
      <c r="E859" s="62"/>
      <c r="J859" s="61"/>
      <c r="K859" s="59"/>
      <c r="L859" s="60"/>
      <c r="M859" s="60"/>
      <c r="N859" s="60"/>
    </row>
    <row r="860" ht="15.75" customHeight="1">
      <c r="E860" s="62"/>
      <c r="J860" s="61"/>
      <c r="K860" s="59"/>
      <c r="L860" s="60"/>
      <c r="M860" s="60"/>
      <c r="N860" s="60"/>
    </row>
    <row r="861" ht="15.75" customHeight="1">
      <c r="E861" s="62"/>
      <c r="J861" s="61"/>
      <c r="K861" s="59"/>
      <c r="L861" s="60"/>
      <c r="M861" s="60"/>
      <c r="N861" s="60"/>
    </row>
    <row r="862" ht="15.75" customHeight="1">
      <c r="E862" s="62"/>
      <c r="J862" s="61"/>
      <c r="K862" s="59"/>
      <c r="L862" s="60"/>
      <c r="M862" s="60"/>
      <c r="N862" s="60"/>
    </row>
    <row r="863" ht="15.75" customHeight="1">
      <c r="E863" s="62"/>
      <c r="J863" s="61"/>
      <c r="K863" s="59"/>
      <c r="L863" s="60"/>
      <c r="M863" s="60"/>
      <c r="N863" s="60"/>
    </row>
    <row r="864" ht="15.75" customHeight="1">
      <c r="E864" s="62"/>
      <c r="J864" s="61"/>
      <c r="K864" s="59"/>
      <c r="L864" s="60"/>
      <c r="M864" s="60"/>
      <c r="N864" s="60"/>
    </row>
    <row r="865" ht="15.75" customHeight="1">
      <c r="E865" s="62"/>
      <c r="J865" s="61"/>
      <c r="K865" s="59"/>
      <c r="L865" s="60"/>
      <c r="M865" s="60"/>
      <c r="N865" s="60"/>
    </row>
    <row r="866" ht="15.75" customHeight="1">
      <c r="E866" s="62"/>
      <c r="J866" s="61"/>
      <c r="K866" s="59"/>
      <c r="L866" s="60"/>
      <c r="M866" s="60"/>
      <c r="N866" s="60"/>
    </row>
    <row r="867" ht="15.75" customHeight="1">
      <c r="E867" s="62"/>
      <c r="J867" s="61"/>
      <c r="K867" s="59"/>
      <c r="L867" s="60"/>
      <c r="M867" s="60"/>
      <c r="N867" s="60"/>
    </row>
    <row r="868" ht="15.75" customHeight="1">
      <c r="E868" s="62"/>
      <c r="J868" s="61"/>
      <c r="K868" s="59"/>
      <c r="L868" s="60"/>
      <c r="M868" s="60"/>
      <c r="N868" s="60"/>
    </row>
    <row r="869" ht="15.75" customHeight="1">
      <c r="E869" s="62"/>
      <c r="J869" s="61"/>
      <c r="K869" s="59"/>
      <c r="L869" s="60"/>
      <c r="M869" s="60"/>
      <c r="N869" s="60"/>
    </row>
    <row r="870" ht="15.75" customHeight="1">
      <c r="E870" s="62"/>
      <c r="J870" s="61"/>
      <c r="K870" s="59"/>
      <c r="L870" s="60"/>
      <c r="M870" s="60"/>
      <c r="N870" s="60"/>
    </row>
    <row r="871" ht="15.75" customHeight="1">
      <c r="E871" s="62"/>
      <c r="J871" s="61"/>
      <c r="K871" s="59"/>
      <c r="L871" s="60"/>
      <c r="M871" s="60"/>
      <c r="N871" s="60"/>
    </row>
    <row r="872" ht="15.75" customHeight="1">
      <c r="E872" s="62"/>
      <c r="J872" s="61"/>
      <c r="K872" s="59"/>
      <c r="L872" s="60"/>
      <c r="M872" s="60"/>
      <c r="N872" s="60"/>
    </row>
    <row r="873" ht="15.75" customHeight="1">
      <c r="E873" s="62"/>
      <c r="J873" s="61"/>
      <c r="K873" s="59"/>
      <c r="L873" s="60"/>
      <c r="M873" s="60"/>
      <c r="N873" s="60"/>
    </row>
    <row r="874" ht="15.75" customHeight="1">
      <c r="E874" s="62"/>
      <c r="J874" s="61"/>
      <c r="K874" s="59"/>
      <c r="L874" s="60"/>
      <c r="M874" s="60"/>
      <c r="N874" s="60"/>
    </row>
    <row r="875" ht="15.75" customHeight="1">
      <c r="E875" s="62"/>
      <c r="J875" s="61"/>
      <c r="K875" s="59"/>
      <c r="L875" s="60"/>
      <c r="M875" s="60"/>
      <c r="N875" s="60"/>
    </row>
    <row r="876" ht="15.75" customHeight="1">
      <c r="E876" s="62"/>
      <c r="J876" s="61"/>
      <c r="K876" s="59"/>
      <c r="L876" s="60"/>
      <c r="M876" s="60"/>
      <c r="N876" s="60"/>
    </row>
    <row r="877" ht="15.75" customHeight="1">
      <c r="E877" s="62"/>
      <c r="J877" s="61"/>
      <c r="K877" s="59"/>
      <c r="L877" s="60"/>
      <c r="M877" s="60"/>
      <c r="N877" s="60"/>
    </row>
    <row r="878" ht="15.75" customHeight="1">
      <c r="E878" s="62"/>
      <c r="J878" s="61"/>
      <c r="K878" s="59"/>
      <c r="L878" s="60"/>
      <c r="M878" s="60"/>
      <c r="N878" s="60"/>
    </row>
    <row r="879" ht="15.75" customHeight="1">
      <c r="E879" s="62"/>
      <c r="J879" s="61"/>
      <c r="K879" s="59"/>
      <c r="L879" s="60"/>
      <c r="M879" s="60"/>
      <c r="N879" s="60"/>
    </row>
    <row r="880" ht="15.75" customHeight="1">
      <c r="E880" s="62"/>
      <c r="J880" s="61"/>
      <c r="K880" s="59"/>
      <c r="L880" s="60"/>
      <c r="M880" s="60"/>
      <c r="N880" s="60"/>
    </row>
    <row r="881" ht="15.75" customHeight="1">
      <c r="E881" s="62"/>
      <c r="J881" s="61"/>
      <c r="K881" s="59"/>
      <c r="L881" s="60"/>
      <c r="M881" s="60"/>
      <c r="N881" s="60"/>
    </row>
    <row r="882" ht="15.75" customHeight="1">
      <c r="E882" s="62"/>
      <c r="J882" s="61"/>
      <c r="K882" s="59"/>
      <c r="L882" s="60"/>
      <c r="M882" s="60"/>
      <c r="N882" s="60"/>
    </row>
    <row r="883" ht="15.75" customHeight="1">
      <c r="E883" s="62"/>
      <c r="J883" s="61"/>
      <c r="K883" s="59"/>
      <c r="L883" s="60"/>
      <c r="M883" s="60"/>
      <c r="N883" s="60"/>
    </row>
    <row r="884" ht="15.75" customHeight="1">
      <c r="E884" s="62"/>
      <c r="J884" s="61"/>
      <c r="K884" s="59"/>
      <c r="L884" s="60"/>
      <c r="M884" s="60"/>
      <c r="N884" s="60"/>
    </row>
    <row r="885" ht="15.75" customHeight="1">
      <c r="E885" s="62"/>
      <c r="J885" s="61"/>
      <c r="K885" s="59"/>
      <c r="L885" s="60"/>
      <c r="M885" s="60"/>
      <c r="N885" s="60"/>
    </row>
    <row r="886" ht="15.75" customHeight="1">
      <c r="E886" s="62"/>
      <c r="J886" s="61"/>
      <c r="K886" s="59"/>
      <c r="L886" s="60"/>
      <c r="M886" s="60"/>
      <c r="N886" s="60"/>
    </row>
    <row r="887" ht="15.75" customHeight="1">
      <c r="E887" s="62"/>
      <c r="J887" s="61"/>
      <c r="K887" s="59"/>
      <c r="L887" s="60"/>
      <c r="M887" s="60"/>
      <c r="N887" s="60"/>
    </row>
    <row r="888" ht="15.75" customHeight="1">
      <c r="E888" s="62"/>
      <c r="J888" s="61"/>
      <c r="K888" s="59"/>
      <c r="L888" s="60"/>
      <c r="M888" s="60"/>
      <c r="N888" s="60"/>
    </row>
    <row r="889" ht="15.75" customHeight="1">
      <c r="E889" s="62"/>
      <c r="J889" s="61"/>
      <c r="K889" s="59"/>
      <c r="L889" s="60"/>
      <c r="M889" s="60"/>
      <c r="N889" s="60"/>
    </row>
    <row r="890" ht="15.75" customHeight="1">
      <c r="E890" s="62"/>
      <c r="J890" s="61"/>
      <c r="K890" s="59"/>
      <c r="L890" s="60"/>
      <c r="M890" s="60"/>
      <c r="N890" s="60"/>
    </row>
    <row r="891" ht="15.75" customHeight="1">
      <c r="E891" s="62"/>
      <c r="J891" s="61"/>
      <c r="K891" s="59"/>
      <c r="L891" s="60"/>
      <c r="M891" s="60"/>
      <c r="N891" s="60"/>
    </row>
    <row r="892" ht="15.75" customHeight="1">
      <c r="E892" s="62"/>
      <c r="J892" s="61"/>
      <c r="K892" s="59"/>
      <c r="L892" s="60"/>
      <c r="M892" s="60"/>
      <c r="N892" s="60"/>
    </row>
    <row r="893" ht="15.75" customHeight="1">
      <c r="E893" s="62"/>
      <c r="J893" s="61"/>
      <c r="K893" s="59"/>
      <c r="L893" s="60"/>
      <c r="M893" s="60"/>
      <c r="N893" s="60"/>
    </row>
    <row r="894" ht="15.75" customHeight="1">
      <c r="E894" s="62"/>
      <c r="J894" s="61"/>
      <c r="K894" s="59"/>
      <c r="L894" s="60"/>
      <c r="M894" s="60"/>
      <c r="N894" s="60"/>
    </row>
    <row r="895" ht="15.75" customHeight="1">
      <c r="E895" s="62"/>
      <c r="J895" s="61"/>
      <c r="K895" s="59"/>
      <c r="L895" s="60"/>
      <c r="M895" s="60"/>
      <c r="N895" s="60"/>
    </row>
    <row r="896" ht="15.75" customHeight="1">
      <c r="E896" s="62"/>
      <c r="J896" s="61"/>
      <c r="K896" s="59"/>
      <c r="L896" s="60"/>
      <c r="M896" s="60"/>
      <c r="N896" s="60"/>
    </row>
    <row r="897" ht="15.75" customHeight="1">
      <c r="E897" s="62"/>
      <c r="J897" s="61"/>
      <c r="K897" s="59"/>
      <c r="L897" s="60"/>
      <c r="M897" s="60"/>
      <c r="N897" s="60"/>
    </row>
    <row r="898" ht="15.75" customHeight="1">
      <c r="E898" s="62"/>
      <c r="J898" s="61"/>
      <c r="K898" s="59"/>
      <c r="L898" s="60"/>
      <c r="M898" s="60"/>
      <c r="N898" s="60"/>
    </row>
    <row r="899" ht="15.75" customHeight="1">
      <c r="E899" s="62"/>
      <c r="J899" s="61"/>
      <c r="K899" s="59"/>
      <c r="L899" s="60"/>
      <c r="M899" s="60"/>
      <c r="N899" s="60"/>
    </row>
    <row r="900" ht="15.75" customHeight="1">
      <c r="E900" s="62"/>
      <c r="J900" s="61"/>
      <c r="K900" s="59"/>
      <c r="L900" s="60"/>
      <c r="M900" s="60"/>
      <c r="N900" s="60"/>
    </row>
    <row r="901" ht="15.75" customHeight="1">
      <c r="E901" s="62"/>
      <c r="J901" s="61"/>
      <c r="K901" s="59"/>
      <c r="L901" s="60"/>
      <c r="M901" s="60"/>
      <c r="N901" s="60"/>
    </row>
    <row r="902" ht="15.75" customHeight="1">
      <c r="E902" s="62"/>
      <c r="J902" s="61"/>
      <c r="K902" s="59"/>
      <c r="L902" s="60"/>
      <c r="M902" s="60"/>
      <c r="N902" s="60"/>
    </row>
    <row r="903" ht="15.75" customHeight="1">
      <c r="E903" s="62"/>
      <c r="J903" s="61"/>
      <c r="K903" s="59"/>
      <c r="L903" s="60"/>
      <c r="M903" s="60"/>
      <c r="N903" s="60"/>
    </row>
    <row r="904" ht="15.75" customHeight="1">
      <c r="E904" s="62"/>
      <c r="J904" s="61"/>
      <c r="K904" s="59"/>
      <c r="L904" s="60"/>
      <c r="M904" s="60"/>
      <c r="N904" s="60"/>
    </row>
    <row r="905" ht="15.75" customHeight="1">
      <c r="E905" s="62"/>
      <c r="J905" s="61"/>
      <c r="K905" s="59"/>
      <c r="L905" s="60"/>
      <c r="M905" s="60"/>
      <c r="N905" s="60"/>
    </row>
    <row r="906" ht="15.75" customHeight="1">
      <c r="E906" s="62"/>
      <c r="J906" s="61"/>
      <c r="K906" s="59"/>
      <c r="L906" s="60"/>
      <c r="M906" s="60"/>
      <c r="N906" s="60"/>
    </row>
    <row r="907" ht="15.75" customHeight="1">
      <c r="E907" s="62"/>
      <c r="J907" s="61"/>
      <c r="K907" s="59"/>
      <c r="L907" s="60"/>
      <c r="M907" s="60"/>
      <c r="N907" s="60"/>
    </row>
    <row r="908" ht="15.75" customHeight="1">
      <c r="E908" s="62"/>
      <c r="J908" s="61"/>
      <c r="K908" s="59"/>
      <c r="L908" s="60"/>
      <c r="M908" s="60"/>
      <c r="N908" s="60"/>
    </row>
    <row r="909" ht="15.75" customHeight="1">
      <c r="E909" s="62"/>
      <c r="J909" s="61"/>
      <c r="K909" s="59"/>
      <c r="L909" s="60"/>
      <c r="M909" s="60"/>
      <c r="N909" s="60"/>
    </row>
    <row r="910" ht="15.75" customHeight="1">
      <c r="E910" s="62"/>
      <c r="J910" s="61"/>
      <c r="K910" s="59"/>
      <c r="L910" s="60"/>
      <c r="M910" s="60"/>
      <c r="N910" s="60"/>
    </row>
    <row r="911" ht="15.75" customHeight="1">
      <c r="E911" s="62"/>
      <c r="J911" s="61"/>
      <c r="K911" s="59"/>
      <c r="L911" s="60"/>
      <c r="M911" s="60"/>
      <c r="N911" s="60"/>
    </row>
    <row r="912" ht="15.75" customHeight="1">
      <c r="E912" s="62"/>
      <c r="J912" s="61"/>
      <c r="K912" s="59"/>
      <c r="L912" s="60"/>
      <c r="M912" s="60"/>
      <c r="N912" s="60"/>
    </row>
    <row r="913" ht="15.75" customHeight="1">
      <c r="E913" s="62"/>
      <c r="J913" s="61"/>
      <c r="K913" s="59"/>
      <c r="L913" s="60"/>
      <c r="M913" s="60"/>
      <c r="N913" s="60"/>
    </row>
    <row r="914" ht="15.75" customHeight="1">
      <c r="E914" s="62"/>
      <c r="J914" s="61"/>
      <c r="K914" s="59"/>
      <c r="L914" s="60"/>
      <c r="M914" s="60"/>
      <c r="N914" s="60"/>
    </row>
    <row r="915" ht="15.75" customHeight="1">
      <c r="E915" s="62"/>
      <c r="J915" s="61"/>
      <c r="K915" s="59"/>
      <c r="L915" s="60"/>
      <c r="M915" s="60"/>
      <c r="N915" s="60"/>
    </row>
    <row r="916" ht="15.75" customHeight="1">
      <c r="E916" s="62"/>
      <c r="J916" s="61"/>
      <c r="K916" s="59"/>
      <c r="L916" s="60"/>
      <c r="M916" s="60"/>
      <c r="N916" s="60"/>
    </row>
    <row r="917" ht="15.75" customHeight="1">
      <c r="E917" s="62"/>
      <c r="J917" s="61"/>
      <c r="K917" s="59"/>
      <c r="L917" s="60"/>
      <c r="M917" s="60"/>
      <c r="N917" s="60"/>
    </row>
    <row r="918" ht="15.75" customHeight="1">
      <c r="E918" s="62"/>
      <c r="J918" s="61"/>
      <c r="K918" s="59"/>
      <c r="L918" s="60"/>
      <c r="M918" s="60"/>
      <c r="N918" s="60"/>
    </row>
    <row r="919" ht="15.75" customHeight="1">
      <c r="E919" s="62"/>
      <c r="J919" s="61"/>
      <c r="K919" s="59"/>
      <c r="L919" s="60"/>
      <c r="M919" s="60"/>
      <c r="N919" s="60"/>
    </row>
    <row r="920" ht="15.75" customHeight="1">
      <c r="E920" s="62"/>
      <c r="J920" s="61"/>
      <c r="K920" s="59"/>
      <c r="L920" s="60"/>
      <c r="M920" s="60"/>
      <c r="N920" s="60"/>
    </row>
    <row r="921" ht="15.75" customHeight="1">
      <c r="E921" s="62"/>
      <c r="J921" s="61"/>
      <c r="K921" s="59"/>
      <c r="L921" s="60"/>
      <c r="M921" s="60"/>
      <c r="N921" s="60"/>
    </row>
    <row r="922" ht="15.75" customHeight="1">
      <c r="E922" s="62"/>
      <c r="J922" s="61"/>
      <c r="K922" s="59"/>
      <c r="L922" s="60"/>
      <c r="M922" s="60"/>
      <c r="N922" s="60"/>
    </row>
    <row r="923" ht="15.75" customHeight="1">
      <c r="E923" s="62"/>
      <c r="J923" s="61"/>
      <c r="K923" s="59"/>
      <c r="L923" s="60"/>
      <c r="M923" s="60"/>
      <c r="N923" s="60"/>
    </row>
    <row r="924" ht="15.75" customHeight="1">
      <c r="E924" s="62"/>
      <c r="J924" s="61"/>
      <c r="K924" s="59"/>
      <c r="L924" s="60"/>
      <c r="M924" s="60"/>
      <c r="N924" s="60"/>
    </row>
    <row r="925" ht="15.75" customHeight="1">
      <c r="E925" s="62"/>
      <c r="J925" s="61"/>
      <c r="K925" s="59"/>
      <c r="L925" s="60"/>
      <c r="M925" s="60"/>
      <c r="N925" s="60"/>
    </row>
    <row r="926" ht="15.75" customHeight="1">
      <c r="E926" s="62"/>
      <c r="J926" s="61"/>
      <c r="K926" s="59"/>
      <c r="L926" s="60"/>
      <c r="M926" s="60"/>
      <c r="N926" s="60"/>
    </row>
    <row r="927" ht="15.75" customHeight="1">
      <c r="E927" s="62"/>
      <c r="J927" s="61"/>
      <c r="K927" s="59"/>
      <c r="L927" s="60"/>
      <c r="M927" s="60"/>
      <c r="N927" s="60"/>
    </row>
    <row r="928" ht="15.75" customHeight="1">
      <c r="E928" s="62"/>
      <c r="J928" s="61"/>
      <c r="K928" s="59"/>
      <c r="L928" s="60"/>
      <c r="M928" s="60"/>
      <c r="N928" s="60"/>
    </row>
    <row r="929" ht="15.75" customHeight="1">
      <c r="E929" s="62"/>
      <c r="J929" s="61"/>
      <c r="K929" s="59"/>
      <c r="L929" s="60"/>
      <c r="M929" s="60"/>
      <c r="N929" s="60"/>
    </row>
    <row r="930" ht="15.75" customHeight="1">
      <c r="E930" s="62"/>
      <c r="J930" s="61"/>
      <c r="K930" s="59"/>
      <c r="L930" s="60"/>
      <c r="M930" s="60"/>
      <c r="N930" s="60"/>
    </row>
    <row r="931" ht="15.75" customHeight="1">
      <c r="E931" s="62"/>
      <c r="J931" s="61"/>
      <c r="K931" s="59"/>
      <c r="L931" s="60"/>
      <c r="M931" s="60"/>
      <c r="N931" s="60"/>
    </row>
    <row r="932" ht="15.75" customHeight="1">
      <c r="E932" s="62"/>
      <c r="J932" s="61"/>
      <c r="K932" s="59"/>
      <c r="L932" s="60"/>
      <c r="M932" s="60"/>
      <c r="N932" s="60"/>
    </row>
    <row r="933" ht="15.75" customHeight="1">
      <c r="E933" s="62"/>
      <c r="J933" s="61"/>
      <c r="K933" s="59"/>
      <c r="L933" s="60"/>
      <c r="M933" s="60"/>
      <c r="N933" s="60"/>
    </row>
    <row r="934" ht="15.75" customHeight="1">
      <c r="E934" s="62"/>
      <c r="J934" s="61"/>
      <c r="K934" s="59"/>
      <c r="L934" s="60"/>
      <c r="M934" s="60"/>
      <c r="N934" s="60"/>
    </row>
    <row r="935" ht="15.75" customHeight="1">
      <c r="E935" s="62"/>
      <c r="J935" s="61"/>
      <c r="K935" s="59"/>
      <c r="L935" s="60"/>
      <c r="M935" s="60"/>
      <c r="N935" s="60"/>
    </row>
    <row r="936" ht="15.75" customHeight="1">
      <c r="E936" s="62"/>
      <c r="J936" s="61"/>
      <c r="K936" s="59"/>
      <c r="L936" s="60"/>
      <c r="M936" s="60"/>
      <c r="N936" s="60"/>
    </row>
    <row r="937" ht="15.75" customHeight="1">
      <c r="E937" s="62"/>
      <c r="J937" s="61"/>
      <c r="K937" s="59"/>
      <c r="L937" s="60"/>
      <c r="M937" s="60"/>
      <c r="N937" s="60"/>
    </row>
    <row r="938" ht="15.75" customHeight="1">
      <c r="E938" s="62"/>
      <c r="J938" s="61"/>
      <c r="K938" s="59"/>
      <c r="L938" s="60"/>
      <c r="M938" s="60"/>
      <c r="N938" s="60"/>
    </row>
    <row r="939" ht="15.75" customHeight="1">
      <c r="E939" s="62"/>
      <c r="J939" s="61"/>
      <c r="K939" s="59"/>
      <c r="L939" s="60"/>
      <c r="M939" s="60"/>
      <c r="N939" s="60"/>
    </row>
    <row r="940" ht="15.75" customHeight="1">
      <c r="E940" s="62"/>
      <c r="J940" s="61"/>
      <c r="K940" s="59"/>
      <c r="L940" s="60"/>
      <c r="M940" s="60"/>
      <c r="N940" s="60"/>
    </row>
    <row r="941" ht="15.75" customHeight="1">
      <c r="E941" s="62"/>
      <c r="J941" s="61"/>
      <c r="K941" s="59"/>
      <c r="L941" s="60"/>
      <c r="M941" s="60"/>
      <c r="N941" s="60"/>
    </row>
    <row r="942" ht="15.75" customHeight="1">
      <c r="E942" s="62"/>
      <c r="J942" s="61"/>
      <c r="K942" s="59"/>
      <c r="L942" s="60"/>
      <c r="M942" s="60"/>
      <c r="N942" s="60"/>
    </row>
    <row r="943" ht="15.75" customHeight="1">
      <c r="E943" s="62"/>
      <c r="J943" s="61"/>
      <c r="K943" s="59"/>
      <c r="L943" s="60"/>
      <c r="M943" s="60"/>
      <c r="N943" s="60"/>
    </row>
    <row r="944" ht="15.75" customHeight="1">
      <c r="E944" s="62"/>
      <c r="J944" s="61"/>
      <c r="K944" s="59"/>
      <c r="L944" s="60"/>
      <c r="M944" s="60"/>
      <c r="N944" s="60"/>
    </row>
    <row r="945" ht="15.75" customHeight="1">
      <c r="E945" s="62"/>
      <c r="J945" s="61"/>
      <c r="K945" s="59"/>
      <c r="L945" s="60"/>
      <c r="M945" s="60"/>
      <c r="N945" s="60"/>
    </row>
    <row r="946" ht="15.75" customHeight="1">
      <c r="E946" s="62"/>
      <c r="J946" s="61"/>
      <c r="K946" s="59"/>
      <c r="L946" s="60"/>
      <c r="M946" s="60"/>
      <c r="N946" s="60"/>
    </row>
    <row r="947" ht="15.75" customHeight="1">
      <c r="E947" s="62"/>
      <c r="J947" s="61"/>
      <c r="K947" s="59"/>
      <c r="L947" s="60"/>
      <c r="M947" s="60"/>
      <c r="N947" s="60"/>
    </row>
    <row r="948" ht="15.75" customHeight="1">
      <c r="E948" s="62"/>
      <c r="J948" s="61"/>
      <c r="K948" s="59"/>
      <c r="L948" s="60"/>
      <c r="M948" s="60"/>
      <c r="N948" s="60"/>
    </row>
    <row r="949" ht="15.75" customHeight="1">
      <c r="E949" s="62"/>
      <c r="J949" s="61"/>
      <c r="K949" s="59"/>
      <c r="L949" s="60"/>
      <c r="M949" s="60"/>
      <c r="N949" s="60"/>
    </row>
    <row r="950" ht="15.75" customHeight="1">
      <c r="E950" s="62"/>
      <c r="J950" s="61"/>
      <c r="K950" s="59"/>
      <c r="L950" s="60"/>
      <c r="M950" s="60"/>
      <c r="N950" s="60"/>
    </row>
    <row r="951" ht="15.75" customHeight="1">
      <c r="E951" s="62"/>
      <c r="J951" s="61"/>
      <c r="K951" s="59"/>
      <c r="L951" s="60"/>
      <c r="M951" s="60"/>
      <c r="N951" s="60"/>
    </row>
    <row r="952" ht="15.75" customHeight="1">
      <c r="E952" s="62"/>
      <c r="J952" s="61"/>
      <c r="K952" s="59"/>
      <c r="L952" s="60"/>
      <c r="M952" s="60"/>
      <c r="N952" s="60"/>
    </row>
    <row r="953" ht="15.75" customHeight="1">
      <c r="E953" s="62"/>
      <c r="J953" s="61"/>
      <c r="K953" s="59"/>
      <c r="L953" s="60"/>
      <c r="M953" s="60"/>
      <c r="N953" s="60"/>
    </row>
    <row r="954" ht="15.75" customHeight="1">
      <c r="E954" s="62"/>
      <c r="J954" s="61"/>
      <c r="K954" s="59"/>
      <c r="L954" s="60"/>
      <c r="M954" s="60"/>
      <c r="N954" s="60"/>
    </row>
    <row r="955" ht="15.75" customHeight="1">
      <c r="E955" s="62"/>
      <c r="J955" s="61"/>
      <c r="K955" s="59"/>
      <c r="L955" s="60"/>
      <c r="M955" s="60"/>
      <c r="N955" s="60"/>
    </row>
    <row r="956" ht="15.75" customHeight="1">
      <c r="E956" s="62"/>
      <c r="J956" s="61"/>
      <c r="K956" s="59"/>
      <c r="L956" s="60"/>
      <c r="M956" s="60"/>
      <c r="N956" s="60"/>
    </row>
    <row r="957" ht="15.75" customHeight="1">
      <c r="E957" s="62"/>
      <c r="J957" s="61"/>
      <c r="K957" s="59"/>
      <c r="L957" s="60"/>
      <c r="M957" s="60"/>
      <c r="N957" s="60"/>
    </row>
    <row r="958" ht="15.75" customHeight="1">
      <c r="E958" s="62"/>
      <c r="J958" s="61"/>
      <c r="K958" s="59"/>
      <c r="L958" s="60"/>
      <c r="M958" s="60"/>
      <c r="N958" s="60"/>
    </row>
    <row r="959" ht="15.75" customHeight="1">
      <c r="E959" s="62"/>
      <c r="J959" s="61"/>
      <c r="K959" s="59"/>
      <c r="L959" s="60"/>
      <c r="M959" s="60"/>
      <c r="N959" s="60"/>
    </row>
    <row r="960" ht="15.75" customHeight="1">
      <c r="E960" s="62"/>
      <c r="J960" s="61"/>
      <c r="K960" s="59"/>
      <c r="L960" s="60"/>
      <c r="M960" s="60"/>
      <c r="N960" s="60"/>
    </row>
    <row r="961" ht="15.75" customHeight="1">
      <c r="E961" s="62"/>
      <c r="J961" s="61"/>
      <c r="K961" s="59"/>
      <c r="L961" s="60"/>
      <c r="M961" s="60"/>
      <c r="N961" s="60"/>
    </row>
    <row r="962" ht="15.75" customHeight="1">
      <c r="E962" s="62"/>
      <c r="J962" s="61"/>
      <c r="K962" s="59"/>
      <c r="L962" s="60"/>
      <c r="M962" s="60"/>
      <c r="N962" s="60"/>
    </row>
    <row r="963" ht="15.75" customHeight="1">
      <c r="E963" s="62"/>
      <c r="J963" s="61"/>
      <c r="K963" s="59"/>
      <c r="L963" s="60"/>
      <c r="M963" s="60"/>
      <c r="N963" s="60"/>
    </row>
    <row r="964" ht="15.75" customHeight="1">
      <c r="E964" s="62"/>
      <c r="J964" s="61"/>
      <c r="K964" s="59"/>
      <c r="L964" s="60"/>
      <c r="M964" s="60"/>
      <c r="N964" s="60"/>
    </row>
    <row r="965" ht="15.75" customHeight="1">
      <c r="E965" s="62"/>
      <c r="J965" s="61"/>
      <c r="K965" s="59"/>
      <c r="L965" s="60"/>
      <c r="M965" s="60"/>
      <c r="N965" s="60"/>
    </row>
    <row r="966" ht="15.75" customHeight="1">
      <c r="E966" s="62"/>
      <c r="J966" s="61"/>
      <c r="K966" s="59"/>
      <c r="L966" s="60"/>
      <c r="M966" s="60"/>
      <c r="N966" s="60"/>
    </row>
    <row r="967" ht="15.75" customHeight="1">
      <c r="E967" s="62"/>
      <c r="J967" s="61"/>
      <c r="K967" s="59"/>
      <c r="L967" s="60"/>
      <c r="M967" s="60"/>
      <c r="N967" s="60"/>
    </row>
    <row r="968" ht="15.75" customHeight="1">
      <c r="E968" s="62"/>
      <c r="J968" s="61"/>
      <c r="K968" s="59"/>
      <c r="L968" s="60"/>
      <c r="M968" s="60"/>
      <c r="N968" s="60"/>
    </row>
    <row r="969" ht="15.75" customHeight="1">
      <c r="E969" s="62"/>
      <c r="J969" s="61"/>
      <c r="K969" s="59"/>
      <c r="L969" s="60"/>
      <c r="M969" s="60"/>
      <c r="N969" s="60"/>
    </row>
    <row r="970" ht="15.75" customHeight="1">
      <c r="E970" s="62"/>
      <c r="J970" s="61"/>
      <c r="K970" s="59"/>
      <c r="L970" s="60"/>
      <c r="M970" s="60"/>
      <c r="N970" s="60"/>
    </row>
    <row r="971" ht="15.75" customHeight="1">
      <c r="E971" s="62"/>
      <c r="J971" s="61"/>
      <c r="K971" s="59"/>
      <c r="L971" s="60"/>
      <c r="M971" s="60"/>
      <c r="N971" s="60"/>
    </row>
    <row r="972" ht="15.75" customHeight="1">
      <c r="E972" s="62"/>
      <c r="J972" s="61"/>
      <c r="K972" s="59"/>
      <c r="L972" s="60"/>
      <c r="M972" s="60"/>
      <c r="N972" s="60"/>
    </row>
    <row r="973" ht="15.75" customHeight="1">
      <c r="E973" s="62"/>
      <c r="J973" s="61"/>
      <c r="K973" s="59"/>
      <c r="L973" s="60"/>
      <c r="M973" s="60"/>
      <c r="N973" s="60"/>
    </row>
    <row r="974" ht="15.75" customHeight="1">
      <c r="E974" s="62"/>
      <c r="J974" s="61"/>
      <c r="K974" s="59"/>
      <c r="L974" s="60"/>
      <c r="M974" s="60"/>
      <c r="N974" s="60"/>
    </row>
    <row r="975" ht="15.75" customHeight="1">
      <c r="E975" s="62"/>
      <c r="J975" s="61"/>
      <c r="K975" s="59"/>
      <c r="L975" s="60"/>
      <c r="M975" s="60"/>
      <c r="N975" s="60"/>
    </row>
    <row r="976" ht="15.75" customHeight="1">
      <c r="E976" s="62"/>
      <c r="J976" s="61"/>
      <c r="K976" s="59"/>
      <c r="L976" s="60"/>
      <c r="M976" s="60"/>
      <c r="N976" s="60"/>
    </row>
    <row r="977" ht="15.75" customHeight="1">
      <c r="E977" s="62"/>
      <c r="J977" s="61"/>
      <c r="K977" s="59"/>
      <c r="L977" s="60"/>
      <c r="M977" s="60"/>
      <c r="N977" s="60"/>
    </row>
    <row r="978" ht="15.75" customHeight="1">
      <c r="E978" s="62"/>
      <c r="J978" s="61"/>
      <c r="K978" s="59"/>
      <c r="L978" s="60"/>
      <c r="M978" s="60"/>
      <c r="N978" s="60"/>
    </row>
    <row r="979" ht="15.75" customHeight="1">
      <c r="E979" s="62"/>
      <c r="J979" s="61"/>
      <c r="K979" s="59"/>
      <c r="L979" s="60"/>
      <c r="M979" s="60"/>
      <c r="N979" s="60"/>
    </row>
    <row r="980" ht="15.75" customHeight="1">
      <c r="E980" s="62"/>
      <c r="J980" s="61"/>
      <c r="K980" s="59"/>
      <c r="L980" s="60"/>
      <c r="M980" s="60"/>
      <c r="N980" s="60"/>
    </row>
    <row r="981" ht="15.75" customHeight="1">
      <c r="E981" s="62"/>
      <c r="J981" s="61"/>
      <c r="K981" s="59"/>
      <c r="L981" s="60"/>
      <c r="M981" s="60"/>
      <c r="N981" s="60"/>
    </row>
    <row r="982" ht="15.75" customHeight="1">
      <c r="E982" s="62"/>
      <c r="J982" s="61"/>
      <c r="K982" s="59"/>
      <c r="L982" s="60"/>
      <c r="M982" s="60"/>
      <c r="N982" s="60"/>
    </row>
    <row r="983" ht="15.75" customHeight="1">
      <c r="E983" s="62"/>
      <c r="J983" s="61"/>
      <c r="K983" s="59"/>
      <c r="L983" s="60"/>
      <c r="M983" s="60"/>
      <c r="N983" s="60"/>
    </row>
    <row r="984" ht="15.75" customHeight="1">
      <c r="E984" s="62"/>
      <c r="J984" s="61"/>
      <c r="K984" s="59"/>
      <c r="L984" s="60"/>
      <c r="M984" s="60"/>
      <c r="N984" s="60"/>
    </row>
    <row r="985" ht="15.75" customHeight="1">
      <c r="E985" s="62"/>
      <c r="J985" s="61"/>
      <c r="K985" s="59"/>
      <c r="L985" s="60"/>
      <c r="M985" s="60"/>
      <c r="N985" s="60"/>
    </row>
    <row r="986" ht="15.75" customHeight="1">
      <c r="E986" s="62"/>
      <c r="J986" s="61"/>
      <c r="K986" s="59"/>
      <c r="L986" s="60"/>
      <c r="M986" s="60"/>
      <c r="N986" s="60"/>
    </row>
    <row r="987" ht="15.75" customHeight="1">
      <c r="E987" s="62"/>
      <c r="J987" s="61"/>
      <c r="K987" s="59"/>
      <c r="L987" s="60"/>
      <c r="M987" s="60"/>
      <c r="N987" s="60"/>
    </row>
    <row r="988" ht="15.75" customHeight="1">
      <c r="E988" s="62"/>
      <c r="J988" s="61"/>
      <c r="K988" s="59"/>
      <c r="L988" s="60"/>
      <c r="M988" s="60"/>
      <c r="N988" s="60"/>
    </row>
    <row r="989" ht="15.75" customHeight="1">
      <c r="E989" s="62"/>
      <c r="J989" s="61"/>
      <c r="K989" s="59"/>
      <c r="L989" s="60"/>
      <c r="M989" s="60"/>
      <c r="N989" s="60"/>
    </row>
    <row r="990" ht="15.75" customHeight="1">
      <c r="E990" s="62"/>
      <c r="J990" s="61"/>
      <c r="K990" s="59"/>
      <c r="L990" s="60"/>
      <c r="M990" s="60"/>
      <c r="N990" s="60"/>
    </row>
    <row r="991" ht="15.75" customHeight="1">
      <c r="E991" s="62"/>
      <c r="J991" s="61"/>
      <c r="K991" s="59"/>
      <c r="L991" s="60"/>
      <c r="M991" s="60"/>
      <c r="N991" s="60"/>
    </row>
    <row r="992" ht="15.75" customHeight="1">
      <c r="E992" s="62"/>
      <c r="J992" s="61"/>
      <c r="K992" s="59"/>
      <c r="L992" s="60"/>
      <c r="M992" s="60"/>
      <c r="N992" s="60"/>
    </row>
    <row r="993" ht="15.75" customHeight="1">
      <c r="E993" s="62"/>
      <c r="J993" s="61"/>
      <c r="K993" s="59"/>
      <c r="L993" s="60"/>
      <c r="M993" s="60"/>
      <c r="N993" s="60"/>
    </row>
    <row r="994" ht="15.75" customHeight="1">
      <c r="E994" s="62"/>
      <c r="J994" s="61"/>
      <c r="K994" s="59"/>
      <c r="L994" s="60"/>
      <c r="M994" s="60"/>
      <c r="N994" s="60"/>
    </row>
    <row r="995" ht="15.75" customHeight="1">
      <c r="E995" s="62"/>
      <c r="J995" s="61"/>
      <c r="K995" s="59"/>
      <c r="L995" s="60"/>
      <c r="M995" s="60"/>
      <c r="N995" s="60"/>
    </row>
    <row r="996" ht="15.75" customHeight="1">
      <c r="E996" s="62"/>
      <c r="J996" s="61"/>
      <c r="K996" s="59"/>
      <c r="L996" s="60"/>
      <c r="M996" s="60"/>
      <c r="N996" s="60"/>
    </row>
    <row r="997" ht="15.75" customHeight="1">
      <c r="E997" s="62"/>
      <c r="J997" s="61"/>
      <c r="K997" s="59"/>
      <c r="L997" s="60"/>
      <c r="M997" s="60"/>
      <c r="N997" s="60"/>
    </row>
    <row r="998" ht="15.75" customHeight="1">
      <c r="E998" s="62"/>
      <c r="J998" s="61"/>
      <c r="K998" s="59"/>
      <c r="L998" s="60"/>
      <c r="M998" s="60"/>
      <c r="N998" s="60"/>
    </row>
    <row r="999" ht="15.75" customHeight="1">
      <c r="E999" s="62"/>
      <c r="J999" s="61"/>
      <c r="K999" s="59"/>
      <c r="L999" s="60"/>
      <c r="M999" s="60"/>
      <c r="N999" s="60"/>
    </row>
    <row r="1000" ht="15.75" customHeight="1">
      <c r="E1000" s="62"/>
      <c r="J1000" s="61"/>
      <c r="K1000" s="59"/>
      <c r="L1000" s="60"/>
      <c r="M1000" s="60"/>
      <c r="N1000" s="60"/>
    </row>
  </sheetData>
  <mergeCells count="9">
    <mergeCell ref="A7:D15"/>
    <mergeCell ref="A65:D83"/>
    <mergeCell ref="A2:A3"/>
    <mergeCell ref="B2:H2"/>
    <mergeCell ref="B3:I3"/>
    <mergeCell ref="F4:J4"/>
    <mergeCell ref="A5:E5"/>
    <mergeCell ref="E6:K6"/>
    <mergeCell ref="E7:K7"/>
  </mergeCells>
  <conditionalFormatting sqref="D18:D44">
    <cfRule type="expression" dxfId="0" priority="1">
      <formula>"(Y(MAX(M:M)&gt;(A27*1);MAX(M:M)&lt;(A28*1)))"</formula>
    </cfRule>
  </conditionalFormatting>
  <conditionalFormatting sqref="D18:D44">
    <cfRule type="expression" dxfId="0" priority="2">
      <formula>"(MAX(M:M)=(A27*1))"</formula>
    </cfRule>
  </conditionalFormatting>
  <conditionalFormatting sqref="G9:G169">
    <cfRule type="expression" dxfId="1" priority="3">
      <formula>(G9=$D$2)</formula>
    </cfRule>
  </conditionalFormatting>
  <conditionalFormatting sqref="A2:A3">
    <cfRule type="notContainsBlanks" dxfId="2" priority="4">
      <formula>LEN(TRIM(A2))&gt;0</formula>
    </cfRule>
  </conditionalFormatting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43"/>
    <col customWidth="1" min="2" max="4" width="10.71"/>
    <col customWidth="1" min="5" max="5" width="26.86"/>
    <col customWidth="1" hidden="1" min="6" max="6" width="12.29"/>
    <col customWidth="1" hidden="1" min="7" max="7" width="16.71"/>
    <col customWidth="1" hidden="1" min="8" max="16" width="10.71"/>
    <col customWidth="1" min="17" max="26" width="10.71"/>
  </cols>
  <sheetData>
    <row r="1">
      <c r="A1" s="63" t="s">
        <v>64</v>
      </c>
    </row>
    <row r="2">
      <c r="A2" s="64"/>
      <c r="B2" s="39" t="s">
        <v>5</v>
      </c>
      <c r="C2" s="39" t="s">
        <v>65</v>
      </c>
      <c r="F2" s="39" t="s">
        <v>66</v>
      </c>
      <c r="G2" s="39" t="s">
        <v>67</v>
      </c>
      <c r="H2" s="39" t="s">
        <v>68</v>
      </c>
      <c r="I2" s="39" t="s">
        <v>69</v>
      </c>
      <c r="J2" s="39" t="s">
        <v>70</v>
      </c>
      <c r="L2" s="65" t="s">
        <v>71</v>
      </c>
      <c r="M2" s="65" t="s">
        <v>72</v>
      </c>
      <c r="N2" s="65" t="s">
        <v>73</v>
      </c>
      <c r="O2" s="65" t="s">
        <v>74</v>
      </c>
      <c r="P2" s="65" t="s">
        <v>75</v>
      </c>
    </row>
    <row r="3">
      <c r="A3" s="64" t="s">
        <v>76</v>
      </c>
      <c r="B3" s="45">
        <v>44927.0</v>
      </c>
      <c r="C3" s="39" t="s">
        <v>77</v>
      </c>
      <c r="E3" s="66"/>
      <c r="F3" s="39">
        <f>MAX(Calendario!$F$8:$F$169)</f>
        <v>161</v>
      </c>
      <c r="G3" s="39">
        <f>MAX(Calendario!L:L)</f>
        <v>0</v>
      </c>
      <c r="H3" s="53">
        <f>(G3/F3)*100</f>
        <v>0</v>
      </c>
      <c r="I3" s="39">
        <v>2.0</v>
      </c>
      <c r="J3" s="53">
        <f>SUM(Feriados!$L3:$P3)-Feriados!$H3-Feriados!$I3</f>
        <v>198</v>
      </c>
      <c r="L3" s="65">
        <v>25.0</v>
      </c>
      <c r="M3" s="65">
        <v>25.0</v>
      </c>
      <c r="N3" s="65">
        <v>25.0</v>
      </c>
      <c r="O3" s="65">
        <v>25.0</v>
      </c>
      <c r="P3" s="65">
        <f>SUM(L3:O3)</f>
        <v>100</v>
      </c>
    </row>
    <row r="4">
      <c r="A4" s="64" t="s">
        <v>78</v>
      </c>
      <c r="B4" s="45">
        <v>44977.0</v>
      </c>
      <c r="C4" s="39" t="s">
        <v>77</v>
      </c>
      <c r="E4" s="66"/>
    </row>
    <row r="5">
      <c r="A5" s="64" t="s">
        <v>79</v>
      </c>
      <c r="B5" s="45">
        <v>44978.0</v>
      </c>
      <c r="C5" s="39" t="s">
        <v>77</v>
      </c>
      <c r="E5" s="66"/>
    </row>
    <row r="6">
      <c r="A6" s="64" t="s">
        <v>80</v>
      </c>
      <c r="B6" s="45">
        <v>45009.0</v>
      </c>
      <c r="C6" s="39" t="s">
        <v>77</v>
      </c>
      <c r="E6" s="66"/>
    </row>
    <row r="7">
      <c r="A7" s="64" t="s">
        <v>81</v>
      </c>
      <c r="B7" s="45">
        <v>45018.0</v>
      </c>
      <c r="C7" s="39" t="s">
        <v>77</v>
      </c>
      <c r="E7" s="66"/>
    </row>
    <row r="8">
      <c r="A8" s="64" t="s">
        <v>82</v>
      </c>
      <c r="B8" s="45">
        <v>45022.0</v>
      </c>
      <c r="C8" s="39" t="s">
        <v>77</v>
      </c>
      <c r="E8" s="66"/>
    </row>
    <row r="9">
      <c r="A9" s="64" t="s">
        <v>83</v>
      </c>
      <c r="B9" s="45">
        <v>45023.0</v>
      </c>
      <c r="C9" s="39" t="s">
        <v>77</v>
      </c>
      <c r="E9" s="66"/>
    </row>
    <row r="10">
      <c r="A10" s="64" t="s">
        <v>84</v>
      </c>
      <c r="B10" s="45">
        <v>45047.0</v>
      </c>
      <c r="C10" s="39" t="s">
        <v>77</v>
      </c>
      <c r="E10" s="66"/>
    </row>
    <row r="11">
      <c r="A11" s="64" t="s">
        <v>85</v>
      </c>
      <c r="B11" s="45">
        <v>45071.0</v>
      </c>
      <c r="C11" s="39" t="s">
        <v>77</v>
      </c>
      <c r="E11" s="66"/>
    </row>
    <row r="12">
      <c r="A12" s="64" t="s">
        <v>86</v>
      </c>
      <c r="B12" s="45">
        <v>45072.0</v>
      </c>
      <c r="C12" s="39" t="s">
        <v>77</v>
      </c>
      <c r="E12" s="66"/>
    </row>
    <row r="13">
      <c r="A13" s="64" t="s">
        <v>87</v>
      </c>
      <c r="B13" s="45">
        <v>45094.0</v>
      </c>
      <c r="C13" s="39" t="s">
        <v>77</v>
      </c>
      <c r="E13" s="66"/>
    </row>
    <row r="14">
      <c r="A14" s="64" t="s">
        <v>88</v>
      </c>
      <c r="B14" s="45">
        <v>45096.0</v>
      </c>
      <c r="C14" s="39" t="s">
        <v>77</v>
      </c>
      <c r="E14" s="66"/>
    </row>
    <row r="15">
      <c r="A15" s="64" t="s">
        <v>89</v>
      </c>
      <c r="B15" s="45">
        <v>45097.0</v>
      </c>
      <c r="C15" s="39" t="s">
        <v>77</v>
      </c>
      <c r="E15" s="66"/>
    </row>
    <row r="16">
      <c r="A16" s="64" t="s">
        <v>90</v>
      </c>
      <c r="B16" s="45">
        <v>45116.0</v>
      </c>
      <c r="C16" s="39" t="s">
        <v>77</v>
      </c>
      <c r="E16" s="66"/>
    </row>
    <row r="17">
      <c r="A17" s="64" t="s">
        <v>91</v>
      </c>
      <c r="B17" s="45">
        <v>45159.0</v>
      </c>
      <c r="C17" s="39" t="s">
        <v>77</v>
      </c>
      <c r="E17" s="66"/>
    </row>
    <row r="18">
      <c r="A18" s="64" t="s">
        <v>92</v>
      </c>
      <c r="B18" s="45">
        <v>45212.0</v>
      </c>
      <c r="C18" s="39" t="s">
        <v>77</v>
      </c>
      <c r="E18" s="66"/>
    </row>
    <row r="19">
      <c r="A19" s="64" t="s">
        <v>93</v>
      </c>
      <c r="B19" s="45">
        <v>45215.0</v>
      </c>
      <c r="C19" s="39" t="s">
        <v>77</v>
      </c>
      <c r="E19" s="66"/>
    </row>
    <row r="20">
      <c r="A20" s="64" t="s">
        <v>94</v>
      </c>
      <c r="B20" s="45">
        <v>45250.0</v>
      </c>
      <c r="C20" s="39" t="s">
        <v>77</v>
      </c>
      <c r="E20" s="66"/>
    </row>
    <row r="21" ht="15.75" customHeight="1">
      <c r="A21" s="64" t="s">
        <v>95</v>
      </c>
      <c r="B21" s="45">
        <v>45268.0</v>
      </c>
      <c r="C21" s="39" t="s">
        <v>77</v>
      </c>
      <c r="E21" s="66"/>
    </row>
    <row r="22" ht="15.75" customHeight="1">
      <c r="B22" s="45">
        <v>45285.0</v>
      </c>
      <c r="C22" s="39" t="s">
        <v>77</v>
      </c>
      <c r="E22" s="66"/>
    </row>
    <row r="23" ht="15.75" customHeight="1">
      <c r="A23" s="67" t="s">
        <v>96</v>
      </c>
      <c r="E23" s="6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3"/>
  </hyperlinks>
  <printOptions/>
  <pageMargins bottom="0.75" footer="0.0" header="0.0" left="0.7" right="0.7" top="0.75"/>
  <pageSetup paperSize="9" orientation="portrait"/>
  <drawing r:id="rId2"/>
  <tableParts count="3">
    <tablePart r:id="rId6"/>
    <tablePart r:id="rId7"/>
    <tablePart r:id="rId8"/>
  </tableParts>
</worksheet>
</file>