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mo Brasil\Python\eventos\"/>
    </mc:Choice>
  </mc:AlternateContent>
  <bookViews>
    <workbookView xWindow="0" yWindow="0" windowWidth="20460" windowHeight="7680" firstSheet="1" activeTab="1"/>
  </bookViews>
  <sheets>
    <sheet name="COMISSÃO" sheetId="5" r:id="rId1"/>
    <sheet name="ATLETAS" sheetId="6" r:id="rId2"/>
    <sheet name="SABADO" sheetId="7" r:id="rId3"/>
    <sheet name="DOMINGO" sheetId="13" r:id="rId4"/>
    <sheet name="EMPRESTIMO" sheetId="8" r:id="rId5"/>
    <sheet name="TABELA" sheetId="10" r:id="rId6"/>
    <sheet name="NÚMEROS" sheetId="11" r:id="rId7"/>
    <sheet name="DEVOLUÇÕES" sheetId="12" r:id="rId8"/>
  </sheets>
  <externalReferences>
    <externalReference r:id="rId9"/>
  </externalReferences>
  <definedNames>
    <definedName name="_xlnm._FilterDatabase" localSheetId="1" hidden="1">ATLETAS!$A$1:$J$291</definedName>
    <definedName name="_xlnm._FilterDatabase" localSheetId="0" hidden="1">COMISSÃO!$A$1:$I$55</definedName>
    <definedName name="_xlnm._FilterDatabase" localSheetId="3" hidden="1">DOMINGO!$A$1:$G$303</definedName>
    <definedName name="_xlnm._FilterDatabase" localSheetId="2" hidden="1">SABADO!$A$1:$G$301</definedName>
    <definedName name="_xlnm._FilterDatabase" localSheetId="5" hidden="1">TABELA!$A$1:$R$30</definedName>
  </definedNames>
  <calcPr calcId="152511"/>
</workbook>
</file>

<file path=xl/calcChain.xml><?xml version="1.0" encoding="utf-8"?>
<calcChain xmlns="http://schemas.openxmlformats.org/spreadsheetml/2006/main">
  <c r="P3" i="10" l="1"/>
  <c r="P27" i="10" l="1"/>
  <c r="H50" i="6" l="1"/>
  <c r="I50" i="6"/>
  <c r="J50" i="6"/>
  <c r="H123" i="6" l="1"/>
  <c r="I123" i="6"/>
  <c r="J123" i="6"/>
  <c r="H169" i="6"/>
  <c r="I169" i="6"/>
  <c r="J169" i="6"/>
  <c r="H285" i="6"/>
  <c r="I285" i="6"/>
  <c r="J285" i="6"/>
  <c r="H97" i="6"/>
  <c r="I97" i="6"/>
  <c r="J97" i="6"/>
  <c r="H260" i="6"/>
  <c r="I260" i="6"/>
  <c r="J260" i="6"/>
  <c r="H59" i="6"/>
  <c r="I59" i="6"/>
  <c r="J59" i="6"/>
  <c r="H163" i="6"/>
  <c r="I163" i="6"/>
  <c r="J163" i="6"/>
  <c r="H228" i="6"/>
  <c r="I228" i="6"/>
  <c r="J228" i="6"/>
  <c r="H30" i="6"/>
  <c r="I30" i="6"/>
  <c r="J30" i="6"/>
  <c r="H280" i="6"/>
  <c r="I280" i="6"/>
  <c r="J280" i="6"/>
  <c r="H179" i="6"/>
  <c r="I179" i="6"/>
  <c r="J179" i="6"/>
  <c r="H150" i="6"/>
  <c r="I150" i="6"/>
  <c r="J150" i="6"/>
  <c r="H34" i="6"/>
  <c r="I34" i="6"/>
  <c r="J34" i="6"/>
  <c r="H171" i="6"/>
  <c r="I171" i="6"/>
  <c r="J171" i="6"/>
  <c r="H6" i="6"/>
  <c r="I6" i="6"/>
  <c r="J6" i="6"/>
  <c r="J225" i="6"/>
  <c r="I225" i="6"/>
  <c r="H225" i="6"/>
  <c r="F6" i="6"/>
  <c r="F171" i="6"/>
  <c r="F34" i="6"/>
  <c r="F150" i="6"/>
  <c r="F179" i="6"/>
  <c r="F280" i="6"/>
  <c r="F30" i="6"/>
  <c r="F228" i="6"/>
  <c r="F163" i="6"/>
  <c r="F59" i="6"/>
  <c r="F260" i="6"/>
  <c r="F97" i="6"/>
  <c r="F285" i="6"/>
  <c r="F169" i="6"/>
  <c r="F123" i="6"/>
  <c r="F225" i="6"/>
  <c r="G28" i="5"/>
  <c r="H28" i="5"/>
  <c r="I28" i="5"/>
  <c r="G29" i="5"/>
  <c r="H29" i="5"/>
  <c r="I29" i="5"/>
  <c r="F113" i="6" l="1"/>
  <c r="F38" i="6"/>
  <c r="F39" i="6"/>
  <c r="F60" i="6"/>
  <c r="F79" i="6"/>
  <c r="F186" i="6"/>
  <c r="F194" i="6"/>
  <c r="F222" i="6"/>
  <c r="F270" i="6"/>
  <c r="F271" i="6"/>
  <c r="F281" i="6"/>
  <c r="F36" i="6"/>
  <c r="F57" i="6"/>
  <c r="F106" i="6"/>
  <c r="F116" i="6"/>
  <c r="F146" i="6"/>
  <c r="F167" i="6"/>
  <c r="F232" i="6"/>
  <c r="F247" i="6"/>
  <c r="F181" i="6"/>
  <c r="F8" i="6"/>
  <c r="F14" i="6"/>
  <c r="F19" i="6"/>
  <c r="F27" i="6"/>
  <c r="F29" i="6"/>
  <c r="F41" i="6"/>
  <c r="F49" i="6"/>
  <c r="F52" i="6"/>
  <c r="F65" i="6"/>
  <c r="F67" i="6"/>
  <c r="F82" i="6"/>
  <c r="F83" i="6"/>
  <c r="F84" i="6"/>
  <c r="F86" i="6"/>
  <c r="F92" i="6"/>
  <c r="F95" i="6"/>
  <c r="F100" i="6"/>
  <c r="F104" i="6"/>
  <c r="F120" i="6"/>
  <c r="F125" i="6"/>
  <c r="F130" i="6"/>
  <c r="F154" i="6"/>
  <c r="F183" i="6"/>
  <c r="F198" i="6"/>
  <c r="F200" i="6"/>
  <c r="F205" i="6"/>
  <c r="F207" i="6"/>
  <c r="F227" i="6"/>
  <c r="F229" i="6"/>
  <c r="F230" i="6"/>
  <c r="F238" i="6"/>
  <c r="F244" i="6"/>
  <c r="F245" i="6"/>
  <c r="F250" i="6"/>
  <c r="F251" i="6"/>
  <c r="F259" i="6"/>
  <c r="F268" i="6"/>
  <c r="F273" i="6"/>
  <c r="F277" i="6"/>
  <c r="F16" i="6"/>
  <c r="F68" i="6"/>
  <c r="F33" i="6"/>
  <c r="F220" i="6"/>
  <c r="F22" i="6"/>
  <c r="F90" i="6"/>
  <c r="F109" i="6"/>
  <c r="F111" i="6"/>
  <c r="F124" i="6"/>
  <c r="F156" i="6"/>
  <c r="F195" i="6"/>
  <c r="F240" i="6"/>
  <c r="F272" i="6"/>
  <c r="F288" i="6"/>
  <c r="F89" i="6"/>
  <c r="F221" i="6"/>
  <c r="F18" i="6"/>
  <c r="F44" i="6"/>
  <c r="F72" i="6"/>
  <c r="F164" i="6"/>
  <c r="F185" i="6"/>
  <c r="F226" i="6"/>
  <c r="F242" i="6"/>
  <c r="F26" i="6"/>
  <c r="F96" i="6"/>
  <c r="F192" i="6"/>
  <c r="F209" i="6"/>
  <c r="F127" i="6"/>
  <c r="F128" i="6"/>
  <c r="F166" i="6"/>
  <c r="F175" i="6"/>
  <c r="F262" i="6"/>
  <c r="F28" i="6"/>
  <c r="F46" i="6"/>
  <c r="F110" i="6"/>
  <c r="F112" i="6"/>
  <c r="F117" i="6"/>
  <c r="F118" i="6"/>
  <c r="F122" i="6"/>
  <c r="F136" i="6"/>
  <c r="F212" i="6"/>
  <c r="F236" i="6"/>
  <c r="F237" i="6"/>
  <c r="F239" i="6"/>
  <c r="F264" i="6"/>
  <c r="F17" i="6"/>
  <c r="F25" i="6"/>
  <c r="F74" i="6"/>
  <c r="F189" i="6"/>
  <c r="F199" i="6"/>
  <c r="F279" i="6"/>
  <c r="F55" i="6"/>
  <c r="F129" i="6"/>
  <c r="F144" i="6"/>
  <c r="F214" i="6"/>
  <c r="F216" i="6"/>
  <c r="F231" i="6"/>
  <c r="F13" i="6"/>
  <c r="F51" i="6"/>
  <c r="F54" i="6"/>
  <c r="F63" i="6"/>
  <c r="F99" i="6"/>
  <c r="F132" i="6"/>
  <c r="F155" i="6"/>
  <c r="F157" i="6"/>
  <c r="F213" i="6"/>
  <c r="F161" i="6"/>
  <c r="F105" i="6"/>
  <c r="F145" i="6"/>
  <c r="F168" i="6"/>
  <c r="F173" i="6"/>
  <c r="F176" i="6"/>
  <c r="F177" i="6"/>
  <c r="F193" i="6"/>
  <c r="F253" i="6"/>
  <c r="F267" i="6"/>
  <c r="F50" i="6"/>
  <c r="F139" i="6"/>
  <c r="F208" i="6"/>
  <c r="F252" i="6"/>
  <c r="F278" i="6"/>
  <c r="F9" i="6"/>
  <c r="F21" i="6"/>
  <c r="F94" i="6"/>
  <c r="F170" i="6"/>
  <c r="F151" i="6"/>
  <c r="F20" i="6"/>
  <c r="F56" i="6"/>
  <c r="F85" i="6"/>
  <c r="F91" i="6"/>
  <c r="F98" i="6"/>
  <c r="F102" i="6"/>
  <c r="F135" i="6"/>
  <c r="F138" i="6"/>
  <c r="F141" i="6"/>
  <c r="F143" i="6"/>
  <c r="F147" i="6"/>
  <c r="F159" i="6"/>
  <c r="F162" i="6"/>
  <c r="F182" i="6"/>
  <c r="F188" i="6"/>
  <c r="F210" i="6"/>
  <c r="F235" i="6"/>
  <c r="F254" i="6"/>
  <c r="F256" i="6"/>
  <c r="F265" i="6"/>
  <c r="F269" i="6"/>
  <c r="F137" i="6"/>
  <c r="F178" i="6"/>
  <c r="F291" i="6"/>
  <c r="F121" i="6"/>
  <c r="F42" i="6"/>
  <c r="F69" i="6"/>
  <c r="F37" i="6"/>
  <c r="F107" i="6"/>
  <c r="F282" i="6"/>
  <c r="F172" i="6"/>
  <c r="F53" i="6"/>
  <c r="F215" i="6"/>
  <c r="F87" i="6"/>
  <c r="F48" i="6"/>
  <c r="F184" i="6"/>
  <c r="F257" i="6"/>
  <c r="F234" i="6"/>
  <c r="F203" i="6"/>
  <c r="F266" i="6"/>
  <c r="F2" i="6"/>
  <c r="F4" i="6"/>
  <c r="F5" i="6"/>
  <c r="F7" i="6"/>
  <c r="F12" i="6"/>
  <c r="F23" i="6"/>
  <c r="F24" i="6"/>
  <c r="F31" i="6"/>
  <c r="F35" i="6"/>
  <c r="F61" i="6"/>
  <c r="F62" i="6"/>
  <c r="F64" i="6"/>
  <c r="F66" i="6"/>
  <c r="F70" i="6"/>
  <c r="F73" i="6"/>
  <c r="F75" i="6"/>
  <c r="F78" i="6"/>
  <c r="F80" i="6"/>
  <c r="F81" i="6"/>
  <c r="F88" i="6"/>
  <c r="F93" i="6"/>
  <c r="F103" i="6"/>
  <c r="F108" i="6"/>
  <c r="F114" i="6"/>
  <c r="F115" i="6"/>
  <c r="F119" i="6"/>
  <c r="F126" i="6"/>
  <c r="F131" i="6"/>
  <c r="F133" i="6"/>
  <c r="F142" i="6"/>
  <c r="F148" i="6"/>
  <c r="F152" i="6"/>
  <c r="F174" i="6"/>
  <c r="F180" i="6"/>
  <c r="F187" i="6"/>
  <c r="F197" i="6"/>
  <c r="F202" i="6"/>
  <c r="F204" i="6"/>
  <c r="F206" i="6"/>
  <c r="F211" i="6"/>
  <c r="F218" i="6"/>
  <c r="F224" i="6"/>
  <c r="F241" i="6"/>
  <c r="F243" i="6"/>
  <c r="F249" i="6"/>
  <c r="F255" i="6"/>
  <c r="F258" i="6"/>
  <c r="F261" i="6"/>
  <c r="F275" i="6"/>
  <c r="F276" i="6"/>
  <c r="F283" i="6"/>
  <c r="F286" i="6"/>
  <c r="F287" i="6"/>
  <c r="F290" i="6"/>
  <c r="F15" i="6"/>
  <c r="F71" i="6"/>
  <c r="F217" i="6"/>
  <c r="F233" i="6"/>
  <c r="F274" i="6"/>
  <c r="F289" i="6"/>
  <c r="F10" i="6"/>
  <c r="F11" i="6"/>
  <c r="F40" i="6"/>
  <c r="F43" i="6"/>
  <c r="F47" i="6"/>
  <c r="F58" i="6"/>
  <c r="F76" i="6"/>
  <c r="F101" i="6"/>
  <c r="F134" i="6"/>
  <c r="F149" i="6"/>
  <c r="F153" i="6"/>
  <c r="F158" i="6"/>
  <c r="F160" i="6"/>
  <c r="F165" i="6"/>
  <c r="F190" i="6"/>
  <c r="F191" i="6"/>
  <c r="F196" i="6"/>
  <c r="F201" i="6"/>
  <c r="F219" i="6"/>
  <c r="F223" i="6"/>
  <c r="F246" i="6"/>
  <c r="F248" i="6"/>
  <c r="F263" i="6"/>
  <c r="F284" i="6"/>
  <c r="F77" i="6"/>
  <c r="F32" i="6"/>
  <c r="F140" i="6"/>
  <c r="F45" i="6"/>
  <c r="F3" i="6"/>
  <c r="D2" i="12"/>
  <c r="H32" i="6"/>
  <c r="I32" i="6"/>
  <c r="J32" i="6"/>
  <c r="H140" i="6"/>
  <c r="I140" i="6"/>
  <c r="J140" i="6"/>
  <c r="H45" i="6"/>
  <c r="I45" i="6"/>
  <c r="J45" i="6"/>
  <c r="G20" i="5"/>
  <c r="H20" i="5"/>
  <c r="I20" i="5"/>
  <c r="H4" i="6" l="1"/>
  <c r="I4" i="6"/>
  <c r="J4" i="6"/>
  <c r="H5" i="6"/>
  <c r="I5" i="6"/>
  <c r="J5" i="6"/>
  <c r="H7" i="6"/>
  <c r="I7" i="6"/>
  <c r="J7" i="6"/>
  <c r="H10" i="6"/>
  <c r="I10" i="6"/>
  <c r="J10" i="6"/>
  <c r="H11" i="6"/>
  <c r="I11" i="6"/>
  <c r="J11" i="6"/>
  <c r="H12" i="6"/>
  <c r="I12" i="6"/>
  <c r="J12" i="6"/>
  <c r="H15" i="6"/>
  <c r="I15" i="6"/>
  <c r="J15" i="6"/>
  <c r="H23" i="6"/>
  <c r="I23" i="6"/>
  <c r="J23" i="6"/>
  <c r="H24" i="6"/>
  <c r="I24" i="6"/>
  <c r="J24" i="6"/>
  <c r="H31" i="6"/>
  <c r="I31" i="6"/>
  <c r="J31" i="6"/>
  <c r="H35" i="6"/>
  <c r="I35" i="6"/>
  <c r="J35" i="6"/>
  <c r="H40" i="6"/>
  <c r="I40" i="6"/>
  <c r="J40" i="6"/>
  <c r="H43" i="6"/>
  <c r="I43" i="6"/>
  <c r="J43" i="6"/>
  <c r="H47" i="6"/>
  <c r="I47" i="6"/>
  <c r="J47" i="6"/>
  <c r="H58" i="6"/>
  <c r="I58" i="6"/>
  <c r="J58" i="6"/>
  <c r="H61" i="6"/>
  <c r="I61" i="6"/>
  <c r="J61" i="6"/>
  <c r="H62" i="6"/>
  <c r="I62" i="6"/>
  <c r="J62" i="6"/>
  <c r="H64" i="6"/>
  <c r="I64" i="6"/>
  <c r="J64" i="6"/>
  <c r="H66" i="6"/>
  <c r="I66" i="6"/>
  <c r="J66" i="6"/>
  <c r="H70" i="6"/>
  <c r="I70" i="6"/>
  <c r="J70" i="6"/>
  <c r="H71" i="6"/>
  <c r="I71" i="6"/>
  <c r="J71" i="6"/>
  <c r="H73" i="6"/>
  <c r="I73" i="6"/>
  <c r="J73" i="6"/>
  <c r="H75" i="6"/>
  <c r="I75" i="6"/>
  <c r="J75" i="6"/>
  <c r="H76" i="6"/>
  <c r="I76" i="6"/>
  <c r="J76" i="6"/>
  <c r="H78" i="6"/>
  <c r="I78" i="6"/>
  <c r="J78" i="6"/>
  <c r="H80" i="6"/>
  <c r="I80" i="6"/>
  <c r="J80" i="6"/>
  <c r="H81" i="6"/>
  <c r="I81" i="6"/>
  <c r="J81" i="6"/>
  <c r="H88" i="6"/>
  <c r="I88" i="6"/>
  <c r="J88" i="6"/>
  <c r="H93" i="6"/>
  <c r="I93" i="6"/>
  <c r="J93" i="6"/>
  <c r="H101" i="6"/>
  <c r="I101" i="6"/>
  <c r="J101" i="6"/>
  <c r="H103" i="6"/>
  <c r="I103" i="6"/>
  <c r="J103" i="6"/>
  <c r="H108" i="6"/>
  <c r="I108" i="6"/>
  <c r="J108" i="6"/>
  <c r="H114" i="6"/>
  <c r="I114" i="6"/>
  <c r="J114" i="6"/>
  <c r="H115" i="6"/>
  <c r="I115" i="6"/>
  <c r="J115" i="6"/>
  <c r="H119" i="6"/>
  <c r="I119" i="6"/>
  <c r="J119" i="6"/>
  <c r="H126" i="6"/>
  <c r="I126" i="6"/>
  <c r="J126" i="6"/>
  <c r="H131" i="6"/>
  <c r="I131" i="6"/>
  <c r="J131" i="6"/>
  <c r="H133" i="6"/>
  <c r="I133" i="6"/>
  <c r="J133" i="6"/>
  <c r="H134" i="6"/>
  <c r="I134" i="6"/>
  <c r="J134" i="6"/>
  <c r="H142" i="6"/>
  <c r="I142" i="6"/>
  <c r="J142" i="6"/>
  <c r="H148" i="6"/>
  <c r="I148" i="6"/>
  <c r="J148" i="6"/>
  <c r="H149" i="6"/>
  <c r="I149" i="6"/>
  <c r="J149" i="6"/>
  <c r="H152" i="6"/>
  <c r="I152" i="6"/>
  <c r="J152" i="6"/>
  <c r="H153" i="6"/>
  <c r="I153" i="6"/>
  <c r="J153" i="6"/>
  <c r="H158" i="6"/>
  <c r="I158" i="6"/>
  <c r="J158" i="6"/>
  <c r="H160" i="6"/>
  <c r="I160" i="6"/>
  <c r="J160" i="6"/>
  <c r="H165" i="6"/>
  <c r="I165" i="6"/>
  <c r="J165" i="6"/>
  <c r="H174" i="6"/>
  <c r="I174" i="6"/>
  <c r="J174" i="6"/>
  <c r="H180" i="6"/>
  <c r="I180" i="6"/>
  <c r="J180" i="6"/>
  <c r="H187" i="6"/>
  <c r="I187" i="6"/>
  <c r="J187" i="6"/>
  <c r="H190" i="6"/>
  <c r="I190" i="6"/>
  <c r="J190" i="6"/>
  <c r="H191" i="6"/>
  <c r="I191" i="6"/>
  <c r="J191" i="6"/>
  <c r="H196" i="6"/>
  <c r="I196" i="6"/>
  <c r="J196" i="6"/>
  <c r="H197" i="6"/>
  <c r="I197" i="6"/>
  <c r="J197" i="6"/>
  <c r="H201" i="6"/>
  <c r="I201" i="6"/>
  <c r="J201" i="6"/>
  <c r="H202" i="6"/>
  <c r="I202" i="6"/>
  <c r="J202" i="6"/>
  <c r="H204" i="6"/>
  <c r="I204" i="6"/>
  <c r="J204" i="6"/>
  <c r="H206" i="6"/>
  <c r="I206" i="6"/>
  <c r="J206" i="6"/>
  <c r="H211" i="6"/>
  <c r="I211" i="6"/>
  <c r="J211" i="6"/>
  <c r="H217" i="6"/>
  <c r="I217" i="6"/>
  <c r="J217" i="6"/>
  <c r="H218" i="6"/>
  <c r="I218" i="6"/>
  <c r="J218" i="6"/>
  <c r="H219" i="6"/>
  <c r="I219" i="6"/>
  <c r="J219" i="6"/>
  <c r="H223" i="6"/>
  <c r="I223" i="6"/>
  <c r="J223" i="6"/>
  <c r="H224" i="6"/>
  <c r="I224" i="6"/>
  <c r="J224" i="6"/>
  <c r="H233" i="6"/>
  <c r="I233" i="6"/>
  <c r="J233" i="6"/>
  <c r="H241" i="6"/>
  <c r="I241" i="6"/>
  <c r="J241" i="6"/>
  <c r="H243" i="6"/>
  <c r="I243" i="6"/>
  <c r="J243" i="6"/>
  <c r="H246" i="6"/>
  <c r="I246" i="6"/>
  <c r="J246" i="6"/>
  <c r="H248" i="6"/>
  <c r="I248" i="6"/>
  <c r="J248" i="6"/>
  <c r="H249" i="6"/>
  <c r="I249" i="6"/>
  <c r="J249" i="6"/>
  <c r="H255" i="6"/>
  <c r="I255" i="6"/>
  <c r="J255" i="6"/>
  <c r="H258" i="6"/>
  <c r="I258" i="6"/>
  <c r="J258" i="6"/>
  <c r="H261" i="6"/>
  <c r="I261" i="6"/>
  <c r="J261" i="6"/>
  <c r="H263" i="6"/>
  <c r="I263" i="6"/>
  <c r="J263" i="6"/>
  <c r="H274" i="6"/>
  <c r="I274" i="6"/>
  <c r="J274" i="6"/>
  <c r="H275" i="6"/>
  <c r="I275" i="6"/>
  <c r="J275" i="6"/>
  <c r="H276" i="6"/>
  <c r="I276" i="6"/>
  <c r="J276" i="6"/>
  <c r="H283" i="6"/>
  <c r="I283" i="6"/>
  <c r="J283" i="6"/>
  <c r="H284" i="6"/>
  <c r="I284" i="6"/>
  <c r="J284" i="6"/>
  <c r="H286" i="6"/>
  <c r="I286" i="6"/>
  <c r="J286" i="6"/>
  <c r="H287" i="6"/>
  <c r="I287" i="6"/>
  <c r="J287" i="6"/>
  <c r="H289" i="6"/>
  <c r="I289" i="6"/>
  <c r="J289" i="6"/>
  <c r="H290" i="6"/>
  <c r="I290" i="6"/>
  <c r="J290" i="6"/>
  <c r="H77" i="6"/>
  <c r="I77" i="6"/>
  <c r="J77" i="6"/>
  <c r="H2" i="6"/>
  <c r="I2" i="6"/>
  <c r="J2" i="6"/>
  <c r="H172" i="6"/>
  <c r="I172" i="6"/>
  <c r="J172" i="6"/>
  <c r="H53" i="6"/>
  <c r="I53" i="6"/>
  <c r="J53" i="6"/>
  <c r="H215" i="6"/>
  <c r="I215" i="6"/>
  <c r="J215" i="6"/>
  <c r="H87" i="6"/>
  <c r="I87" i="6"/>
  <c r="J87" i="6"/>
  <c r="H48" i="6"/>
  <c r="I48" i="6"/>
  <c r="J48" i="6"/>
  <c r="H184" i="6"/>
  <c r="I184" i="6"/>
  <c r="J184" i="6"/>
  <c r="H257" i="6"/>
  <c r="I257" i="6"/>
  <c r="J257" i="6"/>
  <c r="H234" i="6"/>
  <c r="I234" i="6"/>
  <c r="J234" i="6"/>
  <c r="H203" i="6"/>
  <c r="I203" i="6"/>
  <c r="J203" i="6"/>
  <c r="H266" i="6"/>
  <c r="I266" i="6"/>
  <c r="J266" i="6"/>
  <c r="G42" i="5"/>
  <c r="H42" i="5"/>
  <c r="I42" i="5"/>
  <c r="H42" i="6"/>
  <c r="I42" i="6"/>
  <c r="J42" i="6"/>
  <c r="H69" i="6"/>
  <c r="I69" i="6"/>
  <c r="J69" i="6"/>
  <c r="H37" i="6"/>
  <c r="I37" i="6"/>
  <c r="J37" i="6"/>
  <c r="H107" i="6"/>
  <c r="I107" i="6"/>
  <c r="J107" i="6"/>
  <c r="H282" i="6"/>
  <c r="I282" i="6"/>
  <c r="J282" i="6"/>
  <c r="G55" i="5"/>
  <c r="H55" i="5"/>
  <c r="I55" i="5"/>
  <c r="H170" i="6" l="1"/>
  <c r="I170" i="6"/>
  <c r="J170" i="6"/>
  <c r="H151" i="6"/>
  <c r="I151" i="6"/>
  <c r="J151" i="6"/>
  <c r="G31" i="5"/>
  <c r="H31" i="5"/>
  <c r="I31" i="5"/>
  <c r="H57" i="6"/>
  <c r="I57" i="6"/>
  <c r="J57" i="6"/>
  <c r="H116" i="6"/>
  <c r="I116" i="6"/>
  <c r="J116" i="6"/>
  <c r="H106" i="6"/>
  <c r="I106" i="6"/>
  <c r="J106" i="6"/>
  <c r="H146" i="6"/>
  <c r="I146" i="6"/>
  <c r="J146" i="6"/>
  <c r="H167" i="6"/>
  <c r="I167" i="6"/>
  <c r="J167" i="6"/>
  <c r="H36" i="6"/>
  <c r="I36" i="6"/>
  <c r="J36" i="6"/>
  <c r="H247" i="6"/>
  <c r="I247" i="6"/>
  <c r="J247" i="6"/>
  <c r="H232" i="6"/>
  <c r="I232" i="6"/>
  <c r="J232" i="6"/>
  <c r="G4" i="5"/>
  <c r="H4" i="5"/>
  <c r="I4" i="5"/>
  <c r="G5" i="5"/>
  <c r="H5" i="5"/>
  <c r="I5" i="5"/>
  <c r="G6" i="5"/>
  <c r="H6" i="5"/>
  <c r="I6" i="5"/>
  <c r="G7" i="5"/>
  <c r="H7" i="5"/>
  <c r="I7" i="5"/>
  <c r="H199" i="6"/>
  <c r="I199" i="6"/>
  <c r="J199" i="6"/>
  <c r="H25" i="6"/>
  <c r="I25" i="6"/>
  <c r="J25" i="6"/>
  <c r="H17" i="6"/>
  <c r="I17" i="6"/>
  <c r="J17" i="6"/>
  <c r="H74" i="6"/>
  <c r="I74" i="6"/>
  <c r="J74" i="6"/>
  <c r="H189" i="6"/>
  <c r="I189" i="6"/>
  <c r="J189" i="6"/>
  <c r="H279" i="6"/>
  <c r="I279" i="6"/>
  <c r="J279" i="6"/>
  <c r="G35" i="5"/>
  <c r="H35" i="5"/>
  <c r="I35" i="5"/>
  <c r="G36" i="5"/>
  <c r="H36" i="5"/>
  <c r="I36" i="5"/>
  <c r="H132" i="6" l="1"/>
  <c r="I132" i="6"/>
  <c r="J132" i="6"/>
  <c r="H157" i="6"/>
  <c r="I157" i="6"/>
  <c r="J157" i="6"/>
  <c r="H51" i="6"/>
  <c r="I51" i="6"/>
  <c r="J51" i="6"/>
  <c r="H63" i="6"/>
  <c r="I63" i="6"/>
  <c r="J63" i="6"/>
  <c r="H13" i="6"/>
  <c r="I13" i="6"/>
  <c r="J13" i="6"/>
  <c r="H99" i="6"/>
  <c r="I99" i="6"/>
  <c r="J99" i="6"/>
  <c r="H213" i="6"/>
  <c r="I213" i="6"/>
  <c r="J213" i="6"/>
  <c r="H155" i="6"/>
  <c r="I155" i="6"/>
  <c r="J155" i="6"/>
  <c r="H54" i="6"/>
  <c r="I54" i="6"/>
  <c r="J54" i="6"/>
  <c r="G39" i="5"/>
  <c r="H39" i="5"/>
  <c r="I39" i="5"/>
  <c r="G41" i="5"/>
  <c r="H41" i="5"/>
  <c r="I41" i="5"/>
  <c r="G40" i="5"/>
  <c r="H40" i="5"/>
  <c r="I40" i="5"/>
  <c r="H14" i="6" l="1"/>
  <c r="I14" i="6"/>
  <c r="J14" i="6"/>
  <c r="H19" i="6"/>
  <c r="I19" i="6"/>
  <c r="J19" i="6"/>
  <c r="H27" i="6"/>
  <c r="I27" i="6"/>
  <c r="J27" i="6"/>
  <c r="H29" i="6"/>
  <c r="I29" i="6"/>
  <c r="J29" i="6"/>
  <c r="H41" i="6"/>
  <c r="I41" i="6"/>
  <c r="J41" i="6"/>
  <c r="H49" i="6"/>
  <c r="I49" i="6"/>
  <c r="J49" i="6"/>
  <c r="H52" i="6"/>
  <c r="I52" i="6"/>
  <c r="J52" i="6"/>
  <c r="H65" i="6"/>
  <c r="I65" i="6"/>
  <c r="J65" i="6"/>
  <c r="H67" i="6"/>
  <c r="I67" i="6"/>
  <c r="J67" i="6"/>
  <c r="H82" i="6"/>
  <c r="I82" i="6"/>
  <c r="J82" i="6"/>
  <c r="H83" i="6"/>
  <c r="I83" i="6"/>
  <c r="J83" i="6"/>
  <c r="H84" i="6"/>
  <c r="I84" i="6"/>
  <c r="J84" i="6"/>
  <c r="H86" i="6"/>
  <c r="I86" i="6"/>
  <c r="J86" i="6"/>
  <c r="H92" i="6"/>
  <c r="I92" i="6"/>
  <c r="J92" i="6"/>
  <c r="H95" i="6"/>
  <c r="I95" i="6"/>
  <c r="J95" i="6"/>
  <c r="H100" i="6"/>
  <c r="I100" i="6"/>
  <c r="J100" i="6"/>
  <c r="H104" i="6"/>
  <c r="I104" i="6"/>
  <c r="J104" i="6"/>
  <c r="H120" i="6"/>
  <c r="I120" i="6"/>
  <c r="J120" i="6"/>
  <c r="H125" i="6"/>
  <c r="I125" i="6"/>
  <c r="J125" i="6"/>
  <c r="H130" i="6"/>
  <c r="I130" i="6"/>
  <c r="J130" i="6"/>
  <c r="H154" i="6"/>
  <c r="I154" i="6"/>
  <c r="J154" i="6"/>
  <c r="H183" i="6"/>
  <c r="I183" i="6"/>
  <c r="J183" i="6"/>
  <c r="H198" i="6"/>
  <c r="I198" i="6"/>
  <c r="J198" i="6"/>
  <c r="H200" i="6"/>
  <c r="I200" i="6"/>
  <c r="J200" i="6"/>
  <c r="H205" i="6"/>
  <c r="I205" i="6"/>
  <c r="J205" i="6"/>
  <c r="H207" i="6"/>
  <c r="I207" i="6"/>
  <c r="J207" i="6"/>
  <c r="H227" i="6"/>
  <c r="I227" i="6"/>
  <c r="J227" i="6"/>
  <c r="H229" i="6"/>
  <c r="I229" i="6"/>
  <c r="J229" i="6"/>
  <c r="H230" i="6"/>
  <c r="I230" i="6"/>
  <c r="J230" i="6"/>
  <c r="H238" i="6"/>
  <c r="I238" i="6"/>
  <c r="J238" i="6"/>
  <c r="H244" i="6"/>
  <c r="I244" i="6"/>
  <c r="J244" i="6"/>
  <c r="H245" i="6"/>
  <c r="I245" i="6"/>
  <c r="J245" i="6"/>
  <c r="H250" i="6"/>
  <c r="I250" i="6"/>
  <c r="J250" i="6"/>
  <c r="H251" i="6"/>
  <c r="I251" i="6"/>
  <c r="J251" i="6"/>
  <c r="H259" i="6"/>
  <c r="I259" i="6"/>
  <c r="J259" i="6"/>
  <c r="H268" i="6"/>
  <c r="I268" i="6"/>
  <c r="J268" i="6"/>
  <c r="H273" i="6"/>
  <c r="I273" i="6"/>
  <c r="J273" i="6"/>
  <c r="H277" i="6"/>
  <c r="I277" i="6"/>
  <c r="J277" i="6"/>
  <c r="H8" i="6"/>
  <c r="I8" i="6"/>
  <c r="J8" i="6"/>
  <c r="G17" i="5"/>
  <c r="H17" i="5"/>
  <c r="I17" i="5"/>
  <c r="G14" i="5"/>
  <c r="H14" i="5"/>
  <c r="I14" i="5"/>
  <c r="G11" i="5"/>
  <c r="H11" i="5"/>
  <c r="I11" i="5"/>
  <c r="G9" i="5"/>
  <c r="H9" i="5"/>
  <c r="I9" i="5"/>
  <c r="G16" i="5"/>
  <c r="H16" i="5"/>
  <c r="I16" i="5"/>
  <c r="G19" i="5"/>
  <c r="H19" i="5"/>
  <c r="I19" i="5"/>
  <c r="G10" i="5"/>
  <c r="H10" i="5"/>
  <c r="I10" i="5"/>
  <c r="G13" i="5"/>
  <c r="H13" i="5"/>
  <c r="I13" i="5"/>
  <c r="G15" i="5"/>
  <c r="H15" i="5"/>
  <c r="I15" i="5"/>
  <c r="G18" i="5"/>
  <c r="H18" i="5"/>
  <c r="I18" i="5"/>
  <c r="G12" i="5"/>
  <c r="H12" i="5"/>
  <c r="I12" i="5"/>
  <c r="H28" i="6"/>
  <c r="I28" i="6"/>
  <c r="J28" i="6"/>
  <c r="H110" i="6"/>
  <c r="I110" i="6"/>
  <c r="J110" i="6"/>
  <c r="H117" i="6"/>
  <c r="I117" i="6"/>
  <c r="J117" i="6"/>
  <c r="H112" i="6"/>
  <c r="I112" i="6"/>
  <c r="J112" i="6"/>
  <c r="H118" i="6"/>
  <c r="I118" i="6"/>
  <c r="J118" i="6"/>
  <c r="H236" i="6"/>
  <c r="I236" i="6"/>
  <c r="J236" i="6"/>
  <c r="H237" i="6"/>
  <c r="I237" i="6"/>
  <c r="J237" i="6"/>
  <c r="H136" i="6"/>
  <c r="I136" i="6"/>
  <c r="J136" i="6"/>
  <c r="H212" i="6"/>
  <c r="I212" i="6"/>
  <c r="J212" i="6"/>
  <c r="H239" i="6"/>
  <c r="I239" i="6"/>
  <c r="J239" i="6"/>
  <c r="H264" i="6"/>
  <c r="I264" i="6"/>
  <c r="J264" i="6"/>
  <c r="H46" i="6"/>
  <c r="I46" i="6"/>
  <c r="J46" i="6"/>
  <c r="H122" i="6"/>
  <c r="I122" i="6"/>
  <c r="J122" i="6"/>
  <c r="G33" i="5"/>
  <c r="H33" i="5"/>
  <c r="I33" i="5"/>
  <c r="G34" i="5"/>
  <c r="H34" i="5"/>
  <c r="I34" i="5"/>
  <c r="H192" i="6"/>
  <c r="I192" i="6"/>
  <c r="J192" i="6"/>
  <c r="H26" i="6"/>
  <c r="I26" i="6"/>
  <c r="J26" i="6"/>
  <c r="H209" i="6"/>
  <c r="I209" i="6"/>
  <c r="J209" i="6"/>
  <c r="H96" i="6"/>
  <c r="I96" i="6"/>
  <c r="J96" i="6"/>
  <c r="G30" i="5"/>
  <c r="H30" i="5"/>
  <c r="I30" i="5"/>
  <c r="H18" i="6"/>
  <c r="I18" i="6"/>
  <c r="J18" i="6"/>
  <c r="H44" i="6"/>
  <c r="I44" i="6"/>
  <c r="J44" i="6"/>
  <c r="H164" i="6"/>
  <c r="I164" i="6"/>
  <c r="J164" i="6"/>
  <c r="H185" i="6"/>
  <c r="I185" i="6"/>
  <c r="J185" i="6"/>
  <c r="H226" i="6"/>
  <c r="I226" i="6"/>
  <c r="J226" i="6"/>
  <c r="H242" i="6"/>
  <c r="I242" i="6"/>
  <c r="J242" i="6"/>
  <c r="J72" i="6"/>
  <c r="I72" i="6"/>
  <c r="H72" i="6"/>
  <c r="G27" i="5"/>
  <c r="H27" i="5"/>
  <c r="I27" i="5"/>
  <c r="G26" i="5"/>
  <c r="H26" i="5"/>
  <c r="I26" i="5"/>
  <c r="H3" i="6"/>
  <c r="I3" i="6"/>
  <c r="J3" i="6"/>
  <c r="H105" i="6"/>
  <c r="I105" i="6"/>
  <c r="J105" i="6"/>
  <c r="H145" i="6"/>
  <c r="I145" i="6"/>
  <c r="J145" i="6"/>
  <c r="H168" i="6"/>
  <c r="I168" i="6"/>
  <c r="J168" i="6"/>
  <c r="H173" i="6"/>
  <c r="I173" i="6"/>
  <c r="J173" i="6"/>
  <c r="H176" i="6"/>
  <c r="I176" i="6"/>
  <c r="J176" i="6"/>
  <c r="H177" i="6"/>
  <c r="I177" i="6"/>
  <c r="J177" i="6"/>
  <c r="H193" i="6"/>
  <c r="I193" i="6"/>
  <c r="J193" i="6"/>
  <c r="H253" i="6"/>
  <c r="I253" i="6"/>
  <c r="J253" i="6"/>
  <c r="H267" i="6"/>
  <c r="I267" i="6"/>
  <c r="J267" i="6"/>
  <c r="G43" i="5"/>
  <c r="H43" i="5"/>
  <c r="I43" i="5"/>
  <c r="H221" i="6" l="1"/>
  <c r="I221" i="6"/>
  <c r="J221" i="6"/>
  <c r="H89" i="6"/>
  <c r="I89" i="6"/>
  <c r="J89" i="6"/>
  <c r="G25" i="5"/>
  <c r="H25" i="5"/>
  <c r="I25" i="5"/>
  <c r="H55" i="6"/>
  <c r="I55" i="6"/>
  <c r="J55" i="6"/>
  <c r="H129" i="6"/>
  <c r="I129" i="6"/>
  <c r="J129" i="6"/>
  <c r="H144" i="6"/>
  <c r="I144" i="6"/>
  <c r="J144" i="6"/>
  <c r="H214" i="6"/>
  <c r="I214" i="6"/>
  <c r="J214" i="6"/>
  <c r="H231" i="6"/>
  <c r="I231" i="6"/>
  <c r="J231" i="6"/>
  <c r="H216" i="6"/>
  <c r="I216" i="6"/>
  <c r="J216" i="6"/>
  <c r="I37" i="5"/>
  <c r="H37" i="5"/>
  <c r="G37" i="5"/>
  <c r="H22" i="6" l="1"/>
  <c r="I22" i="6"/>
  <c r="J22" i="6"/>
  <c r="H90" i="6"/>
  <c r="I90" i="6"/>
  <c r="J90" i="6"/>
  <c r="H111" i="6"/>
  <c r="I111" i="6"/>
  <c r="J111" i="6"/>
  <c r="H156" i="6"/>
  <c r="I156" i="6"/>
  <c r="J156" i="6"/>
  <c r="H240" i="6"/>
  <c r="I240" i="6"/>
  <c r="J240" i="6"/>
  <c r="H272" i="6"/>
  <c r="I272" i="6"/>
  <c r="J272" i="6"/>
  <c r="H288" i="6"/>
  <c r="I288" i="6"/>
  <c r="J288" i="6"/>
  <c r="H124" i="6"/>
  <c r="I124" i="6"/>
  <c r="J124" i="6"/>
  <c r="H109" i="6"/>
  <c r="I109" i="6"/>
  <c r="J109" i="6"/>
  <c r="H195" i="6"/>
  <c r="I195" i="6"/>
  <c r="J195" i="6"/>
  <c r="H220" i="6"/>
  <c r="I220" i="6"/>
  <c r="J220" i="6"/>
  <c r="H33" i="6"/>
  <c r="I33" i="6"/>
  <c r="J33" i="6"/>
  <c r="G24" i="5"/>
  <c r="H24" i="5"/>
  <c r="I24" i="5"/>
  <c r="G23" i="5"/>
  <c r="H23" i="5"/>
  <c r="I23" i="5"/>
  <c r="G3" i="5"/>
  <c r="H3" i="5"/>
  <c r="I3" i="5"/>
  <c r="H113" i="6" l="1"/>
  <c r="I113" i="6"/>
  <c r="J113" i="6"/>
  <c r="H161" i="6"/>
  <c r="I161" i="6"/>
  <c r="J161" i="6"/>
  <c r="H94" i="6"/>
  <c r="I94" i="6"/>
  <c r="J94" i="6"/>
  <c r="G46" i="5"/>
  <c r="H46" i="5"/>
  <c r="I46" i="5"/>
  <c r="H252" i="6" l="1"/>
  <c r="I252" i="6"/>
  <c r="J252" i="6"/>
  <c r="H278" i="6"/>
  <c r="I278" i="6"/>
  <c r="J278" i="6"/>
  <c r="H139" i="6"/>
  <c r="I139" i="6"/>
  <c r="J139" i="6"/>
  <c r="H208" i="6"/>
  <c r="I208" i="6"/>
  <c r="J208" i="6"/>
  <c r="G44" i="5"/>
  <c r="H44" i="5"/>
  <c r="I44" i="5"/>
  <c r="I186" i="6" l="1"/>
  <c r="H186" i="6"/>
  <c r="I79" i="6"/>
  <c r="H79" i="6"/>
  <c r="I38" i="6"/>
  <c r="H38" i="6"/>
  <c r="I39" i="6"/>
  <c r="H39" i="6"/>
  <c r="H181" i="6"/>
  <c r="I181" i="6"/>
  <c r="J181" i="6"/>
  <c r="E20" i="10" l="1"/>
  <c r="F20" i="10"/>
  <c r="G20" i="10"/>
  <c r="H20" i="10"/>
  <c r="I20" i="10"/>
  <c r="M20" i="10" s="1"/>
  <c r="J20" i="10"/>
  <c r="N20" i="10" s="1"/>
  <c r="E13" i="10"/>
  <c r="F13" i="10"/>
  <c r="G13" i="10"/>
  <c r="H13" i="10"/>
  <c r="I13" i="10"/>
  <c r="M13" i="10" s="1"/>
  <c r="J13" i="10"/>
  <c r="N13" i="10" s="1"/>
  <c r="E29" i="10"/>
  <c r="F29" i="10"/>
  <c r="G29" i="10"/>
  <c r="H29" i="10"/>
  <c r="I29" i="10"/>
  <c r="M29" i="10" s="1"/>
  <c r="J29" i="10"/>
  <c r="N29" i="10" s="1"/>
  <c r="E23" i="10"/>
  <c r="F23" i="10"/>
  <c r="G23" i="10"/>
  <c r="H23" i="10"/>
  <c r="I23" i="10"/>
  <c r="M23" i="10" s="1"/>
  <c r="J23" i="10"/>
  <c r="N23" i="10" s="1"/>
  <c r="E25" i="10"/>
  <c r="F25" i="10"/>
  <c r="G25" i="10"/>
  <c r="H25" i="10"/>
  <c r="I25" i="10"/>
  <c r="M25" i="10" s="1"/>
  <c r="J25" i="10"/>
  <c r="N25" i="10" s="1"/>
  <c r="E9" i="10"/>
  <c r="F9" i="10"/>
  <c r="G9" i="10"/>
  <c r="H9" i="10"/>
  <c r="I9" i="10"/>
  <c r="M9" i="10" s="1"/>
  <c r="J9" i="10"/>
  <c r="N9" i="10" s="1"/>
  <c r="E26" i="10"/>
  <c r="F26" i="10"/>
  <c r="G26" i="10"/>
  <c r="H26" i="10"/>
  <c r="I26" i="10"/>
  <c r="M26" i="10" s="1"/>
  <c r="J26" i="10"/>
  <c r="N26" i="10" s="1"/>
  <c r="E2" i="10"/>
  <c r="F2" i="10"/>
  <c r="G2" i="10"/>
  <c r="H2" i="10"/>
  <c r="I2" i="10"/>
  <c r="M2" i="10" s="1"/>
  <c r="J2" i="10"/>
  <c r="N2" i="10" s="1"/>
  <c r="E19" i="10"/>
  <c r="F19" i="10"/>
  <c r="G19" i="10"/>
  <c r="H19" i="10"/>
  <c r="I19" i="10"/>
  <c r="M19" i="10" s="1"/>
  <c r="J19" i="10"/>
  <c r="N19" i="10" s="1"/>
  <c r="E28" i="10"/>
  <c r="F28" i="10"/>
  <c r="G28" i="10"/>
  <c r="H28" i="10"/>
  <c r="I28" i="10"/>
  <c r="M28" i="10" s="1"/>
  <c r="J28" i="10"/>
  <c r="N28" i="10" s="1"/>
  <c r="E3" i="10"/>
  <c r="F3" i="10"/>
  <c r="G3" i="10"/>
  <c r="H3" i="10"/>
  <c r="I3" i="10"/>
  <c r="M3" i="10" s="1"/>
  <c r="J3" i="10"/>
  <c r="N3" i="10" s="1"/>
  <c r="E11" i="10"/>
  <c r="F11" i="10"/>
  <c r="G11" i="10"/>
  <c r="H11" i="10"/>
  <c r="I11" i="10"/>
  <c r="M11" i="10" s="1"/>
  <c r="J11" i="10"/>
  <c r="N11" i="10" s="1"/>
  <c r="O19" i="10" l="1"/>
  <c r="O11" i="10"/>
  <c r="O28" i="10"/>
  <c r="O26" i="10"/>
  <c r="O23" i="10"/>
  <c r="O13" i="10"/>
  <c r="O20" i="10"/>
  <c r="O2" i="10"/>
  <c r="O3" i="10"/>
  <c r="O9" i="10"/>
  <c r="O29" i="10"/>
  <c r="O25" i="10"/>
  <c r="H16" i="6"/>
  <c r="I16" i="6"/>
  <c r="J16" i="6"/>
  <c r="H68" i="6"/>
  <c r="I68" i="6"/>
  <c r="J68" i="6"/>
  <c r="H182" i="6" l="1"/>
  <c r="I182" i="6"/>
  <c r="J182" i="6"/>
  <c r="H56" i="6"/>
  <c r="I56" i="6"/>
  <c r="J56" i="6"/>
  <c r="H135" i="6"/>
  <c r="I135" i="6"/>
  <c r="J135" i="6"/>
  <c r="H147" i="6"/>
  <c r="I147" i="6"/>
  <c r="J147" i="6"/>
  <c r="H137" i="6"/>
  <c r="I137" i="6"/>
  <c r="J137" i="6"/>
  <c r="H141" i="6"/>
  <c r="I141" i="6"/>
  <c r="J141" i="6"/>
  <c r="H159" i="6"/>
  <c r="I159" i="6"/>
  <c r="J159" i="6"/>
  <c r="H188" i="6"/>
  <c r="I188" i="6"/>
  <c r="J188" i="6"/>
  <c r="H210" i="6"/>
  <c r="I210" i="6"/>
  <c r="J210" i="6"/>
  <c r="H265" i="6"/>
  <c r="I265" i="6"/>
  <c r="J265" i="6"/>
  <c r="H291" i="6"/>
  <c r="I291" i="6"/>
  <c r="J291" i="6"/>
  <c r="H98" i="6"/>
  <c r="I98" i="6"/>
  <c r="J98" i="6"/>
  <c r="G2" i="11" l="1"/>
  <c r="G3" i="11" l="1"/>
  <c r="G4" i="11"/>
  <c r="G2" i="5" l="1"/>
  <c r="H2" i="5"/>
  <c r="I2" i="5"/>
  <c r="G32" i="5"/>
  <c r="H32" i="5"/>
  <c r="I32" i="5"/>
  <c r="G48" i="5"/>
  <c r="H48" i="5"/>
  <c r="I48" i="5"/>
  <c r="G50" i="5"/>
  <c r="H50" i="5"/>
  <c r="I50" i="5"/>
  <c r="G47" i="5"/>
  <c r="H47" i="5"/>
  <c r="I47" i="5"/>
  <c r="G49" i="5"/>
  <c r="H49" i="5"/>
  <c r="I49" i="5"/>
  <c r="G52" i="5"/>
  <c r="H52" i="5"/>
  <c r="I52" i="5"/>
  <c r="G51" i="5"/>
  <c r="H51" i="5"/>
  <c r="I51" i="5"/>
  <c r="G38" i="5"/>
  <c r="H38" i="5"/>
  <c r="I38" i="5"/>
  <c r="G22" i="5"/>
  <c r="H22" i="5"/>
  <c r="I22" i="5"/>
  <c r="G21" i="5"/>
  <c r="H21" i="5"/>
  <c r="I21" i="5"/>
  <c r="G8" i="5"/>
  <c r="H8" i="5"/>
  <c r="I8" i="5"/>
  <c r="H60" i="6" l="1"/>
  <c r="I60" i="6"/>
  <c r="J60" i="6"/>
  <c r="H222" i="6"/>
  <c r="I222" i="6"/>
  <c r="J222" i="6"/>
  <c r="H271" i="6"/>
  <c r="I271" i="6"/>
  <c r="J271" i="6"/>
  <c r="H281" i="6"/>
  <c r="I281" i="6"/>
  <c r="J281" i="6"/>
  <c r="H194" i="6"/>
  <c r="I194" i="6"/>
  <c r="J194" i="6"/>
  <c r="H270" i="6"/>
  <c r="I270" i="6"/>
  <c r="J270" i="6"/>
  <c r="H175" i="6"/>
  <c r="I175" i="6"/>
  <c r="J175" i="6"/>
  <c r="H127" i="6"/>
  <c r="I127" i="6"/>
  <c r="J127" i="6"/>
  <c r="H128" i="6"/>
  <c r="I128" i="6"/>
  <c r="J128" i="6"/>
  <c r="H262" i="6"/>
  <c r="I262" i="6"/>
  <c r="J262" i="6"/>
  <c r="H166" i="6"/>
  <c r="I166" i="6"/>
  <c r="J166" i="6"/>
  <c r="H235" i="6"/>
  <c r="I235" i="6"/>
  <c r="J235" i="6"/>
  <c r="H269" i="6"/>
  <c r="I269" i="6"/>
  <c r="J269" i="6"/>
  <c r="H20" i="6"/>
  <c r="I20" i="6"/>
  <c r="J20" i="6"/>
  <c r="H85" i="6"/>
  <c r="I85" i="6"/>
  <c r="J85" i="6"/>
  <c r="H91" i="6"/>
  <c r="I91" i="6"/>
  <c r="J91" i="6"/>
  <c r="H102" i="6"/>
  <c r="I102" i="6"/>
  <c r="J102" i="6"/>
  <c r="H138" i="6"/>
  <c r="I138" i="6"/>
  <c r="J138" i="6"/>
  <c r="H143" i="6"/>
  <c r="I143" i="6"/>
  <c r="J143" i="6"/>
  <c r="H178" i="6"/>
  <c r="I178" i="6"/>
  <c r="J178" i="6"/>
  <c r="H256" i="6"/>
  <c r="I256" i="6"/>
  <c r="J256" i="6"/>
  <c r="H254" i="6"/>
  <c r="I254" i="6"/>
  <c r="J254" i="6"/>
  <c r="H162" i="6"/>
  <c r="I162" i="6"/>
  <c r="J162" i="6"/>
  <c r="H21" i="6"/>
  <c r="H9" i="6"/>
  <c r="I21" i="6"/>
  <c r="J21" i="6"/>
  <c r="I9" i="6"/>
  <c r="J9" i="6"/>
  <c r="J121" i="6"/>
  <c r="I121" i="6"/>
  <c r="H121" i="6"/>
  <c r="G54" i="5"/>
  <c r="H54" i="5"/>
  <c r="I54" i="5"/>
  <c r="I53" i="5"/>
  <c r="H53" i="5"/>
  <c r="G53" i="5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E30" i="10"/>
  <c r="F30" i="10"/>
  <c r="E22" i="10"/>
  <c r="F22" i="10"/>
  <c r="E27" i="10"/>
  <c r="F27" i="10"/>
  <c r="E10" i="10"/>
  <c r="F10" i="10"/>
  <c r="E4" i="10"/>
  <c r="F4" i="10"/>
  <c r="E8" i="10"/>
  <c r="F8" i="10"/>
  <c r="E12" i="10"/>
  <c r="F12" i="10"/>
  <c r="E14" i="10"/>
  <c r="F14" i="10"/>
  <c r="E24" i="10"/>
  <c r="F24" i="10"/>
  <c r="E15" i="10"/>
  <c r="F15" i="10"/>
  <c r="E5" i="10"/>
  <c r="F5" i="10"/>
  <c r="E16" i="10"/>
  <c r="F16" i="10"/>
  <c r="E21" i="10"/>
  <c r="F21" i="10"/>
  <c r="E7" i="10"/>
  <c r="F7" i="10"/>
  <c r="E17" i="10"/>
  <c r="F17" i="10"/>
  <c r="E18" i="10"/>
  <c r="F18" i="10"/>
  <c r="G30" i="10"/>
  <c r="H30" i="10"/>
  <c r="I30" i="10"/>
  <c r="M30" i="10" s="1"/>
  <c r="J30" i="10"/>
  <c r="N30" i="10" s="1"/>
  <c r="G22" i="10"/>
  <c r="H22" i="10"/>
  <c r="I22" i="10"/>
  <c r="M22" i="10" s="1"/>
  <c r="J22" i="10"/>
  <c r="N22" i="10" s="1"/>
  <c r="G27" i="10"/>
  <c r="H27" i="10"/>
  <c r="I27" i="10"/>
  <c r="M27" i="10" s="1"/>
  <c r="J27" i="10"/>
  <c r="N27" i="10" s="1"/>
  <c r="G10" i="10"/>
  <c r="H10" i="10"/>
  <c r="I10" i="10"/>
  <c r="M10" i="10" s="1"/>
  <c r="J10" i="10"/>
  <c r="N10" i="10" s="1"/>
  <c r="G4" i="10"/>
  <c r="H4" i="10"/>
  <c r="I4" i="10"/>
  <c r="M4" i="10" s="1"/>
  <c r="J4" i="10"/>
  <c r="N4" i="10" s="1"/>
  <c r="G8" i="10"/>
  <c r="H8" i="10"/>
  <c r="I8" i="10"/>
  <c r="M8" i="10" s="1"/>
  <c r="J8" i="10"/>
  <c r="N8" i="10" s="1"/>
  <c r="G12" i="10"/>
  <c r="H12" i="10"/>
  <c r="I12" i="10"/>
  <c r="M12" i="10" s="1"/>
  <c r="J12" i="10"/>
  <c r="N12" i="10" s="1"/>
  <c r="G14" i="10"/>
  <c r="H14" i="10"/>
  <c r="I14" i="10"/>
  <c r="M14" i="10" s="1"/>
  <c r="J14" i="10"/>
  <c r="N14" i="10" s="1"/>
  <c r="G24" i="10"/>
  <c r="H24" i="10"/>
  <c r="I24" i="10"/>
  <c r="M24" i="10" s="1"/>
  <c r="J24" i="10"/>
  <c r="N24" i="10" s="1"/>
  <c r="G15" i="10"/>
  <c r="H15" i="10"/>
  <c r="I15" i="10"/>
  <c r="M15" i="10" s="1"/>
  <c r="J15" i="10"/>
  <c r="N15" i="10" s="1"/>
  <c r="G5" i="10"/>
  <c r="H5" i="10"/>
  <c r="I5" i="10"/>
  <c r="M5" i="10" s="1"/>
  <c r="J5" i="10"/>
  <c r="N5" i="10" s="1"/>
  <c r="G16" i="10"/>
  <c r="H16" i="10"/>
  <c r="I16" i="10"/>
  <c r="M16" i="10" s="1"/>
  <c r="J16" i="10"/>
  <c r="N16" i="10" s="1"/>
  <c r="G21" i="10"/>
  <c r="H21" i="10"/>
  <c r="I21" i="10"/>
  <c r="M21" i="10" s="1"/>
  <c r="J21" i="10"/>
  <c r="N21" i="10" s="1"/>
  <c r="G7" i="10"/>
  <c r="H7" i="10"/>
  <c r="I7" i="10"/>
  <c r="M7" i="10" s="1"/>
  <c r="J7" i="10"/>
  <c r="N7" i="10" s="1"/>
  <c r="G17" i="10"/>
  <c r="H17" i="10"/>
  <c r="I17" i="10"/>
  <c r="M17" i="10" s="1"/>
  <c r="J17" i="10"/>
  <c r="N17" i="10" s="1"/>
  <c r="G18" i="10"/>
  <c r="H18" i="10"/>
  <c r="I18" i="10"/>
  <c r="M18" i="10" s="1"/>
  <c r="J18" i="10"/>
  <c r="N18" i="10" s="1"/>
  <c r="J6" i="10"/>
  <c r="N6" i="10" s="1"/>
  <c r="I6" i="10"/>
  <c r="M6" i="10" s="1"/>
  <c r="E6" i="10"/>
  <c r="F6" i="10"/>
  <c r="G6" i="10"/>
  <c r="H6" i="10"/>
  <c r="O27" i="10" l="1"/>
  <c r="O10" i="10"/>
  <c r="O22" i="10"/>
  <c r="O30" i="10"/>
  <c r="O6" i="10"/>
  <c r="O4" i="10"/>
  <c r="O18" i="10"/>
  <c r="O17" i="10"/>
  <c r="O7" i="10"/>
  <c r="O21" i="10"/>
  <c r="O16" i="10"/>
  <c r="O5" i="10"/>
  <c r="O15" i="10"/>
  <c r="O24" i="10"/>
  <c r="O14" i="10"/>
  <c r="O12" i="10"/>
  <c r="O8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M7" i="11"/>
  <c r="M6" i="11"/>
  <c r="M5" i="11"/>
  <c r="M4" i="11"/>
  <c r="M3" i="11"/>
  <c r="M2" i="11"/>
  <c r="M1" i="11"/>
  <c r="J2" i="11"/>
  <c r="J3" i="11"/>
  <c r="J4" i="11"/>
  <c r="J5" i="11"/>
  <c r="J6" i="11"/>
  <c r="J7" i="11"/>
  <c r="J8" i="11"/>
  <c r="J9" i="11"/>
  <c r="J10" i="11"/>
  <c r="J11" i="11"/>
  <c r="J12" i="11"/>
  <c r="J13" i="11"/>
  <c r="D31" i="10"/>
  <c r="E31" i="10"/>
  <c r="F31" i="10"/>
  <c r="E5" i="11" s="1"/>
  <c r="G31" i="10"/>
  <c r="F5" i="11" s="1"/>
  <c r="J31" i="10"/>
  <c r="N31" i="10"/>
  <c r="G5" i="11" l="1"/>
  <c r="J14" i="11"/>
  <c r="I31" i="10"/>
  <c r="M8" i="11"/>
  <c r="H31" i="10"/>
  <c r="B4" i="11" s="1"/>
  <c r="M31" i="10"/>
  <c r="A3" i="11" l="1"/>
  <c r="B3" i="11"/>
  <c r="O31" i="10" l="1"/>
</calcChain>
</file>

<file path=xl/sharedStrings.xml><?xml version="1.0" encoding="utf-8"?>
<sst xmlns="http://schemas.openxmlformats.org/spreadsheetml/2006/main" count="5008" uniqueCount="1083">
  <si>
    <t>FUNÇÃO</t>
  </si>
  <si>
    <t>EMAIL</t>
  </si>
  <si>
    <t>NOME</t>
  </si>
  <si>
    <t>SIR</t>
  </si>
  <si>
    <t>PROVA</t>
  </si>
  <si>
    <t>CPF</t>
  </si>
  <si>
    <t>WHATSAPP</t>
  </si>
  <si>
    <t>GÊNERO</t>
  </si>
  <si>
    <t>SUB 23</t>
  </si>
  <si>
    <t>CLUBE</t>
  </si>
  <si>
    <t>PR1</t>
  </si>
  <si>
    <t>PR3</t>
  </si>
  <si>
    <t>SÊNIOR</t>
  </si>
  <si>
    <t>MASC</t>
  </si>
  <si>
    <t>FEM</t>
  </si>
  <si>
    <t>ATL/BARCO</t>
  </si>
  <si>
    <t>BARCOS INSCRITOS</t>
  </si>
  <si>
    <t>BARCOS EMPRÉSTIMO</t>
  </si>
  <si>
    <t>TOTAL</t>
  </si>
  <si>
    <t>PR2</t>
  </si>
  <si>
    <t>CLUBE BANCADA</t>
  </si>
  <si>
    <t>ES</t>
  </si>
  <si>
    <t>SP</t>
  </si>
  <si>
    <t>RJ</t>
  </si>
  <si>
    <t>SC</t>
  </si>
  <si>
    <t>PA</t>
  </si>
  <si>
    <t>RS</t>
  </si>
  <si>
    <t>DF</t>
  </si>
  <si>
    <t>PE</t>
  </si>
  <si>
    <t>RN</t>
  </si>
  <si>
    <t>ESTADO</t>
  </si>
  <si>
    <t>CNPJ</t>
  </si>
  <si>
    <t>CBC</t>
  </si>
  <si>
    <t>CATEGORIA</t>
  </si>
  <si>
    <t>—</t>
  </si>
  <si>
    <t>PR</t>
  </si>
  <si>
    <t>SE</t>
  </si>
  <si>
    <t>NRO</t>
  </si>
  <si>
    <t>HORARIO</t>
  </si>
  <si>
    <t>EMPRESTIMO</t>
  </si>
  <si>
    <t>BA</t>
  </si>
  <si>
    <t>MARTINELLI (B)</t>
  </si>
  <si>
    <t xml:space="preserve">TOTAL </t>
  </si>
  <si>
    <t>OBSERV</t>
  </si>
  <si>
    <t>PAGAMTO</t>
  </si>
  <si>
    <t>BOLETO</t>
  </si>
  <si>
    <t>VALOR EMPRST</t>
  </si>
  <si>
    <t>INSCRIÇÃO</t>
  </si>
  <si>
    <t>EMPRÉSTIMO</t>
  </si>
  <si>
    <t>BANC EMPR</t>
  </si>
  <si>
    <t>BANCADA</t>
  </si>
  <si>
    <t>ATLETAS</t>
  </si>
  <si>
    <t>COMISSÃO</t>
  </si>
  <si>
    <t>NOME DO CLUBE</t>
  </si>
  <si>
    <t>Total Geral</t>
  </si>
  <si>
    <t>Feminino</t>
  </si>
  <si>
    <t>Masculino</t>
  </si>
  <si>
    <t>ESTADOS</t>
  </si>
  <si>
    <t>EVOLUÇÃO</t>
  </si>
  <si>
    <t>TOTAL DE ATLETAS</t>
  </si>
  <si>
    <t>DADOS PIX</t>
  </si>
  <si>
    <t>STATUS</t>
  </si>
  <si>
    <t>DEVOLVER</t>
  </si>
  <si>
    <t xml:space="preserve">ATUALIZADO </t>
  </si>
  <si>
    <t>PAGO</t>
  </si>
  <si>
    <t>SÁBADO</t>
  </si>
  <si>
    <t>4-JF</t>
  </si>
  <si>
    <t>8+JM</t>
  </si>
  <si>
    <t>2xJF</t>
  </si>
  <si>
    <t>2xLF</t>
  </si>
  <si>
    <t>1xMPR1</t>
  </si>
  <si>
    <t>4-S23M</t>
  </si>
  <si>
    <t>4xJF</t>
  </si>
  <si>
    <t>2xF</t>
  </si>
  <si>
    <t>2xLS23M</t>
  </si>
  <si>
    <t>4-F</t>
  </si>
  <si>
    <t>2xS23M</t>
  </si>
  <si>
    <t>4xLM</t>
  </si>
  <si>
    <t>4-JM</t>
  </si>
  <si>
    <t>4xS23F</t>
  </si>
  <si>
    <t>PR3 Mix4+</t>
  </si>
  <si>
    <t>4xM</t>
  </si>
  <si>
    <t>8+F</t>
  </si>
  <si>
    <t>feliperowing@ufrn.edu.br</t>
  </si>
  <si>
    <t>Sport Club Natal</t>
  </si>
  <si>
    <t>122.660.554-02</t>
  </si>
  <si>
    <t>SIM</t>
  </si>
  <si>
    <t>123.042.324-93</t>
  </si>
  <si>
    <t>VALOR BANCADA</t>
  </si>
  <si>
    <t>09.078.148/0001-13</t>
  </si>
  <si>
    <t>8+JF</t>
  </si>
  <si>
    <t>2XJM</t>
  </si>
  <si>
    <t>2XLM</t>
  </si>
  <si>
    <t>1XFPR1</t>
  </si>
  <si>
    <t>PR3 Mix2X</t>
  </si>
  <si>
    <t>4-S23F</t>
  </si>
  <si>
    <t>4XJM</t>
  </si>
  <si>
    <t>2XM</t>
  </si>
  <si>
    <t>2XLS23F</t>
  </si>
  <si>
    <t>4-M</t>
  </si>
  <si>
    <t>2XS23F</t>
  </si>
  <si>
    <t>4XLF</t>
  </si>
  <si>
    <t>4XS23M</t>
  </si>
  <si>
    <t>PR2 Mix2X</t>
  </si>
  <si>
    <t>4XF</t>
  </si>
  <si>
    <t>8+M</t>
  </si>
  <si>
    <t>Vasco da Gama (RS)</t>
  </si>
  <si>
    <t>97.134.019/0001-62</t>
  </si>
  <si>
    <t>Saul Nei Barbosa</t>
  </si>
  <si>
    <t>profesaul2013@gmail.com</t>
  </si>
  <si>
    <t>Mariane Feser</t>
  </si>
  <si>
    <t>marianefeser@hotmail.com</t>
  </si>
  <si>
    <t>Igor Ioshua Porto</t>
  </si>
  <si>
    <t>869.997.700-00</t>
  </si>
  <si>
    <t>VASCO DA GAMA (RS)</t>
  </si>
  <si>
    <t>28.165.207/0001-35</t>
  </si>
  <si>
    <t>353.440.677-04</t>
  </si>
  <si>
    <t>Alvares Cabral</t>
  </si>
  <si>
    <t>157.273.877-44</t>
  </si>
  <si>
    <t>198.243.347-77</t>
  </si>
  <si>
    <t>210.689.057-51</t>
  </si>
  <si>
    <t>192.910.297-69</t>
  </si>
  <si>
    <t>162.913.457-06</t>
  </si>
  <si>
    <t>167.680.477-36</t>
  </si>
  <si>
    <t>Guaíba-Porto Alegre</t>
  </si>
  <si>
    <t>02.085.922/0001-74</t>
  </si>
  <si>
    <t>João Carlos Gonçalves</t>
  </si>
  <si>
    <t>727.227.469-72</t>
  </si>
  <si>
    <t>toridius@gmail.com</t>
  </si>
  <si>
    <t>847.734.050-15</t>
  </si>
  <si>
    <t>Isadora Helene Greve</t>
  </si>
  <si>
    <t>036.424.350-33</t>
  </si>
  <si>
    <t>Jaderson Cardoso</t>
  </si>
  <si>
    <t>867.032.930-15</t>
  </si>
  <si>
    <t>Silvio Dos Santos Antunes</t>
  </si>
  <si>
    <t>864.466.220-15</t>
  </si>
  <si>
    <t>Lauren Goidanich Fleck</t>
  </si>
  <si>
    <t>007.371.460-79</t>
  </si>
  <si>
    <t>4xLF</t>
  </si>
  <si>
    <t>Isadora Helena Greve (GPA)</t>
  </si>
  <si>
    <t>Fernanda Nunes Leal (Vasco)</t>
  </si>
  <si>
    <t>Emanuelle Abreu (Vasco)</t>
  </si>
  <si>
    <t>Vasco da Gama (RJ)</t>
  </si>
  <si>
    <t xml:space="preserve">Isadora Helena Greve </t>
  </si>
  <si>
    <t>Lauren Goidenich Fleck</t>
  </si>
  <si>
    <t>MISTO (A)</t>
  </si>
  <si>
    <t>02/09</t>
  </si>
  <si>
    <t>Emanuele Abreu (Vasco)</t>
  </si>
  <si>
    <t>Gabriela Salles (Vasco )</t>
  </si>
  <si>
    <t>33.617.465/0001-45</t>
  </si>
  <si>
    <t>carloshsmr2008@hotmail.com</t>
  </si>
  <si>
    <t>139.199.747-60</t>
  </si>
  <si>
    <t>tdmcastro@hotmail.com</t>
  </si>
  <si>
    <t>018.446.207-00</t>
  </si>
  <si>
    <t>marceloraria2017@gmail.com</t>
  </si>
  <si>
    <t>000.441.687-21</t>
  </si>
  <si>
    <t>luisalbertopereirasilva@gmail.com</t>
  </si>
  <si>
    <t>145.572.567-67</t>
  </si>
  <si>
    <t>vascodagamaremo@gmail.com</t>
  </si>
  <si>
    <t>863.912.837-53</t>
  </si>
  <si>
    <t>juliosoriano.js@gmail.com</t>
  </si>
  <si>
    <t>126.840.777-11</t>
  </si>
  <si>
    <t>150.706.067-00</t>
  </si>
  <si>
    <t>132.310.847-50</t>
  </si>
  <si>
    <t>111.366.377-09</t>
  </si>
  <si>
    <t>145.567.267-00</t>
  </si>
  <si>
    <t>155.321.807-84</t>
  </si>
  <si>
    <t>100.924.589.32</t>
  </si>
  <si>
    <t>164.617.167-50</t>
  </si>
  <si>
    <t>179.122.767-85</t>
  </si>
  <si>
    <t>216.186.817-96</t>
  </si>
  <si>
    <t>077.262.421-67</t>
  </si>
  <si>
    <t>053.271.747-35</t>
  </si>
  <si>
    <t>203.164.897-32</t>
  </si>
  <si>
    <t>187.936.047-00</t>
  </si>
  <si>
    <t>191.829.717-73</t>
  </si>
  <si>
    <t>184.634.197-39</t>
  </si>
  <si>
    <t>202.728.877-57</t>
  </si>
  <si>
    <t>213.516.807-65</t>
  </si>
  <si>
    <t>114.371.077-02</t>
  </si>
  <si>
    <t>165.745.287-55</t>
  </si>
  <si>
    <t>167.518.397-07</t>
  </si>
  <si>
    <t>186.272.517-97</t>
  </si>
  <si>
    <t>098.764.227-82</t>
  </si>
  <si>
    <t>Pinheiros</t>
  </si>
  <si>
    <t>60.854.205/0001-66</t>
  </si>
  <si>
    <t>Alexandre Nunes Martins</t>
  </si>
  <si>
    <t>312.963.268-96</t>
  </si>
  <si>
    <t>alexandren@ecp.org.br</t>
  </si>
  <si>
    <t>Corinthians</t>
  </si>
  <si>
    <t>61.902.722/0001-26</t>
  </si>
  <si>
    <t>Arthur Poliselli Farsky</t>
  </si>
  <si>
    <t>490.883.918-23</t>
  </si>
  <si>
    <t>365.754.958-77</t>
  </si>
  <si>
    <t>Gustavo Gouvea Oliva</t>
  </si>
  <si>
    <t>405.375.548-40</t>
  </si>
  <si>
    <t>527.202.838-43</t>
  </si>
  <si>
    <t>Pedro Henrique Magalhães Scabim</t>
  </si>
  <si>
    <t>500.727.488-77</t>
  </si>
  <si>
    <t>Tomás Garcia Levy</t>
  </si>
  <si>
    <t>059.890.321-61</t>
  </si>
  <si>
    <t>Willian Karllos Giaretton</t>
  </si>
  <si>
    <t>026.674.240-85</t>
  </si>
  <si>
    <t xml:space="preserve">Isabella Costanza Ibeas  </t>
  </si>
  <si>
    <t>063.849.697-77</t>
  </si>
  <si>
    <t>Guilherme Pinto Eustáquio</t>
  </si>
  <si>
    <t>478.221.438-32</t>
  </si>
  <si>
    <t>Manuela Gomes Fantoli</t>
  </si>
  <si>
    <t>499.932.638-85</t>
  </si>
  <si>
    <t>Stefan  Genthner</t>
  </si>
  <si>
    <t>Auxiliar Técnico</t>
  </si>
  <si>
    <t>Clube de Regatas Curitiba</t>
  </si>
  <si>
    <t>132.959.369-35</t>
  </si>
  <si>
    <t>126.884.209-50</t>
  </si>
  <si>
    <t>NÃO</t>
  </si>
  <si>
    <t>Grêmio Náutico União</t>
  </si>
  <si>
    <t>Bandeirante</t>
  </si>
  <si>
    <t>50.651.322/0001-79</t>
  </si>
  <si>
    <t>92.841.279/0001-54</t>
  </si>
  <si>
    <t>Acácio Roberto Lemos</t>
  </si>
  <si>
    <t>remobandeirante@hotmail.com</t>
  </si>
  <si>
    <t>221.826.808-61</t>
  </si>
  <si>
    <t>Remo Adaptar</t>
  </si>
  <si>
    <t>179.903.237-03</t>
  </si>
  <si>
    <t>155.628.187-01</t>
  </si>
  <si>
    <t>174.691.087-93</t>
  </si>
  <si>
    <t>179.962.047-64</t>
  </si>
  <si>
    <t>ALVARES CABRAL</t>
  </si>
  <si>
    <t>OK</t>
  </si>
  <si>
    <t>São Salvador</t>
  </si>
  <si>
    <t>32.609.281/0001-70</t>
  </si>
  <si>
    <t>498.011.125-49</t>
  </si>
  <si>
    <t>remo.mary.ftc@gmail.com</t>
  </si>
  <si>
    <t>Rene Pereira Campos</t>
  </si>
  <si>
    <t>803.249.085-04</t>
  </si>
  <si>
    <t>102.233.305-40</t>
  </si>
  <si>
    <t>006.607.315-55</t>
  </si>
  <si>
    <t>Marilene Silva Barbosa</t>
  </si>
  <si>
    <t>2xJM</t>
  </si>
  <si>
    <t>Rene Campos Pereira</t>
  </si>
  <si>
    <t>Sport Club Recife</t>
  </si>
  <si>
    <t>10.866.051/0001-54</t>
  </si>
  <si>
    <t xml:space="preserve">711.092.314-23 </t>
  </si>
  <si>
    <t xml:space="preserve">remosportclub@gmail.com </t>
  </si>
  <si>
    <t>Guyl Magalhães Moreira</t>
  </si>
  <si>
    <t xml:space="preserve">Gizane Silva Aguiar </t>
  </si>
  <si>
    <t>Aldo Luz</t>
  </si>
  <si>
    <t>Vitória</t>
  </si>
  <si>
    <t>José Roberto Lima</t>
  </si>
  <si>
    <t>416.879.497-00</t>
  </si>
  <si>
    <t>219.960.668-62</t>
  </si>
  <si>
    <t>fernando.mello@sccorinthians.com.br</t>
  </si>
  <si>
    <t>Gabriella Celia Silva Garcia</t>
  </si>
  <si>
    <t>801.050.255-34</t>
  </si>
  <si>
    <t>gabriella.celia.garcia@gmail.com</t>
  </si>
  <si>
    <t xml:space="preserve"> 568.969.518-18</t>
  </si>
  <si>
    <t xml:space="preserve"> 527.051.308-02</t>
  </si>
  <si>
    <t>4xJM</t>
  </si>
  <si>
    <t>2xM</t>
  </si>
  <si>
    <t>2xLS23F</t>
  </si>
  <si>
    <t>2xS23F</t>
  </si>
  <si>
    <t>Vitoria Larissa Villas Boas</t>
  </si>
  <si>
    <t>CORINTHIANS</t>
  </si>
  <si>
    <t>07/09</t>
  </si>
  <si>
    <t>220.277.869-00</t>
  </si>
  <si>
    <t>vanessavarga7@hotmail.com</t>
  </si>
  <si>
    <t>200.981.908-06</t>
  </si>
  <si>
    <t>339.843.778-86</t>
  </si>
  <si>
    <t>414.101.568-77</t>
  </si>
  <si>
    <t>473.472.688-42</t>
  </si>
  <si>
    <t>414.601.668-17</t>
  </si>
  <si>
    <t>228.527.218-99</t>
  </si>
  <si>
    <t>2xLM</t>
  </si>
  <si>
    <t>1xFPR1</t>
  </si>
  <si>
    <t>PINHEIROS</t>
  </si>
  <si>
    <t>Botafogo</t>
  </si>
  <si>
    <t>MISTO (B)</t>
  </si>
  <si>
    <t>Martinelli</t>
  </si>
  <si>
    <t>Piraquê</t>
  </si>
  <si>
    <t>Cotinguiba</t>
  </si>
  <si>
    <t>078.793.317-19</t>
  </si>
  <si>
    <t>069.801.495-20</t>
  </si>
  <si>
    <t>070.350.655-20</t>
  </si>
  <si>
    <t>COTINGUIBA</t>
  </si>
  <si>
    <t>10/09</t>
  </si>
  <si>
    <t>Riachuelo</t>
  </si>
  <si>
    <t>080.171.687-05</t>
  </si>
  <si>
    <t>capi.almeida@hotmail.com</t>
  </si>
  <si>
    <t>JÚNIOR</t>
  </si>
  <si>
    <t>119.185.127-36</t>
  </si>
  <si>
    <t>108.886.979-37</t>
  </si>
  <si>
    <t>119.016.009-98</t>
  </si>
  <si>
    <t xml:space="preserve">116.841.579-94 </t>
  </si>
  <si>
    <t>082.237.559-12</t>
  </si>
  <si>
    <t>113.945.209-64</t>
  </si>
  <si>
    <t>154.103.129-61</t>
  </si>
  <si>
    <t>056.499.090-67</t>
  </si>
  <si>
    <t>065.588.599-47</t>
  </si>
  <si>
    <t>RIACHUELO</t>
  </si>
  <si>
    <t>América</t>
  </si>
  <si>
    <t>Crossrowing</t>
  </si>
  <si>
    <t>Paysandu</t>
  </si>
  <si>
    <t>02/02</t>
  </si>
  <si>
    <t>Adriano Miranda</t>
  </si>
  <si>
    <t>665.217.939-34</t>
  </si>
  <si>
    <t>Pedro Borges Pizarro</t>
  </si>
  <si>
    <t>981.374.251-87</t>
  </si>
  <si>
    <t>remocompedro@gmail.com</t>
  </si>
  <si>
    <t>Lucas Borges Pizarro</t>
  </si>
  <si>
    <t>Enrico Postiglioni Dornelles Pizarro</t>
  </si>
  <si>
    <t>060.730.391-31</t>
  </si>
  <si>
    <t xml:space="preserve">Ângela Postiglioni Dornelles </t>
  </si>
  <si>
    <t>016.428.291-29</t>
  </si>
  <si>
    <t>Carla Fernandes Carvalho</t>
  </si>
  <si>
    <t>029.283.319-99</t>
  </si>
  <si>
    <t>Lara Postiglioni Dornelles Pizarro</t>
  </si>
  <si>
    <t>060.730.321-29</t>
  </si>
  <si>
    <t>Luísa Magalhães Pinto Cardoso</t>
  </si>
  <si>
    <t>066.969.321-94</t>
  </si>
  <si>
    <t>Nara Saenger Corrêa</t>
  </si>
  <si>
    <t>084.080.451-21</t>
  </si>
  <si>
    <t>Pedro Silva Carvalho</t>
  </si>
  <si>
    <t>065.440.731-21</t>
  </si>
  <si>
    <t>CROSSROWING</t>
  </si>
  <si>
    <t>Vitória Larissa Felippe Villas Boas (GNU)</t>
  </si>
  <si>
    <t>MISTO (C)</t>
  </si>
  <si>
    <t>Lara Postiglioni Dornelles Pizarro (Crossrowing)</t>
  </si>
  <si>
    <t>Ângela Postiglioni Dornelles (Crossrowing)</t>
  </si>
  <si>
    <t>Luísa Magalhães Pinto Cardoso (Crossrowing)</t>
  </si>
  <si>
    <t>Carla Fernandes Carvalho (Crossrowing)</t>
  </si>
  <si>
    <t>Barbara Cabral Barboza (Guaíba)</t>
  </si>
  <si>
    <t>Guaíba (DF)</t>
  </si>
  <si>
    <t>Breno Manczck Melo</t>
  </si>
  <si>
    <t>211.784.370-00</t>
  </si>
  <si>
    <t>009.401.901-09</t>
  </si>
  <si>
    <t>045.709.061-84</t>
  </si>
  <si>
    <t>Bárbara Cabral Barboza</t>
  </si>
  <si>
    <t>058.950.211-58</t>
  </si>
  <si>
    <t>Marília Pimenta Brito</t>
  </si>
  <si>
    <t>024.387.601-76</t>
  </si>
  <si>
    <t>4xF</t>
  </si>
  <si>
    <t xml:space="preserve">Bárbara Cabral Barboza </t>
  </si>
  <si>
    <t>GUAÍBA (DF)</t>
  </si>
  <si>
    <t>edsonaquinos@yarool.com.br</t>
  </si>
  <si>
    <t>fervie@hotmail.com</t>
  </si>
  <si>
    <t>083.698.839-66</t>
  </si>
  <si>
    <t>100.950.269-75</t>
  </si>
  <si>
    <t>090.640.359-62</t>
  </si>
  <si>
    <t>096.918.879-08</t>
  </si>
  <si>
    <t>008.338.589-47</t>
  </si>
  <si>
    <t>038.173.819-13</t>
  </si>
  <si>
    <t>101.774.079-80</t>
  </si>
  <si>
    <t>079.956.309-99</t>
  </si>
  <si>
    <t>145.415.299-04</t>
  </si>
  <si>
    <t>125.212.509-70</t>
  </si>
  <si>
    <t>118.144.419-56</t>
  </si>
  <si>
    <t>145.415.029-76</t>
  </si>
  <si>
    <t>MARTINELLI</t>
  </si>
  <si>
    <t>MARTINELLI (A)</t>
  </si>
  <si>
    <t>108.365.097-14</t>
  </si>
  <si>
    <t>pv_as@hotmail.com</t>
  </si>
  <si>
    <t>018.036.727-73</t>
  </si>
  <si>
    <t>alexandrexoxo@hotmail.com</t>
  </si>
  <si>
    <t>765.998.504-30</t>
  </si>
  <si>
    <t>luizleite0109@gmail.com</t>
  </si>
  <si>
    <t>151.604.897-03</t>
  </si>
  <si>
    <t>gabi.marques13@yahoo.com.br</t>
  </si>
  <si>
    <t>144.224.227-23</t>
  </si>
  <si>
    <t>laridesantana@gmail.com</t>
  </si>
  <si>
    <t>056.723.787-73</t>
  </si>
  <si>
    <t>rubinhoanjos39@gmail.com</t>
  </si>
  <si>
    <t>145.247.037-56</t>
  </si>
  <si>
    <t>daniel.andrade@bfr.com.br</t>
  </si>
  <si>
    <t>021.359.077-82</t>
  </si>
  <si>
    <t>899.124.117-49</t>
  </si>
  <si>
    <t>claudiomello@bol.com.br</t>
  </si>
  <si>
    <t>984.975.107-04</t>
  </si>
  <si>
    <t>147.674.377-09</t>
  </si>
  <si>
    <t>professortedesco@hotmail.com</t>
  </si>
  <si>
    <t>109.728.857-90</t>
  </si>
  <si>
    <t>911.141.601-72</t>
  </si>
  <si>
    <t>132.042.307-83</t>
  </si>
  <si>
    <t>132.884.137-52</t>
  </si>
  <si>
    <t>140.176.547-54</t>
  </si>
  <si>
    <t>173.473.887-16</t>
  </si>
  <si>
    <t>096.344.237-60</t>
  </si>
  <si>
    <t>028.130.120-41</t>
  </si>
  <si>
    <t>114.583.527-90</t>
  </si>
  <si>
    <t>060.540.929-36</t>
  </si>
  <si>
    <t>189.035.087-77</t>
  </si>
  <si>
    <t>057.148.207-46</t>
  </si>
  <si>
    <t>139.154.497-84</t>
  </si>
  <si>
    <t>090.679.217-77</t>
  </si>
  <si>
    <t>193.514.527-43</t>
  </si>
  <si>
    <t>023.406.017-46</t>
  </si>
  <si>
    <t>952.834.127-68</t>
  </si>
  <si>
    <t>208.316.857-78</t>
  </si>
  <si>
    <t>137.038.157-36</t>
  </si>
  <si>
    <t>199.485.787-08</t>
  </si>
  <si>
    <t>167.510.747-51</t>
  </si>
  <si>
    <t>167.365.117-80</t>
  </si>
  <si>
    <t>202.901.357-96</t>
  </si>
  <si>
    <t>189.201.337-19</t>
  </si>
  <si>
    <t>126.250.967-05</t>
  </si>
  <si>
    <t>155.111.307-45</t>
  </si>
  <si>
    <t>119.989.637-30</t>
  </si>
  <si>
    <t>184.871.467-08</t>
  </si>
  <si>
    <t>165.200.387-84</t>
  </si>
  <si>
    <t>058.714.807-13</t>
  </si>
  <si>
    <t>174.344.447-89</t>
  </si>
  <si>
    <t>053.030.257-80</t>
  </si>
  <si>
    <t>101.788.767-55</t>
  </si>
  <si>
    <t>142.183.667-05</t>
  </si>
  <si>
    <t>036.518.041-60</t>
  </si>
  <si>
    <t>177.469.607-07</t>
  </si>
  <si>
    <t>082.246.786-01</t>
  </si>
  <si>
    <t>138.680.677-36</t>
  </si>
  <si>
    <t>BOTAFOGO</t>
  </si>
  <si>
    <t>BOTAFOGO (A)</t>
  </si>
  <si>
    <t>BOTAFOGO (B)</t>
  </si>
  <si>
    <t>Potengy</t>
  </si>
  <si>
    <t>099.138.114-90</t>
  </si>
  <si>
    <t>altairj28@gmail.com</t>
  </si>
  <si>
    <t>393.528.974-04</t>
  </si>
  <si>
    <t>Valdercio Costa</t>
  </si>
  <si>
    <t>155.527.564-87</t>
  </si>
  <si>
    <t>125.394.444-53</t>
  </si>
  <si>
    <t>106.394.984-00</t>
  </si>
  <si>
    <t>124.315.944-83</t>
  </si>
  <si>
    <t>703.742.774-86</t>
  </si>
  <si>
    <t>109.480.624-28</t>
  </si>
  <si>
    <t>070.785.124-64</t>
  </si>
  <si>
    <t>017.290.074-30</t>
  </si>
  <si>
    <t>707.271.074-45</t>
  </si>
  <si>
    <t>120.895.424-54</t>
  </si>
  <si>
    <t>POTENGY</t>
  </si>
  <si>
    <t>015.413.882-75</t>
  </si>
  <si>
    <t>passarofutsal@yahoo.com.br</t>
  </si>
  <si>
    <t>399.554.512-20</t>
  </si>
  <si>
    <t>018.868.392-55</t>
  </si>
  <si>
    <t>061.433.592-29</t>
  </si>
  <si>
    <t>081.502.292-13</t>
  </si>
  <si>
    <t>054.567.632-06</t>
  </si>
  <si>
    <t>055.440.712-41</t>
  </si>
  <si>
    <t>PAYSANDU</t>
  </si>
  <si>
    <t>PAYSANDY</t>
  </si>
  <si>
    <t>Roque Ricardo Zimmermann</t>
  </si>
  <si>
    <t>064.378.309-13</t>
  </si>
  <si>
    <t>roquerzi@yahoo.com.br</t>
  </si>
  <si>
    <t>Renato Luiz Martins Gaertner</t>
  </si>
  <si>
    <t>414.539.990-00</t>
  </si>
  <si>
    <t>renatogaertner@gmail.com</t>
  </si>
  <si>
    <t>Walfrid Zimmermann</t>
  </si>
  <si>
    <t>290.778.509-53</t>
  </si>
  <si>
    <t>walfridindio@gmail.com</t>
  </si>
  <si>
    <t>Jeison Rafael Sasse</t>
  </si>
  <si>
    <t xml:space="preserve"> 034.504.249-20 </t>
  </si>
  <si>
    <t>jeisonsasse@terra.com.br</t>
  </si>
  <si>
    <t>Daniel Passold Filho</t>
  </si>
  <si>
    <t>098.880.069-16</t>
  </si>
  <si>
    <t>Helena Beatriz Ewald D'Avila</t>
  </si>
  <si>
    <t>800.670.319-19</t>
  </si>
  <si>
    <t>136.001.579-57</t>
  </si>
  <si>
    <t>090.574.889-14</t>
  </si>
  <si>
    <t>Lavínia Nagel Pacheco</t>
  </si>
  <si>
    <t>139.109.379-85</t>
  </si>
  <si>
    <t>010.805.170-65</t>
  </si>
  <si>
    <t>Raphael Luciani</t>
  </si>
  <si>
    <t>068.775.979-07</t>
  </si>
  <si>
    <t>Patrick Thomsen</t>
  </si>
  <si>
    <t>003.360.659-57</t>
  </si>
  <si>
    <t>4xS23M</t>
  </si>
  <si>
    <t>Raphael Luciani (C.N. América)</t>
  </si>
  <si>
    <t>AMÉRICA</t>
  </si>
  <si>
    <t xml:space="preserve">Raphael Luciani </t>
  </si>
  <si>
    <t>André Rimolo Donadio</t>
  </si>
  <si>
    <t>483.110.650-04</t>
  </si>
  <si>
    <t>aadonadio@gmail.com</t>
  </si>
  <si>
    <t>057.739.059-73</t>
  </si>
  <si>
    <t>Cassia Brito (Saldanha)</t>
  </si>
  <si>
    <t>Saldanha da Gama</t>
  </si>
  <si>
    <t>Cassia Brito</t>
  </si>
  <si>
    <t>Kissya Cataldo (Vasco)</t>
  </si>
  <si>
    <t>Antonio José Santos Silva</t>
  </si>
  <si>
    <t>antoniosilvaremo@hotmail.com</t>
  </si>
  <si>
    <t>078.341.775-67</t>
  </si>
  <si>
    <t>081.432.805-94</t>
  </si>
  <si>
    <t>862.288.225-00</t>
  </si>
  <si>
    <t>Gizane Silva Aguiar</t>
  </si>
  <si>
    <t>024.853.025-96</t>
  </si>
  <si>
    <t>Vitor Pereira Sales</t>
  </si>
  <si>
    <t>863.830.895-79</t>
  </si>
  <si>
    <t>VITÓRIA</t>
  </si>
  <si>
    <t>Remo Brasília</t>
  </si>
  <si>
    <t>772.403.081-20</t>
  </si>
  <si>
    <t>celioremador@gmail.com</t>
  </si>
  <si>
    <t>818.653.251-04</t>
  </si>
  <si>
    <t>035.063.191-32</t>
  </si>
  <si>
    <t>065.164.501-88</t>
  </si>
  <si>
    <t>009.514.811-69</t>
  </si>
  <si>
    <t>665.563.921.20</t>
  </si>
  <si>
    <t>635.016.271-49</t>
  </si>
  <si>
    <t>319.957.618-42</t>
  </si>
  <si>
    <t>366.432.209-63</t>
  </si>
  <si>
    <t>118.361.554-09</t>
  </si>
  <si>
    <t>REMO BRASÍLIA</t>
  </si>
  <si>
    <t>Carmem Elisa Rodrigues Amandio Mattos</t>
  </si>
  <si>
    <t>Flamengo</t>
  </si>
  <si>
    <t>195.020.767-71</t>
  </si>
  <si>
    <t xml:space="preserve">Agnes Nadine Pereira Martins </t>
  </si>
  <si>
    <t>176.981.857-02</t>
  </si>
  <si>
    <t>040.517.480-22</t>
  </si>
  <si>
    <t>064.172.477-24</t>
  </si>
  <si>
    <t>190.358.287-39</t>
  </si>
  <si>
    <t>Ana Julia Barbosa Mendonça</t>
  </si>
  <si>
    <t>183.452.527-61</t>
  </si>
  <si>
    <t>062.613.740-31</t>
  </si>
  <si>
    <t>079.882.435-27</t>
  </si>
  <si>
    <t>Arthur Veiga Aguiar</t>
  </si>
  <si>
    <t>132.586.977-52</t>
  </si>
  <si>
    <t>Augusto Schmitz Knoll</t>
  </si>
  <si>
    <t>126.008.649-62</t>
  </si>
  <si>
    <t>Bernardo Timm Boggian</t>
  </si>
  <si>
    <t>136.315.647-08</t>
  </si>
  <si>
    <t>Brenda Madruga Freitas</t>
  </si>
  <si>
    <t>049.072.440-02</t>
  </si>
  <si>
    <t>Breno Robert Ornelas Felix</t>
  </si>
  <si>
    <t>181.485.267-02</t>
  </si>
  <si>
    <t>137.218.317-56</t>
  </si>
  <si>
    <t>Camilly Cavalcanti Galdino</t>
  </si>
  <si>
    <t>218.310.437-69</t>
  </si>
  <si>
    <t>Carlos Magno Barbosa Peres</t>
  </si>
  <si>
    <t>179.039.657-35</t>
  </si>
  <si>
    <t>207.657.767-07</t>
  </si>
  <si>
    <t>Davi Rubira Perleberg</t>
  </si>
  <si>
    <t>053.447.330-03</t>
  </si>
  <si>
    <t>169.081.307-54</t>
  </si>
  <si>
    <t>130.525.097-48</t>
  </si>
  <si>
    <t>120.591.007-71</t>
  </si>
  <si>
    <t xml:space="preserve">Emanuel Dantas Borges </t>
  </si>
  <si>
    <t xml:space="preserve">077.310.404-61 </t>
  </si>
  <si>
    <t>160.419.377-89</t>
  </si>
  <si>
    <t>183.532.857-11</t>
  </si>
  <si>
    <t>052.204.150-77</t>
  </si>
  <si>
    <t>202.101.077-58</t>
  </si>
  <si>
    <t xml:space="preserve">Fabio José Santana Moreira </t>
  </si>
  <si>
    <t>052.114.325-09</t>
  </si>
  <si>
    <t>Facundo Nicolás Mezquita Duarte</t>
  </si>
  <si>
    <t>047.757.360-60</t>
  </si>
  <si>
    <t>164.652.237-19</t>
  </si>
  <si>
    <t xml:space="preserve">Frederic Mallrich  Junior </t>
  </si>
  <si>
    <t>087.011.827-73</t>
  </si>
  <si>
    <t>187.818.367-24</t>
  </si>
  <si>
    <t>195.761.237-12</t>
  </si>
  <si>
    <t>144.177.437-89</t>
  </si>
  <si>
    <t>182.332.907-18</t>
  </si>
  <si>
    <t>176.898.537-37</t>
  </si>
  <si>
    <t>Helen Belony Centeno Ferreira</t>
  </si>
  <si>
    <t>049.738.890-16</t>
  </si>
  <si>
    <t>Iago Rodrigues Costa</t>
  </si>
  <si>
    <t xml:space="preserve">Isabelle Falck Camargos </t>
  </si>
  <si>
    <t>174.940.077-41</t>
  </si>
  <si>
    <t>182.670.827-86</t>
  </si>
  <si>
    <t>João Gabriel Bertho</t>
  </si>
  <si>
    <t>200.471.387-93</t>
  </si>
  <si>
    <t>183.373.277-40</t>
  </si>
  <si>
    <t>João Victor Sirqueira Lopes</t>
  </si>
  <si>
    <t>152.248.877-47</t>
  </si>
  <si>
    <t>Joel Rocha Lima</t>
  </si>
  <si>
    <t>172.376.037-44</t>
  </si>
  <si>
    <t>Joice Emily Silva</t>
  </si>
  <si>
    <t>127.828.019-70</t>
  </si>
  <si>
    <t xml:space="preserve">Juan Batista Nogueira </t>
  </si>
  <si>
    <t>156.447.797-50</t>
  </si>
  <si>
    <t>Juan Pontes Rodrigues</t>
  </si>
  <si>
    <t>116.552.457-08</t>
  </si>
  <si>
    <t>152.636.727-05</t>
  </si>
  <si>
    <t>167.240.737-07</t>
  </si>
  <si>
    <t xml:space="preserve">3124
</t>
  </si>
  <si>
    <t>Larissa Aparecida Vieira Faustino</t>
  </si>
  <si>
    <t>182.987.177-32</t>
  </si>
  <si>
    <t>062.491.547-60</t>
  </si>
  <si>
    <t>176.444.717-40</t>
  </si>
  <si>
    <t>Luiz Felipe Faria</t>
  </si>
  <si>
    <t>164.873.817-64</t>
  </si>
  <si>
    <t>201.665.847-97</t>
  </si>
  <si>
    <t>Luiz Ricardo Teicceira Caetano</t>
  </si>
  <si>
    <t>195.676.117-93</t>
  </si>
  <si>
    <t>165.074.427-71</t>
  </si>
  <si>
    <t xml:space="preserve">Marcelo Augusto Evangelista Ribeiro </t>
  </si>
  <si>
    <t>187.956.127-18</t>
  </si>
  <si>
    <t>185.808.497-05</t>
  </si>
  <si>
    <t>Maria Clara Lewenkopf</t>
  </si>
  <si>
    <t>166.891.107-88</t>
  </si>
  <si>
    <t>050.750.730-42</t>
  </si>
  <si>
    <t>Mariana Funari Macedo</t>
  </si>
  <si>
    <t>051.468.150-03</t>
  </si>
  <si>
    <t>162.515.237-00</t>
  </si>
  <si>
    <t>Michael Trebbow</t>
  </si>
  <si>
    <t>Michel Gomes Pessanha</t>
  </si>
  <si>
    <t>111.727.847.60</t>
  </si>
  <si>
    <t>Miguel Costa Marques</t>
  </si>
  <si>
    <t>177.284.667-80</t>
  </si>
  <si>
    <t>161.098.737-30</t>
  </si>
  <si>
    <t xml:space="preserve">Milena Matias Viana </t>
  </si>
  <si>
    <t>144.500.477-10</t>
  </si>
  <si>
    <t>Pedro Rodrigues Corrêa</t>
  </si>
  <si>
    <t>218.045.867-30</t>
  </si>
  <si>
    <t>Piedro Xavier Tuchtenhagen</t>
  </si>
  <si>
    <t>045.909.430-00</t>
  </si>
  <si>
    <t>176.863.757-14</t>
  </si>
  <si>
    <t>154.076.807-42</t>
  </si>
  <si>
    <t xml:space="preserve">Renan Oliveira Barreto </t>
  </si>
  <si>
    <t>048.714.440-66</t>
  </si>
  <si>
    <t>Salvador Maike Barbosa Peres</t>
  </si>
  <si>
    <t>140.657.837-12</t>
  </si>
  <si>
    <t>Shaiane Ucker</t>
  </si>
  <si>
    <t>051.585.260-01</t>
  </si>
  <si>
    <t xml:space="preserve">Sofia Ibargurem </t>
  </si>
  <si>
    <t>060.341.457-59</t>
  </si>
  <si>
    <t>327.400.518-59</t>
  </si>
  <si>
    <t>Vangelys Reinke Pereira</t>
  </si>
  <si>
    <t>132.356.437-37</t>
  </si>
  <si>
    <t>166.172.467-13</t>
  </si>
  <si>
    <t>157.016.807-54</t>
  </si>
  <si>
    <t>198.685.857-08</t>
  </si>
  <si>
    <t xml:space="preserve">Vitoria Thallita Brandão </t>
  </si>
  <si>
    <t>201.905.277-65</t>
  </si>
  <si>
    <t>149.242.637-70</t>
  </si>
  <si>
    <t>Xavier Vella Maggi</t>
  </si>
  <si>
    <t>600.424.620-45</t>
  </si>
  <si>
    <t>179.490.777-78</t>
  </si>
  <si>
    <t>Fabianny Soares Pereira</t>
  </si>
  <si>
    <t>203.959.247-40</t>
  </si>
  <si>
    <t>FLAMENGO</t>
  </si>
  <si>
    <t>FLAMENGO (A)</t>
  </si>
  <si>
    <t>FLAMENGO (B)</t>
  </si>
  <si>
    <t/>
  </si>
  <si>
    <t>Brenda Madruga Freitas (Centro Português)</t>
  </si>
  <si>
    <t>Centro Português</t>
  </si>
  <si>
    <t>remotissot@gmail.com</t>
  </si>
  <si>
    <t>Breno Bartolozzi Meneghini</t>
  </si>
  <si>
    <t>CENTRO PORTUGUÊS</t>
  </si>
  <si>
    <t>João Vinicius Ferreira Batista</t>
  </si>
  <si>
    <t>Antonia Emanuelle Abreu Mota</t>
  </si>
  <si>
    <t xml:space="preserve">Fernanda Nunes Leal Ferreira </t>
  </si>
  <si>
    <t>VASCO DA GAMA (RJ)</t>
  </si>
  <si>
    <t xml:space="preserve">João Marcos Felix Alcofra </t>
  </si>
  <si>
    <t>João Gustavo Silva Pinto</t>
  </si>
  <si>
    <t>Marlon Figueiredo Nunes</t>
  </si>
  <si>
    <t xml:space="preserve">Antonia Emanuelle Abreu Mota </t>
  </si>
  <si>
    <t xml:space="preserve">Yasmin Guimarães  Souza Gomes </t>
  </si>
  <si>
    <t>João Marcos Felix Alcofra</t>
  </si>
  <si>
    <t>09/09</t>
  </si>
  <si>
    <t>78.417.425/0001-10</t>
  </si>
  <si>
    <t>Manoel Hoff Azzi</t>
  </si>
  <si>
    <t>015.701.010-43</t>
  </si>
  <si>
    <t>remo@gnu.com.br</t>
  </si>
  <si>
    <t>650.012.220-87</t>
  </si>
  <si>
    <t>049.818.530-33</t>
  </si>
  <si>
    <t>035.626.090-94</t>
  </si>
  <si>
    <t>602.806.190-57</t>
  </si>
  <si>
    <t>Vitória Larissa Felippe Villas Boas</t>
  </si>
  <si>
    <t>878.420.090-15</t>
  </si>
  <si>
    <t>019.764.550-06</t>
  </si>
  <si>
    <t>875.830.970-53</t>
  </si>
  <si>
    <t>Daniel Vasconcellos Lima</t>
  </si>
  <si>
    <t>600.800.670-42</t>
  </si>
  <si>
    <t>Laerte Francisco During Fraga</t>
  </si>
  <si>
    <t>003.673.900-60</t>
  </si>
  <si>
    <t>601.746.050-13</t>
  </si>
  <si>
    <t>018.820.970-09</t>
  </si>
  <si>
    <t>Vinícios Delazeri</t>
  </si>
  <si>
    <t>030.756.510-60</t>
  </si>
  <si>
    <t>038.278.140-65</t>
  </si>
  <si>
    <t>037.779.200-45</t>
  </si>
  <si>
    <t>054.041.820-08</t>
  </si>
  <si>
    <t>600.597.560-98</t>
  </si>
  <si>
    <t>Alexandre Paludo Zeve</t>
  </si>
  <si>
    <t>047.842.130-31</t>
  </si>
  <si>
    <t>GRÊMIO NÁUTICO UNIÃO</t>
  </si>
  <si>
    <t>14.688.122/0001-27</t>
  </si>
  <si>
    <t>33.089.415/0001-32</t>
  </si>
  <si>
    <t>30.029.587/0001-83</t>
  </si>
  <si>
    <t>32.280.657/0001-46</t>
  </si>
  <si>
    <t>82.509.290/0001-68</t>
  </si>
  <si>
    <t>33.649.575/0001-99</t>
  </si>
  <si>
    <t>82.660.622/0001-00</t>
  </si>
  <si>
    <t>80.674.682/0001-57</t>
  </si>
  <si>
    <t>82.899.980/0001-70</t>
  </si>
  <si>
    <t>30.195.829/0001-28</t>
  </si>
  <si>
    <t>02.085.922/0001-76</t>
  </si>
  <si>
    <t>92.238.153/0001-90</t>
  </si>
  <si>
    <t>13.045.273/0001-02</t>
  </si>
  <si>
    <t>30.298.640/0001-90</t>
  </si>
  <si>
    <t>26.463.112/0001-72</t>
  </si>
  <si>
    <t>31.737.141/0001-15</t>
  </si>
  <si>
    <t>15.217.003/0001-59</t>
  </si>
  <si>
    <t>Treinador(a)</t>
  </si>
  <si>
    <t>Dirigente</t>
  </si>
  <si>
    <t>Equipe Médica</t>
  </si>
  <si>
    <t>João Luiz Do Nascimento</t>
  </si>
  <si>
    <t>Paulo Vinicius Alves De Souza</t>
  </si>
  <si>
    <t>Alexandre Monteiro Dias Fernandes Fernandez</t>
  </si>
  <si>
    <t>Luiz Ramos Leite</t>
  </si>
  <si>
    <t>Gabrielle Marques Dos Santos</t>
  </si>
  <si>
    <t>Larissa Sousa De Santana</t>
  </si>
  <si>
    <t>Paulo Rubens Anjos Do Carmo</t>
  </si>
  <si>
    <t>Daniel Andrade Matta</t>
  </si>
  <si>
    <t>Maria Helena Silva De Oliveira</t>
  </si>
  <si>
    <t>Claudio Mello Tavares</t>
  </si>
  <si>
    <t>Raimundo Vales Lobo</t>
  </si>
  <si>
    <t>Lucas Tedesco Da Rosa</t>
  </si>
  <si>
    <t>Oguener Tissot Da Costa</t>
  </si>
  <si>
    <t>Tereza Aparecida Ribeiro De Freitas Champaoski</t>
  </si>
  <si>
    <t>Fernando De Campos Mello</t>
  </si>
  <si>
    <t>Michel Habib Kyrillos</t>
  </si>
  <si>
    <t xml:space="preserve">Edson Aquino Dos Santos </t>
  </si>
  <si>
    <t xml:space="preserve">Luiz Fernando Vieira </t>
  </si>
  <si>
    <t>Marciel Morais Souza</t>
  </si>
  <si>
    <t>Alfonso Varley Sarmanho Pacheco</t>
  </si>
  <si>
    <t>Vanessa Varga</t>
  </si>
  <si>
    <t>Altair Luiz De Souza Junior</t>
  </si>
  <si>
    <t xml:space="preserve">Renato Jorge Dos Santos </t>
  </si>
  <si>
    <t>Célio Dias Amorim</t>
  </si>
  <si>
    <t>Thiago Almeida</t>
  </si>
  <si>
    <t>Luiz Felipe Da Silva</t>
  </si>
  <si>
    <t xml:space="preserve">Marcos Dos Reis Coelho </t>
  </si>
  <si>
    <t>Carlos Henrique Siqueira Martins</t>
  </si>
  <si>
    <t>Tiago De Melo Castro</t>
  </si>
  <si>
    <t>Marcelo Faria</t>
  </si>
  <si>
    <t>Luiz Alberto Pereira Da Silva</t>
  </si>
  <si>
    <t>Lucas Lopes Marins Azeredo</t>
  </si>
  <si>
    <t xml:space="preserve">Julio Soriano Junior </t>
  </si>
  <si>
    <t>Elias Cordeiro De Freitas</t>
  </si>
  <si>
    <t>Não informado</t>
  </si>
  <si>
    <t>143.834.788-08</t>
  </si>
  <si>
    <t>001.667.300-09</t>
  </si>
  <si>
    <t>922.751.849-53</t>
  </si>
  <si>
    <t>616.303.069-91</t>
  </si>
  <si>
    <t>709.163.141-20</t>
  </si>
  <si>
    <t>343.198.759-15</t>
  </si>
  <si>
    <t>591.614.189-00</t>
  </si>
  <si>
    <t>867.588.640-03</t>
  </si>
  <si>
    <t>104.919.997-98</t>
  </si>
  <si>
    <t>264.818.200-49</t>
  </si>
  <si>
    <t>782.799.680-91</t>
  </si>
  <si>
    <t>560.635.205-20</t>
  </si>
  <si>
    <t>brenomanczck@ig.com.br</t>
  </si>
  <si>
    <t>61jlnascimento@gmail.com</t>
  </si>
  <si>
    <t>oitocom@gmail.com</t>
  </si>
  <si>
    <t>Bruno Queiroz R. Santos</t>
  </si>
  <si>
    <t>Bryan Bravim Costa</t>
  </si>
  <si>
    <t>Davi De Oliveira Pereira</t>
  </si>
  <si>
    <t>Fabrício Martins Juvenal Alexandre</t>
  </si>
  <si>
    <t>Luiz Carlos Tibúrcio Tiago</t>
  </si>
  <si>
    <t>Malena Alves Santana</t>
  </si>
  <si>
    <t>Miguel Rampinelli França</t>
  </si>
  <si>
    <t>Thaynara Maria Machado</t>
  </si>
  <si>
    <t>Thiago Da Costa Caldeira</t>
  </si>
  <si>
    <t>Vinícius Gusmão Da Silva</t>
  </si>
  <si>
    <t>Bruna Cristina Gomes De Araújo Daniel</t>
  </si>
  <si>
    <t>Giulia Renata Alves Dos Santos</t>
  </si>
  <si>
    <t>João Vítor Threis Da Costa</t>
  </si>
  <si>
    <t>Lucas Guimaraes Pagani</t>
  </si>
  <si>
    <t>Aline Richter Poggio De Carvalho</t>
  </si>
  <si>
    <t>Ana Schramm</t>
  </si>
  <si>
    <t>Anna Clara Young Daiha</t>
  </si>
  <si>
    <t>Beatriz Cunha Tavares Cardoso</t>
  </si>
  <si>
    <t>Bernardo Barreto De Oliveira</t>
  </si>
  <si>
    <t>Caio Victor Moreira Da Silva</t>
  </si>
  <si>
    <t>Caroline Monteiro De Carvalho Gomes</t>
  </si>
  <si>
    <t>Chloé Gorski Delazeri</t>
  </si>
  <si>
    <t>Dayane Pacheco Dos Santos</t>
  </si>
  <si>
    <t>Diego Donizette Nazário</t>
  </si>
  <si>
    <t>Felipe Rodrigues Casaes Bastos</t>
  </si>
  <si>
    <t>Fernanda De Morais Machado</t>
  </si>
  <si>
    <t>Fernanda Jazbik Barbosa</t>
  </si>
  <si>
    <t>Fernanda Siqueira De Carvalho</t>
  </si>
  <si>
    <t>Gabriel Medeiros Nóbrega</t>
  </si>
  <si>
    <t>Gabriel Soares</t>
  </si>
  <si>
    <t>Georgiana Charnaux Grumser</t>
  </si>
  <si>
    <t>Giovanna De Piro Vianna</t>
  </si>
  <si>
    <t>Ian Vitor Da Cruz Amancio</t>
  </si>
  <si>
    <t>Isabella Silveira Fonseca Gomes</t>
  </si>
  <si>
    <t>Jean Marcelin Faria De Melo Filho</t>
  </si>
  <si>
    <t>Juddy Milla Portela Passos</t>
  </si>
  <si>
    <t>Lucas Verthein Ferreira</t>
  </si>
  <si>
    <t>Marcelo Barbosa De Almeida</t>
  </si>
  <si>
    <t>Maria Antônia Runco</t>
  </si>
  <si>
    <t>Maria Fernanda Souza Nunes</t>
  </si>
  <si>
    <t>Mariana Manso</t>
  </si>
  <si>
    <t>Nathalia Pereira Barbosa</t>
  </si>
  <si>
    <t>Nicolas Moller</t>
  </si>
  <si>
    <t>Nina De Andrade Makiadi</t>
  </si>
  <si>
    <t>Pedro Henrique Alves De Souza Ferreira</t>
  </si>
  <si>
    <t>Pietro De Fillippis Maiolino</t>
  </si>
  <si>
    <t>Priscila Barreto De Souza</t>
  </si>
  <si>
    <t>Renata Fernandes Costa</t>
  </si>
  <si>
    <t>Renato Cesar Cataldo Felizardo De Azevedo</t>
  </si>
  <si>
    <t>Sarah Barrón Torres</t>
  </si>
  <si>
    <t>Thalita Rosa Soares</t>
  </si>
  <si>
    <t>Uncas Tales Batista</t>
  </si>
  <si>
    <t>Victor Granado Alves Itagiba</t>
  </si>
  <si>
    <t>Andrei Jesse Dos Santos</t>
  </si>
  <si>
    <t>Diogo Alex Volkmann Gonçalves</t>
  </si>
  <si>
    <t>Gabriel Campos Alves De Moraes</t>
  </si>
  <si>
    <t>Julia Moreno Dos Santos</t>
  </si>
  <si>
    <t>Gabriel Azevedo Ventura</t>
  </si>
  <si>
    <t>Miguel Peryns Kirillos</t>
  </si>
  <si>
    <t>Gabriela Corassa Rodrigues Da Cunha</t>
  </si>
  <si>
    <t>Luiza Fonseca De Bulhões</t>
  </si>
  <si>
    <t>Luana De Souza Fagundes</t>
  </si>
  <si>
    <t xml:space="preserve">Beatriz Vilela Da Silva </t>
  </si>
  <si>
    <t>Carlos Eduardo Da Luz Rodrigues</t>
  </si>
  <si>
    <t>Guilherme Ricardo Gomes</t>
  </si>
  <si>
    <t>Gustavo Villella Dos Santos</t>
  </si>
  <si>
    <t>Henrique França De Oliveira Ramos</t>
  </si>
  <si>
    <t>Hudson Luiz Vilela</t>
  </si>
  <si>
    <t>Isabela Miranda Lima</t>
  </si>
  <si>
    <t>João Manoel Spindler Francisco</t>
  </si>
  <si>
    <t>Matheus Henrique Da Silva Alvares</t>
  </si>
  <si>
    <t>Pedro Andrade Schmitz</t>
  </si>
  <si>
    <t>Pedro Castro Cabral</t>
  </si>
  <si>
    <t>Pedro Henrique Colauto Gregório</t>
  </si>
  <si>
    <t>Sofia Splinder Francisco</t>
  </si>
  <si>
    <t>Ane Hellen Monteiro Barbosa</t>
  </si>
  <si>
    <t>Bárbara Augusta Dos Santos Ferreira</t>
  </si>
  <si>
    <t>Evanderson Jardim Ribeiro</t>
  </si>
  <si>
    <t>Luiz Henrique Rodrigues E Rodrigues</t>
  </si>
  <si>
    <t>Márcia Nunes Da Costa (Paysandu)</t>
  </si>
  <si>
    <t>Victoria Azevedo Pinheiro (Paysandu)</t>
  </si>
  <si>
    <t>Claudia Cicero Dos Santos Sabino</t>
  </si>
  <si>
    <t>Jairo Natanael Frohlich Klug</t>
  </si>
  <si>
    <t>João Vitor Dos Reis Zago</t>
  </si>
  <si>
    <t>Matheus Mello Oka</t>
  </si>
  <si>
    <t>Matias Gabriel Boledi</t>
  </si>
  <si>
    <t>Olavo Vinicius Soares Pelegrino</t>
  </si>
  <si>
    <t>Ana Luiza De Souza</t>
  </si>
  <si>
    <t>Cauã Da Silva Pereira</t>
  </si>
  <si>
    <t>Cintia Carla Calixto Galvão</t>
  </si>
  <si>
    <t>David Manoel Ferreira De Souza</t>
  </si>
  <si>
    <t>Gaspar Roberto Alexandre Gomes</t>
  </si>
  <si>
    <t>Jhonatha Da Silva Oliveira</t>
  </si>
  <si>
    <t>Julia Helen Mello Pereira</t>
  </si>
  <si>
    <t>Jusileno Bernardino Da Silva</t>
  </si>
  <si>
    <t>Matheus Leonardo De Mendonça</t>
  </si>
  <si>
    <t>Keizy De Alcântara Bonine</t>
  </si>
  <si>
    <t xml:space="preserve">Gisele Santana De Freitas </t>
  </si>
  <si>
    <t>Joao Vitor Santos Da Silva</t>
  </si>
  <si>
    <t xml:space="preserve">Layla Luiza Borges Rodrigues </t>
  </si>
  <si>
    <t>Lorham Macari Dos Santos</t>
  </si>
  <si>
    <t>Luana Schutz Leite</t>
  </si>
  <si>
    <t>Luca Suplicy Leger</t>
  </si>
  <si>
    <t>Luiza Silva Nazario</t>
  </si>
  <si>
    <t>Robert Moraes Goia</t>
  </si>
  <si>
    <t>Thainá Korpalski</t>
  </si>
  <si>
    <t>João Pedro De Santana Alvarez</t>
  </si>
  <si>
    <t>Victor Souza De Queiroz Tavarez</t>
  </si>
  <si>
    <t xml:space="preserve">Ana Beatriz Rocha Santos
</t>
  </si>
  <si>
    <t xml:space="preserve">Ariete Fernandes Do Nascimento </t>
  </si>
  <si>
    <t xml:space="preserve">Gabriel Mendes De Souza </t>
  </si>
  <si>
    <t xml:space="preserve">Leandro Ivan Da Silva </t>
  </si>
  <si>
    <t xml:space="preserve">Joselma Mendes Da Silva </t>
  </si>
  <si>
    <t>Daniel Barra Lucchesi</t>
  </si>
  <si>
    <t>Fernanda Nunes Leal Ferreira</t>
  </si>
  <si>
    <t xml:space="preserve">Gabriel De Oliveira Ramos </t>
  </si>
  <si>
    <t>Gabriela Eduarda Cardozo De Almeida Salles</t>
  </si>
  <si>
    <t>Gerlan Da Silva Adelino</t>
  </si>
  <si>
    <t xml:space="preserve">João Gustavo Silva Pinto </t>
  </si>
  <si>
    <t>João Pedro Cabrera Dos Santos</t>
  </si>
  <si>
    <t>João Pedro Pereira Pinto</t>
  </si>
  <si>
    <t>Joaquin Dantas Dos Reis</t>
  </si>
  <si>
    <t xml:space="preserve">Kauanne Alves Da Silva </t>
  </si>
  <si>
    <t xml:space="preserve">Kissya Cataldo Da Costa </t>
  </si>
  <si>
    <t xml:space="preserve">Luiz Felipe Leal Gomes </t>
  </si>
  <si>
    <t xml:space="preserve">Paula Rodrigues De Vasconcelos </t>
  </si>
  <si>
    <t>Roberval Rodrigues Da Cruz Junior</t>
  </si>
  <si>
    <t>Rodrigo Dos Santos Paiva</t>
  </si>
  <si>
    <t xml:space="preserve">Taina Ambrosio De Melo Nascimento </t>
  </si>
  <si>
    <t>Thamiris Dos Santos De Sousa</t>
  </si>
  <si>
    <t>Lucas Da Silva Gomes</t>
  </si>
  <si>
    <t xml:space="preserve">Yasmin Guimarães Souza Gomes </t>
  </si>
  <si>
    <t>Caíque Matheus Silva De Jesus</t>
  </si>
  <si>
    <t>Eduardo Martins Caribé De Souza</t>
  </si>
  <si>
    <t>Bruno Lopo De Castro</t>
  </si>
  <si>
    <t>Lilia De Oliveira</t>
  </si>
  <si>
    <t xml:space="preserve">Christian Carvalho Côrtes Barbbosa </t>
  </si>
  <si>
    <t xml:space="preserve">Mathias Omar Teixeira Alvarez </t>
  </si>
  <si>
    <t xml:space="preserve">Flávia Gabriela Cezário Da Nobrega </t>
  </si>
  <si>
    <t xml:space="preserve">Carmem Elisa Rodrigues Amandio Mattos </t>
  </si>
  <si>
    <t xml:space="preserve">Luciana Hagstron Bex </t>
  </si>
  <si>
    <t>Rosana Paiva Yokoyama Costa</t>
  </si>
  <si>
    <t>Paula Ono Martins</t>
  </si>
  <si>
    <t>Maria De Lourdes Proença</t>
  </si>
  <si>
    <t>Tereza Beatriz Cavalcanti Borges Dos Santos</t>
  </si>
  <si>
    <t>Adeilso Freitas De Abreu</t>
  </si>
  <si>
    <t xml:space="preserve">Alef Da Rosa Fontura </t>
  </si>
  <si>
    <t xml:space="preserve">Alice Andrelino Da Silva </t>
  </si>
  <si>
    <t>Ana Julia Da Silva Ferreira</t>
  </si>
  <si>
    <t>David Faria De Souza</t>
  </si>
  <si>
    <t xml:space="preserve">Davidson Carlos Dos Santos Pereira </t>
  </si>
  <si>
    <t>Diana Cristina  Barcelos De Oliveira</t>
  </si>
  <si>
    <t xml:space="preserve">Erick Dos Santos Oliveira </t>
  </si>
  <si>
    <t>Evelen Da Silva Cardoso</t>
  </si>
  <si>
    <t xml:space="preserve">Felipe Reyson De Souza Xavier </t>
  </si>
  <si>
    <t xml:space="preserve">Gabriel Melo De Oliveira </t>
  </si>
  <si>
    <t>Gessyca Guerra De Oliveira</t>
  </si>
  <si>
    <t>Grazielly Aparecida Da Silva</t>
  </si>
  <si>
    <t>Heitor Dos Santos Araújo</t>
  </si>
  <si>
    <t>Jennifer Da Silva De Almeida</t>
  </si>
  <si>
    <t xml:space="preserve">Lorrayne Lane De Mello Araujo </t>
  </si>
  <si>
    <t>Lucas Dos Santos Ramos</t>
  </si>
  <si>
    <t>Maria Do Carmo Mackedanz Fuhrmann</t>
  </si>
  <si>
    <t>Matheus Freitas De Souza</t>
  </si>
  <si>
    <t xml:space="preserve">Robson Andre Da Paz Radmann </t>
  </si>
  <si>
    <t>Victor Dos Santos Vieira</t>
  </si>
  <si>
    <t xml:space="preserve">Vitória Correa Da Silva </t>
  </si>
  <si>
    <t>Wesley Henrique Da Silva</t>
  </si>
  <si>
    <t>Yan Costa Ferreira De Sá</t>
  </si>
  <si>
    <t>André Luis De Oliveira Araujo</t>
  </si>
  <si>
    <t>Emerson Fernandes De Souza</t>
  </si>
  <si>
    <t>Pau Vela Maggi</t>
  </si>
  <si>
    <t>Vanessa Cozzi De Castro</t>
  </si>
  <si>
    <t>Ana Clara Dos Santos Duarte</t>
  </si>
  <si>
    <t>Cainã Felipe Machado De Andrade</t>
  </si>
  <si>
    <t>Daniel Rocha De Araujo</t>
  </si>
  <si>
    <t>Evelen Souza Da Costa</t>
  </si>
  <si>
    <t xml:space="preserve">Geovanna Mota Cruz Dos Santos </t>
  </si>
  <si>
    <t xml:space="preserve">João Gualberto Salles Texeira De Mello </t>
  </si>
  <si>
    <t>Kauã Araujo Dos Santos</t>
  </si>
  <si>
    <t>Kayki Da Rocha Siqueira</t>
  </si>
  <si>
    <t>Luiz Octavio Ferreira Lapa Da Silva</t>
  </si>
  <si>
    <t>Marcello De Lima Souza Oliveira</t>
  </si>
  <si>
    <t>Maria Beatriz De Freitas Gaspar</t>
  </si>
  <si>
    <t>Miguel Steenhagen Canto</t>
  </si>
  <si>
    <t>Raphael Do Nascimento Martins</t>
  </si>
  <si>
    <t>Rebeca Louise Teixeira Da Silva</t>
  </si>
  <si>
    <t>Vitória Dias Da Costa Dos Santos</t>
  </si>
  <si>
    <t>João Pedro Kerchiner Da Silva</t>
  </si>
  <si>
    <t>Carlos Eduardo Da Conceição Segóvia</t>
  </si>
  <si>
    <t>Nadine Nolasco Rodrigues De Marichal</t>
  </si>
  <si>
    <t>Isabele Da Silva Souza</t>
  </si>
  <si>
    <t>Layra Vieira Da Silva</t>
  </si>
  <si>
    <t>Gabriela Da Silveira Bertoglio</t>
  </si>
  <si>
    <t>Sebastian Ananias De Araújo Solari</t>
  </si>
  <si>
    <t>Nicolas Do Santo Marques</t>
  </si>
  <si>
    <t>Bernardo Saldanha Da Rosa</t>
  </si>
  <si>
    <t>Lucas Da Silva Lima</t>
  </si>
  <si>
    <t>Jonas Gewehr Borges</t>
  </si>
  <si>
    <t>Breno Da Rosa</t>
  </si>
  <si>
    <t>Leonardo Canto De Souza</t>
  </si>
  <si>
    <t>925.449.082-20</t>
  </si>
  <si>
    <t>088.240.224-21</t>
  </si>
  <si>
    <t>072.551.077-37</t>
  </si>
  <si>
    <t>109.851.799-70</t>
  </si>
  <si>
    <t>102.803.897-60</t>
  </si>
  <si>
    <t>187.711.317-44</t>
  </si>
  <si>
    <t>637.308.573-20</t>
  </si>
  <si>
    <t>714.719.044-07</t>
  </si>
  <si>
    <t>143.337.527-36</t>
  </si>
  <si>
    <t>Miguel De Moraes Bueno</t>
  </si>
  <si>
    <t>961.084.444-48</t>
  </si>
  <si>
    <t>Devolvido R$ 620,00</t>
  </si>
  <si>
    <t>CNPJ 2085922000174</t>
  </si>
  <si>
    <t>SÃO SALVADOR</t>
  </si>
  <si>
    <t>Beatriz Vilela Da Silva (Martinelli)</t>
  </si>
  <si>
    <t>Isabela Miranda Lima (Martinelli)</t>
  </si>
  <si>
    <t>Lara Postiglioni Dornelles Pizarro  (Crossrowing)</t>
  </si>
  <si>
    <t>Luiza Silva Nazario (Riachuelo)</t>
  </si>
  <si>
    <t>Miguel Perys Kirillos</t>
  </si>
  <si>
    <t>Daniel Passold Filho (America)</t>
  </si>
  <si>
    <t>Lucas Lima</t>
  </si>
  <si>
    <t>Jonas Borges</t>
  </si>
  <si>
    <t>Gustavo Villela Dos Santos</t>
  </si>
  <si>
    <t>Angel Dos Santos</t>
  </si>
  <si>
    <t>Enrico Postiglioni Dornelles Pizarro (Crossrowing)</t>
  </si>
  <si>
    <t>Pedro Andrade Schimidt (Martinelli)</t>
  </si>
  <si>
    <t>Pedro Castro Cabral (Martinelli)</t>
  </si>
  <si>
    <t>Pedro Silva Carvalho (Crossrowing)</t>
  </si>
  <si>
    <t>Alexandre Paludo</t>
  </si>
  <si>
    <t>Sebastiana Annanias De Araújo Solari</t>
  </si>
  <si>
    <t>Bernardo Saldanha</t>
  </si>
  <si>
    <t>Vinicios Delazeri</t>
  </si>
  <si>
    <t>Nadine Marichal</t>
  </si>
  <si>
    <t>Isabele Silva</t>
  </si>
  <si>
    <t>Isadora Helena Greve (Gpa)</t>
  </si>
  <si>
    <t>Luana De Souza Fagundes (Gpa)</t>
  </si>
  <si>
    <t>Gisele Santana De Freitas (Riachuelo)</t>
  </si>
  <si>
    <t>Layla Luiza Borges Rodrigues (Riachuelo)</t>
  </si>
  <si>
    <t>Luana Schutz Leite (Riachuelo)</t>
  </si>
  <si>
    <t>Jaderson Cardoso De Freitas (Gpa)</t>
  </si>
  <si>
    <t>João Vítor Threis Da Costa (C.N. América)</t>
  </si>
  <si>
    <t>Silvio Dos Santos Antunes (Gpa)</t>
  </si>
  <si>
    <t xml:space="preserve">João Pedro Cabrera Dos Santos </t>
  </si>
  <si>
    <t xml:space="preserve">Gerlan Da Silva Adelino </t>
  </si>
  <si>
    <t xml:space="preserve">Lucas Da Silva Gomes </t>
  </si>
  <si>
    <t xml:space="preserve">Márcia Nunes Da Costa </t>
  </si>
  <si>
    <t xml:space="preserve">Victoria Azevedo Pinheiro </t>
  </si>
  <si>
    <t>Kissya Catldo Da Costa</t>
  </si>
  <si>
    <t xml:space="preserve">Gabriela Eduarda Cardozo De Almeida Sales </t>
  </si>
  <si>
    <t>Andrei Jesse Dos Santos - Crcuritiba</t>
  </si>
  <si>
    <t>Diogo Alex Volkmann Gonçalves - Crcuritiba</t>
  </si>
  <si>
    <t>Nicolas Do Santos Marques</t>
  </si>
  <si>
    <t>Larte Francisco During Fraga</t>
  </si>
  <si>
    <t>Ana Beatriz Rocha Santos (Sport Natal)</t>
  </si>
  <si>
    <t>Ariete Fernandes Do Nascimento (Sport Natal)</t>
  </si>
  <si>
    <t>Giulia Renata Alves Dos Santos (América)</t>
  </si>
  <si>
    <t>Helena Beatriz Ewald D'Avila  (América)</t>
  </si>
  <si>
    <t>Timoneira: Sofia Spindler Francisco (Martinelli)</t>
  </si>
  <si>
    <t>Priscila Barreto De Sousa (Botafogo)</t>
  </si>
  <si>
    <t>Gizane Silva Aguiar (Vitória)</t>
  </si>
  <si>
    <t>Gabriela Da Silveira Bertoglio (GNU)</t>
  </si>
  <si>
    <t>Layra Vieira Da Silva (GNU)</t>
  </si>
  <si>
    <t>Barbara Augusta Dos Santos Ferreira (Paysandu)</t>
  </si>
  <si>
    <t>Malena Alves Santana (Álvares Cabral)</t>
  </si>
  <si>
    <t>Thaynara Maria Machado (Álvares Cabral)</t>
  </si>
  <si>
    <t>Timoneiro: Cainã Felipe Machado De Andrade</t>
  </si>
  <si>
    <t>Timoneiro: Marcello De Lima Souza Oliveira</t>
  </si>
  <si>
    <t>Timoneira: Sofia Splinder Francisco (Martinelli)</t>
  </si>
  <si>
    <t xml:space="preserve">Timoneiro: Erick Dos Santos Oliveira </t>
  </si>
  <si>
    <t>Timoneiro: Ian Vitor Da Cruz Amancio</t>
  </si>
  <si>
    <t>Timoneiro: Leonardo Canto Souza</t>
  </si>
  <si>
    <t>Timoneiro: Emerson Fernandes De Souza</t>
  </si>
  <si>
    <t>GUAÍBA-PORTO ALEGRE</t>
  </si>
  <si>
    <t>SPORT CLUB NATAL</t>
  </si>
  <si>
    <t>SPORT CLUB RECIFE</t>
  </si>
  <si>
    <t>Fabrício Martin J. Alexandre</t>
  </si>
  <si>
    <t>Luiz Carlos Tibúrcio Thiago</t>
  </si>
  <si>
    <t>Davi  De Oliveira Pereira</t>
  </si>
  <si>
    <t xml:space="preserve">Jaderson Cardoso De Freitas </t>
  </si>
  <si>
    <t>Victoria Larissa Felippe Villas Boas</t>
  </si>
  <si>
    <t>Lyara Vieira</t>
  </si>
  <si>
    <t>Gabriela Da Silveira Vertóglio</t>
  </si>
  <si>
    <t xml:space="preserve">Isabela Miranda Lima </t>
  </si>
  <si>
    <t xml:space="preserve">Daniel Passold Filho (América)           </t>
  </si>
  <si>
    <t xml:space="preserve">João Manoel Francisco (Martinelli)          </t>
  </si>
  <si>
    <t>Joao Vitor Santos Da Silva (Riachuelo)</t>
  </si>
  <si>
    <t xml:space="preserve">Lorham Macari Dos Santos (Riachuelo)      </t>
  </si>
  <si>
    <t>Bernardo Barreto De Oliveira (Botafogo)</t>
  </si>
  <si>
    <t>Victor Granado Alves Itagiba (Botafogo)</t>
  </si>
  <si>
    <t>Thainá Korpalski (Riachuelo)</t>
  </si>
  <si>
    <t>Gabriela Corassa Rodrigues Da Cunha (Guaíba)</t>
  </si>
  <si>
    <t>Luiza Fonseca De Bulhoes (Guaíba)</t>
  </si>
  <si>
    <t>Flávia Gabriela Cezário Da Nobrega</t>
  </si>
  <si>
    <t>Timoneiro(A):</t>
  </si>
  <si>
    <t>Lorhan Macari Dos Santos</t>
  </si>
  <si>
    <t>Leandro Ivan Da Silva</t>
  </si>
  <si>
    <t xml:space="preserve">Rodrigo Dos Santos Paiva </t>
  </si>
  <si>
    <t xml:space="preserve">Tainá Ambrosio De Melo Nascimento </t>
  </si>
  <si>
    <t>Ana Paula Madruga De Souza (Martinelli)</t>
  </si>
  <si>
    <t>Daniel Vasconcellos Lima  (GNU)</t>
  </si>
  <si>
    <t>Diogo Alex Volkmann Gonçalves (CRC)</t>
  </si>
  <si>
    <t>Valdeni Da Silva Júnior (Martinelli)</t>
  </si>
  <si>
    <t xml:space="preserve">Timoneiro: João Pedro Pereira Pinto Da Silva </t>
  </si>
  <si>
    <t>Timoneiro: Erick Dos Santos Oliveira</t>
  </si>
  <si>
    <t>Timoneiro: Felipe Rodrigues Casaes Bastos</t>
  </si>
  <si>
    <t>Timoneira: Helena Beatriz Ewald D'Avila  (América)</t>
  </si>
  <si>
    <t>Timoneiro: João Pedro Pereira Pinto Da Silva</t>
  </si>
  <si>
    <t>Timoneiro: Jucelino Da Silva (Piraquê)</t>
  </si>
  <si>
    <t xml:space="preserve">Timoneiro: Leandro Ivan Da Silva (Sport Recife) </t>
  </si>
  <si>
    <t>Timoneira: Nara Saenger Corrêa (Crossrowing)</t>
  </si>
  <si>
    <t>Timoneiro: André Luis De Oliveira Araujo</t>
  </si>
  <si>
    <t>Tim: Sofia Spindler Francisco (Martinelli)</t>
  </si>
  <si>
    <t>Silvio Dos Santos Antunes (GPA)</t>
  </si>
  <si>
    <t>Sebastian Annanias De Araujo Solari (GNU)</t>
  </si>
  <si>
    <t>Raphael Luciani (América)</t>
  </si>
  <si>
    <t>Marília Pimenta Brito (Guaíba)</t>
  </si>
  <si>
    <t>Luana De Souza Fagundes (GPA)</t>
  </si>
  <si>
    <t>Lauren Goidanich Fleck (GPA)</t>
  </si>
  <si>
    <t>Keizy De Alcântara Bonine (Remo Adaptar)</t>
  </si>
  <si>
    <t xml:space="preserve">Joselma Mendes Da Silva (Sport Recife) </t>
  </si>
  <si>
    <t>João Vítor Threis Da Costa (América)</t>
  </si>
  <si>
    <t>João Vinícius F. Batista (Vasco Da Gama)</t>
  </si>
  <si>
    <t>Jaderson Cardoso De Freitas (GPA)</t>
  </si>
  <si>
    <t xml:space="preserve">Guyl Magalhães Moreira (Aldo Luz) </t>
  </si>
  <si>
    <t>Fernanda Nunes Leal (Vasco da Gama)</t>
  </si>
  <si>
    <t>DOMINGO</t>
  </si>
  <si>
    <t xml:space="preserve">Geovanna Mota Cruz dos Santos </t>
  </si>
  <si>
    <t>Ana Clara dos Santos Duarte</t>
  </si>
  <si>
    <t xml:space="preserve">Vitória Correa da Silva </t>
  </si>
  <si>
    <t>Bol1 R$ 18.120 / Bol2 R$ 1.440 / Bol3 R$ 960</t>
  </si>
  <si>
    <t>ATESTADO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</si>
</sst>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000"/>
    <numFmt numFmtId="165" formatCode="0000"/>
    <numFmt numFmtId="166" formatCode="[$-416]hh:mm"/>
    <numFmt numFmtId="167" formatCode="00"/>
    <numFmt numFmtId="168" formatCode="\(##\)\ #####\-####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5BAA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/>
    <xf numFmtId="167" fontId="0" fillId="0" borderId="1" xfId="0" quotePrefix="1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4" fontId="0" fillId="0" borderId="1" xfId="2" quotePrefix="1" applyFont="1" applyFill="1" applyBorder="1" applyAlignment="1">
      <alignment horizontal="center" vertical="center"/>
    </xf>
    <xf numFmtId="1" fontId="0" fillId="0" borderId="1" xfId="2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2" fillId="0" borderId="0" xfId="0" applyFont="1" applyFill="1"/>
    <xf numFmtId="0" fontId="11" fillId="0" borderId="0" xfId="0" quotePrefix="1" applyFont="1" applyFill="1" applyBorder="1" applyAlignment="1">
      <alignment vertical="center"/>
    </xf>
    <xf numFmtId="0" fontId="1" fillId="0" borderId="0" xfId="1"/>
    <xf numFmtId="0" fontId="14" fillId="0" borderId="0" xfId="0" applyFont="1" applyAlignment="1">
      <alignment horizontal="center" vertical="center"/>
    </xf>
    <xf numFmtId="9" fontId="15" fillId="0" borderId="0" xfId="3" applyFont="1" applyBorder="1" applyAlignment="1">
      <alignment horizontal="center" vertical="center"/>
    </xf>
    <xf numFmtId="44" fontId="0" fillId="0" borderId="0" xfId="2" applyFont="1"/>
    <xf numFmtId="0" fontId="4" fillId="0" borderId="1" xfId="0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left" vertical="center"/>
    </xf>
    <xf numFmtId="167" fontId="0" fillId="0" borderId="1" xfId="0" quotePrefix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167" fontId="5" fillId="2" borderId="1" xfId="0" applyNumberFormat="1" applyFont="1" applyFill="1" applyBorder="1" applyAlignment="1">
      <alignment horizontal="center" vertical="center"/>
    </xf>
    <xf numFmtId="44" fontId="5" fillId="2" borderId="1" xfId="2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44" fontId="5" fillId="0" borderId="0" xfId="2" applyFont="1" applyFill="1"/>
    <xf numFmtId="0" fontId="0" fillId="5" borderId="1" xfId="0" applyFill="1" applyBorder="1" applyAlignment="1">
      <alignment horizontal="center" vertical="center"/>
    </xf>
    <xf numFmtId="1" fontId="0" fillId="5" borderId="1" xfId="0" applyNumberFormat="1" applyFont="1" applyFill="1" applyBorder="1" applyAlignment="1">
      <alignment horizontal="center" vertical="center"/>
    </xf>
    <xf numFmtId="44" fontId="0" fillId="4" borderId="1" xfId="2" quotePrefix="1" applyFont="1" applyFill="1" applyBorder="1" applyAlignment="1">
      <alignment horizontal="center" vertical="center"/>
    </xf>
    <xf numFmtId="49" fontId="0" fillId="6" borderId="1" xfId="0" quotePrefix="1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ont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65" fontId="8" fillId="0" borderId="0" xfId="1" applyNumberFormat="1" applyFont="1" applyBorder="1" applyAlignment="1" applyProtection="1">
      <alignment horizontal="left" vertical="center"/>
    </xf>
    <xf numFmtId="165" fontId="4" fillId="0" borderId="0" xfId="1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center" vertical="center"/>
    </xf>
    <xf numFmtId="20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164" fontId="0" fillId="7" borderId="1" xfId="0" applyNumberFormat="1" applyFill="1" applyBorder="1" applyAlignment="1">
      <alignment horizontal="left" vertical="center"/>
    </xf>
    <xf numFmtId="0" fontId="0" fillId="7" borderId="1" xfId="0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1" fontId="0" fillId="7" borderId="1" xfId="2" quotePrefix="1" applyNumberFormat="1" applyFont="1" applyFill="1" applyBorder="1" applyAlignment="1">
      <alignment horizontal="center" vertical="center"/>
    </xf>
    <xf numFmtId="44" fontId="0" fillId="7" borderId="1" xfId="2" quotePrefix="1" applyFont="1" applyFill="1" applyBorder="1" applyAlignment="1">
      <alignment horizontal="center" vertical="center"/>
    </xf>
    <xf numFmtId="49" fontId="0" fillId="7" borderId="1" xfId="0" quotePrefix="1" applyNumberFormat="1" applyFont="1" applyFill="1" applyBorder="1" applyAlignment="1">
      <alignment horizontal="center" vertical="center"/>
    </xf>
    <xf numFmtId="167" fontId="0" fillId="7" borderId="1" xfId="0" quotePrefix="1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4" fontId="0" fillId="7" borderId="1" xfId="0" quotePrefix="1" applyNumberFormat="1" applyFont="1" applyFill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165" fontId="0" fillId="0" borderId="0" xfId="0" applyNumberFormat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67" fontId="0" fillId="7" borderId="1" xfId="0" quotePrefix="1" applyNumberFormat="1" applyFont="1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Font="1" applyFill="1" applyBorder="1" applyAlignment="1">
      <alignment vertical="center"/>
    </xf>
    <xf numFmtId="0" fontId="0" fillId="8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quotePrefix="1" applyFont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65" fontId="18" fillId="0" borderId="0" xfId="0" applyNumberFormat="1" applyFont="1" applyFill="1" applyBorder="1" applyAlignment="1">
      <alignment horizontal="center" vertical="center"/>
    </xf>
  </cellXfs>
  <cellStyles count="4">
    <cellStyle name="Hiperlink" xfId="1" builtinId="8"/>
    <cellStyle name="Moeda" xfId="2" builtinId="4"/>
    <cellStyle name="Normal" xfId="0" builtinId="0"/>
    <cellStyle name="Porcentagem" xfId="3" builtinId="5"/>
  </cellStyles>
  <dxfs count="27"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os\Depto%20M&#233;dico\Declara&#231;&#227;o%20M&#233;dica%20Nacional\Tabela-Declara&#231;&#245;es-M&#233;d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ESTADOS"/>
      <sheetName val="Plan1"/>
    </sheetNames>
    <sheetDataSet>
      <sheetData sheetId="0">
        <row r="4">
          <cell r="B4">
            <v>3008</v>
          </cell>
          <cell r="C4" t="str">
            <v>Paysandu</v>
          </cell>
          <cell r="D4">
            <v>2003</v>
          </cell>
          <cell r="E4" t="str">
            <v>PENDENTE</v>
          </cell>
        </row>
        <row r="5">
          <cell r="B5">
            <v>3079</v>
          </cell>
          <cell r="C5" t="str">
            <v>Flamengo</v>
          </cell>
          <cell r="D5">
            <v>2004</v>
          </cell>
          <cell r="E5" t="str">
            <v>OK</v>
          </cell>
        </row>
        <row r="6">
          <cell r="B6">
            <v>31</v>
          </cell>
          <cell r="C6" t="str">
            <v>Martinelli</v>
          </cell>
          <cell r="D6">
            <v>1975</v>
          </cell>
          <cell r="E6" t="str">
            <v>PENDENTE</v>
          </cell>
        </row>
        <row r="7">
          <cell r="B7">
            <v>2777</v>
          </cell>
          <cell r="C7" t="str">
            <v>Álvares Cabral</v>
          </cell>
          <cell r="D7">
            <v>2004</v>
          </cell>
          <cell r="E7" t="str">
            <v>PENDENTE</v>
          </cell>
        </row>
        <row r="8">
          <cell r="B8">
            <v>1011</v>
          </cell>
          <cell r="C8" t="str">
            <v>São Salvador</v>
          </cell>
          <cell r="D8">
            <v>2000</v>
          </cell>
          <cell r="E8" t="str">
            <v>PENDENTE</v>
          </cell>
        </row>
        <row r="9">
          <cell r="B9">
            <v>1492</v>
          </cell>
          <cell r="C9" t="str">
            <v>Aldo Luz</v>
          </cell>
          <cell r="D9">
            <v>1970</v>
          </cell>
          <cell r="E9" t="str">
            <v>PENDENTE</v>
          </cell>
        </row>
        <row r="10">
          <cell r="B10">
            <v>3068</v>
          </cell>
          <cell r="C10" t="str">
            <v>Guajará</v>
          </cell>
          <cell r="D10">
            <v>2004</v>
          </cell>
          <cell r="E10" t="str">
            <v>OK</v>
          </cell>
        </row>
        <row r="11">
          <cell r="B11">
            <v>2806</v>
          </cell>
          <cell r="C11" t="str">
            <v>Paysandu</v>
          </cell>
          <cell r="D11">
            <v>2004</v>
          </cell>
          <cell r="E11" t="str">
            <v>OK</v>
          </cell>
        </row>
        <row r="12">
          <cell r="B12">
            <v>1781</v>
          </cell>
          <cell r="C12" t="str">
            <v>Álvares Cabral</v>
          </cell>
          <cell r="D12">
            <v>2004</v>
          </cell>
          <cell r="E12" t="str">
            <v>PENDENTE</v>
          </cell>
        </row>
        <row r="13">
          <cell r="B13">
            <v>1629</v>
          </cell>
          <cell r="C13" t="str">
            <v>Flamengo</v>
          </cell>
          <cell r="D13">
            <v>1998</v>
          </cell>
          <cell r="E13" t="str">
            <v>OK</v>
          </cell>
        </row>
        <row r="14">
          <cell r="B14">
            <v>1694</v>
          </cell>
          <cell r="C14" t="str">
            <v>Flamengo</v>
          </cell>
          <cell r="D14">
            <v>1991</v>
          </cell>
          <cell r="E14" t="str">
            <v>PENDENTE</v>
          </cell>
        </row>
        <row r="15">
          <cell r="B15">
            <v>642</v>
          </cell>
          <cell r="C15" t="str">
            <v>Botafogo</v>
          </cell>
          <cell r="D15">
            <v>1988</v>
          </cell>
          <cell r="E15" t="str">
            <v>PENDENTE</v>
          </cell>
        </row>
        <row r="16">
          <cell r="B16">
            <v>1350</v>
          </cell>
          <cell r="C16" t="str">
            <v>Capibaribe</v>
          </cell>
          <cell r="D16">
            <v>1976</v>
          </cell>
          <cell r="E16" t="str">
            <v>OK</v>
          </cell>
        </row>
        <row r="17">
          <cell r="B17">
            <v>1604</v>
          </cell>
          <cell r="C17" t="str">
            <v>Botafogo</v>
          </cell>
          <cell r="D17">
            <v>1995</v>
          </cell>
          <cell r="E17" t="str">
            <v>PENDENTE</v>
          </cell>
        </row>
        <row r="18">
          <cell r="B18">
            <v>2892</v>
          </cell>
          <cell r="C18" t="str">
            <v>Guajará</v>
          </cell>
          <cell r="D18">
            <v>1999</v>
          </cell>
          <cell r="E18" t="str">
            <v>PENDENTE</v>
          </cell>
        </row>
        <row r="19">
          <cell r="B19">
            <v>2012</v>
          </cell>
          <cell r="C19" t="str">
            <v>CASSAB</v>
          </cell>
          <cell r="D19">
            <v>1991</v>
          </cell>
          <cell r="E19" t="str">
            <v>PENDENTE</v>
          </cell>
        </row>
        <row r="20">
          <cell r="B20">
            <v>2206</v>
          </cell>
          <cell r="C20" t="str">
            <v>Caxias Esporte Clube</v>
          </cell>
          <cell r="D20">
            <v>1975</v>
          </cell>
          <cell r="E20" t="str">
            <v>PENDENTE</v>
          </cell>
        </row>
        <row r="21">
          <cell r="B21">
            <v>171</v>
          </cell>
          <cell r="C21" t="str">
            <v>Vasco da Gama (RJ)</v>
          </cell>
          <cell r="D21">
            <v>1996</v>
          </cell>
          <cell r="E21" t="str">
            <v>OK</v>
          </cell>
        </row>
        <row r="22">
          <cell r="B22">
            <v>1707</v>
          </cell>
          <cell r="C22" t="str">
            <v>Vasco da Gama (RJ)</v>
          </cell>
          <cell r="D22">
            <v>2001</v>
          </cell>
          <cell r="E22" t="str">
            <v>PENDENTE</v>
          </cell>
        </row>
        <row r="23">
          <cell r="B23">
            <v>376</v>
          </cell>
          <cell r="C23" t="str">
            <v>Paysandu</v>
          </cell>
          <cell r="D23">
            <v>1988</v>
          </cell>
          <cell r="E23" t="str">
            <v>PENDENTE</v>
          </cell>
        </row>
        <row r="24">
          <cell r="B24">
            <v>369</v>
          </cell>
          <cell r="C24" t="str">
            <v>Clube do Remo</v>
          </cell>
          <cell r="D24">
            <v>1977</v>
          </cell>
          <cell r="E24" t="str">
            <v>PENDENTE</v>
          </cell>
        </row>
        <row r="25">
          <cell r="B25">
            <v>634</v>
          </cell>
          <cell r="C25" t="str">
            <v>Grêmio Náutico União</v>
          </cell>
          <cell r="D25">
            <v>2001</v>
          </cell>
          <cell r="E25" t="str">
            <v>PENDENTE</v>
          </cell>
        </row>
        <row r="26">
          <cell r="B26">
            <v>557</v>
          </cell>
          <cell r="C26" t="str">
            <v>Vitória</v>
          </cell>
          <cell r="D26">
            <v>1993</v>
          </cell>
          <cell r="E26" t="str">
            <v>PENDENTE</v>
          </cell>
        </row>
        <row r="27">
          <cell r="B27">
            <v>2742</v>
          </cell>
          <cell r="C27" t="str">
            <v>Pinheiros</v>
          </cell>
          <cell r="D27">
            <v>1982</v>
          </cell>
          <cell r="E27" t="str">
            <v>PENDENTE</v>
          </cell>
        </row>
        <row r="28">
          <cell r="B28">
            <v>96</v>
          </cell>
          <cell r="C28" t="str">
            <v>GPA</v>
          </cell>
          <cell r="D28">
            <v>1975</v>
          </cell>
          <cell r="E28" t="str">
            <v>PENDENTE</v>
          </cell>
        </row>
        <row r="29">
          <cell r="B29">
            <v>2196</v>
          </cell>
          <cell r="C29" t="str">
            <v>Sport Recife</v>
          </cell>
          <cell r="D29">
            <v>2004</v>
          </cell>
          <cell r="E29" t="str">
            <v>PENDENTE</v>
          </cell>
        </row>
        <row r="30">
          <cell r="B30">
            <v>2655</v>
          </cell>
          <cell r="C30" t="str">
            <v>Flamengo</v>
          </cell>
          <cell r="D30">
            <v>2002</v>
          </cell>
          <cell r="E30" t="str">
            <v>PENDENTE</v>
          </cell>
        </row>
        <row r="31">
          <cell r="B31">
            <v>1253</v>
          </cell>
          <cell r="C31" t="str">
            <v>Bandeirante</v>
          </cell>
          <cell r="D31">
            <v>1991</v>
          </cell>
          <cell r="E31" t="str">
            <v>PENDENTE</v>
          </cell>
        </row>
        <row r="32">
          <cell r="B32">
            <v>3021</v>
          </cell>
          <cell r="C32" t="str">
            <v>Grêmio Náutico União</v>
          </cell>
          <cell r="D32">
            <v>2006</v>
          </cell>
          <cell r="E32" t="str">
            <v>OK</v>
          </cell>
        </row>
        <row r="33">
          <cell r="B33">
            <v>2143</v>
          </cell>
          <cell r="C33" t="str">
            <v>Flamengo</v>
          </cell>
          <cell r="D33">
            <v>2004</v>
          </cell>
          <cell r="E33" t="str">
            <v>OK</v>
          </cell>
        </row>
        <row r="34">
          <cell r="B34">
            <v>2127</v>
          </cell>
          <cell r="C34" t="str">
            <v>Pinheiros</v>
          </cell>
          <cell r="D34">
            <v>1992</v>
          </cell>
          <cell r="E34" t="str">
            <v>OK</v>
          </cell>
        </row>
        <row r="35">
          <cell r="B35">
            <v>30</v>
          </cell>
          <cell r="C35" t="str">
            <v>Martinelli</v>
          </cell>
          <cell r="D35">
            <v>1987</v>
          </cell>
          <cell r="E35" t="str">
            <v>PENDENTE</v>
          </cell>
        </row>
        <row r="36">
          <cell r="B36">
            <v>2951</v>
          </cell>
          <cell r="C36" t="str">
            <v>Botafogo</v>
          </cell>
          <cell r="D36">
            <v>1989</v>
          </cell>
          <cell r="E36" t="str">
            <v>OK</v>
          </cell>
        </row>
        <row r="37">
          <cell r="B37">
            <v>2951</v>
          </cell>
          <cell r="C37" t="str">
            <v>Botafogo</v>
          </cell>
          <cell r="D37">
            <v>1989</v>
          </cell>
          <cell r="E37" t="str">
            <v>PENDENTE</v>
          </cell>
        </row>
        <row r="38">
          <cell r="B38">
            <v>184</v>
          </cell>
          <cell r="C38" t="str">
            <v>Guajará</v>
          </cell>
          <cell r="D38">
            <v>1987</v>
          </cell>
          <cell r="E38" t="str">
            <v>PENDENTE</v>
          </cell>
        </row>
        <row r="39">
          <cell r="B39">
            <v>379</v>
          </cell>
          <cell r="C39" t="str">
            <v>Almirante Barroso</v>
          </cell>
          <cell r="D39">
            <v>1979</v>
          </cell>
          <cell r="E39" t="str">
            <v>PENDENTE</v>
          </cell>
        </row>
        <row r="40">
          <cell r="B40">
            <v>2234</v>
          </cell>
          <cell r="C40" t="str">
            <v>Guajará</v>
          </cell>
          <cell r="D40">
            <v>2003</v>
          </cell>
          <cell r="E40" t="str">
            <v>PENDENTE</v>
          </cell>
        </row>
        <row r="41">
          <cell r="B41">
            <v>1459</v>
          </cell>
          <cell r="C41" t="str">
            <v>GPA</v>
          </cell>
          <cell r="D41">
            <v>1995</v>
          </cell>
          <cell r="E41" t="str">
            <v>PENDENTE</v>
          </cell>
        </row>
        <row r="42">
          <cell r="B42">
            <v>3045</v>
          </cell>
          <cell r="C42" t="str">
            <v>URVEC</v>
          </cell>
          <cell r="D42">
            <v>2004</v>
          </cell>
          <cell r="E42" t="str">
            <v>OK</v>
          </cell>
        </row>
        <row r="43">
          <cell r="B43">
            <v>625</v>
          </cell>
          <cell r="C43" t="str">
            <v>Grêmio Náutico União</v>
          </cell>
          <cell r="D43">
            <v>2002</v>
          </cell>
          <cell r="E43" t="str">
            <v>OK</v>
          </cell>
        </row>
        <row r="44">
          <cell r="B44">
            <v>2945</v>
          </cell>
          <cell r="C44" t="str">
            <v>Botafogo</v>
          </cell>
          <cell r="D44">
            <v>2004</v>
          </cell>
          <cell r="E44" t="str">
            <v>PENDENTE</v>
          </cell>
        </row>
        <row r="45">
          <cell r="B45">
            <v>1630</v>
          </cell>
          <cell r="C45" t="str">
            <v>Pinheiros</v>
          </cell>
          <cell r="D45">
            <v>2002</v>
          </cell>
          <cell r="E45" t="str">
            <v>PENDENTE</v>
          </cell>
        </row>
        <row r="46">
          <cell r="B46">
            <v>2774</v>
          </cell>
          <cell r="C46" t="str">
            <v>Sport Natal</v>
          </cell>
          <cell r="D46">
            <v>2004</v>
          </cell>
          <cell r="E46" t="str">
            <v>OK</v>
          </cell>
        </row>
        <row r="47">
          <cell r="B47">
            <v>3046</v>
          </cell>
          <cell r="C47" t="str">
            <v>GPA</v>
          </cell>
          <cell r="D47">
            <v>2006</v>
          </cell>
          <cell r="E47" t="str">
            <v>OK</v>
          </cell>
        </row>
        <row r="48">
          <cell r="B48">
            <v>2144</v>
          </cell>
          <cell r="C48" t="str">
            <v>Flamengo</v>
          </cell>
          <cell r="D48">
            <v>2004</v>
          </cell>
          <cell r="E48" t="str">
            <v>PENDENTE</v>
          </cell>
        </row>
        <row r="49">
          <cell r="B49">
            <v>2604</v>
          </cell>
          <cell r="C49" t="str">
            <v>Guajará</v>
          </cell>
          <cell r="D49">
            <v>2005</v>
          </cell>
          <cell r="E49" t="str">
            <v>PENDENTE</v>
          </cell>
        </row>
        <row r="50">
          <cell r="B50">
            <v>2539</v>
          </cell>
          <cell r="C50" t="str">
            <v>Centro Português</v>
          </cell>
          <cell r="D50">
            <v>2005</v>
          </cell>
          <cell r="E50" t="str">
            <v>OK</v>
          </cell>
        </row>
        <row r="51">
          <cell r="B51">
            <v>3074</v>
          </cell>
          <cell r="C51" t="str">
            <v>Guajará</v>
          </cell>
          <cell r="D51">
            <v>2001</v>
          </cell>
          <cell r="E51" t="str">
            <v>OK</v>
          </cell>
        </row>
        <row r="52">
          <cell r="B52">
            <v>2041</v>
          </cell>
          <cell r="C52" t="str">
            <v>Botafogo</v>
          </cell>
          <cell r="D52">
            <v>2001</v>
          </cell>
          <cell r="E52" t="str">
            <v>PENDENTE</v>
          </cell>
        </row>
        <row r="53">
          <cell r="B53">
            <v>2780</v>
          </cell>
          <cell r="C53" t="str">
            <v>Corinthians</v>
          </cell>
          <cell r="D53">
            <v>2004</v>
          </cell>
          <cell r="E53" t="str">
            <v>PENDENTE</v>
          </cell>
        </row>
        <row r="54">
          <cell r="B54">
            <v>2692</v>
          </cell>
          <cell r="C54" t="str">
            <v>Flamengo</v>
          </cell>
          <cell r="D54">
            <v>2005</v>
          </cell>
          <cell r="E54" t="str">
            <v>OK</v>
          </cell>
        </row>
        <row r="55">
          <cell r="B55">
            <v>1634</v>
          </cell>
          <cell r="C55" t="str">
            <v>Botafogo</v>
          </cell>
          <cell r="D55">
            <v>2002</v>
          </cell>
          <cell r="E55" t="str">
            <v>PENDENTE</v>
          </cell>
        </row>
        <row r="56">
          <cell r="B56">
            <v>515</v>
          </cell>
          <cell r="C56" t="str">
            <v>Cabanga</v>
          </cell>
          <cell r="D56">
            <v>1989</v>
          </cell>
          <cell r="E56" t="str">
            <v>PENDENTE</v>
          </cell>
        </row>
        <row r="57">
          <cell r="B57">
            <v>2744</v>
          </cell>
          <cell r="C57" t="str">
            <v>União</v>
          </cell>
          <cell r="D57">
            <v>1989</v>
          </cell>
          <cell r="E57" t="str">
            <v>OK</v>
          </cell>
        </row>
        <row r="58">
          <cell r="B58">
            <v>648</v>
          </cell>
          <cell r="C58" t="str">
            <v>Flamengo</v>
          </cell>
          <cell r="D58">
            <v>2003</v>
          </cell>
          <cell r="E58" t="str">
            <v>OK</v>
          </cell>
        </row>
        <row r="59">
          <cell r="B59">
            <v>847</v>
          </cell>
          <cell r="C59" t="str">
            <v>Álvares Cabral</v>
          </cell>
          <cell r="D59">
            <v>1986</v>
          </cell>
          <cell r="E59" t="str">
            <v>PENDENTE</v>
          </cell>
        </row>
        <row r="60">
          <cell r="B60">
            <v>5</v>
          </cell>
          <cell r="C60" t="str">
            <v>Martinelli</v>
          </cell>
          <cell r="D60">
            <v>1984</v>
          </cell>
          <cell r="E60" t="str">
            <v>OK</v>
          </cell>
        </row>
        <row r="61">
          <cell r="B61">
            <v>1034</v>
          </cell>
          <cell r="C61" t="str">
            <v>Piraquê</v>
          </cell>
          <cell r="D61">
            <v>1981</v>
          </cell>
          <cell r="E61" t="str">
            <v>OK</v>
          </cell>
        </row>
        <row r="62">
          <cell r="B62">
            <v>2714</v>
          </cell>
          <cell r="C62" t="str">
            <v>URVEC</v>
          </cell>
          <cell r="D62">
            <v>2002</v>
          </cell>
          <cell r="E62" t="str">
            <v>PENDENTE</v>
          </cell>
        </row>
        <row r="63">
          <cell r="B63">
            <v>2443</v>
          </cell>
          <cell r="C63" t="str">
            <v>Riachuelo</v>
          </cell>
          <cell r="D63">
            <v>2002</v>
          </cell>
          <cell r="E63" t="str">
            <v>PENDENTE</v>
          </cell>
        </row>
        <row r="64">
          <cell r="B64">
            <v>172</v>
          </cell>
          <cell r="C64" t="str">
            <v>Grêmio Náutico União</v>
          </cell>
          <cell r="D64">
            <v>1997</v>
          </cell>
          <cell r="E64" t="str">
            <v>PENDENTE</v>
          </cell>
        </row>
        <row r="65">
          <cell r="B65">
            <v>2343</v>
          </cell>
          <cell r="C65" t="str">
            <v>Clube do Remo</v>
          </cell>
          <cell r="D65">
            <v>2002</v>
          </cell>
          <cell r="E65" t="str">
            <v>PENDENTE</v>
          </cell>
        </row>
        <row r="66">
          <cell r="B66">
            <v>541</v>
          </cell>
          <cell r="C66" t="str">
            <v>Itapagipe</v>
          </cell>
          <cell r="D66">
            <v>1979</v>
          </cell>
          <cell r="E66" t="str">
            <v>PENDENTE</v>
          </cell>
        </row>
        <row r="67">
          <cell r="B67">
            <v>1575</v>
          </cell>
          <cell r="C67" t="str">
            <v>GPA</v>
          </cell>
          <cell r="D67">
            <v>2000</v>
          </cell>
          <cell r="E67" t="str">
            <v>PENDENTE</v>
          </cell>
        </row>
        <row r="68">
          <cell r="B68">
            <v>102</v>
          </cell>
          <cell r="C68" t="str">
            <v>GPA</v>
          </cell>
          <cell r="D68">
            <v>1968</v>
          </cell>
          <cell r="E68" t="str">
            <v>PENDENTE</v>
          </cell>
        </row>
        <row r="69">
          <cell r="B69">
            <v>1527</v>
          </cell>
          <cell r="C69" t="str">
            <v>Aldo Luz</v>
          </cell>
          <cell r="D69">
            <v>1977</v>
          </cell>
          <cell r="E69" t="str">
            <v>OK</v>
          </cell>
        </row>
        <row r="70">
          <cell r="B70">
            <v>2139</v>
          </cell>
          <cell r="C70" t="str">
            <v>Flamengo</v>
          </cell>
          <cell r="D70">
            <v>2002</v>
          </cell>
          <cell r="E70" t="str">
            <v>PENDENTE</v>
          </cell>
        </row>
        <row r="71">
          <cell r="B71">
            <v>1051</v>
          </cell>
          <cell r="C71" t="str">
            <v>Flamengo</v>
          </cell>
          <cell r="D71">
            <v>1998</v>
          </cell>
          <cell r="E71" t="str">
            <v>PENDENTE</v>
          </cell>
        </row>
        <row r="72">
          <cell r="B72">
            <v>2136</v>
          </cell>
          <cell r="C72" t="str">
            <v>Flamengo</v>
          </cell>
          <cell r="D72">
            <v>2002</v>
          </cell>
          <cell r="E72" t="str">
            <v>PENDENTE</v>
          </cell>
        </row>
        <row r="73">
          <cell r="B73">
            <v>214</v>
          </cell>
          <cell r="C73" t="str">
            <v>CrossRowing</v>
          </cell>
          <cell r="D73">
            <v>1977</v>
          </cell>
          <cell r="E73" t="str">
            <v>PENDENTE</v>
          </cell>
        </row>
        <row r="74">
          <cell r="B74">
            <v>2252</v>
          </cell>
          <cell r="C74" t="str">
            <v>América</v>
          </cell>
          <cell r="D74">
            <v>2004</v>
          </cell>
          <cell r="E74" t="str">
            <v>PENDENTE</v>
          </cell>
        </row>
        <row r="75">
          <cell r="B75">
            <v>2219</v>
          </cell>
          <cell r="C75" t="str">
            <v>Clube de Regatas Curitiba</v>
          </cell>
          <cell r="D75">
            <v>2003</v>
          </cell>
          <cell r="E75" t="str">
            <v>OK</v>
          </cell>
        </row>
        <row r="76">
          <cell r="B76">
            <v>2343</v>
          </cell>
          <cell r="C76" t="str">
            <v>Clube do Remo</v>
          </cell>
          <cell r="D76">
            <v>2343</v>
          </cell>
          <cell r="E76" t="str">
            <v>PENDENTE</v>
          </cell>
        </row>
        <row r="77">
          <cell r="B77">
            <v>2917</v>
          </cell>
          <cell r="C77" t="str">
            <v>Riachuelo</v>
          </cell>
          <cell r="D77">
            <v>1982</v>
          </cell>
          <cell r="E77" t="str">
            <v>OK</v>
          </cell>
        </row>
        <row r="78">
          <cell r="B78">
            <v>3006</v>
          </cell>
          <cell r="C78" t="str">
            <v>Paysandu</v>
          </cell>
          <cell r="D78">
            <v>2005</v>
          </cell>
          <cell r="E78" t="str">
            <v>OK</v>
          </cell>
        </row>
        <row r="79">
          <cell r="B79">
            <v>2198</v>
          </cell>
          <cell r="C79" t="str">
            <v>Flamengo</v>
          </cell>
          <cell r="D79">
            <v>2002</v>
          </cell>
          <cell r="E79" t="str">
            <v>OK</v>
          </cell>
        </row>
        <row r="80">
          <cell r="B80">
            <v>2039</v>
          </cell>
          <cell r="C80" t="str">
            <v>CrossRowing</v>
          </cell>
          <cell r="D80">
            <v>1987</v>
          </cell>
          <cell r="E80" t="str">
            <v>PENDENTE</v>
          </cell>
        </row>
        <row r="81">
          <cell r="B81">
            <v>2039</v>
          </cell>
          <cell r="C81" t="str">
            <v>CrossRowing</v>
          </cell>
          <cell r="D81">
            <v>1987</v>
          </cell>
          <cell r="E81" t="str">
            <v>PENDENTE</v>
          </cell>
        </row>
        <row r="82">
          <cell r="B82">
            <v>466</v>
          </cell>
          <cell r="C82" t="str">
            <v>Paysandu</v>
          </cell>
          <cell r="D82">
            <v>7</v>
          </cell>
          <cell r="E82" t="str">
            <v>PENDENTE</v>
          </cell>
        </row>
        <row r="83">
          <cell r="B83">
            <v>2941</v>
          </cell>
          <cell r="C83" t="str">
            <v>Botafogo</v>
          </cell>
          <cell r="D83">
            <v>2006</v>
          </cell>
          <cell r="E83" t="str">
            <v>OK</v>
          </cell>
        </row>
        <row r="84">
          <cell r="B84">
            <v>2771</v>
          </cell>
          <cell r="C84" t="str">
            <v>Álvares Cabral</v>
          </cell>
          <cell r="D84">
            <v>2005</v>
          </cell>
          <cell r="E84" t="str">
            <v>PENDENTE</v>
          </cell>
        </row>
        <row r="85">
          <cell r="B85">
            <v>525</v>
          </cell>
          <cell r="C85" t="str">
            <v>Clube de Remo do RJ</v>
          </cell>
          <cell r="D85">
            <v>1988</v>
          </cell>
          <cell r="E85" t="str">
            <v>OK</v>
          </cell>
        </row>
        <row r="86">
          <cell r="B86">
            <v>704</v>
          </cell>
          <cell r="C86" t="str">
            <v>Associação de Remo Salvador</v>
          </cell>
          <cell r="D86">
            <v>1983</v>
          </cell>
          <cell r="E86" t="str">
            <v>PENDENTE</v>
          </cell>
        </row>
        <row r="87">
          <cell r="B87">
            <v>429</v>
          </cell>
          <cell r="C87" t="str">
            <v>Centro Português</v>
          </cell>
          <cell r="D87">
            <v>2005</v>
          </cell>
          <cell r="E87" t="str">
            <v>PENDENTE</v>
          </cell>
        </row>
        <row r="88">
          <cell r="B88">
            <v>2654</v>
          </cell>
          <cell r="C88" t="str">
            <v>Flamengo</v>
          </cell>
          <cell r="D88">
            <v>2001</v>
          </cell>
          <cell r="E88" t="str">
            <v>PENDENTE</v>
          </cell>
        </row>
        <row r="89">
          <cell r="B89">
            <v>2920</v>
          </cell>
          <cell r="C89" t="str">
            <v>Sport Natal</v>
          </cell>
          <cell r="D89">
            <v>2004</v>
          </cell>
          <cell r="E89" t="str">
            <v>OK</v>
          </cell>
        </row>
        <row r="90">
          <cell r="B90">
            <v>575</v>
          </cell>
          <cell r="C90" t="str">
            <v>Grêmio Náutico União</v>
          </cell>
          <cell r="D90">
            <v>1960</v>
          </cell>
          <cell r="E90" t="str">
            <v>PENDENTE</v>
          </cell>
        </row>
        <row r="91">
          <cell r="B91">
            <v>20</v>
          </cell>
          <cell r="C91" t="str">
            <v>Martinelli</v>
          </cell>
          <cell r="D91">
            <v>2002</v>
          </cell>
          <cell r="E91" t="str">
            <v>PENDENTE</v>
          </cell>
        </row>
        <row r="92">
          <cell r="B92">
            <v>3003</v>
          </cell>
          <cell r="C92" t="str">
            <v>Martinelli</v>
          </cell>
          <cell r="D92">
            <v>2007</v>
          </cell>
          <cell r="E92" t="str">
            <v>OK</v>
          </cell>
        </row>
        <row r="93">
          <cell r="B93">
            <v>2993</v>
          </cell>
          <cell r="C93" t="str">
            <v>América</v>
          </cell>
          <cell r="D93">
            <v>2007</v>
          </cell>
          <cell r="E93" t="str">
            <v>OK</v>
          </cell>
        </row>
        <row r="94">
          <cell r="B94">
            <v>1025</v>
          </cell>
          <cell r="C94" t="str">
            <v>São Salvador</v>
          </cell>
          <cell r="D94">
            <v>2001</v>
          </cell>
          <cell r="E94" t="str">
            <v>PENDENTE</v>
          </cell>
        </row>
        <row r="95">
          <cell r="B95">
            <v>945</v>
          </cell>
          <cell r="C95" t="str">
            <v>Corinthians</v>
          </cell>
          <cell r="D95">
            <v>1992</v>
          </cell>
          <cell r="E95" t="str">
            <v>PENDENTE</v>
          </cell>
        </row>
        <row r="96">
          <cell r="B96">
            <v>3032</v>
          </cell>
          <cell r="C96" t="str">
            <v>Álvares Cabral</v>
          </cell>
          <cell r="D96">
            <v>2005</v>
          </cell>
          <cell r="E96" t="str">
            <v>OK</v>
          </cell>
        </row>
        <row r="97">
          <cell r="B97">
            <v>2915</v>
          </cell>
          <cell r="C97" t="str">
            <v>Saldanha da Gama</v>
          </cell>
          <cell r="D97">
            <v>2005</v>
          </cell>
          <cell r="E97" t="str">
            <v>OK</v>
          </cell>
        </row>
        <row r="98">
          <cell r="B98">
            <v>1787</v>
          </cell>
          <cell r="C98" t="str">
            <v>Vasco da Gama (RJ)</v>
          </cell>
          <cell r="D98">
            <v>2004</v>
          </cell>
          <cell r="E98" t="str">
            <v>PENDENTE</v>
          </cell>
        </row>
        <row r="99">
          <cell r="B99">
            <v>1372</v>
          </cell>
          <cell r="C99" t="str">
            <v>Vasco da Gama (RJ)</v>
          </cell>
          <cell r="D99">
            <v>2000</v>
          </cell>
          <cell r="E99" t="str">
            <v>PENDENTE</v>
          </cell>
        </row>
        <row r="100">
          <cell r="B100">
            <v>1085</v>
          </cell>
          <cell r="C100" t="str">
            <v>Corinthians</v>
          </cell>
          <cell r="D100">
            <v>2000</v>
          </cell>
          <cell r="E100" t="str">
            <v>OK</v>
          </cell>
        </row>
        <row r="101">
          <cell r="B101">
            <v>1789</v>
          </cell>
          <cell r="C101" t="str">
            <v>Vasco da Gama (RJ)</v>
          </cell>
          <cell r="D101">
            <v>2003</v>
          </cell>
          <cell r="E101" t="str">
            <v>PENDENTE</v>
          </cell>
        </row>
        <row r="102">
          <cell r="B102">
            <v>1598</v>
          </cell>
          <cell r="C102" t="str">
            <v>Riachuelo</v>
          </cell>
          <cell r="D102">
            <v>2001</v>
          </cell>
          <cell r="E102" t="str">
            <v>PENDENTE</v>
          </cell>
        </row>
        <row r="103">
          <cell r="B103">
            <v>2924</v>
          </cell>
          <cell r="C103" t="str">
            <v>Flamengo</v>
          </cell>
          <cell r="D103">
            <v>2004</v>
          </cell>
          <cell r="E103" t="str">
            <v>OK</v>
          </cell>
        </row>
        <row r="104">
          <cell r="B104">
            <v>2696</v>
          </cell>
          <cell r="C104" t="str">
            <v>Grêmio Náutico União</v>
          </cell>
          <cell r="D104">
            <v>2004</v>
          </cell>
          <cell r="E104" t="str">
            <v>PENDENTE</v>
          </cell>
        </row>
        <row r="105">
          <cell r="B105">
            <v>2189</v>
          </cell>
          <cell r="C105" t="str">
            <v>Guajará</v>
          </cell>
          <cell r="D105">
            <v>2002</v>
          </cell>
          <cell r="E105" t="str">
            <v>OK</v>
          </cell>
        </row>
        <row r="106">
          <cell r="B106">
            <v>2018</v>
          </cell>
          <cell r="C106" t="str">
            <v>Grêmio Náutico União</v>
          </cell>
          <cell r="D106">
            <v>2001</v>
          </cell>
          <cell r="E106" t="str">
            <v>PENDENTE</v>
          </cell>
        </row>
        <row r="107">
          <cell r="B107">
            <v>173</v>
          </cell>
          <cell r="C107" t="str">
            <v>Grêmio Náutico União</v>
          </cell>
          <cell r="D107">
            <v>1994</v>
          </cell>
          <cell r="E107" t="str">
            <v>PENDENTE</v>
          </cell>
        </row>
        <row r="108">
          <cell r="B108">
            <v>672</v>
          </cell>
          <cell r="C108" t="str">
            <v>Flamengo</v>
          </cell>
          <cell r="D108">
            <v>2002</v>
          </cell>
          <cell r="E108" t="str">
            <v>OK</v>
          </cell>
        </row>
        <row r="109">
          <cell r="B109">
            <v>1538</v>
          </cell>
          <cell r="C109" t="str">
            <v>Álvares Cabral</v>
          </cell>
          <cell r="D109">
            <v>1969</v>
          </cell>
          <cell r="E109" t="str">
            <v>OK</v>
          </cell>
        </row>
        <row r="110">
          <cell r="B110">
            <v>1695</v>
          </cell>
          <cell r="C110" t="str">
            <v>Flamengo</v>
          </cell>
          <cell r="D110">
            <v>1995</v>
          </cell>
          <cell r="E110" t="str">
            <v>PENDENTE</v>
          </cell>
        </row>
        <row r="111">
          <cell r="B111">
            <v>2995</v>
          </cell>
          <cell r="C111" t="str">
            <v>América</v>
          </cell>
          <cell r="D111">
            <v>2009</v>
          </cell>
          <cell r="E111" t="str">
            <v>OK</v>
          </cell>
        </row>
        <row r="112">
          <cell r="B112">
            <v>52</v>
          </cell>
          <cell r="C112" t="str">
            <v>Saldanha da Gama</v>
          </cell>
          <cell r="D112">
            <v>1995</v>
          </cell>
          <cell r="E112" t="str">
            <v>PENDENTE</v>
          </cell>
        </row>
        <row r="113">
          <cell r="B113">
            <v>2710</v>
          </cell>
          <cell r="C113" t="str">
            <v>Martinelli</v>
          </cell>
          <cell r="D113">
            <v>2004</v>
          </cell>
          <cell r="E113" t="str">
            <v>PENDENTE</v>
          </cell>
        </row>
        <row r="114">
          <cell r="B114">
            <v>367</v>
          </cell>
          <cell r="C114" t="str">
            <v>Centro Português</v>
          </cell>
          <cell r="D114">
            <v>2002</v>
          </cell>
          <cell r="E114" t="str">
            <v>PENDENTE</v>
          </cell>
        </row>
        <row r="115">
          <cell r="B115">
            <v>2955</v>
          </cell>
          <cell r="C115" t="str">
            <v>ASBAC</v>
          </cell>
          <cell r="D115">
            <v>2004</v>
          </cell>
          <cell r="E115" t="str">
            <v>OK</v>
          </cell>
        </row>
        <row r="116">
          <cell r="B116">
            <v>181</v>
          </cell>
          <cell r="C116" t="str">
            <v>Grêmio Náutico União</v>
          </cell>
          <cell r="D116">
            <v>1997</v>
          </cell>
          <cell r="E116" t="str">
            <v>PENDENTE</v>
          </cell>
        </row>
        <row r="117">
          <cell r="B117">
            <v>2665</v>
          </cell>
          <cell r="C117" t="str">
            <v>Clube de Remo do RJ</v>
          </cell>
          <cell r="D117">
            <v>1978</v>
          </cell>
          <cell r="E117" t="str">
            <v>PENDENTE</v>
          </cell>
        </row>
        <row r="118">
          <cell r="B118">
            <v>2340</v>
          </cell>
          <cell r="C118" t="str">
            <v>Botafogo</v>
          </cell>
          <cell r="D118">
            <v>1995</v>
          </cell>
          <cell r="E118" t="str">
            <v>OK</v>
          </cell>
        </row>
        <row r="119">
          <cell r="B119">
            <v>2165</v>
          </cell>
          <cell r="C119" t="str">
            <v>Flamengo</v>
          </cell>
          <cell r="D119">
            <v>2004</v>
          </cell>
          <cell r="E119" t="str">
            <v>PENDENTE</v>
          </cell>
        </row>
        <row r="120">
          <cell r="B120">
            <v>834</v>
          </cell>
          <cell r="C120" t="str">
            <v>Sport Recife</v>
          </cell>
          <cell r="D120">
            <v>1994</v>
          </cell>
          <cell r="E120" t="str">
            <v>PENDENTE</v>
          </cell>
        </row>
        <row r="121">
          <cell r="B121">
            <v>2254</v>
          </cell>
          <cell r="C121" t="str">
            <v>Martinelli</v>
          </cell>
          <cell r="D121">
            <v>2006</v>
          </cell>
          <cell r="E121" t="str">
            <v>OK</v>
          </cell>
        </row>
        <row r="122">
          <cell r="B122">
            <v>1567</v>
          </cell>
          <cell r="C122" t="str">
            <v>Clube de Remo do RJ</v>
          </cell>
          <cell r="D122">
            <v>2001</v>
          </cell>
          <cell r="E122" t="str">
            <v>PENDENTE</v>
          </cell>
        </row>
        <row r="123">
          <cell r="B123">
            <v>2996</v>
          </cell>
          <cell r="C123" t="str">
            <v>Paysandu</v>
          </cell>
          <cell r="D123">
            <v>2004</v>
          </cell>
          <cell r="E123" t="str">
            <v>OK</v>
          </cell>
        </row>
        <row r="124">
          <cell r="B124">
            <v>2632</v>
          </cell>
          <cell r="C124" t="str">
            <v>Botafogo</v>
          </cell>
          <cell r="D124">
            <v>2006</v>
          </cell>
          <cell r="E124" t="str">
            <v>OK</v>
          </cell>
        </row>
        <row r="125">
          <cell r="B125">
            <v>655</v>
          </cell>
          <cell r="C125" t="str">
            <v>Botafogo</v>
          </cell>
          <cell r="D125">
            <v>2000</v>
          </cell>
          <cell r="E125" t="str">
            <v>PENDENTE</v>
          </cell>
        </row>
        <row r="126">
          <cell r="B126">
            <v>2963</v>
          </cell>
          <cell r="C126" t="str">
            <v>Grêmio Náutico União</v>
          </cell>
          <cell r="D126">
            <v>1992</v>
          </cell>
          <cell r="E126" t="str">
            <v>OK</v>
          </cell>
        </row>
        <row r="127">
          <cell r="B127">
            <v>420</v>
          </cell>
          <cell r="C127" t="str">
            <v>Riachuelo</v>
          </cell>
          <cell r="D127">
            <v>2002</v>
          </cell>
          <cell r="E127" t="str">
            <v>PENDENTE</v>
          </cell>
        </row>
        <row r="128">
          <cell r="B128">
            <v>657</v>
          </cell>
          <cell r="C128" t="str">
            <v>Botafogo</v>
          </cell>
          <cell r="D128">
            <v>1998</v>
          </cell>
          <cell r="E128" t="str">
            <v>OK</v>
          </cell>
        </row>
        <row r="129">
          <cell r="B129">
            <v>3041</v>
          </cell>
          <cell r="C129" t="str">
            <v>Álvares Cabral</v>
          </cell>
          <cell r="D129">
            <v>2010</v>
          </cell>
          <cell r="E129" t="str">
            <v>OK</v>
          </cell>
        </row>
        <row r="130">
          <cell r="B130">
            <v>1218</v>
          </cell>
          <cell r="C130" t="str">
            <v>Botafogo</v>
          </cell>
          <cell r="D130">
            <v>1982</v>
          </cell>
          <cell r="E130" t="str">
            <v>PENDENTE</v>
          </cell>
        </row>
        <row r="131">
          <cell r="B131">
            <v>303</v>
          </cell>
          <cell r="C131" t="str">
            <v>GPA</v>
          </cell>
          <cell r="D131">
            <v>1993</v>
          </cell>
          <cell r="E131" t="str">
            <v>PENDENTE</v>
          </cell>
        </row>
        <row r="132">
          <cell r="B132">
            <v>2736</v>
          </cell>
          <cell r="C132" t="str">
            <v>Álvares Cabral</v>
          </cell>
          <cell r="D132">
            <v>2005</v>
          </cell>
          <cell r="E132" t="str">
            <v>PENDENTE</v>
          </cell>
        </row>
        <row r="133">
          <cell r="B133">
            <v>2922</v>
          </cell>
          <cell r="C133" t="str">
            <v>Centro Português</v>
          </cell>
          <cell r="D133">
            <v>2006</v>
          </cell>
          <cell r="E133" t="str">
            <v>OK</v>
          </cell>
        </row>
        <row r="134">
          <cell r="B134">
            <v>1390</v>
          </cell>
          <cell r="C134" t="str">
            <v>Vasco da Gama (RJ)</v>
          </cell>
          <cell r="D134">
            <v>1999</v>
          </cell>
          <cell r="E134" t="str">
            <v>PENDENTE</v>
          </cell>
        </row>
        <row r="135">
          <cell r="B135">
            <v>1389</v>
          </cell>
          <cell r="C135" t="str">
            <v>Flamengo</v>
          </cell>
          <cell r="D135">
            <v>2002</v>
          </cell>
          <cell r="E135" t="str">
            <v>OK</v>
          </cell>
        </row>
        <row r="136">
          <cell r="B136">
            <v>1621</v>
          </cell>
          <cell r="C136" t="str">
            <v>Botafogo</v>
          </cell>
          <cell r="D136">
            <v>1999</v>
          </cell>
          <cell r="E136" t="str">
            <v>PENDENTE</v>
          </cell>
        </row>
        <row r="137">
          <cell r="B137">
            <v>2175</v>
          </cell>
          <cell r="C137" t="str">
            <v>Botafogo</v>
          </cell>
          <cell r="D137">
            <v>2001</v>
          </cell>
          <cell r="E137" t="str">
            <v>PENDENTE</v>
          </cell>
        </row>
        <row r="138">
          <cell r="B138">
            <v>3020</v>
          </cell>
          <cell r="C138" t="str">
            <v>Grêmio Náutico União</v>
          </cell>
          <cell r="D138">
            <v>2008</v>
          </cell>
          <cell r="E138" t="str">
            <v>OK</v>
          </cell>
        </row>
        <row r="139">
          <cell r="B139">
            <v>543</v>
          </cell>
          <cell r="C139" t="str">
            <v>Álvares Cabral</v>
          </cell>
          <cell r="D139">
            <v>2000</v>
          </cell>
          <cell r="E139" t="str">
            <v>PENDENTE</v>
          </cell>
        </row>
        <row r="140">
          <cell r="B140">
            <v>651</v>
          </cell>
          <cell r="C140" t="str">
            <v>Flamengo</v>
          </cell>
          <cell r="D140">
            <v>2002</v>
          </cell>
          <cell r="E140" t="str">
            <v>OK</v>
          </cell>
        </row>
        <row r="141">
          <cell r="B141">
            <v>1713</v>
          </cell>
          <cell r="C141" t="str">
            <v>Flamengo</v>
          </cell>
          <cell r="D141">
            <v>2002</v>
          </cell>
          <cell r="E141" t="str">
            <v>PENDENTE</v>
          </cell>
        </row>
        <row r="142">
          <cell r="B142">
            <v>1041</v>
          </cell>
          <cell r="C142" t="str">
            <v>Flamengo</v>
          </cell>
          <cell r="D142">
            <v>2001</v>
          </cell>
          <cell r="E142" t="str">
            <v>PENDENTE</v>
          </cell>
        </row>
        <row r="143">
          <cell r="B143">
            <v>2201</v>
          </cell>
          <cell r="C143" t="str">
            <v>América</v>
          </cell>
          <cell r="D143">
            <v>1986</v>
          </cell>
          <cell r="E143" t="str">
            <v>OK</v>
          </cell>
        </row>
        <row r="144">
          <cell r="B144">
            <v>653</v>
          </cell>
          <cell r="C144" t="str">
            <v>Riachuelo</v>
          </cell>
          <cell r="D144">
            <v>2000</v>
          </cell>
          <cell r="E144" t="str">
            <v>PENDENTE</v>
          </cell>
        </row>
        <row r="145">
          <cell r="B145">
            <v>357</v>
          </cell>
          <cell r="C145" t="str">
            <v>Capibaribe</v>
          </cell>
          <cell r="D145">
            <v>1991</v>
          </cell>
          <cell r="E145" t="str">
            <v>PENDENTE</v>
          </cell>
        </row>
        <row r="146">
          <cell r="B146">
            <v>2610</v>
          </cell>
          <cell r="C146" t="str">
            <v>Vitória</v>
          </cell>
          <cell r="D146">
            <v>2004</v>
          </cell>
          <cell r="E146" t="str">
            <v>OK</v>
          </cell>
        </row>
        <row r="147">
          <cell r="B147">
            <v>1961</v>
          </cell>
          <cell r="C147" t="str">
            <v>Corinthians</v>
          </cell>
          <cell r="D147">
            <v>2002</v>
          </cell>
          <cell r="E147" t="str">
            <v>PENDENTE</v>
          </cell>
        </row>
        <row r="148">
          <cell r="B148">
            <v>635</v>
          </cell>
          <cell r="C148" t="str">
            <v>Vasco da Gama (RJ)</v>
          </cell>
          <cell r="D148">
            <v>1989</v>
          </cell>
          <cell r="E148" t="str">
            <v>PENDENTE</v>
          </cell>
        </row>
        <row r="149">
          <cell r="B149">
            <v>1840</v>
          </cell>
          <cell r="C149" t="str">
            <v>Álvares Cabral</v>
          </cell>
          <cell r="D149">
            <v>2001</v>
          </cell>
          <cell r="E149" t="str">
            <v>PENDENTE</v>
          </cell>
        </row>
        <row r="150">
          <cell r="B150">
            <v>2643</v>
          </cell>
          <cell r="C150" t="str">
            <v>Clube de Remo do RJ</v>
          </cell>
          <cell r="D150">
            <v>1998</v>
          </cell>
          <cell r="E150" t="str">
            <v>PENDENTE</v>
          </cell>
        </row>
        <row r="151">
          <cell r="B151">
            <v>2358</v>
          </cell>
          <cell r="C151" t="str">
            <v>Álvares Cabral</v>
          </cell>
          <cell r="D151">
            <v>2003</v>
          </cell>
          <cell r="E151" t="str">
            <v>PENDENTE</v>
          </cell>
        </row>
        <row r="152">
          <cell r="B152">
            <v>1612</v>
          </cell>
          <cell r="C152" t="str">
            <v>Botafogo</v>
          </cell>
          <cell r="D152">
            <v>2002</v>
          </cell>
          <cell r="E152" t="str">
            <v>PENDENTE</v>
          </cell>
        </row>
        <row r="153">
          <cell r="B153">
            <v>1103</v>
          </cell>
          <cell r="C153" t="str">
            <v>Flamengo</v>
          </cell>
          <cell r="D153">
            <v>1999</v>
          </cell>
          <cell r="E153" t="str">
            <v>PENDENTE</v>
          </cell>
        </row>
        <row r="154">
          <cell r="B154">
            <v>941</v>
          </cell>
          <cell r="C154" t="str">
            <v>Corinthians</v>
          </cell>
          <cell r="D154">
            <v>1988</v>
          </cell>
          <cell r="E154" t="str">
            <v>PENDENTE</v>
          </cell>
        </row>
        <row r="155">
          <cell r="B155">
            <v>2245</v>
          </cell>
          <cell r="C155" t="str">
            <v>Álvares Cabral</v>
          </cell>
          <cell r="D155">
            <v>2003</v>
          </cell>
          <cell r="E155" t="str">
            <v>OK</v>
          </cell>
        </row>
        <row r="156">
          <cell r="B156">
            <v>1964</v>
          </cell>
          <cell r="C156" t="str">
            <v>Cabanga</v>
          </cell>
          <cell r="D156">
            <v>1989</v>
          </cell>
          <cell r="E156" t="str">
            <v>PENDENTE</v>
          </cell>
        </row>
        <row r="157">
          <cell r="B157">
            <v>361</v>
          </cell>
          <cell r="C157" t="str">
            <v>Aldo Luz</v>
          </cell>
          <cell r="D157">
            <v>2001</v>
          </cell>
          <cell r="E157" t="str">
            <v>OK</v>
          </cell>
        </row>
        <row r="158">
          <cell r="B158">
            <v>2747</v>
          </cell>
          <cell r="C158" t="str">
            <v>São Salvador</v>
          </cell>
          <cell r="D158">
            <v>2004</v>
          </cell>
          <cell r="E158" t="str">
            <v>OK</v>
          </cell>
        </row>
        <row r="159">
          <cell r="B159">
            <v>1726</v>
          </cell>
          <cell r="C159" t="str">
            <v>Flamengo</v>
          </cell>
          <cell r="D159">
            <v>2000</v>
          </cell>
          <cell r="E159" t="str">
            <v>PENDENTE</v>
          </cell>
        </row>
        <row r="160">
          <cell r="B160">
            <v>2962</v>
          </cell>
          <cell r="C160" t="str">
            <v>Botafogo</v>
          </cell>
          <cell r="D160">
            <v>1998</v>
          </cell>
          <cell r="E160" t="str">
            <v>OK</v>
          </cell>
        </row>
        <row r="161">
          <cell r="B161">
            <v>72</v>
          </cell>
          <cell r="C161" t="str">
            <v>Vitória</v>
          </cell>
          <cell r="D161">
            <v>1999</v>
          </cell>
          <cell r="E161" t="str">
            <v>OK</v>
          </cell>
        </row>
        <row r="162">
          <cell r="B162">
            <v>1378</v>
          </cell>
          <cell r="C162" t="str">
            <v>Vasco da Gama (RJ)</v>
          </cell>
          <cell r="D162">
            <v>1996</v>
          </cell>
          <cell r="E162" t="str">
            <v>PENDENTE</v>
          </cell>
        </row>
        <row r="163">
          <cell r="B163">
            <v>1848</v>
          </cell>
          <cell r="C163" t="str">
            <v>Pinheiros</v>
          </cell>
          <cell r="D163">
            <v>2002</v>
          </cell>
          <cell r="E163" t="str">
            <v>PENDENTE</v>
          </cell>
        </row>
        <row r="164">
          <cell r="B164">
            <v>676</v>
          </cell>
          <cell r="C164" t="str">
            <v>Paysandu</v>
          </cell>
          <cell r="D164">
            <v>1994</v>
          </cell>
          <cell r="E164" t="str">
            <v>OK</v>
          </cell>
        </row>
        <row r="165">
          <cell r="B165">
            <v>1820</v>
          </cell>
          <cell r="C165" t="str">
            <v>Botafogo</v>
          </cell>
          <cell r="D165">
            <v>2004</v>
          </cell>
          <cell r="E165" t="str">
            <v>PENDENTE</v>
          </cell>
        </row>
        <row r="166">
          <cell r="B166">
            <v>558</v>
          </cell>
          <cell r="C166" t="str">
            <v>Vitória</v>
          </cell>
          <cell r="D166">
            <v>2000</v>
          </cell>
          <cell r="E166" t="str">
            <v>PENDENTE</v>
          </cell>
        </row>
        <row r="167">
          <cell r="B167">
            <v>661</v>
          </cell>
          <cell r="C167" t="str">
            <v>Botafogo</v>
          </cell>
          <cell r="D167">
            <v>1995</v>
          </cell>
          <cell r="E167" t="str">
            <v>PENDENTE</v>
          </cell>
        </row>
        <row r="168">
          <cell r="B168">
            <v>3038</v>
          </cell>
          <cell r="C168" t="str">
            <v>Álvares Cabral</v>
          </cell>
          <cell r="D168">
            <v>2007</v>
          </cell>
          <cell r="E168" t="str">
            <v>OK</v>
          </cell>
        </row>
        <row r="169">
          <cell r="B169">
            <v>3033</v>
          </cell>
          <cell r="C169" t="str">
            <v>Álvares Cabral</v>
          </cell>
          <cell r="D169">
            <v>2005</v>
          </cell>
          <cell r="E169" t="str">
            <v>OK</v>
          </cell>
        </row>
        <row r="170">
          <cell r="B170">
            <v>3152</v>
          </cell>
          <cell r="C170" t="str">
            <v>Martinelli</v>
          </cell>
          <cell r="D170">
            <v>2001</v>
          </cell>
          <cell r="E170" t="str">
            <v>OK</v>
          </cell>
        </row>
        <row r="171">
          <cell r="B171">
            <v>669</v>
          </cell>
          <cell r="C171" t="str">
            <v>Flamengo</v>
          </cell>
          <cell r="D171">
            <v>2000</v>
          </cell>
          <cell r="E171" t="str">
            <v>PENDENTE</v>
          </cell>
        </row>
        <row r="172">
          <cell r="B172">
            <v>1406</v>
          </cell>
          <cell r="C172" t="str">
            <v>Álvares Cabral</v>
          </cell>
          <cell r="D172">
            <v>2000</v>
          </cell>
          <cell r="E172" t="str">
            <v>PENDENTE</v>
          </cell>
        </row>
        <row r="173">
          <cell r="B173">
            <v>2308</v>
          </cell>
          <cell r="C173" t="str">
            <v>GPA</v>
          </cell>
          <cell r="D173">
            <v>2005</v>
          </cell>
          <cell r="E173" t="str">
            <v>PENDENTE</v>
          </cell>
        </row>
        <row r="174">
          <cell r="B174">
            <v>2019</v>
          </cell>
          <cell r="C174" t="str">
            <v>Grêmio Náutico União</v>
          </cell>
          <cell r="D174">
            <v>2005</v>
          </cell>
          <cell r="E174" t="str">
            <v>PENDENTE</v>
          </cell>
        </row>
        <row r="175">
          <cell r="B175">
            <v>2191</v>
          </cell>
          <cell r="C175" t="str">
            <v>Guajará</v>
          </cell>
          <cell r="D175">
            <v>2002</v>
          </cell>
          <cell r="E175" t="str">
            <v>PENDENTE</v>
          </cell>
        </row>
        <row r="176">
          <cell r="B176">
            <v>2029</v>
          </cell>
          <cell r="C176" t="str">
            <v>MBTC</v>
          </cell>
          <cell r="D176">
            <v>1978</v>
          </cell>
          <cell r="E176" t="str">
            <v>OK</v>
          </cell>
        </row>
        <row r="177">
          <cell r="B177">
            <v>1848</v>
          </cell>
          <cell r="C177" t="str">
            <v>Pinheiros</v>
          </cell>
          <cell r="D177">
            <v>2002</v>
          </cell>
          <cell r="E177" t="str">
            <v>PENDENTE</v>
          </cell>
        </row>
        <row r="178">
          <cell r="B178">
            <v>1799</v>
          </cell>
          <cell r="C178" t="str">
            <v>Flamengo</v>
          </cell>
          <cell r="D178">
            <v>1988</v>
          </cell>
          <cell r="E178" t="str">
            <v>PENDENTE</v>
          </cell>
        </row>
        <row r="179">
          <cell r="B179">
            <v>1720</v>
          </cell>
          <cell r="C179" t="str">
            <v>Flamengo</v>
          </cell>
          <cell r="D179">
            <v>2000</v>
          </cell>
          <cell r="E179" t="str">
            <v>PENDENTE</v>
          </cell>
        </row>
        <row r="180">
          <cell r="B180">
            <v>600</v>
          </cell>
          <cell r="C180" t="str">
            <v>MBTC</v>
          </cell>
          <cell r="D180">
            <v>1991</v>
          </cell>
          <cell r="E180" t="str">
            <v>OK</v>
          </cell>
        </row>
        <row r="181">
          <cell r="B181">
            <v>1069</v>
          </cell>
          <cell r="C181" t="str">
            <v>Botafogo</v>
          </cell>
          <cell r="D181">
            <v>1999</v>
          </cell>
          <cell r="E181" t="str">
            <v>OK</v>
          </cell>
        </row>
        <row r="182">
          <cell r="B182">
            <v>2317</v>
          </cell>
          <cell r="C182" t="str">
            <v>Paulistano</v>
          </cell>
          <cell r="D182">
            <v>2005</v>
          </cell>
          <cell r="E182" t="str">
            <v>PENDENTE</v>
          </cell>
        </row>
        <row r="183">
          <cell r="B183">
            <v>963</v>
          </cell>
          <cell r="C183" t="str">
            <v>Botafogo</v>
          </cell>
          <cell r="D183">
            <v>1995</v>
          </cell>
          <cell r="E183" t="str">
            <v>PENDENTE</v>
          </cell>
        </row>
        <row r="184">
          <cell r="B184">
            <v>1618</v>
          </cell>
          <cell r="C184" t="str">
            <v>Botafogo</v>
          </cell>
          <cell r="D184">
            <v>2004</v>
          </cell>
          <cell r="E184" t="str">
            <v>PENDENTE</v>
          </cell>
        </row>
        <row r="185">
          <cell r="B185">
            <v>3143</v>
          </cell>
          <cell r="C185" t="str">
            <v>Botafogo</v>
          </cell>
          <cell r="D185">
            <v>1981</v>
          </cell>
          <cell r="E185" t="str">
            <v>OK</v>
          </cell>
        </row>
        <row r="186">
          <cell r="B186">
            <v>1613</v>
          </cell>
          <cell r="C186" t="str">
            <v>Botafogo</v>
          </cell>
          <cell r="D186">
            <v>1997</v>
          </cell>
          <cell r="E186" t="str">
            <v>PENDENTE</v>
          </cell>
        </row>
        <row r="187">
          <cell r="B187">
            <v>853</v>
          </cell>
          <cell r="C187" t="str">
            <v>Álvares Cabral</v>
          </cell>
          <cell r="D187">
            <v>1991</v>
          </cell>
          <cell r="E187" t="str">
            <v>OK</v>
          </cell>
        </row>
        <row r="188">
          <cell r="B188">
            <v>3050</v>
          </cell>
          <cell r="C188" t="str">
            <v>Martinelli</v>
          </cell>
          <cell r="D188">
            <v>2008</v>
          </cell>
          <cell r="E188" t="str">
            <v>OK</v>
          </cell>
        </row>
        <row r="189">
          <cell r="B189">
            <v>2946</v>
          </cell>
          <cell r="C189" t="str">
            <v>Botafogo</v>
          </cell>
          <cell r="D189">
            <v>2003</v>
          </cell>
          <cell r="E189" t="str">
            <v>OK</v>
          </cell>
        </row>
        <row r="190">
          <cell r="B190">
            <v>2593</v>
          </cell>
          <cell r="C190" t="str">
            <v>Potengy</v>
          </cell>
          <cell r="D190">
            <v>2004</v>
          </cell>
          <cell r="E190" t="str">
            <v>PENDENTE</v>
          </cell>
        </row>
        <row r="191">
          <cell r="B191">
            <v>605</v>
          </cell>
          <cell r="C191" t="str">
            <v>Guanabara</v>
          </cell>
          <cell r="D191">
            <v>1982</v>
          </cell>
          <cell r="E191" t="str">
            <v>PENDENTE</v>
          </cell>
        </row>
        <row r="192">
          <cell r="B192">
            <v>2043</v>
          </cell>
          <cell r="C192" t="str">
            <v>Minas Brasília Tênis Clube</v>
          </cell>
          <cell r="D192">
            <v>1976</v>
          </cell>
          <cell r="E192" t="str">
            <v>PENDENTE</v>
          </cell>
        </row>
        <row r="193">
          <cell r="B193">
            <v>1739</v>
          </cell>
          <cell r="C193" t="str">
            <v>Flamengo</v>
          </cell>
          <cell r="D193">
            <v>2000</v>
          </cell>
          <cell r="E193" t="str">
            <v>PENDENTE</v>
          </cell>
        </row>
        <row r="194">
          <cell r="B194">
            <v>1456</v>
          </cell>
          <cell r="C194" t="str">
            <v>Botafogo</v>
          </cell>
          <cell r="D194">
            <v>1999</v>
          </cell>
          <cell r="E194" t="str">
            <v>OK</v>
          </cell>
        </row>
        <row r="195">
          <cell r="B195">
            <v>2010</v>
          </cell>
          <cell r="C195" t="str">
            <v>Minas Brasília Tênis Clube</v>
          </cell>
          <cell r="D195">
            <v>1992</v>
          </cell>
          <cell r="E195" t="str">
            <v>OK</v>
          </cell>
        </row>
        <row r="196">
          <cell r="B196">
            <v>3081</v>
          </cell>
          <cell r="C196" t="str">
            <v>Sport Natal</v>
          </cell>
          <cell r="D196">
            <v>1983</v>
          </cell>
          <cell r="E196" t="str">
            <v>OK</v>
          </cell>
        </row>
        <row r="197">
          <cell r="B197">
            <v>2059</v>
          </cell>
          <cell r="C197" t="str">
            <v>Capibaribe</v>
          </cell>
          <cell r="D197">
            <v>2000</v>
          </cell>
          <cell r="E197" t="str">
            <v>PENDENTE</v>
          </cell>
        </row>
        <row r="198">
          <cell r="B198">
            <v>2556</v>
          </cell>
          <cell r="C198" t="str">
            <v>Potengy</v>
          </cell>
          <cell r="D198">
            <v>2001</v>
          </cell>
          <cell r="E198" t="str">
            <v>OK</v>
          </cell>
        </row>
        <row r="199">
          <cell r="B199">
            <v>148</v>
          </cell>
          <cell r="C199" t="str">
            <v>Álvares Cabral</v>
          </cell>
          <cell r="D199">
            <v>1991</v>
          </cell>
          <cell r="E199" t="str">
            <v>PENDENTE</v>
          </cell>
        </row>
        <row r="200">
          <cell r="B200">
            <v>2947</v>
          </cell>
          <cell r="C200" t="str">
            <v>Botafogo</v>
          </cell>
          <cell r="D200">
            <v>1988</v>
          </cell>
          <cell r="E200" t="str">
            <v>OK</v>
          </cell>
        </row>
        <row r="201">
          <cell r="B201">
            <v>2943</v>
          </cell>
          <cell r="C201" t="str">
            <v>Botafogo</v>
          </cell>
          <cell r="D201">
            <v>2007</v>
          </cell>
          <cell r="E201" t="str">
            <v>OK</v>
          </cell>
        </row>
        <row r="202">
          <cell r="B202">
            <v>770</v>
          </cell>
          <cell r="C202" t="str">
            <v>Pinheiros</v>
          </cell>
          <cell r="D202">
            <v>1977</v>
          </cell>
          <cell r="E202" t="str">
            <v>OK</v>
          </cell>
        </row>
        <row r="203">
          <cell r="B203">
            <v>761</v>
          </cell>
          <cell r="C203" t="str">
            <v>Flamengo</v>
          </cell>
          <cell r="D203">
            <v>1999</v>
          </cell>
          <cell r="E203" t="str">
            <v>PENDENTE</v>
          </cell>
        </row>
        <row r="204">
          <cell r="B204">
            <v>124</v>
          </cell>
          <cell r="C204" t="str">
            <v>GPA</v>
          </cell>
          <cell r="D204">
            <v>1980</v>
          </cell>
          <cell r="E204" t="str">
            <v>PENDENTE</v>
          </cell>
        </row>
        <row r="205">
          <cell r="B205">
            <v>2009</v>
          </cell>
          <cell r="C205" t="str">
            <v>ASBAC</v>
          </cell>
          <cell r="D205">
            <v>1986</v>
          </cell>
          <cell r="E205" t="str">
            <v>PENDENTE</v>
          </cell>
        </row>
        <row r="206">
          <cell r="B206">
            <v>2357</v>
          </cell>
          <cell r="C206" t="str">
            <v>Álvares Cabral</v>
          </cell>
          <cell r="D206">
            <v>2003</v>
          </cell>
          <cell r="E206" t="str">
            <v>PENDENTE</v>
          </cell>
        </row>
        <row r="207">
          <cell r="B207">
            <v>1619</v>
          </cell>
          <cell r="C207" t="str">
            <v>Botafogo</v>
          </cell>
          <cell r="D207">
            <v>2001</v>
          </cell>
          <cell r="E207" t="str">
            <v>PENDENTE</v>
          </cell>
        </row>
        <row r="208">
          <cell r="B208">
            <v>2270</v>
          </cell>
          <cell r="C208" t="str">
            <v>Clube do Remo</v>
          </cell>
          <cell r="D208">
            <v>2003</v>
          </cell>
          <cell r="E208" t="str">
            <v>PENDENTE</v>
          </cell>
        </row>
        <row r="209">
          <cell r="B209">
            <v>2052</v>
          </cell>
          <cell r="C209" t="str">
            <v>Clube do Remo</v>
          </cell>
          <cell r="D209">
            <v>2000</v>
          </cell>
          <cell r="E209" t="str">
            <v>PENDENTE</v>
          </cell>
        </row>
        <row r="210">
          <cell r="B210">
            <v>709</v>
          </cell>
          <cell r="C210" t="str">
            <v>Botafogo</v>
          </cell>
          <cell r="D210">
            <v>1998</v>
          </cell>
          <cell r="E210" t="str">
            <v>OK</v>
          </cell>
        </row>
        <row r="211">
          <cell r="B211">
            <v>3118</v>
          </cell>
          <cell r="C211" t="str">
            <v>Vasco da Gama (RJ)</v>
          </cell>
          <cell r="D211">
            <v>2006</v>
          </cell>
          <cell r="E211" t="str">
            <v>OK</v>
          </cell>
        </row>
        <row r="212">
          <cell r="B212">
            <v>57</v>
          </cell>
          <cell r="C212" t="str">
            <v>Saldanha da Gama</v>
          </cell>
          <cell r="D212">
            <v>1998</v>
          </cell>
          <cell r="E212" t="str">
            <v>PENDENTE</v>
          </cell>
        </row>
        <row r="213">
          <cell r="B213">
            <v>1842</v>
          </cell>
          <cell r="C213" t="str">
            <v>Grêmio Náutico União</v>
          </cell>
          <cell r="D213">
            <v>2001</v>
          </cell>
          <cell r="E213" t="str">
            <v>OK</v>
          </cell>
        </row>
        <row r="214">
          <cell r="B214">
            <v>2305</v>
          </cell>
          <cell r="C214" t="str">
            <v>América</v>
          </cell>
          <cell r="D214">
            <v>2005</v>
          </cell>
          <cell r="E214" t="str">
            <v>OK</v>
          </cell>
        </row>
        <row r="215">
          <cell r="B215">
            <v>1408</v>
          </cell>
          <cell r="C215" t="str">
            <v>Flamengo</v>
          </cell>
          <cell r="D215">
            <v>1996</v>
          </cell>
          <cell r="E215" t="str">
            <v>PENDENTE</v>
          </cell>
        </row>
        <row r="216">
          <cell r="B216">
            <v>1487</v>
          </cell>
          <cell r="C216" t="str">
            <v>URVEC</v>
          </cell>
          <cell r="D216">
            <v>1994</v>
          </cell>
          <cell r="E216" t="str">
            <v>PENDENTE</v>
          </cell>
        </row>
        <row r="217">
          <cell r="B217">
            <v>2674</v>
          </cell>
          <cell r="C217" t="str">
            <v>Álvares Cabral</v>
          </cell>
          <cell r="D217">
            <v>2004</v>
          </cell>
          <cell r="E217" t="str">
            <v>OK</v>
          </cell>
        </row>
        <row r="218">
          <cell r="B218">
            <v>1996</v>
          </cell>
          <cell r="C218" t="str">
            <v>Clube de Regatas Curitiba</v>
          </cell>
          <cell r="D218">
            <v>2003</v>
          </cell>
          <cell r="E218" t="str">
            <v>OK</v>
          </cell>
        </row>
        <row r="219">
          <cell r="B219">
            <v>2770</v>
          </cell>
          <cell r="C219" t="str">
            <v>Álvares Cabral</v>
          </cell>
          <cell r="D219">
            <v>2007</v>
          </cell>
          <cell r="E219" t="str">
            <v>OK</v>
          </cell>
        </row>
        <row r="220">
          <cell r="B220">
            <v>2121</v>
          </cell>
          <cell r="C220" t="str">
            <v>Vasco da Gama (RJ)</v>
          </cell>
          <cell r="D220">
            <v>2001</v>
          </cell>
          <cell r="E220" t="str">
            <v>PENDENTE</v>
          </cell>
        </row>
        <row r="221">
          <cell r="B221">
            <v>2923</v>
          </cell>
          <cell r="C221" t="str">
            <v>Centro Português</v>
          </cell>
          <cell r="D221">
            <v>2004</v>
          </cell>
          <cell r="E221" t="str">
            <v>OK</v>
          </cell>
        </row>
        <row r="222">
          <cell r="B222">
            <v>748</v>
          </cell>
          <cell r="C222" t="str">
            <v>Flamengo</v>
          </cell>
          <cell r="D222">
            <v>1995</v>
          </cell>
          <cell r="E222" t="str">
            <v>OK</v>
          </cell>
        </row>
        <row r="223">
          <cell r="B223">
            <v>2597</v>
          </cell>
          <cell r="C223" t="str">
            <v>Potengy</v>
          </cell>
          <cell r="D223">
            <v>2004</v>
          </cell>
          <cell r="E223" t="str">
            <v>OK</v>
          </cell>
        </row>
        <row r="224">
          <cell r="B224">
            <v>1722</v>
          </cell>
          <cell r="C224" t="str">
            <v>Flamengo</v>
          </cell>
          <cell r="D224">
            <v>2000</v>
          </cell>
          <cell r="E224" t="str">
            <v>OK</v>
          </cell>
        </row>
        <row r="225">
          <cell r="B225">
            <v>1400</v>
          </cell>
          <cell r="C225" t="str">
            <v>Botafogo</v>
          </cell>
          <cell r="D225">
            <v>1988</v>
          </cell>
          <cell r="E225" t="str">
            <v>OK</v>
          </cell>
        </row>
        <row r="226">
          <cell r="B226">
            <v>2642</v>
          </cell>
          <cell r="C226" t="str">
            <v>Álvares Cabral</v>
          </cell>
          <cell r="D226">
            <v>1998</v>
          </cell>
          <cell r="E226" t="str">
            <v>PENDENTE</v>
          </cell>
        </row>
        <row r="227">
          <cell r="B227">
            <v>1553</v>
          </cell>
          <cell r="C227" t="str">
            <v>Náutico PE</v>
          </cell>
          <cell r="D227">
            <v>1997</v>
          </cell>
          <cell r="E227" t="str">
            <v>PENDENTE</v>
          </cell>
        </row>
        <row r="228">
          <cell r="B228">
            <v>2193</v>
          </cell>
          <cell r="C228" t="str">
            <v>Guajará</v>
          </cell>
          <cell r="D228">
            <v>2002</v>
          </cell>
          <cell r="E228" t="str">
            <v>PENDENTE</v>
          </cell>
        </row>
        <row r="229">
          <cell r="B229">
            <v>597</v>
          </cell>
          <cell r="C229" t="str">
            <v>Clube do Remo</v>
          </cell>
          <cell r="D229">
            <v>1988</v>
          </cell>
          <cell r="E229" t="str">
            <v>PENDENTE</v>
          </cell>
        </row>
        <row r="230">
          <cell r="B230">
            <v>1176</v>
          </cell>
          <cell r="C230" t="str">
            <v>Flamengo</v>
          </cell>
          <cell r="D230">
            <v>1988</v>
          </cell>
          <cell r="E230" t="str">
            <v>OK</v>
          </cell>
        </row>
        <row r="231">
          <cell r="B231">
            <v>880</v>
          </cell>
          <cell r="C231" t="str">
            <v>Corinthians</v>
          </cell>
          <cell r="D231">
            <v>1981</v>
          </cell>
          <cell r="E231" t="str">
            <v>PENDENTE</v>
          </cell>
        </row>
        <row r="232">
          <cell r="B232">
            <v>717</v>
          </cell>
          <cell r="C232" t="str">
            <v>Botafogo</v>
          </cell>
          <cell r="D232">
            <v>1986</v>
          </cell>
          <cell r="E232" t="str">
            <v>OK</v>
          </cell>
        </row>
        <row r="233">
          <cell r="B233">
            <v>67</v>
          </cell>
          <cell r="C233" t="str">
            <v>Vitória</v>
          </cell>
          <cell r="D233">
            <v>1993</v>
          </cell>
          <cell r="E233" t="str">
            <v>PENDENTE</v>
          </cell>
        </row>
        <row r="234">
          <cell r="B234">
            <v>375</v>
          </cell>
          <cell r="C234" t="str">
            <v>Paysandu</v>
          </cell>
          <cell r="D234">
            <v>1989</v>
          </cell>
          <cell r="E234" t="str">
            <v>PENDENTE</v>
          </cell>
        </row>
        <row r="235">
          <cell r="B235">
            <v>2375</v>
          </cell>
          <cell r="C235" t="str">
            <v>América</v>
          </cell>
          <cell r="D235">
            <v>2007</v>
          </cell>
          <cell r="E235" t="str">
            <v>OK</v>
          </cell>
        </row>
        <row r="236">
          <cell r="B236">
            <v>2605</v>
          </cell>
          <cell r="C236" t="str">
            <v>Paysandu</v>
          </cell>
          <cell r="D236">
            <v>2001</v>
          </cell>
          <cell r="E236" t="str">
            <v>PENDENTE</v>
          </cell>
        </row>
        <row r="237">
          <cell r="B237">
            <v>1995</v>
          </cell>
          <cell r="C237" t="str">
            <v>Clube de Regatas Curitiba</v>
          </cell>
          <cell r="D237">
            <v>2003</v>
          </cell>
          <cell r="E237" t="str">
            <v>OK</v>
          </cell>
        </row>
        <row r="238">
          <cell r="B238">
            <v>2713</v>
          </cell>
          <cell r="C238" t="str">
            <v>URVEC</v>
          </cell>
          <cell r="D238">
            <v>2003</v>
          </cell>
          <cell r="E238" t="str">
            <v>PENDENTE</v>
          </cell>
        </row>
        <row r="239">
          <cell r="B239">
            <v>2203</v>
          </cell>
          <cell r="C239" t="str">
            <v>Pinheiros</v>
          </cell>
          <cell r="D239">
            <v>2005</v>
          </cell>
          <cell r="E239" t="str">
            <v>PENDENTE</v>
          </cell>
        </row>
        <row r="240">
          <cell r="B240">
            <v>2551</v>
          </cell>
          <cell r="C240" t="str">
            <v>Centro Português</v>
          </cell>
          <cell r="D240">
            <v>2006</v>
          </cell>
          <cell r="E240" t="str">
            <v>PENDENTE</v>
          </cell>
        </row>
        <row r="241">
          <cell r="B241">
            <v>2772</v>
          </cell>
          <cell r="C241" t="str">
            <v>Álvares Cabral</v>
          </cell>
          <cell r="D241">
            <v>2004</v>
          </cell>
          <cell r="E241" t="str">
            <v>PENDENTE</v>
          </cell>
        </row>
        <row r="242">
          <cell r="B242">
            <v>2153</v>
          </cell>
          <cell r="C242" t="str">
            <v>Flamengo</v>
          </cell>
          <cell r="D242">
            <v>2004</v>
          </cell>
          <cell r="E242" t="str">
            <v>PENDENTE</v>
          </cell>
        </row>
        <row r="243">
          <cell r="B243">
            <v>371</v>
          </cell>
          <cell r="C243" t="str">
            <v>Paysandu</v>
          </cell>
          <cell r="D243">
            <v>1977</v>
          </cell>
          <cell r="E243" t="str">
            <v>PENDENTE</v>
          </cell>
        </row>
        <row r="244">
          <cell r="B244">
            <v>1641</v>
          </cell>
          <cell r="C244" t="str">
            <v>Botafogo</v>
          </cell>
          <cell r="D244">
            <v>2003</v>
          </cell>
          <cell r="E244" t="str">
            <v>PENDENTE</v>
          </cell>
        </row>
        <row r="245">
          <cell r="B245">
            <v>3070</v>
          </cell>
          <cell r="C245" t="str">
            <v>Guajará</v>
          </cell>
          <cell r="D245">
            <v>2006</v>
          </cell>
          <cell r="E245" t="str">
            <v>OK</v>
          </cell>
        </row>
        <row r="246">
          <cell r="B246">
            <v>2902</v>
          </cell>
          <cell r="C246" t="str">
            <v>Piraquê</v>
          </cell>
          <cell r="D246">
            <v>1973</v>
          </cell>
          <cell r="E246" t="str">
            <v>OK</v>
          </cell>
        </row>
        <row r="247">
          <cell r="B247">
            <v>2682</v>
          </cell>
          <cell r="C247" t="str">
            <v>Clube do Remo</v>
          </cell>
          <cell r="D247">
            <v>2005</v>
          </cell>
          <cell r="E247" t="str">
            <v>PENDENTE</v>
          </cell>
        </row>
        <row r="248">
          <cell r="B248">
            <v>923</v>
          </cell>
          <cell r="C248" t="str">
            <v>Flamengo</v>
          </cell>
          <cell r="D248">
            <v>1998</v>
          </cell>
          <cell r="E248" t="str">
            <v>PENDENTE</v>
          </cell>
        </row>
        <row r="249">
          <cell r="B249">
            <v>2693</v>
          </cell>
          <cell r="C249" t="str">
            <v>Flamengo</v>
          </cell>
          <cell r="D249">
            <v>2005</v>
          </cell>
          <cell r="E249" t="str">
            <v>PENDENTE</v>
          </cell>
        </row>
        <row r="250">
          <cell r="B250">
            <v>1761</v>
          </cell>
          <cell r="C250" t="str">
            <v>Flamengo</v>
          </cell>
          <cell r="D250">
            <v>2003</v>
          </cell>
          <cell r="E250" t="str">
            <v>PENDENTE</v>
          </cell>
        </row>
        <row r="251">
          <cell r="B251">
            <v>161</v>
          </cell>
          <cell r="C251" t="str">
            <v>GPA</v>
          </cell>
          <cell r="D251">
            <v>1976</v>
          </cell>
          <cell r="E251" t="str">
            <v>PENDENTE</v>
          </cell>
        </row>
        <row r="252">
          <cell r="B252">
            <v>1026</v>
          </cell>
          <cell r="C252" t="str">
            <v>MBTC</v>
          </cell>
          <cell r="D252">
            <v>1989</v>
          </cell>
          <cell r="E252" t="str">
            <v>PENDENTE</v>
          </cell>
        </row>
        <row r="253">
          <cell r="B253">
            <v>1800</v>
          </cell>
          <cell r="C253" t="str">
            <v>URVEC</v>
          </cell>
          <cell r="D253">
            <v>2003</v>
          </cell>
          <cell r="E253" t="str">
            <v>PENDENTE</v>
          </cell>
        </row>
        <row r="254">
          <cell r="B254">
            <v>1793</v>
          </cell>
          <cell r="C254" t="str">
            <v>Vasco da Gama (RJ)</v>
          </cell>
          <cell r="D254">
            <v>2000</v>
          </cell>
          <cell r="E254" t="str">
            <v>PENDENTE</v>
          </cell>
        </row>
        <row r="255">
          <cell r="B255">
            <v>1737</v>
          </cell>
          <cell r="C255" t="str">
            <v>Flamengo</v>
          </cell>
          <cell r="D255">
            <v>2003</v>
          </cell>
          <cell r="E255" t="str">
            <v>PENDENTE</v>
          </cell>
        </row>
        <row r="256">
          <cell r="B256">
            <v>2295</v>
          </cell>
          <cell r="C256" t="str">
            <v>Clube do Remo</v>
          </cell>
          <cell r="D256">
            <v>2001</v>
          </cell>
          <cell r="E256" t="str">
            <v>PENDENTE</v>
          </cell>
        </row>
        <row r="257">
          <cell r="B257">
            <v>2764</v>
          </cell>
          <cell r="C257" t="str">
            <v>Paysandu</v>
          </cell>
          <cell r="D257">
            <v>2004</v>
          </cell>
          <cell r="E257" t="str">
            <v>OK</v>
          </cell>
        </row>
        <row r="258">
          <cell r="B258">
            <v>1474</v>
          </cell>
          <cell r="C258" t="str">
            <v>Clube de Remo do RJ</v>
          </cell>
          <cell r="D258">
            <v>1976</v>
          </cell>
          <cell r="E258" t="str">
            <v>PENDENTE</v>
          </cell>
        </row>
        <row r="259">
          <cell r="B259">
            <v>658</v>
          </cell>
          <cell r="C259" t="str">
            <v>Botafogo</v>
          </cell>
          <cell r="D259">
            <v>1995</v>
          </cell>
          <cell r="E259" t="str">
            <v>PENDENTE</v>
          </cell>
        </row>
        <row r="260">
          <cell r="B260">
            <v>2897</v>
          </cell>
          <cell r="C260" t="str">
            <v>Guajará</v>
          </cell>
          <cell r="D260">
            <v>2004</v>
          </cell>
          <cell r="E260" t="str">
            <v>PENDENTE</v>
          </cell>
        </row>
        <row r="261">
          <cell r="B261">
            <v>1071</v>
          </cell>
          <cell r="C261" t="str">
            <v>Botafogo</v>
          </cell>
          <cell r="D261">
            <v>2001</v>
          </cell>
          <cell r="E261" t="str">
            <v>PENDENTE</v>
          </cell>
        </row>
        <row r="262">
          <cell r="B262">
            <v>2646</v>
          </cell>
          <cell r="C262" t="str">
            <v>Bandeirante</v>
          </cell>
          <cell r="D262">
            <v>1998</v>
          </cell>
          <cell r="E262" t="str">
            <v>PENDENTE</v>
          </cell>
        </row>
        <row r="263">
          <cell r="B263">
            <v>2768</v>
          </cell>
          <cell r="C263" t="str">
            <v>Álvares Cabral</v>
          </cell>
          <cell r="D263">
            <v>2004</v>
          </cell>
          <cell r="E263" t="str">
            <v>PENDENTE</v>
          </cell>
        </row>
        <row r="264">
          <cell r="B264">
            <v>718</v>
          </cell>
          <cell r="C264" t="str">
            <v>Flamengo</v>
          </cell>
          <cell r="D264">
            <v>1987</v>
          </cell>
          <cell r="E264" t="str">
            <v>OK</v>
          </cell>
        </row>
        <row r="265">
          <cell r="B265">
            <v>1923</v>
          </cell>
          <cell r="C265" t="str">
            <v>Cabanga</v>
          </cell>
          <cell r="D265">
            <v>1990</v>
          </cell>
          <cell r="E265" t="str">
            <v>PENDENTE</v>
          </cell>
        </row>
        <row r="266">
          <cell r="B266">
            <v>1740</v>
          </cell>
          <cell r="C266" t="str">
            <v>São Salvador</v>
          </cell>
          <cell r="D266">
            <v>1999</v>
          </cell>
          <cell r="E266" t="str">
            <v>PENDENTE</v>
          </cell>
        </row>
        <row r="267">
          <cell r="B267">
            <v>2140</v>
          </cell>
          <cell r="C267" t="str">
            <v>Flamengo</v>
          </cell>
          <cell r="D267">
            <v>2003</v>
          </cell>
          <cell r="E267" t="str">
            <v>PENDENTE</v>
          </cell>
        </row>
        <row r="268">
          <cell r="B268">
            <v>2287</v>
          </cell>
          <cell r="C268" t="str">
            <v>Clube do Remo</v>
          </cell>
          <cell r="D268">
            <v>2004</v>
          </cell>
          <cell r="E268" t="str">
            <v>PENDENTE</v>
          </cell>
        </row>
        <row r="269">
          <cell r="B269">
            <v>2739</v>
          </cell>
          <cell r="C269" t="str">
            <v>Sport Natal</v>
          </cell>
          <cell r="D269">
            <v>2003</v>
          </cell>
          <cell r="E269" t="str">
            <v>PENDENTE</v>
          </cell>
        </row>
        <row r="270">
          <cell r="B270">
            <v>2218</v>
          </cell>
          <cell r="C270" t="str">
            <v>Clube de Regatas Curitiba</v>
          </cell>
          <cell r="D270">
            <v>2002</v>
          </cell>
          <cell r="E270" t="str">
            <v>OK</v>
          </cell>
        </row>
        <row r="271">
          <cell r="B271">
            <v>21</v>
          </cell>
          <cell r="C271" t="str">
            <v>Martinelli</v>
          </cell>
          <cell r="D271">
            <v>1994</v>
          </cell>
          <cell r="E271" t="str">
            <v>PENDENTE</v>
          </cell>
        </row>
        <row r="272">
          <cell r="B272">
            <v>2653</v>
          </cell>
          <cell r="C272" t="str">
            <v>Flamengo</v>
          </cell>
          <cell r="D272">
            <v>2001</v>
          </cell>
          <cell r="E272" t="str">
            <v>PENDENTE</v>
          </cell>
        </row>
        <row r="273">
          <cell r="B273">
            <v>2675</v>
          </cell>
          <cell r="C273" t="str">
            <v>Crossrowing</v>
          </cell>
          <cell r="D273">
            <v>2005</v>
          </cell>
          <cell r="E273" t="str">
            <v>OK</v>
          </cell>
        </row>
        <row r="274">
          <cell r="B274">
            <v>1191</v>
          </cell>
          <cell r="C274" t="str">
            <v>Corinthians</v>
          </cell>
          <cell r="D274">
            <v>2001</v>
          </cell>
          <cell r="E274" t="str">
            <v>PENDENTE</v>
          </cell>
        </row>
        <row r="275">
          <cell r="B275">
            <v>976</v>
          </cell>
          <cell r="C275" t="str">
            <v>Flamengo</v>
          </cell>
          <cell r="D275">
            <v>1999</v>
          </cell>
          <cell r="E275" t="str">
            <v>OK</v>
          </cell>
        </row>
        <row r="276">
          <cell r="B276">
            <v>1731</v>
          </cell>
          <cell r="C276" t="str">
            <v>Corinthians</v>
          </cell>
          <cell r="D276">
            <v>2001</v>
          </cell>
          <cell r="E276" t="str">
            <v>OK</v>
          </cell>
        </row>
        <row r="277">
          <cell r="B277">
            <v>1574</v>
          </cell>
          <cell r="C277" t="str">
            <v>Capibaribe</v>
          </cell>
          <cell r="D277">
            <v>1996</v>
          </cell>
          <cell r="E277" t="str">
            <v>OK</v>
          </cell>
        </row>
        <row r="278">
          <cell r="B278">
            <v>962</v>
          </cell>
          <cell r="C278" t="str">
            <v>Corinthians</v>
          </cell>
          <cell r="D278">
            <v>1983</v>
          </cell>
          <cell r="E278" t="str">
            <v>PENDENTE</v>
          </cell>
        </row>
        <row r="279">
          <cell r="B279">
            <v>1885</v>
          </cell>
          <cell r="C279" t="str">
            <v>Sport Natal</v>
          </cell>
          <cell r="D279">
            <v>2001</v>
          </cell>
          <cell r="E279" t="str">
            <v>PENDENTE</v>
          </cell>
        </row>
        <row r="280">
          <cell r="B280">
            <v>866</v>
          </cell>
          <cell r="C280" t="str">
            <v>Piraquê</v>
          </cell>
          <cell r="D280">
            <v>1978</v>
          </cell>
          <cell r="E280" t="str">
            <v>OK</v>
          </cell>
        </row>
        <row r="281">
          <cell r="B281">
            <v>1560</v>
          </cell>
          <cell r="C281" t="str">
            <v>Álvares Cabral</v>
          </cell>
          <cell r="D281">
            <v>2003</v>
          </cell>
          <cell r="E281" t="str">
            <v>PENDENTE</v>
          </cell>
        </row>
        <row r="282">
          <cell r="B282">
            <v>1660</v>
          </cell>
          <cell r="C282" t="str">
            <v>Capital do Remo</v>
          </cell>
          <cell r="D282">
            <v>1978</v>
          </cell>
          <cell r="E282" t="str">
            <v>OK</v>
          </cell>
        </row>
        <row r="283">
          <cell r="B283">
            <v>174</v>
          </cell>
          <cell r="C283" t="str">
            <v>Flamengo</v>
          </cell>
          <cell r="D283">
            <v>1991</v>
          </cell>
          <cell r="E283" t="str">
            <v>PENDENTE</v>
          </cell>
        </row>
        <row r="284">
          <cell r="B284">
            <v>2188</v>
          </cell>
          <cell r="C284" t="str">
            <v>Guajará</v>
          </cell>
          <cell r="D284">
            <v>2002</v>
          </cell>
          <cell r="E284" t="str">
            <v>OK</v>
          </cell>
        </row>
        <row r="285">
          <cell r="B285">
            <v>363</v>
          </cell>
          <cell r="C285" t="str">
            <v>Flamengo</v>
          </cell>
          <cell r="D285">
            <v>2002</v>
          </cell>
          <cell r="E285" t="str">
            <v>OK</v>
          </cell>
        </row>
        <row r="286">
          <cell r="B286">
            <v>2285</v>
          </cell>
          <cell r="C286" t="str">
            <v>Clube do Remo</v>
          </cell>
          <cell r="D286">
            <v>2002</v>
          </cell>
          <cell r="E286" t="str">
            <v>PENDENTE</v>
          </cell>
        </row>
        <row r="287">
          <cell r="B287">
            <v>2921</v>
          </cell>
          <cell r="C287" t="str">
            <v>Sport Natal</v>
          </cell>
          <cell r="D287">
            <v>2004</v>
          </cell>
          <cell r="E287" t="str">
            <v>OK</v>
          </cell>
        </row>
        <row r="288">
          <cell r="B288">
            <v>1062</v>
          </cell>
          <cell r="C288" t="str">
            <v>Botafogo</v>
          </cell>
          <cell r="D288">
            <v>1999</v>
          </cell>
          <cell r="E288" t="str">
            <v>PENDENTE</v>
          </cell>
        </row>
        <row r="289">
          <cell r="B289">
            <v>2603</v>
          </cell>
          <cell r="C289" t="str">
            <v>Guajará</v>
          </cell>
          <cell r="D289">
            <v>1997</v>
          </cell>
          <cell r="E289" t="str">
            <v>PENDENTE</v>
          </cell>
        </row>
        <row r="290">
          <cell r="B290">
            <v>1331</v>
          </cell>
          <cell r="C290" t="str">
            <v>Sport Recife</v>
          </cell>
          <cell r="D290">
            <v>1980</v>
          </cell>
          <cell r="E290" t="str">
            <v>PENDENTE</v>
          </cell>
        </row>
        <row r="291">
          <cell r="B291">
            <v>2266</v>
          </cell>
          <cell r="C291" t="str">
            <v>Clube do Remo</v>
          </cell>
          <cell r="D291">
            <v>2004</v>
          </cell>
          <cell r="E291" t="str">
            <v>OK</v>
          </cell>
        </row>
        <row r="292">
          <cell r="B292">
            <v>3072</v>
          </cell>
          <cell r="C292" t="str">
            <v>Guajará</v>
          </cell>
          <cell r="D292">
            <v>2004</v>
          </cell>
          <cell r="E292" t="str">
            <v>OK</v>
          </cell>
        </row>
        <row r="293">
          <cell r="B293">
            <v>3048</v>
          </cell>
          <cell r="C293" t="str">
            <v>Martinelli</v>
          </cell>
          <cell r="D293">
            <v>2009</v>
          </cell>
          <cell r="E293" t="str">
            <v>OK</v>
          </cell>
        </row>
        <row r="294">
          <cell r="B294">
            <v>1045</v>
          </cell>
          <cell r="C294" t="str">
            <v>CEPEUSP</v>
          </cell>
          <cell r="D294">
            <v>1987</v>
          </cell>
          <cell r="E294" t="str">
            <v>PENDENTE</v>
          </cell>
        </row>
        <row r="295">
          <cell r="B295">
            <v>2051</v>
          </cell>
          <cell r="C295" t="str">
            <v>Minas Brasília Tênis Clube</v>
          </cell>
          <cell r="D295">
            <v>1986</v>
          </cell>
          <cell r="E295" t="str">
            <v>PENDENTE</v>
          </cell>
        </row>
        <row r="296">
          <cell r="B296">
            <v>2167</v>
          </cell>
          <cell r="C296" t="str">
            <v>Botafogo</v>
          </cell>
          <cell r="D296">
            <v>2004</v>
          </cell>
          <cell r="E296" t="str">
            <v>PENDENTE</v>
          </cell>
        </row>
        <row r="297">
          <cell r="B297">
            <v>2208</v>
          </cell>
          <cell r="C297" t="str">
            <v>Caxias Esporte Clube</v>
          </cell>
          <cell r="D297">
            <v>2004</v>
          </cell>
          <cell r="E297" t="str">
            <v>PENDENTE</v>
          </cell>
        </row>
        <row r="298">
          <cell r="B298">
            <v>70</v>
          </cell>
          <cell r="C298" t="str">
            <v>Vitória</v>
          </cell>
          <cell r="D298">
            <v>1998</v>
          </cell>
          <cell r="E298" t="str">
            <v>OK</v>
          </cell>
        </row>
        <row r="299">
          <cell r="B299">
            <v>678</v>
          </cell>
          <cell r="C299" t="str">
            <v>Flamengo</v>
          </cell>
          <cell r="D299">
            <v>1991</v>
          </cell>
          <cell r="E299" t="str">
            <v>OK</v>
          </cell>
        </row>
        <row r="300">
          <cell r="B300">
            <v>2231</v>
          </cell>
          <cell r="C300" t="str">
            <v>Bandeirante</v>
          </cell>
          <cell r="D300">
            <v>1997</v>
          </cell>
          <cell r="E300" t="str">
            <v>PENDENTE</v>
          </cell>
        </row>
        <row r="301">
          <cell r="B301">
            <v>2716</v>
          </cell>
          <cell r="C301" t="str">
            <v>Flamengo</v>
          </cell>
          <cell r="D301">
            <v>1996</v>
          </cell>
          <cell r="E301" t="str">
            <v>OK</v>
          </cell>
        </row>
        <row r="302">
          <cell r="B302">
            <v>1778</v>
          </cell>
          <cell r="C302" t="str">
            <v>Álvares Cabral</v>
          </cell>
          <cell r="D302">
            <v>1991</v>
          </cell>
          <cell r="E302" t="str">
            <v>OK</v>
          </cell>
        </row>
        <row r="303">
          <cell r="B303">
            <v>1577</v>
          </cell>
          <cell r="C303" t="str">
            <v>GPA</v>
          </cell>
          <cell r="D303">
            <v>2001</v>
          </cell>
          <cell r="E303" t="str">
            <v>PENDENTE</v>
          </cell>
        </row>
        <row r="304">
          <cell r="B304">
            <v>2030</v>
          </cell>
          <cell r="C304" t="str">
            <v>Flamengo</v>
          </cell>
          <cell r="D304">
            <v>2002</v>
          </cell>
          <cell r="E304" t="str">
            <v>OK</v>
          </cell>
        </row>
        <row r="305">
          <cell r="B305">
            <v>1503</v>
          </cell>
          <cell r="C305" t="str">
            <v>Álvares Cabral</v>
          </cell>
          <cell r="D305">
            <v>1982</v>
          </cell>
          <cell r="E305" t="str">
            <v>PENDENTE</v>
          </cell>
        </row>
        <row r="306">
          <cell r="B306">
            <v>141</v>
          </cell>
          <cell r="C306" t="str">
            <v>Álvares Cabral</v>
          </cell>
          <cell r="D306">
            <v>1999</v>
          </cell>
          <cell r="E306" t="str">
            <v>OK</v>
          </cell>
        </row>
        <row r="307">
          <cell r="B307">
            <v>2970</v>
          </cell>
          <cell r="C307" t="str">
            <v>Sport Recife</v>
          </cell>
          <cell r="D307"/>
          <cell r="E307" t="str">
            <v>PENDENTE</v>
          </cell>
        </row>
        <row r="308">
          <cell r="B308">
            <v>2669</v>
          </cell>
          <cell r="C308" t="str">
            <v>Caxias Esporte Clube</v>
          </cell>
          <cell r="D308">
            <v>1998</v>
          </cell>
          <cell r="E308" t="str">
            <v>PENDENTE</v>
          </cell>
        </row>
        <row r="309">
          <cell r="B309">
            <v>1936</v>
          </cell>
          <cell r="C309" t="str">
            <v>Paulistano</v>
          </cell>
          <cell r="D309">
            <v>2002</v>
          </cell>
          <cell r="E309" t="str">
            <v>PENDENTE</v>
          </cell>
        </row>
        <row r="310">
          <cell r="B310">
            <v>1005</v>
          </cell>
          <cell r="C310" t="str">
            <v>Clube de Regatas Curitiba</v>
          </cell>
          <cell r="D310">
            <v>1992</v>
          </cell>
          <cell r="E310" t="str">
            <v>PENDENTE</v>
          </cell>
        </row>
        <row r="311">
          <cell r="B311">
            <v>1449</v>
          </cell>
          <cell r="C311" t="str">
            <v>Vasco da Gama (RJ)</v>
          </cell>
          <cell r="D311">
            <v>2000</v>
          </cell>
          <cell r="E311" t="str">
            <v>PENDENTE</v>
          </cell>
        </row>
        <row r="312">
          <cell r="B312">
            <v>606</v>
          </cell>
          <cell r="C312" t="str">
            <v>Aldo Luz</v>
          </cell>
          <cell r="D312">
            <v>1986</v>
          </cell>
          <cell r="E312" t="str">
            <v>PENDENTE</v>
          </cell>
        </row>
        <row r="313">
          <cell r="B313">
            <v>683</v>
          </cell>
          <cell r="C313" t="str">
            <v>Botafogo</v>
          </cell>
          <cell r="D313">
            <v>1996</v>
          </cell>
          <cell r="E313" t="str">
            <v>OK</v>
          </cell>
        </row>
        <row r="314">
          <cell r="B314">
            <v>2627</v>
          </cell>
          <cell r="C314" t="str">
            <v>Botafogo</v>
          </cell>
          <cell r="D314">
            <v>2000</v>
          </cell>
          <cell r="E314" t="str">
            <v>OK</v>
          </cell>
        </row>
        <row r="315">
          <cell r="B315">
            <v>178</v>
          </cell>
          <cell r="C315" t="str">
            <v>Vasco da Gama (RJ)</v>
          </cell>
          <cell r="D315">
            <v>1992</v>
          </cell>
          <cell r="E315" t="str">
            <v>PENDENTE</v>
          </cell>
        </row>
        <row r="316">
          <cell r="B316">
            <v>1744</v>
          </cell>
          <cell r="C316" t="str">
            <v>Pinheiros</v>
          </cell>
          <cell r="D316">
            <v>2001</v>
          </cell>
          <cell r="E316" t="str">
            <v>PENDENTE</v>
          </cell>
        </row>
        <row r="317">
          <cell r="B317">
            <v>170</v>
          </cell>
          <cell r="C317" t="str">
            <v>GPA</v>
          </cell>
          <cell r="D317">
            <v>1988</v>
          </cell>
          <cell r="E317" t="str">
            <v>PENDENTE</v>
          </cell>
        </row>
        <row r="318">
          <cell r="B318">
            <v>2901</v>
          </cell>
          <cell r="C318" t="str">
            <v>Piraquê</v>
          </cell>
          <cell r="D318">
            <v>1983</v>
          </cell>
          <cell r="E318" t="str">
            <v>OK</v>
          </cell>
        </row>
        <row r="319">
          <cell r="B319">
            <v>3145</v>
          </cell>
          <cell r="C319" t="str">
            <v>Botafogo</v>
          </cell>
          <cell r="D319">
            <v>1989</v>
          </cell>
          <cell r="E319" t="str">
            <v>OK</v>
          </cell>
        </row>
        <row r="320">
          <cell r="B320">
            <v>964</v>
          </cell>
          <cell r="C320" t="str">
            <v>Corinthians</v>
          </cell>
          <cell r="D320">
            <v>1985</v>
          </cell>
          <cell r="E320" t="str">
            <v>OK</v>
          </cell>
        </row>
        <row r="321">
          <cell r="B321">
            <v>2950</v>
          </cell>
          <cell r="C321" t="str">
            <v>Botafogo</v>
          </cell>
          <cell r="D321">
            <v>1981</v>
          </cell>
          <cell r="E321" t="str">
            <v>OK</v>
          </cell>
        </row>
        <row r="322">
          <cell r="B322">
            <v>522</v>
          </cell>
          <cell r="C322" t="str">
            <v>ASBAC</v>
          </cell>
          <cell r="D322">
            <v>1993</v>
          </cell>
          <cell r="E322" t="str">
            <v>PENDENTE</v>
          </cell>
        </row>
        <row r="323">
          <cell r="B323">
            <v>1692</v>
          </cell>
          <cell r="C323" t="str">
            <v>Álvares Cabral</v>
          </cell>
          <cell r="D323">
            <v>2002</v>
          </cell>
          <cell r="E323" t="str">
            <v>PENDENTE</v>
          </cell>
        </row>
        <row r="324">
          <cell r="B324">
            <v>1655</v>
          </cell>
          <cell r="C324" t="str">
            <v>GPA</v>
          </cell>
          <cell r="D324">
            <v>1981</v>
          </cell>
          <cell r="E324" t="str">
            <v>PENDENTE</v>
          </cell>
        </row>
        <row r="325">
          <cell r="B325">
            <v>3022</v>
          </cell>
          <cell r="C325" t="str">
            <v>Centro Português</v>
          </cell>
          <cell r="D325">
            <v>2007</v>
          </cell>
          <cell r="E325" t="str">
            <v>OK</v>
          </cell>
        </row>
        <row r="326">
          <cell r="B326">
            <v>2017</v>
          </cell>
          <cell r="C326" t="str">
            <v>Grêmio Náutico União</v>
          </cell>
          <cell r="D326">
            <v>2004</v>
          </cell>
          <cell r="E326" t="str">
            <v>PENDENTE</v>
          </cell>
        </row>
        <row r="327">
          <cell r="B327">
            <v>2036</v>
          </cell>
          <cell r="C327" t="str">
            <v>MBTC</v>
          </cell>
          <cell r="D327">
            <v>1984</v>
          </cell>
          <cell r="E327" t="str">
            <v>OK</v>
          </cell>
        </row>
        <row r="328">
          <cell r="B328">
            <v>1732</v>
          </cell>
          <cell r="C328" t="str">
            <v>Vasco da Gama (RJ)</v>
          </cell>
          <cell r="D328">
            <v>1999</v>
          </cell>
          <cell r="E328" t="str">
            <v>PENDENTE</v>
          </cell>
        </row>
        <row r="329">
          <cell r="B329">
            <v>2376</v>
          </cell>
          <cell r="C329" t="str">
            <v>América</v>
          </cell>
          <cell r="D329">
            <v>2006</v>
          </cell>
          <cell r="E329" t="str">
            <v>OK</v>
          </cell>
        </row>
        <row r="330">
          <cell r="B330">
            <v>646</v>
          </cell>
          <cell r="C330" t="str">
            <v>Flamengo</v>
          </cell>
          <cell r="D330">
            <v>1994</v>
          </cell>
          <cell r="E330" t="str">
            <v>PENDENTE</v>
          </cell>
        </row>
        <row r="331">
          <cell r="B331">
            <v>3012</v>
          </cell>
          <cell r="C331" t="str">
            <v>Riachuelo</v>
          </cell>
          <cell r="D331">
            <v>2006</v>
          </cell>
          <cell r="E331" t="str">
            <v>PENDENTE</v>
          </cell>
        </row>
        <row r="332">
          <cell r="B332">
            <v>2275</v>
          </cell>
          <cell r="C332" t="str">
            <v>Clube do Remo</v>
          </cell>
          <cell r="D332">
            <v>2003</v>
          </cell>
          <cell r="E332" t="str">
            <v>PENDENTE</v>
          </cell>
        </row>
        <row r="333">
          <cell r="B333">
            <v>561</v>
          </cell>
          <cell r="C333" t="str">
            <v>Flamengo</v>
          </cell>
          <cell r="D333">
            <v>1980</v>
          </cell>
          <cell r="E333" t="str">
            <v>OK</v>
          </cell>
        </row>
        <row r="334">
          <cell r="B334">
            <v>982</v>
          </cell>
          <cell r="C334" t="str">
            <v>Álvares Cabral</v>
          </cell>
          <cell r="D334">
            <v>1974</v>
          </cell>
          <cell r="E334" t="str">
            <v>PENDENTE</v>
          </cell>
        </row>
        <row r="335">
          <cell r="B335">
            <v>1561</v>
          </cell>
          <cell r="C335" t="str">
            <v>Corinthians</v>
          </cell>
          <cell r="D335">
            <v>1998</v>
          </cell>
          <cell r="E335" t="str">
            <v>PENDENTE</v>
          </cell>
        </row>
        <row r="336">
          <cell r="B336">
            <v>3082</v>
          </cell>
          <cell r="C336" t="str">
            <v>Sergipe</v>
          </cell>
          <cell r="D336">
            <v>2007</v>
          </cell>
          <cell r="E336" t="str">
            <v>OK</v>
          </cell>
        </row>
        <row r="337">
          <cell r="B337">
            <v>377</v>
          </cell>
          <cell r="C337" t="str">
            <v>Paysandu</v>
          </cell>
          <cell r="D337">
            <v>1996</v>
          </cell>
          <cell r="E337" t="str">
            <v>OK</v>
          </cell>
        </row>
        <row r="338">
          <cell r="B338">
            <v>370</v>
          </cell>
          <cell r="C338" t="str">
            <v>Paysandu</v>
          </cell>
          <cell r="D338">
            <v>1995</v>
          </cell>
          <cell r="E338" t="str">
            <v>PENDENTE</v>
          </cell>
        </row>
        <row r="339">
          <cell r="B339">
            <v>563</v>
          </cell>
          <cell r="C339" t="str">
            <v>Corinthians</v>
          </cell>
          <cell r="D339">
            <v>1989</v>
          </cell>
          <cell r="E339" t="str">
            <v>OK</v>
          </cell>
        </row>
        <row r="340">
          <cell r="B340">
            <v>2934</v>
          </cell>
          <cell r="C340" t="str">
            <v>Vasco da Gama (RJ)</v>
          </cell>
          <cell r="D340">
            <v>1999</v>
          </cell>
          <cell r="E340" t="str">
            <v>OK</v>
          </cell>
        </row>
        <row r="341">
          <cell r="B341">
            <v>2697</v>
          </cell>
          <cell r="C341" t="str">
            <v>Grêmio Náutico União</v>
          </cell>
          <cell r="D341">
            <v>2006</v>
          </cell>
          <cell r="E341" t="str">
            <v>OK</v>
          </cell>
        </row>
        <row r="342">
          <cell r="B342">
            <v>559</v>
          </cell>
          <cell r="C342" t="str">
            <v>Botafogo</v>
          </cell>
          <cell r="D342">
            <v>1997</v>
          </cell>
          <cell r="E342" t="str">
            <v>PENDENTE</v>
          </cell>
        </row>
        <row r="343">
          <cell r="B343">
            <v>1004</v>
          </cell>
          <cell r="C343" t="str">
            <v>São Salvador</v>
          </cell>
          <cell r="D343">
            <v>1994</v>
          </cell>
          <cell r="E343" t="str">
            <v>PENDENTE</v>
          </cell>
        </row>
        <row r="344">
          <cell r="B344">
            <v>2878</v>
          </cell>
          <cell r="C344" t="str">
            <v>Remo Adaptar</v>
          </cell>
          <cell r="D344">
            <v>1995</v>
          </cell>
          <cell r="E344" t="str">
            <v>OK</v>
          </cell>
        </row>
        <row r="345">
          <cell r="B345">
            <v>2912</v>
          </cell>
          <cell r="C345" t="str">
            <v>Saldanha da Gama</v>
          </cell>
          <cell r="D345">
            <v>2007</v>
          </cell>
          <cell r="E345" t="str">
            <v>OK</v>
          </cell>
        </row>
        <row r="346">
          <cell r="B346">
            <v>1631</v>
          </cell>
          <cell r="C346" t="str">
            <v>Martinelli</v>
          </cell>
          <cell r="D346">
            <v>2000</v>
          </cell>
          <cell r="E346" t="str">
            <v>PENDENTE</v>
          </cell>
        </row>
        <row r="347">
          <cell r="B347">
            <v>3052</v>
          </cell>
          <cell r="C347" t="str">
            <v>Martinelli</v>
          </cell>
          <cell r="D347">
            <v>2008</v>
          </cell>
          <cell r="E347" t="str">
            <v>OK</v>
          </cell>
        </row>
        <row r="348">
          <cell r="B348">
            <v>903</v>
          </cell>
          <cell r="C348" t="str">
            <v>Caxias Esporte Clube</v>
          </cell>
          <cell r="D348">
            <v>2000</v>
          </cell>
          <cell r="E348" t="str">
            <v>PENDENTE</v>
          </cell>
        </row>
        <row r="349">
          <cell r="B349">
            <v>2128</v>
          </cell>
          <cell r="C349" t="str">
            <v>Aldo Luz</v>
          </cell>
          <cell r="D349">
            <v>1990</v>
          </cell>
          <cell r="E349" t="str">
            <v>PENDENTE</v>
          </cell>
        </row>
        <row r="350">
          <cell r="B350">
            <v>1821</v>
          </cell>
          <cell r="C350" t="str">
            <v>GPA</v>
          </cell>
          <cell r="D350">
            <v>2005</v>
          </cell>
          <cell r="E350" t="str">
            <v>OK</v>
          </cell>
        </row>
        <row r="351">
          <cell r="B351">
            <v>1860</v>
          </cell>
          <cell r="C351" t="str">
            <v>Sport Recife</v>
          </cell>
          <cell r="D351">
            <v>2001</v>
          </cell>
          <cell r="E351" t="str">
            <v>PENDENTE</v>
          </cell>
        </row>
        <row r="352">
          <cell r="B352">
            <v>2659</v>
          </cell>
          <cell r="C352" t="str">
            <v>Botafogo</v>
          </cell>
          <cell r="D352">
            <v>2002</v>
          </cell>
          <cell r="E352" t="str">
            <v>OK</v>
          </cell>
        </row>
        <row r="353">
          <cell r="B353">
            <v>2145</v>
          </cell>
          <cell r="C353" t="str">
            <v>Flamengo</v>
          </cell>
          <cell r="D353">
            <v>2000</v>
          </cell>
          <cell r="E353" t="str">
            <v>OK</v>
          </cell>
        </row>
        <row r="354">
          <cell r="B354">
            <v>2199</v>
          </cell>
          <cell r="C354" t="str">
            <v>Capibaribe</v>
          </cell>
          <cell r="D354">
            <v>2004</v>
          </cell>
          <cell r="E354" t="str">
            <v>OK</v>
          </cell>
        </row>
        <row r="355">
          <cell r="B355">
            <v>2688</v>
          </cell>
          <cell r="C355" t="str">
            <v>Vasco da Gama (RJ)</v>
          </cell>
          <cell r="D355">
            <v>2006</v>
          </cell>
          <cell r="E355" t="str">
            <v>OK</v>
          </cell>
        </row>
        <row r="356">
          <cell r="B356">
            <v>484</v>
          </cell>
          <cell r="C356" t="str">
            <v>União de Natal</v>
          </cell>
          <cell r="D356">
            <v>1999</v>
          </cell>
          <cell r="E356" t="str">
            <v>OK</v>
          </cell>
        </row>
        <row r="357">
          <cell r="B357">
            <v>1626</v>
          </cell>
          <cell r="C357" t="str">
            <v>Martinelli</v>
          </cell>
          <cell r="D357">
            <v>2001</v>
          </cell>
          <cell r="E357" t="str">
            <v>PENDENTE</v>
          </cell>
        </row>
        <row r="358">
          <cell r="B358">
            <v>2660</v>
          </cell>
          <cell r="C358" t="str">
            <v>Flamengo</v>
          </cell>
          <cell r="D358">
            <v>2001</v>
          </cell>
          <cell r="E358" t="str">
            <v>PENDENTE</v>
          </cell>
        </row>
        <row r="359">
          <cell r="B359">
            <v>1948</v>
          </cell>
          <cell r="C359" t="str">
            <v>Botafogo</v>
          </cell>
          <cell r="D359">
            <v>1997</v>
          </cell>
          <cell r="E359" t="str">
            <v>OK</v>
          </cell>
        </row>
        <row r="360">
          <cell r="B360">
            <v>2006</v>
          </cell>
          <cell r="C360" t="str">
            <v>ASBAC</v>
          </cell>
          <cell r="D360">
            <v>1992</v>
          </cell>
          <cell r="E360" t="str">
            <v>OK</v>
          </cell>
        </row>
        <row r="361">
          <cell r="B361">
            <v>2021</v>
          </cell>
          <cell r="C361" t="str">
            <v>Grêmio Náutico União</v>
          </cell>
          <cell r="D361">
            <v>2003</v>
          </cell>
          <cell r="E361" t="str">
            <v>OK</v>
          </cell>
        </row>
        <row r="362">
          <cell r="B362">
            <v>1081</v>
          </cell>
          <cell r="C362" t="str">
            <v>Vasco da Gama (RJ)</v>
          </cell>
          <cell r="D362">
            <v>1993</v>
          </cell>
          <cell r="E362" t="str">
            <v>OK</v>
          </cell>
        </row>
        <row r="363">
          <cell r="B363">
            <v>836</v>
          </cell>
          <cell r="C363" t="str">
            <v>Sport Recife</v>
          </cell>
          <cell r="D363">
            <v>2000</v>
          </cell>
          <cell r="E363" t="str">
            <v>PENDENTE</v>
          </cell>
        </row>
        <row r="364">
          <cell r="B364">
            <v>2235</v>
          </cell>
          <cell r="C364" t="str">
            <v>Botafogo</v>
          </cell>
          <cell r="D364">
            <v>2002</v>
          </cell>
          <cell r="E364" t="str">
            <v>PENDENTE</v>
          </cell>
        </row>
        <row r="365">
          <cell r="B365">
            <v>2929</v>
          </cell>
          <cell r="C365" t="str">
            <v>Flamengo</v>
          </cell>
          <cell r="D365">
            <v>1996</v>
          </cell>
          <cell r="E365" t="str">
            <v>OK</v>
          </cell>
        </row>
        <row r="366">
          <cell r="B366">
            <v>1198</v>
          </cell>
          <cell r="C366" t="str">
            <v>Botafogo</v>
          </cell>
          <cell r="D366">
            <v>2000</v>
          </cell>
          <cell r="E366" t="str">
            <v>PENDENTE</v>
          </cell>
        </row>
        <row r="367">
          <cell r="B367">
            <v>1628</v>
          </cell>
          <cell r="C367" t="str">
            <v>Botafogo</v>
          </cell>
          <cell r="D367">
            <v>2000</v>
          </cell>
          <cell r="E367" t="str">
            <v>PENDENTE</v>
          </cell>
        </row>
        <row r="368">
          <cell r="B368">
            <v>674</v>
          </cell>
          <cell r="C368" t="str">
            <v>Botafogo</v>
          </cell>
          <cell r="D368">
            <v>1997</v>
          </cell>
          <cell r="E368" t="str">
            <v>PENDENTE</v>
          </cell>
        </row>
        <row r="369">
          <cell r="B369">
            <v>464</v>
          </cell>
          <cell r="C369" t="str">
            <v>Paysandu</v>
          </cell>
          <cell r="D369">
            <v>1996</v>
          </cell>
          <cell r="E369" t="str">
            <v>PENDENTE</v>
          </cell>
        </row>
        <row r="370">
          <cell r="B370">
            <v>2595</v>
          </cell>
          <cell r="C370" t="str">
            <v>Potengy</v>
          </cell>
          <cell r="D370">
            <v>1998</v>
          </cell>
          <cell r="E370" t="str">
            <v>PENDENTE</v>
          </cell>
        </row>
        <row r="371">
          <cell r="B371">
            <v>65</v>
          </cell>
          <cell r="C371" t="str">
            <v>Vitória</v>
          </cell>
          <cell r="D371">
            <v>1998</v>
          </cell>
          <cell r="E371" t="str">
            <v>OK</v>
          </cell>
        </row>
        <row r="372">
          <cell r="B372">
            <v>1467</v>
          </cell>
          <cell r="C372" t="str">
            <v>Botafogo</v>
          </cell>
          <cell r="D372">
            <v>1979</v>
          </cell>
          <cell r="E372" t="str">
            <v>OK</v>
          </cell>
        </row>
        <row r="373">
          <cell r="B373">
            <v>900</v>
          </cell>
          <cell r="C373" t="str">
            <v>Remo Adaptar</v>
          </cell>
          <cell r="D373"/>
          <cell r="E373" t="str">
            <v>OK</v>
          </cell>
        </row>
        <row r="374">
          <cell r="B374">
            <v>2977</v>
          </cell>
          <cell r="C374" t="str">
            <v>Flamengo</v>
          </cell>
          <cell r="D374">
            <v>2006</v>
          </cell>
          <cell r="E374" t="str">
            <v>OK</v>
          </cell>
        </row>
        <row r="375">
          <cell r="B375">
            <v>2278</v>
          </cell>
          <cell r="C375" t="str">
            <v>Vasco da Gama (RJ)</v>
          </cell>
          <cell r="D375">
            <v>2004</v>
          </cell>
          <cell r="E375" t="str">
            <v>OK</v>
          </cell>
        </row>
        <row r="376">
          <cell r="B376">
            <v>877</v>
          </cell>
          <cell r="C376" t="str">
            <v>Sport Recife</v>
          </cell>
          <cell r="D376">
            <v>1988</v>
          </cell>
          <cell r="E376" t="str">
            <v>OK</v>
          </cell>
        </row>
        <row r="377">
          <cell r="B377">
            <v>2931</v>
          </cell>
          <cell r="C377" t="str">
            <v>Flamengo</v>
          </cell>
          <cell r="D377">
            <v>1993</v>
          </cell>
          <cell r="E377" t="str">
            <v>OK</v>
          </cell>
        </row>
        <row r="378">
          <cell r="B378">
            <v>1082</v>
          </cell>
          <cell r="C378" t="str">
            <v>Pinheiros</v>
          </cell>
          <cell r="D378">
            <v>1979</v>
          </cell>
          <cell r="E378" t="str">
            <v>PENDENTE</v>
          </cell>
        </row>
        <row r="379">
          <cell r="B379">
            <v>1758</v>
          </cell>
          <cell r="C379" t="str">
            <v>Flamengo</v>
          </cell>
          <cell r="D379">
            <v>2000</v>
          </cell>
          <cell r="E379" t="str">
            <v>PENDENTE</v>
          </cell>
        </row>
        <row r="380">
          <cell r="B380">
            <v>3053</v>
          </cell>
          <cell r="C380" t="str">
            <v>Riachuelo</v>
          </cell>
          <cell r="D380">
            <v>2006</v>
          </cell>
          <cell r="E380" t="str">
            <v>OK</v>
          </cell>
        </row>
        <row r="381">
          <cell r="B381">
            <v>1468</v>
          </cell>
          <cell r="C381" t="str">
            <v>Botafogo</v>
          </cell>
          <cell r="D381">
            <v>1980</v>
          </cell>
          <cell r="E381" t="str">
            <v>OK</v>
          </cell>
        </row>
        <row r="382">
          <cell r="B382">
            <v>2883</v>
          </cell>
          <cell r="C382" t="str">
            <v>Riachuelo</v>
          </cell>
          <cell r="D382">
            <v>1985</v>
          </cell>
          <cell r="E382" t="str">
            <v>OK</v>
          </cell>
        </row>
        <row r="383">
          <cell r="B383">
            <v>2233</v>
          </cell>
          <cell r="C383" t="str">
            <v>América</v>
          </cell>
          <cell r="D383">
            <v>2004</v>
          </cell>
          <cell r="E383" t="str">
            <v>OK</v>
          </cell>
        </row>
        <row r="384">
          <cell r="B384">
            <v>1798</v>
          </cell>
          <cell r="C384" t="str">
            <v>Corinthians</v>
          </cell>
          <cell r="D384">
            <v>2003</v>
          </cell>
          <cell r="E384" t="str">
            <v>PENDENTE</v>
          </cell>
        </row>
        <row r="385">
          <cell r="B385">
            <v>1594</v>
          </cell>
          <cell r="C385" t="str">
            <v>Vitória</v>
          </cell>
          <cell r="D385">
            <v>1985</v>
          </cell>
          <cell r="E385" t="str">
            <v>OK</v>
          </cell>
        </row>
        <row r="386">
          <cell r="B386">
            <v>2911</v>
          </cell>
          <cell r="C386" t="str">
            <v>Saldanha da Gama</v>
          </cell>
          <cell r="D386">
            <v>2004</v>
          </cell>
          <cell r="E386" t="str">
            <v>OK</v>
          </cell>
        </row>
        <row r="387">
          <cell r="B387">
            <v>1709</v>
          </cell>
          <cell r="C387" t="str">
            <v>Saldanha da Gama</v>
          </cell>
          <cell r="D387">
            <v>1990</v>
          </cell>
          <cell r="E387" t="str">
            <v>PENDENTE</v>
          </cell>
        </row>
        <row r="388">
          <cell r="B388">
            <v>2930</v>
          </cell>
          <cell r="C388" t="str">
            <v>Flamengo</v>
          </cell>
          <cell r="D388">
            <v>2005</v>
          </cell>
          <cell r="E388" t="str">
            <v>OK</v>
          </cell>
        </row>
        <row r="389">
          <cell r="B389">
            <v>1532</v>
          </cell>
          <cell r="C389" t="str">
            <v>Aldo Luz</v>
          </cell>
          <cell r="D389">
            <v>2000</v>
          </cell>
          <cell r="E389" t="str">
            <v>PENDENTE</v>
          </cell>
        </row>
        <row r="390">
          <cell r="B390">
            <v>1785</v>
          </cell>
          <cell r="C390" t="str">
            <v>Álvares Cabral</v>
          </cell>
          <cell r="D390">
            <v>2003</v>
          </cell>
          <cell r="E390" t="str">
            <v>OK</v>
          </cell>
        </row>
        <row r="391">
          <cell r="B391">
            <v>2310</v>
          </cell>
          <cell r="C391" t="str">
            <v>GPA</v>
          </cell>
          <cell r="D391">
            <v>2007</v>
          </cell>
          <cell r="E391" t="str">
            <v>OK</v>
          </cell>
        </row>
        <row r="392">
          <cell r="B392">
            <v>2321</v>
          </cell>
          <cell r="C392" t="str">
            <v>Centro Português</v>
          </cell>
          <cell r="D392">
            <v>2004</v>
          </cell>
          <cell r="E392" t="str">
            <v>PENDENTE</v>
          </cell>
        </row>
        <row r="393">
          <cell r="B393">
            <v>2164</v>
          </cell>
          <cell r="C393" t="str">
            <v>Flamengo</v>
          </cell>
          <cell r="D393">
            <v>2002</v>
          </cell>
          <cell r="E393" t="str">
            <v>PENDENTE</v>
          </cell>
        </row>
        <row r="394">
          <cell r="B394">
            <v>126</v>
          </cell>
          <cell r="C394" t="str">
            <v>Guajará</v>
          </cell>
          <cell r="D394">
            <v>1979</v>
          </cell>
          <cell r="E394" t="str">
            <v>PENDENTE</v>
          </cell>
        </row>
        <row r="395">
          <cell r="B395">
            <v>2779</v>
          </cell>
          <cell r="C395" t="str">
            <v>Corinthians</v>
          </cell>
          <cell r="D395">
            <v>2005</v>
          </cell>
          <cell r="E395" t="str">
            <v>OK</v>
          </cell>
        </row>
        <row r="396">
          <cell r="B396">
            <v>2652</v>
          </cell>
          <cell r="C396" t="str">
            <v>Grêmio Náutico União</v>
          </cell>
          <cell r="D396">
            <v>2005</v>
          </cell>
          <cell r="E396" t="str">
            <v>PENDENTE</v>
          </cell>
        </row>
        <row r="397">
          <cell r="B397">
            <v>2936</v>
          </cell>
          <cell r="C397" t="str">
            <v>Saldanha da Gama</v>
          </cell>
          <cell r="D397">
            <v>2006</v>
          </cell>
          <cell r="E397" t="str">
            <v>OK</v>
          </cell>
        </row>
        <row r="398">
          <cell r="B398">
            <v>671</v>
          </cell>
          <cell r="C398" t="str">
            <v>Martinelli</v>
          </cell>
          <cell r="D398">
            <v>1995</v>
          </cell>
          <cell r="E398" t="str">
            <v>OK</v>
          </cell>
        </row>
        <row r="399">
          <cell r="B399">
            <v>1194</v>
          </cell>
          <cell r="C399" t="str">
            <v>Corinthians</v>
          </cell>
          <cell r="D399">
            <v>2000</v>
          </cell>
          <cell r="E399" t="str">
            <v>PENDENTE</v>
          </cell>
        </row>
        <row r="400">
          <cell r="B400">
            <v>2263</v>
          </cell>
          <cell r="C400" t="str">
            <v>Martinelli</v>
          </cell>
          <cell r="D400">
            <v>2004</v>
          </cell>
          <cell r="E400" t="str">
            <v>PENDENTE</v>
          </cell>
        </row>
        <row r="401">
          <cell r="B401">
            <v>1873</v>
          </cell>
          <cell r="C401" t="str">
            <v>Álvares Cabral</v>
          </cell>
          <cell r="D401">
            <v>2000</v>
          </cell>
          <cell r="E401" t="str">
            <v>PENDENTE</v>
          </cell>
        </row>
        <row r="402">
          <cell r="B402">
            <v>2983</v>
          </cell>
          <cell r="C402" t="str">
            <v>GPA</v>
          </cell>
          <cell r="D402">
            <v>2007</v>
          </cell>
          <cell r="E402" t="str">
            <v>OK</v>
          </cell>
        </row>
        <row r="403">
          <cell r="B403">
            <v>315</v>
          </cell>
          <cell r="C403" t="str">
            <v>Riachuelo</v>
          </cell>
          <cell r="D403">
            <v>1999</v>
          </cell>
          <cell r="E403" t="str">
            <v>PENDENTE</v>
          </cell>
        </row>
        <row r="404">
          <cell r="B404">
            <v>2227</v>
          </cell>
          <cell r="C404" t="str">
            <v>Corinthians</v>
          </cell>
          <cell r="D404">
            <v>2003</v>
          </cell>
          <cell r="E404" t="str">
            <v>OK</v>
          </cell>
        </row>
        <row r="405">
          <cell r="B405">
            <v>2667</v>
          </cell>
          <cell r="C405" t="str">
            <v>Bandeirante</v>
          </cell>
          <cell r="D405">
            <v>1997</v>
          </cell>
          <cell r="E405" t="str">
            <v>PENDENTE</v>
          </cell>
        </row>
        <row r="406">
          <cell r="B406">
            <v>2766</v>
          </cell>
          <cell r="C406" t="str">
            <v>Álvares Cabral</v>
          </cell>
          <cell r="D406">
            <v>2005</v>
          </cell>
          <cell r="E406" t="str">
            <v>PENDENTE</v>
          </cell>
        </row>
        <row r="407">
          <cell r="B407">
            <v>2656</v>
          </cell>
          <cell r="C407" t="str">
            <v>Flamengo</v>
          </cell>
          <cell r="D407">
            <v>2003</v>
          </cell>
          <cell r="E407" t="str">
            <v>PENDENTE</v>
          </cell>
        </row>
        <row r="408">
          <cell r="B408">
            <v>1088</v>
          </cell>
          <cell r="C408" t="str">
            <v>Saldanha da Gama</v>
          </cell>
          <cell r="D408">
            <v>1996</v>
          </cell>
          <cell r="E408" t="str">
            <v>PENDENTE</v>
          </cell>
        </row>
        <row r="409">
          <cell r="B409">
            <v>607</v>
          </cell>
          <cell r="C409" t="str">
            <v>Aldo Luz</v>
          </cell>
          <cell r="D409">
            <v>1984</v>
          </cell>
          <cell r="E409" t="str">
            <v>PENDENTE</v>
          </cell>
        </row>
        <row r="410">
          <cell r="B410">
            <v>22</v>
          </cell>
          <cell r="C410" t="str">
            <v>Martinelli</v>
          </cell>
          <cell r="D410">
            <v>1982</v>
          </cell>
          <cell r="E410" t="str">
            <v>OK</v>
          </cell>
        </row>
        <row r="411">
          <cell r="B411">
            <v>2961</v>
          </cell>
          <cell r="C411" t="str">
            <v>Botafogo</v>
          </cell>
          <cell r="D411">
            <v>1976</v>
          </cell>
          <cell r="E411" t="str">
            <v>OK</v>
          </cell>
        </row>
        <row r="412">
          <cell r="B412">
            <v>3073</v>
          </cell>
          <cell r="C412" t="str">
            <v>Guajará</v>
          </cell>
          <cell r="D412"/>
          <cell r="E412" t="str">
            <v>PENDENTE</v>
          </cell>
        </row>
        <row r="413">
          <cell r="B413">
            <v>66</v>
          </cell>
          <cell r="C413" t="str">
            <v>Vitória</v>
          </cell>
          <cell r="D413">
            <v>1997</v>
          </cell>
          <cell r="E413" t="str">
            <v>PENDENTE</v>
          </cell>
        </row>
        <row r="414">
          <cell r="B414">
            <v>666</v>
          </cell>
          <cell r="C414" t="str">
            <v>Botafogo</v>
          </cell>
          <cell r="D414">
            <v>1997</v>
          </cell>
          <cell r="E414" t="str">
            <v>OK</v>
          </cell>
        </row>
        <row r="415">
          <cell r="B415">
            <v>2542</v>
          </cell>
          <cell r="C415" t="str">
            <v>Flamengo</v>
          </cell>
          <cell r="D415">
            <v>2004</v>
          </cell>
          <cell r="E415" t="str">
            <v>OK</v>
          </cell>
        </row>
        <row r="416">
          <cell r="B416">
            <v>2994</v>
          </cell>
          <cell r="C416" t="str">
            <v>América</v>
          </cell>
          <cell r="D416">
            <v>2008</v>
          </cell>
          <cell r="E416" t="str">
            <v>OK</v>
          </cell>
        </row>
        <row r="417">
          <cell r="B417">
            <v>133</v>
          </cell>
          <cell r="C417" t="str">
            <v>Álvares Cabral</v>
          </cell>
          <cell r="D417">
            <v>2000</v>
          </cell>
          <cell r="E417" t="str">
            <v>OK</v>
          </cell>
        </row>
        <row r="418">
          <cell r="B418">
            <v>2997</v>
          </cell>
          <cell r="C418" t="str">
            <v>Martinelli</v>
          </cell>
          <cell r="D418">
            <v>1996</v>
          </cell>
          <cell r="E418" t="str">
            <v>OK</v>
          </cell>
        </row>
        <row r="419">
          <cell r="B419">
            <v>1762</v>
          </cell>
          <cell r="C419" t="str">
            <v>Flamengo</v>
          </cell>
          <cell r="D419">
            <v>2003</v>
          </cell>
          <cell r="E419" t="str">
            <v>PENDENTE</v>
          </cell>
        </row>
        <row r="420">
          <cell r="B420">
            <v>2318</v>
          </cell>
          <cell r="C420" t="str">
            <v>Corinthians</v>
          </cell>
          <cell r="D420">
            <v>2003</v>
          </cell>
          <cell r="E420" t="str">
            <v>OK</v>
          </cell>
        </row>
        <row r="421">
          <cell r="B421">
            <v>2694</v>
          </cell>
          <cell r="C421" t="str">
            <v>Caxias Esporte Clube</v>
          </cell>
          <cell r="D421">
            <v>2006</v>
          </cell>
          <cell r="E421" t="str">
            <v>PENDENTE</v>
          </cell>
        </row>
        <row r="422">
          <cell r="B422">
            <v>1526</v>
          </cell>
          <cell r="C422" t="str">
            <v>Martinelli</v>
          </cell>
          <cell r="D422">
            <v>2003</v>
          </cell>
          <cell r="E422" t="str">
            <v>OK</v>
          </cell>
        </row>
        <row r="423">
          <cell r="B423">
            <v>1693</v>
          </cell>
          <cell r="C423" t="str">
            <v>Álvares Cabral</v>
          </cell>
          <cell r="D423">
            <v>2000</v>
          </cell>
          <cell r="E423" t="str">
            <v>PENDENTE</v>
          </cell>
        </row>
        <row r="424">
          <cell r="B424">
            <v>1796</v>
          </cell>
          <cell r="C424" t="str">
            <v>Corinthians</v>
          </cell>
          <cell r="D424">
            <v>2001</v>
          </cell>
          <cell r="E424" t="str">
            <v>PENDENTE</v>
          </cell>
        </row>
        <row r="425">
          <cell r="B425">
            <v>82</v>
          </cell>
          <cell r="C425" t="str">
            <v>Pinheiros</v>
          </cell>
          <cell r="D425">
            <v>2000</v>
          </cell>
          <cell r="E425" t="str">
            <v>PENDENTE</v>
          </cell>
        </row>
        <row r="426">
          <cell r="B426">
            <v>1662</v>
          </cell>
          <cell r="C426" t="str">
            <v>Bandeirante</v>
          </cell>
          <cell r="D426">
            <v>1992</v>
          </cell>
          <cell r="E426" t="str">
            <v>PENDENTE</v>
          </cell>
        </row>
        <row r="427">
          <cell r="B427">
            <v>3027</v>
          </cell>
          <cell r="C427" t="str">
            <v>Grêmio Náutico União</v>
          </cell>
          <cell r="D427">
            <v>2009</v>
          </cell>
          <cell r="E427" t="str">
            <v>OK</v>
          </cell>
        </row>
        <row r="428">
          <cell r="B428">
            <v>1865</v>
          </cell>
          <cell r="C428" t="str">
            <v>Grêmio Náutico União</v>
          </cell>
          <cell r="D428">
            <v>2002</v>
          </cell>
          <cell r="E428" t="str">
            <v>PENDENTE</v>
          </cell>
        </row>
        <row r="429">
          <cell r="B429">
            <v>919</v>
          </cell>
          <cell r="C429" t="str">
            <v>Caxias Esporte Clube</v>
          </cell>
          <cell r="D429">
            <v>1998</v>
          </cell>
          <cell r="E429" t="str">
            <v>PENDENTE</v>
          </cell>
        </row>
        <row r="430">
          <cell r="B430">
            <v>2668</v>
          </cell>
          <cell r="C430" t="str">
            <v>Martinelli</v>
          </cell>
          <cell r="D430">
            <v>1983</v>
          </cell>
          <cell r="E430" t="str">
            <v>OK</v>
          </cell>
        </row>
        <row r="431">
          <cell r="B431">
            <v>3002</v>
          </cell>
          <cell r="C431" t="str">
            <v>Martinelli</v>
          </cell>
          <cell r="D431">
            <v>2008</v>
          </cell>
          <cell r="E431" t="str">
            <v>OK</v>
          </cell>
        </row>
        <row r="432">
          <cell r="B432">
            <v>2314</v>
          </cell>
          <cell r="C432" t="str">
            <v>GPA</v>
          </cell>
          <cell r="D432">
            <v>2006</v>
          </cell>
          <cell r="E432" t="str">
            <v>OK</v>
          </cell>
        </row>
        <row r="433">
          <cell r="B433">
            <v>1086</v>
          </cell>
          <cell r="C433" t="str">
            <v>Saldanha da Gama</v>
          </cell>
          <cell r="D433">
            <v>1997</v>
          </cell>
          <cell r="E433" t="str">
            <v>PENDENTE</v>
          </cell>
        </row>
        <row r="434">
          <cell r="B434">
            <v>1325</v>
          </cell>
          <cell r="C434" t="str">
            <v>Flamengo</v>
          </cell>
          <cell r="D434">
            <v>2000</v>
          </cell>
          <cell r="E434" t="str">
            <v>OK</v>
          </cell>
        </row>
        <row r="435">
          <cell r="B435">
            <v>1301</v>
          </cell>
          <cell r="C435" t="str">
            <v>Clube do Remo</v>
          </cell>
          <cell r="D435">
            <v>1999</v>
          </cell>
          <cell r="E435" t="str">
            <v>PENDENTE</v>
          </cell>
        </row>
        <row r="436">
          <cell r="B436">
            <v>2378</v>
          </cell>
          <cell r="C436" t="str">
            <v>América</v>
          </cell>
          <cell r="D436">
            <v>2006</v>
          </cell>
          <cell r="E436" t="str">
            <v>OK</v>
          </cell>
        </row>
        <row r="437">
          <cell r="B437">
            <v>1636</v>
          </cell>
          <cell r="C437" t="str">
            <v>Martinelli</v>
          </cell>
          <cell r="D437">
            <v>1994</v>
          </cell>
          <cell r="E437" t="str">
            <v>PENDENTE</v>
          </cell>
        </row>
        <row r="438">
          <cell r="B438">
            <v>2944</v>
          </cell>
          <cell r="C438" t="str">
            <v>Botafogo</v>
          </cell>
          <cell r="D438">
            <v>2003</v>
          </cell>
          <cell r="E438" t="str">
            <v>OK</v>
          </cell>
        </row>
        <row r="439">
          <cell r="B439">
            <v>1989</v>
          </cell>
          <cell r="C439" t="str">
            <v>Botafogo</v>
          </cell>
          <cell r="D439">
            <v>2004</v>
          </cell>
          <cell r="E439" t="str">
            <v>PENDENTE</v>
          </cell>
        </row>
        <row r="440">
          <cell r="B440">
            <v>2313</v>
          </cell>
          <cell r="C440" t="str">
            <v>GPA</v>
          </cell>
          <cell r="D440">
            <v>2004</v>
          </cell>
          <cell r="E440" t="str">
            <v>PENDENTE</v>
          </cell>
        </row>
        <row r="441">
          <cell r="B441">
            <v>1853</v>
          </cell>
          <cell r="C441" t="str">
            <v>Botafogo</v>
          </cell>
          <cell r="D441">
            <v>2002</v>
          </cell>
          <cell r="E441" t="str">
            <v>PENDENTE</v>
          </cell>
        </row>
        <row r="442">
          <cell r="B442">
            <v>2773</v>
          </cell>
          <cell r="C442" t="str">
            <v>Álvares Cabral</v>
          </cell>
          <cell r="D442">
            <v>2006</v>
          </cell>
          <cell r="E442" t="str">
            <v>PENDENTE</v>
          </cell>
        </row>
        <row r="443">
          <cell r="B443">
            <v>1661</v>
          </cell>
          <cell r="C443" t="str">
            <v>Vasco da Gama (RS)</v>
          </cell>
          <cell r="D443">
            <v>2002</v>
          </cell>
          <cell r="E443" t="str">
            <v>OK</v>
          </cell>
        </row>
        <row r="444">
          <cell r="B444">
            <v>342</v>
          </cell>
          <cell r="C444" t="str">
            <v>Almirante Barroso</v>
          </cell>
          <cell r="D444">
            <v>1965</v>
          </cell>
          <cell r="E444" t="str">
            <v>PENDENTE</v>
          </cell>
        </row>
        <row r="445">
          <cell r="B445">
            <v>2776</v>
          </cell>
          <cell r="C445" t="str">
            <v>Potengy</v>
          </cell>
          <cell r="D445">
            <v>2006</v>
          </cell>
          <cell r="E445" t="str">
            <v>PENDENTE</v>
          </cell>
        </row>
        <row r="446">
          <cell r="B446">
            <v>1388</v>
          </cell>
          <cell r="C446" t="str">
            <v>Botafogo</v>
          </cell>
          <cell r="D446">
            <v>1999</v>
          </cell>
          <cell r="E446" t="str">
            <v>OK</v>
          </cell>
        </row>
        <row r="447">
          <cell r="B447">
            <v>668</v>
          </cell>
          <cell r="C447" t="str">
            <v>Corinthians</v>
          </cell>
          <cell r="D447">
            <v>2000</v>
          </cell>
          <cell r="E447" t="str">
            <v>OK</v>
          </cell>
        </row>
        <row r="448">
          <cell r="B448">
            <v>1845</v>
          </cell>
          <cell r="C448" t="str">
            <v>Flamengo</v>
          </cell>
          <cell r="D448">
            <v>2001</v>
          </cell>
          <cell r="E448" t="str">
            <v>PENDENTE</v>
          </cell>
        </row>
        <row r="449">
          <cell r="B449">
            <v>2255</v>
          </cell>
          <cell r="C449" t="str">
            <v>Martinelli</v>
          </cell>
          <cell r="D449">
            <v>2007</v>
          </cell>
          <cell r="E449" t="str">
            <v>OK</v>
          </cell>
        </row>
        <row r="450">
          <cell r="B450">
            <v>2781</v>
          </cell>
          <cell r="C450" t="str">
            <v>Grêmio Náutico União</v>
          </cell>
          <cell r="D450">
            <v>2006</v>
          </cell>
          <cell r="E450" t="str">
            <v>OK</v>
          </cell>
        </row>
        <row r="451">
          <cell r="B451">
            <v>2301</v>
          </cell>
          <cell r="C451" t="str">
            <v>América</v>
          </cell>
          <cell r="D451">
            <v>2004</v>
          </cell>
          <cell r="E451" t="str">
            <v>PENDENTE</v>
          </cell>
        </row>
        <row r="452">
          <cell r="B452">
            <v>3017</v>
          </cell>
          <cell r="C452" t="str">
            <v>Grêmio Náutico União</v>
          </cell>
          <cell r="D452">
            <v>2008</v>
          </cell>
          <cell r="E452" t="str">
            <v>PENDENTE</v>
          </cell>
        </row>
        <row r="453">
          <cell r="B453">
            <v>1769</v>
          </cell>
          <cell r="C453" t="str">
            <v>Flamengo</v>
          </cell>
          <cell r="D453">
            <v>2000</v>
          </cell>
          <cell r="E453" t="str">
            <v>PENDENTE</v>
          </cell>
        </row>
        <row r="454">
          <cell r="B454">
            <v>2712</v>
          </cell>
          <cell r="C454" t="str">
            <v>Botafogo</v>
          </cell>
          <cell r="D454">
            <v>2005</v>
          </cell>
          <cell r="E454" t="str">
            <v>OK</v>
          </cell>
        </row>
        <row r="455">
          <cell r="B455">
            <v>1765</v>
          </cell>
          <cell r="C455" t="str">
            <v>Flamengo</v>
          </cell>
          <cell r="D455">
            <v>1997</v>
          </cell>
          <cell r="E455" t="str">
            <v>OK</v>
          </cell>
        </row>
        <row r="456">
          <cell r="B456">
            <v>2661</v>
          </cell>
          <cell r="C456" t="str">
            <v>Flamengo</v>
          </cell>
          <cell r="D456">
            <v>2003</v>
          </cell>
          <cell r="E456" t="str">
            <v>PENDENTE</v>
          </cell>
        </row>
        <row r="457">
          <cell r="B457">
            <v>1791</v>
          </cell>
          <cell r="C457" t="str">
            <v>Vitória</v>
          </cell>
          <cell r="D457">
            <v>2004</v>
          </cell>
          <cell r="E457" t="str">
            <v>PENDENTE</v>
          </cell>
        </row>
        <row r="458">
          <cell r="B458">
            <v>2549</v>
          </cell>
          <cell r="C458" t="str">
            <v>Centro Português</v>
          </cell>
          <cell r="D458">
            <v>2006</v>
          </cell>
          <cell r="E458" t="str">
            <v>OK</v>
          </cell>
        </row>
        <row r="459">
          <cell r="B459">
            <v>42</v>
          </cell>
          <cell r="C459" t="str">
            <v>GPA</v>
          </cell>
          <cell r="D459">
            <v>1996</v>
          </cell>
          <cell r="E459" t="str">
            <v>OK</v>
          </cell>
        </row>
        <row r="460">
          <cell r="B460">
            <v>2133</v>
          </cell>
          <cell r="C460" t="str">
            <v>CEPEUSP</v>
          </cell>
          <cell r="D460">
            <v>1996</v>
          </cell>
          <cell r="E460" t="str">
            <v>PENDENTE</v>
          </cell>
        </row>
        <row r="461">
          <cell r="B461">
            <v>3075</v>
          </cell>
          <cell r="C461" t="str">
            <v>Guajará</v>
          </cell>
          <cell r="D461">
            <v>2000</v>
          </cell>
          <cell r="E461" t="str">
            <v>OK</v>
          </cell>
        </row>
        <row r="462">
          <cell r="B462">
            <v>2787</v>
          </cell>
          <cell r="C462" t="str">
            <v>Vasco da Gama (RJ)</v>
          </cell>
          <cell r="D462">
            <v>2007</v>
          </cell>
          <cell r="E462" t="str">
            <v>OK</v>
          </cell>
        </row>
        <row r="463">
          <cell r="B463">
            <v>1509</v>
          </cell>
          <cell r="C463" t="str">
            <v>Potengy</v>
          </cell>
          <cell r="D463">
            <v>1998</v>
          </cell>
          <cell r="E463" t="str">
            <v>PENDENTE</v>
          </cell>
        </row>
        <row r="464">
          <cell r="B464">
            <v>1688</v>
          </cell>
          <cell r="C464" t="str">
            <v>Álvares Cabral</v>
          </cell>
          <cell r="D464">
            <v>2000</v>
          </cell>
          <cell r="E464" t="str">
            <v>PENDENTE</v>
          </cell>
        </row>
        <row r="465">
          <cell r="B465">
            <v>2368</v>
          </cell>
          <cell r="C465" t="str">
            <v>Álvares Cabral</v>
          </cell>
          <cell r="D465">
            <v>2002</v>
          </cell>
          <cell r="E465" t="str">
            <v>OK</v>
          </cell>
        </row>
        <row r="466">
          <cell r="B466">
            <v>1419</v>
          </cell>
          <cell r="C466" t="str">
            <v>GPA</v>
          </cell>
          <cell r="D466">
            <v>2001</v>
          </cell>
          <cell r="E466" t="str">
            <v>OK</v>
          </cell>
        </row>
        <row r="467">
          <cell r="B467">
            <v>340</v>
          </cell>
          <cell r="C467" t="str">
            <v>Almirante Barroso</v>
          </cell>
          <cell r="D467">
            <v>1973</v>
          </cell>
          <cell r="E467" t="str">
            <v>PENDENTE</v>
          </cell>
        </row>
        <row r="468">
          <cell r="B468">
            <v>1038</v>
          </cell>
          <cell r="C468" t="str">
            <v>Vasco da Gama (RJ)</v>
          </cell>
          <cell r="D468">
            <v>2000</v>
          </cell>
          <cell r="E468" t="str">
            <v>PENDENTE</v>
          </cell>
        </row>
        <row r="469">
          <cell r="B469">
            <v>1079</v>
          </cell>
          <cell r="C469" t="str">
            <v>Pinheiros</v>
          </cell>
          <cell r="D469">
            <v>1984</v>
          </cell>
          <cell r="E469" t="str">
            <v>OK</v>
          </cell>
        </row>
        <row r="470">
          <cell r="B470">
            <v>1632</v>
          </cell>
          <cell r="C470" t="str">
            <v>Martinelli</v>
          </cell>
          <cell r="D470">
            <v>2000</v>
          </cell>
          <cell r="E470" t="str">
            <v>PENDENTE</v>
          </cell>
        </row>
        <row r="471">
          <cell r="B471">
            <v>1125</v>
          </cell>
          <cell r="C471" t="str">
            <v>Saldanha da Gama</v>
          </cell>
          <cell r="D471">
            <v>1999</v>
          </cell>
          <cell r="E471" t="str">
            <v>PENDENTE</v>
          </cell>
        </row>
        <row r="472">
          <cell r="B472">
            <v>1610</v>
          </cell>
          <cell r="C472" t="str">
            <v>Botafogo</v>
          </cell>
          <cell r="D472">
            <v>2002</v>
          </cell>
          <cell r="E472" t="str">
            <v>OK</v>
          </cell>
        </row>
        <row r="473">
          <cell r="B473">
            <v>1375</v>
          </cell>
          <cell r="C473" t="str">
            <v>Vasco da Gama (RJ)</v>
          </cell>
          <cell r="D473">
            <v>1995</v>
          </cell>
          <cell r="E473" t="str">
            <v>PENDENTE</v>
          </cell>
        </row>
        <row r="474">
          <cell r="B474">
            <v>128</v>
          </cell>
          <cell r="C474" t="str">
            <v>Álvares Cabral</v>
          </cell>
          <cell r="D474">
            <v>1999</v>
          </cell>
          <cell r="E474" t="str">
            <v>OK</v>
          </cell>
        </row>
        <row r="475">
          <cell r="B475">
            <v>23</v>
          </cell>
          <cell r="C475" t="str">
            <v>Riachuelo</v>
          </cell>
          <cell r="D475">
            <v>2000</v>
          </cell>
          <cell r="E475" t="str">
            <v>PENDENTE</v>
          </cell>
        </row>
        <row r="476">
          <cell r="B476">
            <v>2794</v>
          </cell>
          <cell r="C476" t="str">
            <v>Flamengo</v>
          </cell>
          <cell r="D476">
            <v>2006</v>
          </cell>
          <cell r="E476" t="str">
            <v>OK</v>
          </cell>
        </row>
        <row r="477">
          <cell r="B477">
            <v>2731</v>
          </cell>
          <cell r="C477" t="str">
            <v>Potengy</v>
          </cell>
          <cell r="D477">
            <v>2005</v>
          </cell>
          <cell r="E477" t="str">
            <v>OK</v>
          </cell>
        </row>
        <row r="478">
          <cell r="B478">
            <v>540</v>
          </cell>
          <cell r="C478" t="str">
            <v>Grêmio Náutico União</v>
          </cell>
          <cell r="D478">
            <v>2001</v>
          </cell>
          <cell r="E478" t="str">
            <v>OK</v>
          </cell>
        </row>
        <row r="479">
          <cell r="B479">
            <v>2684</v>
          </cell>
          <cell r="C479" t="str">
            <v>Vasco da Gama (RJ)</v>
          </cell>
          <cell r="D479">
            <v>2005</v>
          </cell>
          <cell r="E479" t="str">
            <v>PENDENTE</v>
          </cell>
        </row>
        <row r="480">
          <cell r="B480">
            <v>2132</v>
          </cell>
          <cell r="C480" t="str">
            <v>CEPEUSP</v>
          </cell>
          <cell r="D480">
            <v>1997</v>
          </cell>
          <cell r="E480" t="str">
            <v>PENDENTE</v>
          </cell>
        </row>
        <row r="481">
          <cell r="B481">
            <v>2975</v>
          </cell>
          <cell r="C481" t="str">
            <v>Saldanha da Gama</v>
          </cell>
          <cell r="D481">
            <v>2007</v>
          </cell>
          <cell r="E481" t="str">
            <v>OK</v>
          </cell>
        </row>
        <row r="482">
          <cell r="B482">
            <v>1782</v>
          </cell>
          <cell r="C482" t="str">
            <v>Club Athletico Paulistano</v>
          </cell>
          <cell r="D482">
            <v>2001</v>
          </cell>
          <cell r="E482" t="str">
            <v>PENDENTE</v>
          </cell>
        </row>
        <row r="483">
          <cell r="B483">
            <v>1420</v>
          </cell>
          <cell r="C483" t="str">
            <v>GPA</v>
          </cell>
          <cell r="D483">
            <v>1969</v>
          </cell>
          <cell r="E483" t="str">
            <v>PENDENTE</v>
          </cell>
        </row>
        <row r="484">
          <cell r="B484">
            <v>2020</v>
          </cell>
          <cell r="C484" t="str">
            <v>Grêmio Náutico União</v>
          </cell>
          <cell r="D484">
            <v>2004</v>
          </cell>
          <cell r="E484" t="str">
            <v>PENDENTE</v>
          </cell>
        </row>
        <row r="485">
          <cell r="B485">
            <v>939</v>
          </cell>
          <cell r="C485" t="str">
            <v>Clube de Regatas Curitiba</v>
          </cell>
          <cell r="D485">
            <v>1975</v>
          </cell>
          <cell r="E485" t="str">
            <v>PENDENTE</v>
          </cell>
        </row>
        <row r="486">
          <cell r="B486">
            <v>2316</v>
          </cell>
          <cell r="C486" t="str">
            <v>GPA</v>
          </cell>
          <cell r="D486">
            <v>2005</v>
          </cell>
          <cell r="E486" t="str">
            <v>OK</v>
          </cell>
        </row>
        <row r="487">
          <cell r="B487">
            <v>2159</v>
          </cell>
          <cell r="C487" t="str">
            <v>Flamengo</v>
          </cell>
          <cell r="D487">
            <v>2004</v>
          </cell>
          <cell r="E487" t="str">
            <v>OK</v>
          </cell>
        </row>
        <row r="488">
          <cell r="B488">
            <v>1678</v>
          </cell>
          <cell r="C488" t="str">
            <v>Botafogo</v>
          </cell>
          <cell r="D488">
            <v>2004</v>
          </cell>
          <cell r="E488" t="str">
            <v>PENDENTE</v>
          </cell>
        </row>
        <row r="489">
          <cell r="B489">
            <v>3119</v>
          </cell>
          <cell r="C489" t="str">
            <v>Vasco da Gama (RJ)</v>
          </cell>
          <cell r="D489">
            <v>2006</v>
          </cell>
          <cell r="E489" t="str">
            <v>OK</v>
          </cell>
        </row>
        <row r="490">
          <cell r="B490">
            <v>554</v>
          </cell>
          <cell r="C490" t="str">
            <v>Martinelli</v>
          </cell>
          <cell r="D490">
            <v>1979</v>
          </cell>
          <cell r="E490" t="str">
            <v>PENDENTE</v>
          </cell>
        </row>
        <row r="491">
          <cell r="B491">
            <v>2290</v>
          </cell>
          <cell r="C491" t="str">
            <v>Pinheiros</v>
          </cell>
          <cell r="D491">
            <v>2001</v>
          </cell>
          <cell r="E491" t="str">
            <v>PENDENTE</v>
          </cell>
        </row>
        <row r="492">
          <cell r="B492">
            <v>2708</v>
          </cell>
          <cell r="C492" t="str">
            <v>Martinelli</v>
          </cell>
          <cell r="D492">
            <v>2004</v>
          </cell>
          <cell r="E492" t="str">
            <v>OK</v>
          </cell>
        </row>
        <row r="493">
          <cell r="B493">
            <v>3115</v>
          </cell>
          <cell r="C493" t="str">
            <v>Vasco da Gama (RJ)</v>
          </cell>
          <cell r="D493">
            <v>2004</v>
          </cell>
          <cell r="E493" t="str">
            <v>PENDENTE</v>
          </cell>
        </row>
        <row r="494">
          <cell r="B494">
            <v>2169</v>
          </cell>
          <cell r="C494" t="str">
            <v>Botafogo</v>
          </cell>
          <cell r="D494">
            <v>2003</v>
          </cell>
          <cell r="E494" t="str">
            <v>PENDENTE</v>
          </cell>
        </row>
        <row r="495">
          <cell r="B495">
            <v>2650</v>
          </cell>
          <cell r="C495" t="str">
            <v>Guajará</v>
          </cell>
          <cell r="D495">
            <v>1996</v>
          </cell>
          <cell r="E495" t="str">
            <v>PENDENTE</v>
          </cell>
        </row>
        <row r="496">
          <cell r="B496">
            <v>2346</v>
          </cell>
          <cell r="C496" t="str">
            <v>Corinthians</v>
          </cell>
          <cell r="D496">
            <v>2001</v>
          </cell>
          <cell r="E496" t="str">
            <v>PENDENTE</v>
          </cell>
        </row>
        <row r="497">
          <cell r="B497">
            <v>1724</v>
          </cell>
          <cell r="C497" t="str">
            <v>Vasco da Gama (RJ)</v>
          </cell>
          <cell r="D497">
            <v>2003</v>
          </cell>
          <cell r="E497" t="str">
            <v>OK</v>
          </cell>
        </row>
        <row r="498">
          <cell r="B498">
            <v>2323</v>
          </cell>
          <cell r="C498" t="str">
            <v>Centro Português</v>
          </cell>
          <cell r="D498">
            <v>2007</v>
          </cell>
          <cell r="E498" t="str">
            <v>PENDENTE</v>
          </cell>
        </row>
        <row r="499">
          <cell r="B499">
            <v>2824</v>
          </cell>
          <cell r="C499" t="str">
            <v>São Salvador</v>
          </cell>
          <cell r="D499">
            <v>2006</v>
          </cell>
          <cell r="E499" t="str">
            <v>OK</v>
          </cell>
        </row>
        <row r="500">
          <cell r="B500">
            <v>1565</v>
          </cell>
          <cell r="C500" t="str">
            <v>Corinthians</v>
          </cell>
          <cell r="D500">
            <v>2000</v>
          </cell>
          <cell r="E500" t="str">
            <v>PENDENTE</v>
          </cell>
        </row>
        <row r="501">
          <cell r="B501">
            <v>2875</v>
          </cell>
          <cell r="C501" t="str">
            <v>Cotinguiba</v>
          </cell>
          <cell r="D501">
            <v>2010</v>
          </cell>
          <cell r="E501" t="str">
            <v>OK</v>
          </cell>
        </row>
        <row r="502">
          <cell r="B502">
            <v>855</v>
          </cell>
          <cell r="C502" t="str">
            <v>Saldanha da Gama</v>
          </cell>
          <cell r="D502">
            <v>1994</v>
          </cell>
          <cell r="E502" t="str">
            <v>PENDENTE</v>
          </cell>
        </row>
        <row r="503">
          <cell r="B503">
            <v>2900</v>
          </cell>
          <cell r="C503" t="str">
            <v>Vasco da Gama (RJ)</v>
          </cell>
          <cell r="D503">
            <v>2004</v>
          </cell>
          <cell r="E503" t="str">
            <v>OK</v>
          </cell>
        </row>
        <row r="504">
          <cell r="B504">
            <v>2348</v>
          </cell>
          <cell r="C504" t="str">
            <v>Corinthians</v>
          </cell>
          <cell r="D504">
            <v>2003</v>
          </cell>
          <cell r="E504" t="str">
            <v>PENDENTE</v>
          </cell>
        </row>
        <row r="505">
          <cell r="B505">
            <v>619</v>
          </cell>
          <cell r="C505" t="str">
            <v>Grêmio Náutico União</v>
          </cell>
          <cell r="D505">
            <v>2001</v>
          </cell>
          <cell r="E505" t="str">
            <v>PENDENTE</v>
          </cell>
        </row>
        <row r="506">
          <cell r="B506">
            <v>3028</v>
          </cell>
          <cell r="C506" t="str">
            <v>Pinheiros</v>
          </cell>
          <cell r="D506"/>
          <cell r="E506" t="str">
            <v>PENDENTE</v>
          </cell>
        </row>
        <row r="507">
          <cell r="B507">
            <v>556</v>
          </cell>
          <cell r="C507" t="str">
            <v>Álvares Cabral</v>
          </cell>
          <cell r="D507">
            <v>2000</v>
          </cell>
          <cell r="E507" t="str">
            <v>PENDENTE</v>
          </cell>
        </row>
        <row r="508">
          <cell r="B508">
            <v>1756</v>
          </cell>
          <cell r="C508" t="str">
            <v>Flamengo</v>
          </cell>
          <cell r="D508">
            <v>2004</v>
          </cell>
          <cell r="E508" t="str">
            <v>OK</v>
          </cell>
        </row>
        <row r="509">
          <cell r="B509">
            <v>2124</v>
          </cell>
          <cell r="C509" t="str">
            <v>Vasco da Gama (RJ)</v>
          </cell>
          <cell r="D509">
            <v>2003</v>
          </cell>
          <cell r="E509" t="str">
            <v>OK</v>
          </cell>
        </row>
        <row r="510">
          <cell r="B510">
            <v>2906</v>
          </cell>
          <cell r="C510" t="str">
            <v>Saldanha da Gama</v>
          </cell>
          <cell r="D510">
            <v>2005</v>
          </cell>
          <cell r="E510" t="str">
            <v>OK</v>
          </cell>
        </row>
        <row r="511">
          <cell r="B511">
            <v>78</v>
          </cell>
          <cell r="C511" t="str">
            <v>Pinheiros</v>
          </cell>
          <cell r="D511">
            <v>1992</v>
          </cell>
          <cell r="E511" t="str">
            <v>OK</v>
          </cell>
        </row>
        <row r="512">
          <cell r="B512">
            <v>2226</v>
          </cell>
          <cell r="C512" t="str">
            <v>Riachuelo</v>
          </cell>
          <cell r="D512">
            <v>2004</v>
          </cell>
          <cell r="E512" t="str">
            <v>OK</v>
          </cell>
        </row>
        <row r="513">
          <cell r="B513">
            <v>2302</v>
          </cell>
          <cell r="C513" t="str">
            <v>América</v>
          </cell>
          <cell r="D513">
            <v>2003</v>
          </cell>
          <cell r="E513" t="str">
            <v>OK</v>
          </cell>
        </row>
        <row r="514">
          <cell r="B514">
            <v>1703</v>
          </cell>
          <cell r="C514" t="str">
            <v>São Salvador</v>
          </cell>
          <cell r="D514">
            <v>2002</v>
          </cell>
          <cell r="E514" t="str">
            <v>PENDENTE</v>
          </cell>
        </row>
        <row r="515">
          <cell r="B515">
            <v>3116</v>
          </cell>
          <cell r="C515" t="str">
            <v>Vasco da Gama (RJ)</v>
          </cell>
          <cell r="D515">
            <v>2006</v>
          </cell>
          <cell r="E515" t="str">
            <v>OK</v>
          </cell>
        </row>
        <row r="516">
          <cell r="B516">
            <v>2257</v>
          </cell>
          <cell r="C516" t="str">
            <v>Flamengo</v>
          </cell>
          <cell r="D516">
            <v>2006</v>
          </cell>
          <cell r="E516" t="str">
            <v>OK</v>
          </cell>
        </row>
        <row r="517">
          <cell r="B517">
            <v>2898</v>
          </cell>
          <cell r="C517" t="str">
            <v>Guajará</v>
          </cell>
          <cell r="D517">
            <v>2005</v>
          </cell>
          <cell r="E517" t="str">
            <v>PENDENTE</v>
          </cell>
        </row>
        <row r="518">
          <cell r="B518">
            <v>1697</v>
          </cell>
          <cell r="C518" t="str">
            <v>Álvares Cabral</v>
          </cell>
          <cell r="D518">
            <v>2002</v>
          </cell>
          <cell r="E518" t="str">
            <v>OK</v>
          </cell>
        </row>
        <row r="519">
          <cell r="B519">
            <v>2967</v>
          </cell>
          <cell r="C519" t="str">
            <v>Flamengo</v>
          </cell>
          <cell r="D519">
            <v>2002</v>
          </cell>
          <cell r="E519" t="str">
            <v>OK</v>
          </cell>
        </row>
        <row r="520">
          <cell r="B520">
            <v>2964</v>
          </cell>
          <cell r="C520" t="str">
            <v>Grêmio Náutico União</v>
          </cell>
          <cell r="D520">
            <v>2006</v>
          </cell>
          <cell r="E520" t="str">
            <v>OK</v>
          </cell>
        </row>
        <row r="521">
          <cell r="B521">
            <v>2600</v>
          </cell>
          <cell r="C521" t="str">
            <v>Potengy</v>
          </cell>
          <cell r="D521">
            <v>2004</v>
          </cell>
          <cell r="E521" t="str">
            <v>OK</v>
          </cell>
        </row>
        <row r="522">
          <cell r="B522">
            <v>2306</v>
          </cell>
          <cell r="C522" t="str">
            <v>GPA</v>
          </cell>
          <cell r="D522">
            <v>2003</v>
          </cell>
          <cell r="E522" t="str">
            <v>PENDENTE</v>
          </cell>
        </row>
        <row r="523">
          <cell r="B523">
            <v>1581</v>
          </cell>
          <cell r="C523" t="str">
            <v>GPA</v>
          </cell>
          <cell r="D523">
            <v>2000</v>
          </cell>
          <cell r="E523" t="str">
            <v>PENDENTE</v>
          </cell>
        </row>
        <row r="524">
          <cell r="B524">
            <v>724</v>
          </cell>
          <cell r="C524" t="str">
            <v>São Salvador</v>
          </cell>
          <cell r="D524">
            <v>2002</v>
          </cell>
          <cell r="E524" t="str">
            <v>PENDENTE</v>
          </cell>
        </row>
        <row r="525">
          <cell r="B525">
            <v>1581</v>
          </cell>
          <cell r="C525" t="str">
            <v>Botafogo</v>
          </cell>
          <cell r="D525">
            <v>2000</v>
          </cell>
          <cell r="E525" t="str">
            <v>PENDENTE</v>
          </cell>
        </row>
        <row r="526">
          <cell r="B526">
            <v>8</v>
          </cell>
          <cell r="C526" t="str">
            <v>Martinelli</v>
          </cell>
          <cell r="D526">
            <v>1996</v>
          </cell>
          <cell r="E526" t="str">
            <v>PENDENTE</v>
          </cell>
        </row>
        <row r="527">
          <cell r="B527">
            <v>1119</v>
          </cell>
          <cell r="C527" t="str">
            <v>Vitória</v>
          </cell>
          <cell r="D527">
            <v>1998</v>
          </cell>
          <cell r="E527" t="str">
            <v>PENDENTE</v>
          </cell>
        </row>
        <row r="528">
          <cell r="B528">
            <v>2050</v>
          </cell>
          <cell r="C528" t="str">
            <v>Minas Brasília Tênis Clube</v>
          </cell>
          <cell r="D528">
            <v>1989</v>
          </cell>
          <cell r="E528" t="str">
            <v>PENDENTE</v>
          </cell>
        </row>
        <row r="529">
          <cell r="B529">
            <v>2339</v>
          </cell>
          <cell r="C529" t="str">
            <v>Sport Recife</v>
          </cell>
          <cell r="D529">
            <v>2003</v>
          </cell>
          <cell r="E529" t="str">
            <v>PENDENTE</v>
          </cell>
        </row>
        <row r="530">
          <cell r="B530">
            <v>2420</v>
          </cell>
          <cell r="C530" t="str">
            <v>Aldo Luz</v>
          </cell>
          <cell r="D530">
            <v>2004</v>
          </cell>
          <cell r="E530" t="str">
            <v>OK</v>
          </cell>
        </row>
        <row r="531">
          <cell r="B531">
            <v>1912</v>
          </cell>
          <cell r="C531" t="str">
            <v>Itapagipe</v>
          </cell>
          <cell r="D531">
            <v>1972</v>
          </cell>
          <cell r="E531" t="str">
            <v>PENDENTE</v>
          </cell>
        </row>
        <row r="532">
          <cell r="B532">
            <v>1506</v>
          </cell>
          <cell r="C532" t="str">
            <v>Potengy</v>
          </cell>
          <cell r="D532">
            <v>2002</v>
          </cell>
          <cell r="E532" t="str">
            <v>PENDENTE</v>
          </cell>
        </row>
        <row r="533">
          <cell r="B533">
            <v>2111</v>
          </cell>
          <cell r="C533" t="str">
            <v>Grêmio Náutico União</v>
          </cell>
          <cell r="D533">
            <v>2003</v>
          </cell>
          <cell r="E533" t="str">
            <v>PENDENTE</v>
          </cell>
        </row>
        <row r="534">
          <cell r="B534">
            <v>1106</v>
          </cell>
          <cell r="C534" t="str">
            <v>Flamengo</v>
          </cell>
          <cell r="D534">
            <v>2001</v>
          </cell>
          <cell r="E534" t="str">
            <v>OK</v>
          </cell>
        </row>
        <row r="535">
          <cell r="B535">
            <v>35</v>
          </cell>
          <cell r="C535" t="str">
            <v>Aldo Luz</v>
          </cell>
          <cell r="D535">
            <v>1997</v>
          </cell>
          <cell r="E535" t="str">
            <v>PENDENTE</v>
          </cell>
        </row>
        <row r="536">
          <cell r="B536">
            <v>1872</v>
          </cell>
          <cell r="C536" t="str">
            <v>Capibaribe</v>
          </cell>
          <cell r="D536">
            <v>1975</v>
          </cell>
          <cell r="E536" t="str">
            <v>OK</v>
          </cell>
        </row>
        <row r="537">
          <cell r="B537">
            <v>1529</v>
          </cell>
          <cell r="C537" t="str">
            <v>Aldo Luz</v>
          </cell>
          <cell r="D537">
            <v>1975</v>
          </cell>
          <cell r="E537" t="str">
            <v>OK</v>
          </cell>
        </row>
        <row r="538">
          <cell r="B538">
            <v>1519</v>
          </cell>
          <cell r="C538" t="str">
            <v>Itapagipe</v>
          </cell>
          <cell r="D538">
            <v>1980</v>
          </cell>
          <cell r="E538" t="str">
            <v>PENDENTE</v>
          </cell>
        </row>
        <row r="539">
          <cell r="B539">
            <v>2967</v>
          </cell>
          <cell r="C539" t="str">
            <v>Flamengo</v>
          </cell>
          <cell r="D539"/>
          <cell r="E539" t="str">
            <v>PENDENTE</v>
          </cell>
        </row>
        <row r="540">
          <cell r="B540">
            <v>2122</v>
          </cell>
          <cell r="C540" t="str">
            <v>Vasco da Gama (RJ)</v>
          </cell>
          <cell r="D540">
            <v>2003</v>
          </cell>
          <cell r="E540" t="str">
            <v>PENDENTE</v>
          </cell>
        </row>
        <row r="541">
          <cell r="B541">
            <v>2147</v>
          </cell>
          <cell r="C541" t="str">
            <v>Flamengo</v>
          </cell>
          <cell r="D541">
            <v>2005</v>
          </cell>
          <cell r="E541" t="str">
            <v>OK</v>
          </cell>
        </row>
        <row r="542">
          <cell r="B542">
            <v>73</v>
          </cell>
          <cell r="C542" t="str">
            <v>Vitória</v>
          </cell>
          <cell r="D542">
            <v>1997</v>
          </cell>
          <cell r="E542" t="str">
            <v>PENDENTE</v>
          </cell>
        </row>
        <row r="543">
          <cell r="B543">
            <v>1521</v>
          </cell>
          <cell r="C543" t="str">
            <v>Guanabara</v>
          </cell>
          <cell r="D543">
            <v>1972</v>
          </cell>
          <cell r="E543" t="str">
            <v>OK</v>
          </cell>
        </row>
        <row r="544">
          <cell r="B544">
            <v>1108</v>
          </cell>
          <cell r="C544" t="str">
            <v>Flamengo</v>
          </cell>
          <cell r="D544">
            <v>2000</v>
          </cell>
          <cell r="E544" t="str">
            <v>OK</v>
          </cell>
        </row>
        <row r="545">
          <cell r="B545">
            <v>2303</v>
          </cell>
          <cell r="C545" t="str">
            <v>Grêmio Náutico União</v>
          </cell>
          <cell r="D545">
            <v>2001</v>
          </cell>
          <cell r="E545" t="str">
            <v>PENDENTE</v>
          </cell>
        </row>
        <row r="546">
          <cell r="B546">
            <v>2209</v>
          </cell>
          <cell r="C546" t="str">
            <v>Aldo Luz</v>
          </cell>
          <cell r="D546">
            <v>1989</v>
          </cell>
          <cell r="E546" t="str">
            <v>OK</v>
          </cell>
        </row>
        <row r="547">
          <cell r="B547">
            <v>1643</v>
          </cell>
          <cell r="C547" t="str">
            <v>Botafogo</v>
          </cell>
          <cell r="D547">
            <v>2003</v>
          </cell>
          <cell r="E547" t="str">
            <v>PENDENTE</v>
          </cell>
        </row>
        <row r="548">
          <cell r="B548">
            <v>2895</v>
          </cell>
          <cell r="C548" t="str">
            <v>Guajará</v>
          </cell>
          <cell r="D548">
            <v>2003</v>
          </cell>
          <cell r="E548" t="str">
            <v>OK</v>
          </cell>
        </row>
        <row r="549">
          <cell r="B549">
            <v>2320</v>
          </cell>
          <cell r="C549" t="str">
            <v>Corinthians</v>
          </cell>
          <cell r="D549">
            <v>2004</v>
          </cell>
          <cell r="E549" t="str">
            <v>OK</v>
          </cell>
        </row>
        <row r="550">
          <cell r="B550">
            <v>2743</v>
          </cell>
          <cell r="C550" t="str">
            <v>Grêmio Náutico União</v>
          </cell>
          <cell r="D550">
            <v>1998</v>
          </cell>
          <cell r="E550" t="str">
            <v>OK</v>
          </cell>
        </row>
        <row r="551">
          <cell r="B551">
            <v>1637</v>
          </cell>
          <cell r="C551" t="str">
            <v>Martinelli</v>
          </cell>
          <cell r="D551">
            <v>2002</v>
          </cell>
          <cell r="E551" t="str">
            <v>PENDENTE</v>
          </cell>
        </row>
        <row r="552">
          <cell r="B552">
            <v>1644</v>
          </cell>
          <cell r="C552" t="str">
            <v>Botafogo</v>
          </cell>
          <cell r="D552">
            <v>1993</v>
          </cell>
          <cell r="E552" t="str">
            <v>OK</v>
          </cell>
        </row>
        <row r="553">
          <cell r="B553">
            <v>1387</v>
          </cell>
          <cell r="C553" t="str">
            <v>Vasco da Gama (RJ)</v>
          </cell>
          <cell r="D553">
            <v>1998</v>
          </cell>
          <cell r="E553" t="str">
            <v>PENDENTE</v>
          </cell>
        </row>
        <row r="554">
          <cell r="B554">
            <v>2599</v>
          </cell>
          <cell r="C554" t="str">
            <v>Potengy</v>
          </cell>
          <cell r="D554">
            <v>2004</v>
          </cell>
          <cell r="E554" t="str">
            <v>OK</v>
          </cell>
        </row>
        <row r="555">
          <cell r="B555">
            <v>854</v>
          </cell>
          <cell r="C555" t="str">
            <v>Saldanha da Gama</v>
          </cell>
          <cell r="D555">
            <v>1995</v>
          </cell>
          <cell r="E555" t="str">
            <v>PENDENTE</v>
          </cell>
        </row>
        <row r="556">
          <cell r="B556">
            <v>3010</v>
          </cell>
          <cell r="C556" t="str">
            <v>Riachuelo</v>
          </cell>
          <cell r="D556">
            <v>2006</v>
          </cell>
          <cell r="E556" t="str">
            <v>PENDENTE</v>
          </cell>
        </row>
        <row r="557">
          <cell r="B557">
            <v>2256</v>
          </cell>
          <cell r="C557" t="str">
            <v>Flamengo</v>
          </cell>
          <cell r="D557">
            <v>2005</v>
          </cell>
          <cell r="E557" t="str">
            <v>PENDENTE</v>
          </cell>
        </row>
        <row r="558">
          <cell r="B558">
            <v>110</v>
          </cell>
          <cell r="C558" t="str">
            <v>Flamengo</v>
          </cell>
          <cell r="D558">
            <v>2001</v>
          </cell>
          <cell r="E558" t="str">
            <v>PENDENTE</v>
          </cell>
        </row>
        <row r="559">
          <cell r="B559">
            <v>1755</v>
          </cell>
          <cell r="C559" t="str">
            <v>Flamengo</v>
          </cell>
          <cell r="D559">
            <v>1998</v>
          </cell>
          <cell r="E559" t="str">
            <v>PENDENTE</v>
          </cell>
        </row>
        <row r="560">
          <cell r="B560">
            <v>1849</v>
          </cell>
          <cell r="C560" t="str">
            <v>Flamengo</v>
          </cell>
          <cell r="D560">
            <v>2001</v>
          </cell>
          <cell r="E560" t="str">
            <v>OK</v>
          </cell>
        </row>
        <row r="561">
          <cell r="B561">
            <v>2914</v>
          </cell>
          <cell r="C561" t="str">
            <v>Saldanha da Gama</v>
          </cell>
          <cell r="D561">
            <v>2004</v>
          </cell>
          <cell r="E561" t="str">
            <v>OK</v>
          </cell>
        </row>
        <row r="562">
          <cell r="B562">
            <v>2782</v>
          </cell>
          <cell r="C562" t="str">
            <v>Grêmio Náutico União</v>
          </cell>
          <cell r="D562">
            <v>2006</v>
          </cell>
          <cell r="E562" t="str">
            <v>OK</v>
          </cell>
        </row>
        <row r="563">
          <cell r="B563">
            <v>3071</v>
          </cell>
          <cell r="C563" t="str">
            <v>Guajará</v>
          </cell>
          <cell r="D563">
            <v>2004</v>
          </cell>
          <cell r="E563" t="str">
            <v>OK</v>
          </cell>
        </row>
        <row r="564">
          <cell r="B564">
            <v>3114</v>
          </cell>
          <cell r="C564" t="str">
            <v>Vasco da Gama (RJ)</v>
          </cell>
          <cell r="D564">
            <v>2005</v>
          </cell>
          <cell r="E564" t="str">
            <v>OK</v>
          </cell>
        </row>
        <row r="565">
          <cell r="B565">
            <v>1669</v>
          </cell>
          <cell r="C565" t="str">
            <v>Clube de Regatas Curitiba</v>
          </cell>
          <cell r="D565">
            <v>2000</v>
          </cell>
          <cell r="E565" t="str">
            <v>PENDENTE</v>
          </cell>
        </row>
        <row r="566">
          <cell r="B566">
            <v>1609</v>
          </cell>
          <cell r="C566" t="str">
            <v>Botafogo</v>
          </cell>
          <cell r="D566">
            <v>2002</v>
          </cell>
          <cell r="E566" t="str">
            <v>PENDENTE</v>
          </cell>
        </row>
        <row r="567">
          <cell r="B567">
            <v>1797</v>
          </cell>
          <cell r="C567" t="str">
            <v>Corinthians</v>
          </cell>
          <cell r="D567">
            <v>2003</v>
          </cell>
          <cell r="E567" t="str">
            <v>PENDENTE</v>
          </cell>
        </row>
        <row r="568">
          <cell r="B568">
            <v>2671</v>
          </cell>
          <cell r="C568" t="str">
            <v>Botafogo</v>
          </cell>
          <cell r="D568">
            <v>2003</v>
          </cell>
          <cell r="E568" t="str">
            <v>OK</v>
          </cell>
        </row>
        <row r="569">
          <cell r="B569">
            <v>1667</v>
          </cell>
          <cell r="C569" t="str">
            <v>Remo Adaptar</v>
          </cell>
          <cell r="D569">
            <v>1984</v>
          </cell>
          <cell r="E569" t="str">
            <v>OK</v>
          </cell>
        </row>
        <row r="570">
          <cell r="B570">
            <v>1452</v>
          </cell>
          <cell r="C570" t="str">
            <v>Clube de Remo do RJ</v>
          </cell>
          <cell r="D570">
            <v>1971</v>
          </cell>
          <cell r="E570" t="str">
            <v>PENDENTE</v>
          </cell>
        </row>
        <row r="571">
          <cell r="B571">
            <v>387</v>
          </cell>
          <cell r="C571" t="str">
            <v>Capibaribe</v>
          </cell>
          <cell r="D571">
            <v>1994</v>
          </cell>
          <cell r="E571" t="str">
            <v>PENDENTE</v>
          </cell>
        </row>
        <row r="572">
          <cell r="B572">
            <v>2264</v>
          </cell>
          <cell r="C572" t="str">
            <v>Martinelli</v>
          </cell>
          <cell r="D572">
            <v>2005</v>
          </cell>
          <cell r="E572" t="str">
            <v>PENDENTE</v>
          </cell>
        </row>
        <row r="573">
          <cell r="B573">
            <v>467</v>
          </cell>
          <cell r="C573" t="str">
            <v>Clube do Remo</v>
          </cell>
          <cell r="D573">
            <v>1996</v>
          </cell>
          <cell r="E573" t="str">
            <v>PENDENTE</v>
          </cell>
        </row>
        <row r="574">
          <cell r="B574">
            <v>2745</v>
          </cell>
          <cell r="C574" t="str">
            <v>Vasco da Gama (RJ)</v>
          </cell>
          <cell r="D574">
            <v>1982</v>
          </cell>
          <cell r="E574" t="str">
            <v>OK</v>
          </cell>
        </row>
        <row r="575">
          <cell r="B575">
            <v>1698</v>
          </cell>
          <cell r="C575" t="str">
            <v>Saldanha da Gama</v>
          </cell>
          <cell r="D575">
            <v>1999</v>
          </cell>
          <cell r="E575" t="str">
            <v>PENDENTE</v>
          </cell>
        </row>
        <row r="576">
          <cell r="B576">
            <v>1884</v>
          </cell>
          <cell r="C576" t="str">
            <v>Sport Natal</v>
          </cell>
          <cell r="D576">
            <v>1999</v>
          </cell>
          <cell r="E576" t="str">
            <v>PENDENTE</v>
          </cell>
        </row>
        <row r="577">
          <cell r="B577">
            <v>1297</v>
          </cell>
          <cell r="C577" t="str">
            <v>Clube do Remo</v>
          </cell>
          <cell r="D577">
            <v>1996</v>
          </cell>
          <cell r="E577" t="str">
            <v>PENDENTE</v>
          </cell>
        </row>
        <row r="578">
          <cell r="B578">
            <v>427</v>
          </cell>
          <cell r="C578" t="str">
            <v>Grêmio Náutico União</v>
          </cell>
          <cell r="D578">
            <v>1991</v>
          </cell>
          <cell r="E578" t="str">
            <v>OK</v>
          </cell>
        </row>
        <row r="579">
          <cell r="B579">
            <v>2676</v>
          </cell>
          <cell r="C579" t="str">
            <v>Crossrowing</v>
          </cell>
          <cell r="D579">
            <v>2004</v>
          </cell>
          <cell r="E579" t="str">
            <v>OK</v>
          </cell>
        </row>
        <row r="580">
          <cell r="B580">
            <v>2622</v>
          </cell>
          <cell r="C580" t="str">
            <v>CASSAB</v>
          </cell>
          <cell r="D580">
            <v>1981</v>
          </cell>
          <cell r="E580" t="str">
            <v>PENDENTE</v>
          </cell>
        </row>
        <row r="581">
          <cell r="B581">
            <v>3023</v>
          </cell>
          <cell r="C581" t="str">
            <v>Centro Português</v>
          </cell>
          <cell r="D581">
            <v>2008</v>
          </cell>
          <cell r="E581" t="str">
            <v>OK</v>
          </cell>
        </row>
        <row r="582">
          <cell r="B582">
            <v>2662</v>
          </cell>
          <cell r="C582" t="str">
            <v>Flamengo</v>
          </cell>
          <cell r="D582">
            <v>2001</v>
          </cell>
          <cell r="E582" t="str">
            <v>PENDENTE</v>
          </cell>
        </row>
        <row r="583">
          <cell r="B583">
            <v>2222</v>
          </cell>
          <cell r="C583" t="str">
            <v>Associação de Remo Salvador</v>
          </cell>
          <cell r="D583">
            <v>1995</v>
          </cell>
          <cell r="E583" t="str">
            <v>PENDENTE</v>
          </cell>
        </row>
        <row r="584">
          <cell r="B584">
            <v>2154</v>
          </cell>
          <cell r="C584" t="str">
            <v>Flamengo</v>
          </cell>
          <cell r="D584">
            <v>2006</v>
          </cell>
          <cell r="E584" t="str">
            <v>OK</v>
          </cell>
        </row>
        <row r="585">
          <cell r="B585">
            <v>629</v>
          </cell>
          <cell r="C585" t="str">
            <v>Grêmio Náutico União</v>
          </cell>
          <cell r="D585">
            <v>2000</v>
          </cell>
          <cell r="E585" t="str">
            <v>PENDENTE</v>
          </cell>
        </row>
        <row r="586">
          <cell r="B586">
            <v>1819</v>
          </cell>
          <cell r="C586" t="str">
            <v>Guajará</v>
          </cell>
          <cell r="D586">
            <v>2004</v>
          </cell>
          <cell r="E586" t="str">
            <v>OK</v>
          </cell>
        </row>
        <row r="587">
          <cell r="B587">
            <v>2998</v>
          </cell>
          <cell r="C587" t="str">
            <v>Martinelli</v>
          </cell>
          <cell r="D587">
            <v>2005</v>
          </cell>
          <cell r="E587" t="str">
            <v>OK</v>
          </cell>
        </row>
        <row r="588">
          <cell r="B588">
            <v>1347</v>
          </cell>
          <cell r="C588" t="str">
            <v>GPA</v>
          </cell>
          <cell r="D588">
            <v>2002</v>
          </cell>
          <cell r="E588" t="str">
            <v>OK</v>
          </cell>
        </row>
        <row r="589">
          <cell r="B589">
            <v>2909</v>
          </cell>
          <cell r="C589" t="str">
            <v>GPA</v>
          </cell>
          <cell r="D589">
            <v>1992</v>
          </cell>
          <cell r="E589" t="str">
            <v>OK</v>
          </cell>
        </row>
        <row r="590">
          <cell r="B590">
            <v>1676</v>
          </cell>
          <cell r="C590" t="str">
            <v>Grêmio Náutico União</v>
          </cell>
          <cell r="D590">
            <v>2001</v>
          </cell>
          <cell r="E590" t="str">
            <v>PENDENTE</v>
          </cell>
        </row>
        <row r="591">
          <cell r="B591">
            <v>2251</v>
          </cell>
          <cell r="C591" t="str">
            <v>América</v>
          </cell>
          <cell r="D591">
            <v>2005</v>
          </cell>
          <cell r="E591" t="str">
            <v>OK</v>
          </cell>
        </row>
        <row r="592">
          <cell r="B592">
            <v>2486</v>
          </cell>
          <cell r="C592" t="str">
            <v>Riachuelo</v>
          </cell>
          <cell r="D592">
            <v>2002</v>
          </cell>
          <cell r="E592" t="str">
            <v>OK</v>
          </cell>
        </row>
        <row r="593">
          <cell r="B593">
            <v>3018</v>
          </cell>
          <cell r="C593" t="str">
            <v>Grêmio Náutico União</v>
          </cell>
          <cell r="D593">
            <v>2003</v>
          </cell>
          <cell r="E593" t="str">
            <v>OK</v>
          </cell>
        </row>
        <row r="594">
          <cell r="B594">
            <v>832</v>
          </cell>
          <cell r="C594" t="str">
            <v>Capibaribe</v>
          </cell>
          <cell r="D594">
            <v>1996</v>
          </cell>
          <cell r="E594" t="str">
            <v>OK</v>
          </cell>
        </row>
        <row r="595">
          <cell r="B595">
            <v>940</v>
          </cell>
          <cell r="C595" t="str">
            <v>Corinthians</v>
          </cell>
          <cell r="D595">
            <v>1984</v>
          </cell>
          <cell r="E595" t="str">
            <v>PENDENTE</v>
          </cell>
        </row>
        <row r="596">
          <cell r="B596">
            <v>383</v>
          </cell>
          <cell r="C596" t="str">
            <v>Almirante Barroso</v>
          </cell>
          <cell r="D596">
            <v>1978</v>
          </cell>
          <cell r="E596" t="str">
            <v>PENDENTE</v>
          </cell>
        </row>
        <row r="597">
          <cell r="B597">
            <v>1349</v>
          </cell>
          <cell r="C597" t="str">
            <v>Capibaribe</v>
          </cell>
          <cell r="D597">
            <v>1988</v>
          </cell>
          <cell r="E597" t="str">
            <v>OK</v>
          </cell>
        </row>
        <row r="598">
          <cell r="B598">
            <v>2142</v>
          </cell>
          <cell r="C598" t="str">
            <v>Flamengo</v>
          </cell>
          <cell r="D598">
            <v>2003</v>
          </cell>
          <cell r="E598" t="str">
            <v>PENDENTE</v>
          </cell>
        </row>
        <row r="599">
          <cell r="B599">
            <v>926</v>
          </cell>
          <cell r="C599" t="str">
            <v>Guanabara</v>
          </cell>
          <cell r="D599">
            <v>1979</v>
          </cell>
          <cell r="E599" t="str">
            <v>PENDENTE</v>
          </cell>
        </row>
        <row r="600">
          <cell r="B600">
            <v>2935</v>
          </cell>
          <cell r="C600" t="str">
            <v>Aldo Luz</v>
          </cell>
          <cell r="D600">
            <v>2006</v>
          </cell>
          <cell r="E600" t="str">
            <v>OK</v>
          </cell>
        </row>
        <row r="601">
          <cell r="B601">
            <v>710</v>
          </cell>
          <cell r="C601" t="str">
            <v>São Salvador</v>
          </cell>
          <cell r="D601">
            <v>1997</v>
          </cell>
          <cell r="E601" t="str">
            <v>PENDENTE</v>
          </cell>
        </row>
        <row r="602">
          <cell r="B602">
            <v>2037</v>
          </cell>
          <cell r="C602" t="str">
            <v>MBTC</v>
          </cell>
          <cell r="D602">
            <v>1979</v>
          </cell>
          <cell r="E602" t="str">
            <v>PENDENTE</v>
          </cell>
        </row>
        <row r="603">
          <cell r="B603">
            <v>656</v>
          </cell>
          <cell r="C603" t="str">
            <v>Botafogo</v>
          </cell>
          <cell r="D603">
            <v>1999</v>
          </cell>
          <cell r="E603" t="str">
            <v>PENDENTE</v>
          </cell>
        </row>
        <row r="604">
          <cell r="B604">
            <v>463</v>
          </cell>
          <cell r="C604" t="str">
            <v>Paysandu</v>
          </cell>
          <cell r="D604">
            <v>1998</v>
          </cell>
          <cell r="E604" t="str">
            <v>PENDENTE</v>
          </cell>
        </row>
        <row r="605">
          <cell r="B605">
            <v>3019</v>
          </cell>
          <cell r="C605" t="str">
            <v>Grêmio Náutico União</v>
          </cell>
          <cell r="D605">
            <v>2005</v>
          </cell>
          <cell r="E605" t="str">
            <v>PENDENTE</v>
          </cell>
        </row>
        <row r="606">
          <cell r="B606">
            <v>756</v>
          </cell>
          <cell r="C606" t="str">
            <v>Sport Recife</v>
          </cell>
          <cell r="D606">
            <v>1998</v>
          </cell>
          <cell r="E606" t="str">
            <v>PENDENTE</v>
          </cell>
        </row>
        <row r="607">
          <cell r="B607">
            <v>2241</v>
          </cell>
          <cell r="C607" t="str">
            <v>Botafogo</v>
          </cell>
          <cell r="D607">
            <v>1995</v>
          </cell>
          <cell r="E607" t="str">
            <v>PENDENTE</v>
          </cell>
        </row>
        <row r="608">
          <cell r="B608">
            <v>2783</v>
          </cell>
          <cell r="C608" t="str">
            <v>Grêmio Náutico União</v>
          </cell>
          <cell r="D608">
            <v>2007</v>
          </cell>
          <cell r="E608" t="str">
            <v>OK</v>
          </cell>
        </row>
        <row r="609">
          <cell r="B609">
            <v>521</v>
          </cell>
          <cell r="C609" t="str">
            <v>ASBAC</v>
          </cell>
          <cell r="D609">
            <v>1991</v>
          </cell>
          <cell r="E609" t="str">
            <v>PENDENTE</v>
          </cell>
        </row>
        <row r="610">
          <cell r="B610">
            <v>545</v>
          </cell>
          <cell r="C610" t="str">
            <v>Álvares Cabral</v>
          </cell>
          <cell r="D610">
            <v>1991</v>
          </cell>
          <cell r="E610" t="str">
            <v>PENDENTE</v>
          </cell>
        </row>
        <row r="611">
          <cell r="B611">
            <v>2274</v>
          </cell>
          <cell r="C611" t="str">
            <v>Clube do Remo</v>
          </cell>
          <cell r="D611">
            <v>2002</v>
          </cell>
          <cell r="E611" t="str">
            <v>PENDENTE</v>
          </cell>
        </row>
        <row r="612">
          <cell r="B612"/>
          <cell r="C612" t="str">
            <v>Álvares Cabral</v>
          </cell>
          <cell r="D612">
            <v>2006</v>
          </cell>
          <cell r="E612" t="str">
            <v>OK</v>
          </cell>
        </row>
        <row r="613">
          <cell r="B613">
            <v>2683</v>
          </cell>
          <cell r="C613" t="str">
            <v>Vasco da Gama (RJ)</v>
          </cell>
          <cell r="D613">
            <v>2006</v>
          </cell>
          <cell r="E613" t="str">
            <v>PENDENTE</v>
          </cell>
        </row>
        <row r="614">
          <cell r="B614">
            <v>212</v>
          </cell>
          <cell r="C614" t="str">
            <v>Naval</v>
          </cell>
          <cell r="D614">
            <v>1978</v>
          </cell>
          <cell r="E614" t="str">
            <v>OK</v>
          </cell>
        </row>
        <row r="615">
          <cell r="B615">
            <v>2699</v>
          </cell>
          <cell r="C615" t="str">
            <v>Grêmio Náutico União</v>
          </cell>
          <cell r="D615">
            <v>2005</v>
          </cell>
          <cell r="E615" t="str">
            <v>PENDENTE</v>
          </cell>
        </row>
        <row r="616">
          <cell r="B616">
            <v>2896</v>
          </cell>
          <cell r="C616" t="str">
            <v>Guajará</v>
          </cell>
          <cell r="D616">
            <v>2003</v>
          </cell>
          <cell r="E616" t="str">
            <v>PENDENTE</v>
          </cell>
        </row>
        <row r="617">
          <cell r="B617">
            <v>1745</v>
          </cell>
          <cell r="C617" t="str">
            <v>Guanabara</v>
          </cell>
          <cell r="D617">
            <v>1987</v>
          </cell>
          <cell r="E617" t="str">
            <v>PENDENTE</v>
          </cell>
        </row>
        <row r="618">
          <cell r="B618">
            <v>1572</v>
          </cell>
          <cell r="C618" t="str">
            <v>Capibaribe</v>
          </cell>
          <cell r="D618">
            <v>2000</v>
          </cell>
          <cell r="E618" t="str">
            <v>PENDENTE</v>
          </cell>
        </row>
        <row r="619">
          <cell r="B619">
            <v>2663</v>
          </cell>
          <cell r="C619" t="str">
            <v>Flamengo</v>
          </cell>
          <cell r="D619">
            <v>2004</v>
          </cell>
          <cell r="E619" t="str">
            <v>PENDENTE</v>
          </cell>
        </row>
        <row r="620">
          <cell r="B620">
            <v>2022</v>
          </cell>
          <cell r="C620" t="str">
            <v>Grêmio Náutico União</v>
          </cell>
          <cell r="D620">
            <v>2006</v>
          </cell>
          <cell r="E620" t="str">
            <v>OK</v>
          </cell>
        </row>
        <row r="621">
          <cell r="B621">
            <v>2421</v>
          </cell>
          <cell r="C621" t="str">
            <v>Aldo Luz</v>
          </cell>
          <cell r="D621">
            <v>2005</v>
          </cell>
          <cell r="E621" t="str">
            <v>OK</v>
          </cell>
        </row>
        <row r="622">
          <cell r="B622">
            <v>1557</v>
          </cell>
          <cell r="C622" t="str">
            <v>Corinthians</v>
          </cell>
          <cell r="D622">
            <v>1999</v>
          </cell>
          <cell r="E622" t="str">
            <v>PENDENTE</v>
          </cell>
        </row>
        <row r="623">
          <cell r="B623">
            <v>2496</v>
          </cell>
          <cell r="C623" t="str">
            <v>Riachuelo</v>
          </cell>
          <cell r="D623">
            <v>2004</v>
          </cell>
          <cell r="E623" t="str">
            <v>OK</v>
          </cell>
        </row>
        <row r="624">
          <cell r="B624">
            <v>1802</v>
          </cell>
          <cell r="C624" t="str">
            <v>Flamengo</v>
          </cell>
          <cell r="D624">
            <v>2001</v>
          </cell>
          <cell r="E624" t="str">
            <v>OK</v>
          </cell>
        </row>
        <row r="625">
          <cell r="B625">
            <v>276</v>
          </cell>
          <cell r="C625" t="str">
            <v>GPA</v>
          </cell>
          <cell r="D625">
            <v>1977</v>
          </cell>
          <cell r="E625" t="str">
            <v>PENDENTE</v>
          </cell>
        </row>
        <row r="626">
          <cell r="B626">
            <v>1562</v>
          </cell>
          <cell r="C626" t="str">
            <v>Pinheiros</v>
          </cell>
          <cell r="D626">
            <v>1999</v>
          </cell>
          <cell r="E626" t="str">
            <v>PENDENTE</v>
          </cell>
        </row>
        <row r="627">
          <cell r="B627">
            <v>2025</v>
          </cell>
          <cell r="C627" t="str">
            <v>Paysandu</v>
          </cell>
          <cell r="D627">
            <v>1997</v>
          </cell>
          <cell r="E627" t="str">
            <v>PENDENTE</v>
          </cell>
        </row>
        <row r="628">
          <cell r="B628">
            <v>2195</v>
          </cell>
          <cell r="C628" t="str">
            <v>Clube de Regatas Curitiba</v>
          </cell>
          <cell r="D628">
            <v>1989</v>
          </cell>
          <cell r="E628" t="str">
            <v>PENDENTE</v>
          </cell>
        </row>
        <row r="629">
          <cell r="B629">
            <v>1374</v>
          </cell>
          <cell r="C629" t="str">
            <v>Flamengo</v>
          </cell>
          <cell r="D629">
            <v>1994</v>
          </cell>
          <cell r="E629" t="str">
            <v>PENDENTE</v>
          </cell>
        </row>
        <row r="630">
          <cell r="B630">
            <v>1563</v>
          </cell>
          <cell r="C630" t="str">
            <v>GPA</v>
          </cell>
          <cell r="D630">
            <v>1995</v>
          </cell>
          <cell r="E630" t="str">
            <v>OK</v>
          </cell>
        </row>
        <row r="631">
          <cell r="B631">
            <v>2919</v>
          </cell>
          <cell r="C631" t="str">
            <v>Riachuelo</v>
          </cell>
          <cell r="D631">
            <v>1993</v>
          </cell>
          <cell r="E631" t="str">
            <v>OK</v>
          </cell>
        </row>
        <row r="632">
          <cell r="B632">
            <v>2489</v>
          </cell>
          <cell r="C632" t="str">
            <v>Riachuelo</v>
          </cell>
          <cell r="D632">
            <v>2001</v>
          </cell>
          <cell r="E632" t="str">
            <v>OK</v>
          </cell>
        </row>
        <row r="633">
          <cell r="B633">
            <v>1595</v>
          </cell>
          <cell r="C633" t="str">
            <v>Botafogo</v>
          </cell>
          <cell r="D633">
            <v>2000</v>
          </cell>
          <cell r="E633" t="str">
            <v>PENDENTE</v>
          </cell>
        </row>
        <row r="634">
          <cell r="B634">
            <v>2040</v>
          </cell>
          <cell r="C634" t="str">
            <v>Crossrowing</v>
          </cell>
          <cell r="D634">
            <v>1981</v>
          </cell>
          <cell r="E634" t="str">
            <v>PENDENTE</v>
          </cell>
        </row>
        <row r="635">
          <cell r="B635">
            <v>626</v>
          </cell>
          <cell r="C635" t="str">
            <v>Grêmio Náutico União</v>
          </cell>
          <cell r="D635">
            <v>1999</v>
          </cell>
          <cell r="E635" t="str">
            <v>PENDENTE</v>
          </cell>
        </row>
        <row r="636">
          <cell r="B636">
            <v>1083</v>
          </cell>
          <cell r="C636" t="str">
            <v>Saldanha da Gama</v>
          </cell>
          <cell r="D636">
            <v>2000</v>
          </cell>
          <cell r="E636" t="str">
            <v>PENDENTE</v>
          </cell>
        </row>
        <row r="637">
          <cell r="B637">
            <v>2277</v>
          </cell>
          <cell r="C637" t="str">
            <v>Vasco da Gama (RJ)</v>
          </cell>
          <cell r="D637">
            <v>2005</v>
          </cell>
          <cell r="E637" t="str">
            <v>OK</v>
          </cell>
        </row>
        <row r="638">
          <cell r="B638">
            <v>227</v>
          </cell>
          <cell r="C638" t="str">
            <v>Vasco da Gama (RJ)</v>
          </cell>
          <cell r="D638">
            <v>2005</v>
          </cell>
          <cell r="E638" t="str">
            <v>PENDENTE</v>
          </cell>
        </row>
        <row r="639">
          <cell r="B639">
            <v>2698</v>
          </cell>
          <cell r="C639" t="str">
            <v>Grêmio Náutico União</v>
          </cell>
          <cell r="D639">
            <v>2004</v>
          </cell>
          <cell r="E639" t="str">
            <v>OK</v>
          </cell>
        </row>
        <row r="640">
          <cell r="B640">
            <v>3011</v>
          </cell>
          <cell r="C640" t="str">
            <v>Riachuelo</v>
          </cell>
          <cell r="D640">
            <v>2008</v>
          </cell>
          <cell r="E640" t="str">
            <v>OK</v>
          </cell>
        </row>
        <row r="641">
          <cell r="B641">
            <v>2793</v>
          </cell>
          <cell r="C641" t="str">
            <v>Flamengo</v>
          </cell>
          <cell r="D641">
            <v>2007</v>
          </cell>
          <cell r="E641" t="str">
            <v>OK</v>
          </cell>
        </row>
        <row r="642">
          <cell r="B642">
            <v>2705</v>
          </cell>
          <cell r="C642" t="str">
            <v>Potengy</v>
          </cell>
          <cell r="D642">
            <v>2002</v>
          </cell>
          <cell r="E642" t="str">
            <v>PENDENTE</v>
          </cell>
        </row>
        <row r="643">
          <cell r="B643">
            <v>81</v>
          </cell>
          <cell r="C643" t="str">
            <v>Pinheiros</v>
          </cell>
          <cell r="D643">
            <v>1981</v>
          </cell>
          <cell r="E643" t="str">
            <v>OK</v>
          </cell>
        </row>
        <row r="644">
          <cell r="B644">
            <v>3026</v>
          </cell>
          <cell r="C644" t="str">
            <v>Grêmio Náutico União</v>
          </cell>
          <cell r="D644">
            <v>2007</v>
          </cell>
          <cell r="E644" t="str">
            <v>OK</v>
          </cell>
        </row>
        <row r="645">
          <cell r="B645">
            <v>1214</v>
          </cell>
          <cell r="C645" t="str">
            <v>URVEC</v>
          </cell>
          <cell r="D645">
            <v>1994</v>
          </cell>
          <cell r="E645" t="str">
            <v>PENDENTE</v>
          </cell>
        </row>
        <row r="646">
          <cell r="B646">
            <v>529</v>
          </cell>
          <cell r="C646" t="str">
            <v>Saldanha da Gama</v>
          </cell>
          <cell r="D646">
            <v>1999</v>
          </cell>
          <cell r="E646" t="str">
            <v>OK</v>
          </cell>
        </row>
        <row r="647">
          <cell r="B647">
            <v>440</v>
          </cell>
          <cell r="C647" t="str">
            <v>Vasco da Gama (RJ)</v>
          </cell>
          <cell r="D647">
            <v>1994</v>
          </cell>
          <cell r="E647" t="str">
            <v>OK</v>
          </cell>
        </row>
        <row r="648">
          <cell r="B648">
            <v>2623</v>
          </cell>
          <cell r="C648" t="str">
            <v>Sport Natal</v>
          </cell>
          <cell r="D648">
            <v>1998</v>
          </cell>
          <cell r="E648" t="str">
            <v>PENDENTE</v>
          </cell>
        </row>
        <row r="649">
          <cell r="B649">
            <v>1978</v>
          </cell>
          <cell r="C649" t="str">
            <v>Capibaribe</v>
          </cell>
          <cell r="D649">
            <v>2002</v>
          </cell>
          <cell r="E649" t="str">
            <v>PENDENTE</v>
          </cell>
        </row>
        <row r="650">
          <cell r="B650">
            <v>1208</v>
          </cell>
          <cell r="C650" t="str">
            <v>Flamengo</v>
          </cell>
          <cell r="D650">
            <v>1997</v>
          </cell>
          <cell r="E650" t="str">
            <v>PENDENTE</v>
          </cell>
        </row>
        <row r="651">
          <cell r="B651">
            <v>643</v>
          </cell>
          <cell r="C651" t="str">
            <v>Botafogo</v>
          </cell>
          <cell r="D651">
            <v>1998</v>
          </cell>
          <cell r="E651" t="str">
            <v>OK</v>
          </cell>
        </row>
        <row r="652">
          <cell r="B652">
            <v>1876</v>
          </cell>
          <cell r="C652" t="str">
            <v>Aldo Luz</v>
          </cell>
          <cell r="D652">
            <v>1999</v>
          </cell>
          <cell r="E652" t="str">
            <v>PENDENTE</v>
          </cell>
        </row>
        <row r="653">
          <cell r="B653">
            <v>911</v>
          </cell>
          <cell r="C653" t="str">
            <v>Álvares Cabral</v>
          </cell>
          <cell r="D653">
            <v>2000</v>
          </cell>
          <cell r="E653" t="str">
            <v>OK</v>
          </cell>
        </row>
        <row r="654">
          <cell r="B654">
            <v>2131</v>
          </cell>
          <cell r="C654" t="str">
            <v>CEPEUSP</v>
          </cell>
          <cell r="D654">
            <v>1998</v>
          </cell>
          <cell r="E654" t="str">
            <v>PENDENTE</v>
          </cell>
        </row>
        <row r="655">
          <cell r="B655">
            <v>1589</v>
          </cell>
          <cell r="C655" t="str">
            <v>URVEC</v>
          </cell>
          <cell r="D655">
            <v>1993</v>
          </cell>
          <cell r="E655" t="str">
            <v>PENDENTE</v>
          </cell>
        </row>
        <row r="656">
          <cell r="B656">
            <v>210</v>
          </cell>
          <cell r="C656" t="str">
            <v>Naval</v>
          </cell>
          <cell r="D656">
            <v>1974</v>
          </cell>
          <cell r="E656" t="str">
            <v>OK</v>
          </cell>
        </row>
        <row r="657">
          <cell r="B657">
            <v>1794</v>
          </cell>
          <cell r="C657" t="str">
            <v>Remo Adaptar</v>
          </cell>
          <cell r="D657">
            <v>1974</v>
          </cell>
          <cell r="E657" t="str">
            <v>OK</v>
          </cell>
        </row>
        <row r="658">
          <cell r="B658">
            <v>2866</v>
          </cell>
          <cell r="C658" t="str">
            <v>Álvares Cabral</v>
          </cell>
          <cell r="D658">
            <v>1974</v>
          </cell>
          <cell r="E658" t="str">
            <v>OK</v>
          </cell>
        </row>
        <row r="659">
          <cell r="B659">
            <v>3080</v>
          </cell>
          <cell r="C659" t="str">
            <v>Bandeirante</v>
          </cell>
          <cell r="D659">
            <v>1977</v>
          </cell>
          <cell r="E659" t="str">
            <v>OK</v>
          </cell>
        </row>
        <row r="660">
          <cell r="B660"/>
          <cell r="C660" t="str">
            <v>Álvares Cabral</v>
          </cell>
          <cell r="D660">
            <v>1978</v>
          </cell>
          <cell r="E660" t="str">
            <v>PENDENTE</v>
          </cell>
        </row>
        <row r="661">
          <cell r="B661">
            <v>28</v>
          </cell>
          <cell r="C661" t="str">
            <v>Martinelli</v>
          </cell>
          <cell r="D661">
            <v>2000</v>
          </cell>
          <cell r="E661" t="str">
            <v>PENDENTE</v>
          </cell>
        </row>
        <row r="662">
          <cell r="B662">
            <v>1444</v>
          </cell>
          <cell r="C662" t="str">
            <v>Álvares Cabral</v>
          </cell>
          <cell r="D662">
            <v>1970</v>
          </cell>
          <cell r="E662" t="str">
            <v>PENDENTE</v>
          </cell>
        </row>
        <row r="663">
          <cell r="B663">
            <v>3024</v>
          </cell>
          <cell r="C663" t="str">
            <v>Centro Português</v>
          </cell>
          <cell r="D663">
            <v>2003</v>
          </cell>
          <cell r="E663" t="str">
            <v>OK</v>
          </cell>
        </row>
        <row r="664">
          <cell r="B664">
            <v>279</v>
          </cell>
          <cell r="C664" t="str">
            <v>GPA</v>
          </cell>
          <cell r="D664">
            <v>1982</v>
          </cell>
          <cell r="E664" t="str">
            <v>PENDENTE</v>
          </cell>
        </row>
        <row r="665">
          <cell r="B665">
            <v>1784</v>
          </cell>
          <cell r="C665" t="str">
            <v>Álvares Cabral</v>
          </cell>
          <cell r="D665">
            <v>2000</v>
          </cell>
          <cell r="E665" t="str">
            <v>OK</v>
          </cell>
        </row>
        <row r="666">
          <cell r="B666">
            <v>138</v>
          </cell>
          <cell r="C666" t="str">
            <v>Álvares Cabral</v>
          </cell>
          <cell r="D666">
            <v>2000</v>
          </cell>
          <cell r="E666" t="str">
            <v>PENDENTE</v>
          </cell>
        </row>
        <row r="667">
          <cell r="B667">
            <v>2957</v>
          </cell>
          <cell r="C667" t="str">
            <v>Saldanha da Gama</v>
          </cell>
          <cell r="D667">
            <v>1970</v>
          </cell>
          <cell r="E667" t="str">
            <v>OK</v>
          </cell>
        </row>
        <row r="668">
          <cell r="B668">
            <v>548</v>
          </cell>
          <cell r="C668" t="str">
            <v>Sport Natal</v>
          </cell>
          <cell r="D668">
            <v>1990</v>
          </cell>
          <cell r="E668" t="str">
            <v>OK</v>
          </cell>
        </row>
        <row r="669">
          <cell r="B669">
            <v>3146</v>
          </cell>
          <cell r="C669" t="str">
            <v>Crossrowing</v>
          </cell>
          <cell r="D669">
            <v>1999</v>
          </cell>
          <cell r="E669" t="str">
            <v>OK</v>
          </cell>
        </row>
        <row r="670">
          <cell r="B670">
            <v>641</v>
          </cell>
          <cell r="C670" t="str">
            <v>Flamengo</v>
          </cell>
          <cell r="D670">
            <v>2000</v>
          </cell>
          <cell r="E670" t="str">
            <v>OK</v>
          </cell>
        </row>
        <row r="671">
          <cell r="B671">
            <v>2884</v>
          </cell>
          <cell r="C671" t="str">
            <v>Vasco da Gama (RJ)</v>
          </cell>
          <cell r="D671">
            <v>1999</v>
          </cell>
          <cell r="E671" t="str">
            <v>OK</v>
          </cell>
        </row>
        <row r="672">
          <cell r="B672">
            <v>2881</v>
          </cell>
          <cell r="C672" t="str">
            <v>Martinelli</v>
          </cell>
          <cell r="D672">
            <v>2004</v>
          </cell>
          <cell r="E672" t="str">
            <v>OK</v>
          </cell>
        </row>
        <row r="673">
          <cell r="B673">
            <v>2801</v>
          </cell>
          <cell r="C673" t="str">
            <v>GPA</v>
          </cell>
          <cell r="D673">
            <v>2006</v>
          </cell>
          <cell r="E673" t="str">
            <v>OK</v>
          </cell>
        </row>
        <row r="674">
          <cell r="B674">
            <v>1818</v>
          </cell>
          <cell r="C674" t="str">
            <v>Botafogo</v>
          </cell>
          <cell r="D674">
            <v>2002</v>
          </cell>
          <cell r="E674" t="str">
            <v>OK</v>
          </cell>
        </row>
        <row r="675">
          <cell r="B675">
            <v>1261</v>
          </cell>
          <cell r="C675" t="str">
            <v>Botafogo</v>
          </cell>
          <cell r="D675">
            <v>2000</v>
          </cell>
          <cell r="E675" t="str">
            <v>PENDENTE</v>
          </cell>
        </row>
        <row r="676">
          <cell r="B676">
            <v>2657</v>
          </cell>
          <cell r="C676" t="str">
            <v>Flamengo</v>
          </cell>
          <cell r="D676">
            <v>2001</v>
          </cell>
          <cell r="E676" t="str">
            <v>PENDENTE</v>
          </cell>
        </row>
        <row r="677">
          <cell r="B677">
            <v>2008</v>
          </cell>
          <cell r="C677" t="str">
            <v>ASBAC</v>
          </cell>
          <cell r="D677">
            <v>1993</v>
          </cell>
          <cell r="E677" t="str">
            <v>OK</v>
          </cell>
        </row>
        <row r="678">
          <cell r="B678">
            <v>365</v>
          </cell>
          <cell r="C678" t="str">
            <v>Centro Português</v>
          </cell>
          <cell r="D678">
            <v>2006</v>
          </cell>
          <cell r="E678" t="str">
            <v>PENDENTE</v>
          </cell>
        </row>
        <row r="679">
          <cell r="B679">
            <v>2746</v>
          </cell>
          <cell r="C679" t="str">
            <v>São Salvador</v>
          </cell>
          <cell r="D679">
            <v>2005</v>
          </cell>
          <cell r="E679" t="str">
            <v>OK</v>
          </cell>
        </row>
        <row r="680">
          <cell r="B680">
            <v>1229</v>
          </cell>
          <cell r="C680" t="str">
            <v>Flamengo</v>
          </cell>
          <cell r="D680">
            <v>1988</v>
          </cell>
          <cell r="E680" t="str">
            <v>PENDENTE</v>
          </cell>
        </row>
        <row r="681">
          <cell r="B681">
            <v>1854</v>
          </cell>
          <cell r="C681" t="str">
            <v>Botafogo</v>
          </cell>
          <cell r="D681">
            <v>2003</v>
          </cell>
          <cell r="E681" t="str">
            <v>PENDENTE</v>
          </cell>
        </row>
        <row r="682">
          <cell r="B682">
            <v>1917</v>
          </cell>
          <cell r="C682" t="str">
            <v>Vitória</v>
          </cell>
          <cell r="D682">
            <v>2002</v>
          </cell>
          <cell r="E682" t="str">
            <v>OK</v>
          </cell>
        </row>
        <row r="683">
          <cell r="B683">
            <v>44</v>
          </cell>
          <cell r="C683" t="str">
            <v>Pinheiros</v>
          </cell>
          <cell r="D683">
            <v>1998</v>
          </cell>
          <cell r="E683" t="str">
            <v>PENDENTE</v>
          </cell>
        </row>
        <row r="684">
          <cell r="B684">
            <v>2249</v>
          </cell>
          <cell r="C684" t="str">
            <v>Vasco da Gama (RJ)</v>
          </cell>
          <cell r="D684">
            <v>2004</v>
          </cell>
          <cell r="E684" t="str">
            <v>OK</v>
          </cell>
        </row>
        <row r="685">
          <cell r="B685">
            <v>983</v>
          </cell>
          <cell r="C685" t="str">
            <v>Guanabara</v>
          </cell>
          <cell r="D685">
            <v>1992</v>
          </cell>
          <cell r="E685" t="str">
            <v>PENDENTE</v>
          </cell>
        </row>
        <row r="686">
          <cell r="B686">
            <v>483</v>
          </cell>
          <cell r="C686" t="str">
            <v>GPA</v>
          </cell>
          <cell r="D686">
            <v>1977</v>
          </cell>
          <cell r="E686" t="str">
            <v>PENDENTE</v>
          </cell>
        </row>
        <row r="687">
          <cell r="B687">
            <v>2778</v>
          </cell>
          <cell r="C687" t="str">
            <v>Corinthians</v>
          </cell>
          <cell r="D687">
            <v>2005</v>
          </cell>
          <cell r="E687" t="str">
            <v>OK</v>
          </cell>
        </row>
        <row r="688">
          <cell r="B688">
            <v>280</v>
          </cell>
          <cell r="C688" t="str">
            <v>GPA</v>
          </cell>
          <cell r="D688">
            <v>1986</v>
          </cell>
          <cell r="E688" t="str">
            <v>PENDENTE</v>
          </cell>
        </row>
        <row r="689">
          <cell r="B689">
            <v>1112</v>
          </cell>
          <cell r="C689" t="str">
            <v>Botafogo</v>
          </cell>
          <cell r="D689">
            <v>2001</v>
          </cell>
          <cell r="E689" t="str">
            <v>PENDENTE</v>
          </cell>
        </row>
        <row r="690">
          <cell r="B690">
            <v>75</v>
          </cell>
          <cell r="C690" t="str">
            <v>Bandeirante</v>
          </cell>
          <cell r="D690">
            <v>1979</v>
          </cell>
          <cell r="E690" t="str">
            <v>PENDENTE</v>
          </cell>
        </row>
        <row r="691">
          <cell r="B691">
            <v>1924</v>
          </cell>
          <cell r="C691" t="str">
            <v>Península</v>
          </cell>
          <cell r="D691">
            <v>1976</v>
          </cell>
          <cell r="E691" t="str">
            <v>PENDENTE</v>
          </cell>
        </row>
        <row r="692">
          <cell r="B692">
            <v>216</v>
          </cell>
          <cell r="C692" t="str">
            <v>Flamengo</v>
          </cell>
          <cell r="D692">
            <v>2004</v>
          </cell>
          <cell r="E692" t="str">
            <v>OK</v>
          </cell>
        </row>
        <row r="693">
          <cell r="B693">
            <v>3015</v>
          </cell>
          <cell r="C693" t="str">
            <v>Martinelli</v>
          </cell>
          <cell r="D693">
            <v>2009</v>
          </cell>
          <cell r="E693" t="str">
            <v>OK</v>
          </cell>
        </row>
        <row r="694">
          <cell r="B694">
            <v>1154</v>
          </cell>
          <cell r="C694" t="str">
            <v>Flamengo</v>
          </cell>
          <cell r="D694">
            <v>2000</v>
          </cell>
          <cell r="E694" t="str">
            <v>OK</v>
          </cell>
        </row>
        <row r="695">
          <cell r="B695">
            <v>2240</v>
          </cell>
          <cell r="C695" t="str">
            <v>Botafogo</v>
          </cell>
          <cell r="D695">
            <v>2003</v>
          </cell>
          <cell r="E695" t="str">
            <v>OK</v>
          </cell>
        </row>
        <row r="696">
          <cell r="B696">
            <v>1232</v>
          </cell>
          <cell r="C696" t="str">
            <v>Clube do Remo</v>
          </cell>
          <cell r="D696">
            <v>1981</v>
          </cell>
          <cell r="E696" t="str">
            <v>PENDENTE</v>
          </cell>
        </row>
        <row r="697">
          <cell r="B697">
            <v>1296</v>
          </cell>
          <cell r="C697" t="str">
            <v>Clube do Remo</v>
          </cell>
          <cell r="D697">
            <v>1998</v>
          </cell>
          <cell r="E697" t="str">
            <v>PENDENTE</v>
          </cell>
        </row>
        <row r="698">
          <cell r="B698">
            <v>1788</v>
          </cell>
          <cell r="C698" t="str">
            <v>Bandeirante</v>
          </cell>
          <cell r="D698">
            <v>1981</v>
          </cell>
          <cell r="E698" t="str">
            <v>PENDENTE</v>
          </cell>
        </row>
        <row r="699">
          <cell r="B699">
            <v>1084</v>
          </cell>
          <cell r="C699" t="str">
            <v>Saldanha da Gama</v>
          </cell>
          <cell r="D699">
            <v>1982</v>
          </cell>
          <cell r="E699" t="str">
            <v>PENDENTE</v>
          </cell>
        </row>
        <row r="700">
          <cell r="B700">
            <v>372</v>
          </cell>
          <cell r="C700" t="str">
            <v>Paysandu</v>
          </cell>
          <cell r="D700">
            <v>1986</v>
          </cell>
          <cell r="E700" t="str">
            <v>OK</v>
          </cell>
        </row>
        <row r="701">
          <cell r="B701">
            <v>1063</v>
          </cell>
          <cell r="C701" t="str">
            <v>Flamengo</v>
          </cell>
          <cell r="D701">
            <v>1993</v>
          </cell>
          <cell r="E701" t="str">
            <v>PENDENTE</v>
          </cell>
        </row>
        <row r="702">
          <cell r="B702">
            <v>2299</v>
          </cell>
          <cell r="C702" t="str">
            <v>Clube do Remo</v>
          </cell>
          <cell r="D702">
            <v>2003</v>
          </cell>
          <cell r="E702" t="str">
            <v>PENDENTE</v>
          </cell>
        </row>
        <row r="703">
          <cell r="B703">
            <v>2271</v>
          </cell>
          <cell r="C703" t="str">
            <v>Clube do Remo</v>
          </cell>
          <cell r="D703">
            <v>2004</v>
          </cell>
          <cell r="E703" t="str">
            <v>PENDENTE</v>
          </cell>
        </row>
        <row r="704">
          <cell r="B704">
            <v>2</v>
          </cell>
          <cell r="C704" t="str">
            <v>Martinelli</v>
          </cell>
          <cell r="D704">
            <v>1987</v>
          </cell>
          <cell r="E704" t="str">
            <v>PENDENTE</v>
          </cell>
        </row>
        <row r="705">
          <cell r="B705">
            <v>83</v>
          </cell>
          <cell r="C705" t="str">
            <v>Pinheiros</v>
          </cell>
          <cell r="D705">
            <v>2000</v>
          </cell>
          <cell r="E705" t="str">
            <v>PENDENTE</v>
          </cell>
        </row>
        <row r="706">
          <cell r="B706">
            <v>759</v>
          </cell>
          <cell r="C706" t="str">
            <v>Sport Recife</v>
          </cell>
          <cell r="D706">
            <v>1999</v>
          </cell>
          <cell r="E706" t="str">
            <v>PENDENTE</v>
          </cell>
        </row>
        <row r="707">
          <cell r="B707">
            <v>2217</v>
          </cell>
          <cell r="C707" t="str">
            <v>Clube de Regatas Curitiba</v>
          </cell>
          <cell r="D707">
            <v>2004</v>
          </cell>
          <cell r="E707" t="str">
            <v>PENDENTE</v>
          </cell>
        </row>
        <row r="708">
          <cell r="B708">
            <v>1725</v>
          </cell>
          <cell r="C708" t="str">
            <v>Flamengo</v>
          </cell>
          <cell r="D708">
            <v>1994</v>
          </cell>
          <cell r="E708" t="str">
            <v>PENDENTE</v>
          </cell>
        </row>
        <row r="709">
          <cell r="B709">
            <v>1003</v>
          </cell>
          <cell r="C709" t="str">
            <v>São Salvador</v>
          </cell>
          <cell r="D709">
            <v>1999</v>
          </cell>
          <cell r="E709" t="str">
            <v>PENDENTE</v>
          </cell>
        </row>
        <row r="710">
          <cell r="B710">
            <v>1582</v>
          </cell>
          <cell r="C710" t="str">
            <v>GPA</v>
          </cell>
          <cell r="D710">
            <v>2001</v>
          </cell>
          <cell r="E710" t="str">
            <v>PENDENTE</v>
          </cell>
        </row>
        <row r="711">
          <cell r="B711">
            <v>1376</v>
          </cell>
          <cell r="C711" t="str">
            <v>Botafogo</v>
          </cell>
          <cell r="D711">
            <v>1989</v>
          </cell>
          <cell r="E711" t="str">
            <v>OK</v>
          </cell>
        </row>
        <row r="712">
          <cell r="B712">
            <v>60</v>
          </cell>
          <cell r="C712" t="str">
            <v>Saldanha da Gama</v>
          </cell>
          <cell r="D712">
            <v>1993</v>
          </cell>
          <cell r="E712" t="str">
            <v>PENDENTE</v>
          </cell>
        </row>
        <row r="713">
          <cell r="B713">
            <v>2939</v>
          </cell>
          <cell r="C713" t="str">
            <v>Botafogo</v>
          </cell>
          <cell r="D713">
            <v>2006</v>
          </cell>
          <cell r="E713" t="str">
            <v>OK</v>
          </cell>
        </row>
        <row r="714">
          <cell r="B714">
            <v>771</v>
          </cell>
          <cell r="C714" t="str">
            <v>Pinheiros</v>
          </cell>
          <cell r="D714">
            <v>1981</v>
          </cell>
          <cell r="E714" t="str">
            <v>PENDENTE</v>
          </cell>
        </row>
        <row r="715">
          <cell r="B715">
            <v>1980</v>
          </cell>
          <cell r="C715" t="str">
            <v>Flamengo</v>
          </cell>
          <cell r="D715">
            <v>1999</v>
          </cell>
          <cell r="E715" t="str">
            <v>OK</v>
          </cell>
        </row>
        <row r="716">
          <cell r="B716">
            <v>2253</v>
          </cell>
          <cell r="C716" t="str">
            <v>Martinelli</v>
          </cell>
          <cell r="D716">
            <v>2007</v>
          </cell>
          <cell r="E716" t="str">
            <v>PENDENTE</v>
          </cell>
        </row>
        <row r="717">
          <cell r="B717">
            <v>1993</v>
          </cell>
          <cell r="C717" t="str">
            <v>Corinthians</v>
          </cell>
          <cell r="D717">
            <v>2003</v>
          </cell>
          <cell r="E717" t="str">
            <v>OK</v>
          </cell>
        </row>
        <row r="718">
          <cell r="B718">
            <v>2942</v>
          </cell>
          <cell r="C718" t="str">
            <v>Botafogo</v>
          </cell>
          <cell r="D718">
            <v>2005</v>
          </cell>
          <cell r="E718" t="str">
            <v>OK</v>
          </cell>
        </row>
        <row r="719">
          <cell r="B719">
            <v>391</v>
          </cell>
          <cell r="C719" t="str">
            <v>Flamengo</v>
          </cell>
          <cell r="D719">
            <v>2003</v>
          </cell>
          <cell r="E719" t="str">
            <v>OK</v>
          </cell>
        </row>
        <row r="720">
          <cell r="B720">
            <v>2726</v>
          </cell>
          <cell r="C720" t="str">
            <v>Aldo Luz</v>
          </cell>
          <cell r="D720">
            <v>1976</v>
          </cell>
          <cell r="E720" t="str">
            <v>PENDENTE</v>
          </cell>
        </row>
        <row r="721">
          <cell r="B721">
            <v>2687</v>
          </cell>
          <cell r="C721" t="str">
            <v>Vasco da Gama (RJ)</v>
          </cell>
          <cell r="D721">
            <v>2005</v>
          </cell>
          <cell r="E721" t="str">
            <v>PENDENTE</v>
          </cell>
        </row>
        <row r="722">
          <cell r="B722">
            <v>2260</v>
          </cell>
          <cell r="C722" t="str">
            <v>Flamengo</v>
          </cell>
          <cell r="D722">
            <v>2005</v>
          </cell>
          <cell r="E722" t="str">
            <v>PENDENTE</v>
          </cell>
        </row>
        <row r="723">
          <cell r="B723">
            <v>2185</v>
          </cell>
          <cell r="C723" t="str">
            <v>Botafogo</v>
          </cell>
          <cell r="D723">
            <v>2004</v>
          </cell>
          <cell r="E723" t="str">
            <v>OK</v>
          </cell>
        </row>
        <row r="724">
          <cell r="B724">
            <v>2550</v>
          </cell>
          <cell r="C724" t="str">
            <v>Centro Português</v>
          </cell>
          <cell r="D724">
            <v>2007</v>
          </cell>
          <cell r="E724" t="str">
            <v>PENDENTE</v>
          </cell>
        </row>
        <row r="725">
          <cell r="B725">
            <v>1717</v>
          </cell>
          <cell r="C725" t="str">
            <v>Flamengo</v>
          </cell>
          <cell r="D725">
            <v>2003</v>
          </cell>
          <cell r="E725" t="str">
            <v>PENDENTE</v>
          </cell>
        </row>
        <row r="726">
          <cell r="B726">
            <v>2158</v>
          </cell>
          <cell r="C726" t="str">
            <v>Flamengo</v>
          </cell>
          <cell r="D726">
            <v>2002</v>
          </cell>
          <cell r="E726" t="str">
            <v>PENDENTE</v>
          </cell>
        </row>
        <row r="727">
          <cell r="B727">
            <v>2158</v>
          </cell>
          <cell r="C727" t="str">
            <v>Flamengo</v>
          </cell>
          <cell r="D727">
            <v>2002</v>
          </cell>
          <cell r="E727" t="str">
            <v>PENDENTE</v>
          </cell>
        </row>
        <row r="728">
          <cell r="B728">
            <v>2170</v>
          </cell>
          <cell r="C728" t="str">
            <v>Botafogo</v>
          </cell>
          <cell r="D728">
            <v>2003</v>
          </cell>
          <cell r="E728" t="str">
            <v>PENDENTE</v>
          </cell>
        </row>
        <row r="729">
          <cell r="B729">
            <v>2319</v>
          </cell>
          <cell r="C729" t="str">
            <v>Corinthians</v>
          </cell>
          <cell r="D729">
            <v>2005</v>
          </cell>
          <cell r="E729" t="str">
            <v>PENDENTE</v>
          </cell>
        </row>
        <row r="730">
          <cell r="B730">
            <v>1060</v>
          </cell>
          <cell r="C730" t="str">
            <v>Botafogo</v>
          </cell>
          <cell r="D730">
            <v>2000</v>
          </cell>
          <cell r="E730" t="str">
            <v>PENDENTE</v>
          </cell>
        </row>
        <row r="731">
          <cell r="B731">
            <v>366</v>
          </cell>
          <cell r="C731" t="str">
            <v>Flamengo</v>
          </cell>
          <cell r="D731">
            <v>2002</v>
          </cell>
          <cell r="E731" t="str">
            <v>OK</v>
          </cell>
        </row>
        <row r="732">
          <cell r="B732">
            <v>1039</v>
          </cell>
          <cell r="C732" t="str">
            <v>Flamengo</v>
          </cell>
          <cell r="D732">
            <v>1999</v>
          </cell>
          <cell r="E732" t="str">
            <v>PENDENTE</v>
          </cell>
        </row>
        <row r="733">
          <cell r="B733">
            <v>1158</v>
          </cell>
          <cell r="C733" t="str">
            <v>Botafogo</v>
          </cell>
          <cell r="D733">
            <v>2000</v>
          </cell>
          <cell r="E733" t="str">
            <v>OK</v>
          </cell>
        </row>
        <row r="734">
          <cell r="B734">
            <v>1682</v>
          </cell>
          <cell r="C734" t="str">
            <v>Sport Recife</v>
          </cell>
          <cell r="D734">
            <v>2002</v>
          </cell>
          <cell r="E734" t="str">
            <v>PENDENTE</v>
          </cell>
        </row>
        <row r="735">
          <cell r="B735">
            <v>707</v>
          </cell>
          <cell r="C735" t="str">
            <v>São Salvador</v>
          </cell>
          <cell r="D735">
            <v>1970</v>
          </cell>
          <cell r="E735" t="str">
            <v>OK</v>
          </cell>
        </row>
        <row r="736">
          <cell r="B736">
            <v>2954</v>
          </cell>
          <cell r="C736" t="str">
            <v>ASBAC</v>
          </cell>
          <cell r="D736">
            <v>1994</v>
          </cell>
          <cell r="E736" t="str">
            <v>OK</v>
          </cell>
        </row>
        <row r="737">
          <cell r="B737">
            <v>881</v>
          </cell>
          <cell r="C737" t="str">
            <v>Corinthians</v>
          </cell>
          <cell r="D737">
            <v>1985</v>
          </cell>
          <cell r="E737" t="str">
            <v>PENDENTE</v>
          </cell>
        </row>
        <row r="738">
          <cell r="B738">
            <v>2613</v>
          </cell>
          <cell r="C738" t="str">
            <v>Cotinguiba</v>
          </cell>
          <cell r="D738">
            <v>1990</v>
          </cell>
          <cell r="E738" t="str">
            <v>PENDENTE</v>
          </cell>
        </row>
        <row r="739">
          <cell r="B739">
            <v>1700</v>
          </cell>
          <cell r="C739" t="str">
            <v>Saldanha da Gama</v>
          </cell>
          <cell r="D739">
            <v>2001</v>
          </cell>
          <cell r="E739" t="str">
            <v>PENDENTE</v>
          </cell>
        </row>
        <row r="740">
          <cell r="B740">
            <v>1606</v>
          </cell>
          <cell r="C740" t="str">
            <v>Botafogo</v>
          </cell>
          <cell r="D740">
            <v>2000</v>
          </cell>
          <cell r="E740" t="str">
            <v>PENDENTE</v>
          </cell>
        </row>
        <row r="741">
          <cell r="B741">
            <v>3113</v>
          </cell>
          <cell r="C741" t="str">
            <v>Vasco da Gama (RJ)</v>
          </cell>
          <cell r="D741">
            <v>2006</v>
          </cell>
          <cell r="E741" t="str">
            <v>OK</v>
          </cell>
        </row>
        <row r="742">
          <cell r="B742">
            <v>2304</v>
          </cell>
          <cell r="C742" t="str">
            <v>América</v>
          </cell>
          <cell r="D742">
            <v>2004</v>
          </cell>
          <cell r="E742" t="str">
            <v>PENDENTE</v>
          </cell>
        </row>
        <row r="743">
          <cell r="B743">
            <v>912</v>
          </cell>
          <cell r="C743" t="str">
            <v>Caxias Esporte Clube</v>
          </cell>
          <cell r="D743">
            <v>2003</v>
          </cell>
          <cell r="E743" t="str">
            <v>PENDENTE</v>
          </cell>
        </row>
        <row r="744">
          <cell r="B744">
            <v>2982</v>
          </cell>
          <cell r="C744" t="str">
            <v>GPA</v>
          </cell>
          <cell r="D744">
            <v>2005</v>
          </cell>
          <cell r="E744" t="str">
            <v>OK</v>
          </cell>
        </row>
        <row r="745">
          <cell r="B745">
            <v>2192</v>
          </cell>
          <cell r="C745" t="str">
            <v>Guajará</v>
          </cell>
          <cell r="D745">
            <v>2002</v>
          </cell>
          <cell r="E745" t="str">
            <v>PENDENTE</v>
          </cell>
        </row>
        <row r="746">
          <cell r="B746">
            <v>2471</v>
          </cell>
          <cell r="C746" t="str">
            <v>Riachuelo</v>
          </cell>
          <cell r="D746">
            <v>2006</v>
          </cell>
          <cell r="E746" t="str">
            <v>PENDENTE</v>
          </cell>
        </row>
        <row r="747">
          <cell r="B747">
            <v>2267</v>
          </cell>
          <cell r="C747" t="str">
            <v>Paysandu</v>
          </cell>
          <cell r="D747">
            <v>2003</v>
          </cell>
          <cell r="E747" t="str">
            <v>OK</v>
          </cell>
        </row>
        <row r="748">
          <cell r="B748">
            <v>2024</v>
          </cell>
          <cell r="C748" t="str">
            <v>Paysandu</v>
          </cell>
          <cell r="D748">
            <v>1999</v>
          </cell>
          <cell r="E748" t="str">
            <v>PENDENTE</v>
          </cell>
        </row>
        <row r="749">
          <cell r="B749">
            <v>1664</v>
          </cell>
          <cell r="C749" t="str">
            <v>Paulistano</v>
          </cell>
          <cell r="D749">
            <v>2002</v>
          </cell>
          <cell r="E749" t="str">
            <v>PENDENTE</v>
          </cell>
        </row>
        <row r="750">
          <cell r="B750">
            <v>2163</v>
          </cell>
          <cell r="C750" t="str">
            <v>Flamengo</v>
          </cell>
          <cell r="D750">
            <v>2002</v>
          </cell>
          <cell r="E750" t="str">
            <v>PENDENTE</v>
          </cell>
        </row>
        <row r="751">
          <cell r="B751">
            <v>2162</v>
          </cell>
          <cell r="C751" t="str">
            <v>Flamengo</v>
          </cell>
          <cell r="D751">
            <v>2002</v>
          </cell>
          <cell r="E751" t="str">
            <v>PENDENTE</v>
          </cell>
        </row>
        <row r="752">
          <cell r="B752">
            <v>1411</v>
          </cell>
          <cell r="C752" t="str">
            <v>Flamengo</v>
          </cell>
          <cell r="D752">
            <v>1996</v>
          </cell>
          <cell r="E752" t="str">
            <v>OK</v>
          </cell>
        </row>
        <row r="753">
          <cell r="B753">
            <v>2968</v>
          </cell>
          <cell r="C753" t="str">
            <v>Flamengo</v>
          </cell>
          <cell r="D753">
            <v>1996</v>
          </cell>
          <cell r="E753" t="str">
            <v>OK</v>
          </cell>
        </row>
        <row r="754">
          <cell r="B754">
            <v>617</v>
          </cell>
          <cell r="C754" t="str">
            <v>Aldo Luz</v>
          </cell>
          <cell r="D754">
            <v>2001</v>
          </cell>
          <cell r="E754" t="str">
            <v>OK</v>
          </cell>
        </row>
        <row r="755">
          <cell r="B755">
            <v>3076</v>
          </cell>
          <cell r="C755" t="str">
            <v>União de Natal</v>
          </cell>
          <cell r="D755"/>
          <cell r="E755" t="str">
            <v>OK</v>
          </cell>
        </row>
        <row r="756">
          <cell r="B756">
            <v>2013</v>
          </cell>
          <cell r="C756" t="str">
            <v>Potengy</v>
          </cell>
          <cell r="D756">
            <v>1999</v>
          </cell>
          <cell r="E756" t="str">
            <v>PENDENTE</v>
          </cell>
        </row>
        <row r="757">
          <cell r="B757">
            <v>1742</v>
          </cell>
          <cell r="C757" t="str">
            <v>Saldanha da Gama</v>
          </cell>
          <cell r="D757">
            <v>2001</v>
          </cell>
          <cell r="E757" t="str">
            <v>PENDENTE</v>
          </cell>
        </row>
        <row r="758">
          <cell r="B758">
            <v>46</v>
          </cell>
          <cell r="C758" t="str">
            <v>Pinheiros</v>
          </cell>
          <cell r="D758">
            <v>1998</v>
          </cell>
          <cell r="E758" t="str">
            <v>OK</v>
          </cell>
        </row>
        <row r="759">
          <cell r="B759">
            <v>3013</v>
          </cell>
          <cell r="C759" t="str">
            <v>Aldo Luz</v>
          </cell>
          <cell r="D759">
            <v>2008</v>
          </cell>
          <cell r="E759" t="str">
            <v>OK</v>
          </cell>
        </row>
        <row r="760">
          <cell r="B760">
            <v>2289</v>
          </cell>
          <cell r="C760" t="str">
            <v>Pinheiros</v>
          </cell>
          <cell r="D760">
            <v>2002</v>
          </cell>
          <cell r="E760" t="str">
            <v>PENDENTE</v>
          </cell>
        </row>
        <row r="761">
          <cell r="B761">
            <v>2789</v>
          </cell>
          <cell r="C761" t="str">
            <v>Corinthians</v>
          </cell>
          <cell r="D761">
            <v>2003</v>
          </cell>
          <cell r="E761" t="str">
            <v>PENDENTE</v>
          </cell>
        </row>
        <row r="762">
          <cell r="B762">
            <v>1192</v>
          </cell>
          <cell r="C762" t="str">
            <v>Vasco da Gama (RJ)</v>
          </cell>
          <cell r="D762">
            <v>1999</v>
          </cell>
          <cell r="E762" t="str">
            <v>PENDENTE</v>
          </cell>
        </row>
        <row r="763">
          <cell r="B763">
            <v>906</v>
          </cell>
          <cell r="C763" t="str">
            <v>Caxias Esporte Clube</v>
          </cell>
          <cell r="D763">
            <v>1999</v>
          </cell>
          <cell r="E763" t="str">
            <v>PENDENTE</v>
          </cell>
        </row>
        <row r="764">
          <cell r="B764">
            <v>2796</v>
          </cell>
          <cell r="C764" t="str">
            <v>Minas Brasília Tênis Clube</v>
          </cell>
          <cell r="D764">
            <v>2003</v>
          </cell>
          <cell r="E764" t="str">
            <v>OK</v>
          </cell>
        </row>
        <row r="765">
          <cell r="B765">
            <v>1937</v>
          </cell>
          <cell r="C765" t="str">
            <v>Bandeirante</v>
          </cell>
          <cell r="D765">
            <v>1984</v>
          </cell>
          <cell r="E765" t="str">
            <v>OK</v>
          </cell>
        </row>
        <row r="766">
          <cell r="B766">
            <v>1451</v>
          </cell>
          <cell r="C766" t="str">
            <v>Flamengo</v>
          </cell>
          <cell r="D766">
            <v>1978</v>
          </cell>
          <cell r="E766" t="str">
            <v>PENDENTE</v>
          </cell>
        </row>
        <row r="767">
          <cell r="B767">
            <v>2268</v>
          </cell>
          <cell r="C767" t="str">
            <v>Clube do Remo</v>
          </cell>
          <cell r="D767">
            <v>2003</v>
          </cell>
          <cell r="E767" t="str">
            <v>PENDENTE</v>
          </cell>
        </row>
        <row r="768">
          <cell r="B768">
            <v>1031</v>
          </cell>
          <cell r="C768" t="str">
            <v>MBTC</v>
          </cell>
          <cell r="D768">
            <v>1982</v>
          </cell>
          <cell r="E768" t="str">
            <v>PENDENTE</v>
          </cell>
        </row>
        <row r="769">
          <cell r="B769">
            <v>2536</v>
          </cell>
          <cell r="C769" t="str">
            <v>Clube de Regatas Curitiba</v>
          </cell>
          <cell r="D769">
            <v>2001</v>
          </cell>
          <cell r="E769" t="str">
            <v>PENDENTE</v>
          </cell>
        </row>
        <row r="770">
          <cell r="B770">
            <v>50</v>
          </cell>
          <cell r="C770" t="str">
            <v>Álvares Cabral</v>
          </cell>
          <cell r="D770">
            <v>1996</v>
          </cell>
          <cell r="E770" t="str">
            <v>PENDENTE</v>
          </cell>
        </row>
        <row r="771">
          <cell r="B771">
            <v>1701</v>
          </cell>
          <cell r="C771" t="str">
            <v>Sport Recife</v>
          </cell>
          <cell r="D771">
            <v>1995</v>
          </cell>
          <cell r="E771" t="str">
            <v>PENDENTE</v>
          </cell>
        </row>
        <row r="772">
          <cell r="B772">
            <v>1077</v>
          </cell>
          <cell r="C772" t="str">
            <v>Botafogo</v>
          </cell>
          <cell r="D772">
            <v>2000</v>
          </cell>
          <cell r="E772" t="str">
            <v>PENDENTE</v>
          </cell>
        </row>
        <row r="773">
          <cell r="B773">
            <v>2309</v>
          </cell>
          <cell r="C773" t="str">
            <v>GPA</v>
          </cell>
          <cell r="D773">
            <v>2002</v>
          </cell>
          <cell r="E773" t="str">
            <v>PENDENTE</v>
          </cell>
        </row>
        <row r="774">
          <cell r="B774">
            <v>1981</v>
          </cell>
          <cell r="C774" t="str">
            <v>Flamengo</v>
          </cell>
          <cell r="D774">
            <v>1981</v>
          </cell>
          <cell r="E774" t="str">
            <v>PENDENTE</v>
          </cell>
        </row>
        <row r="775">
          <cell r="B775">
            <v>2284</v>
          </cell>
          <cell r="C775" t="str">
            <v>Clube do Remo</v>
          </cell>
          <cell r="D775">
            <v>2003</v>
          </cell>
          <cell r="E775" t="str">
            <v>PENDENTE</v>
          </cell>
        </row>
        <row r="776">
          <cell r="B776">
            <v>1201</v>
          </cell>
          <cell r="C776" t="str">
            <v>Flamengo</v>
          </cell>
          <cell r="D776">
            <v>1979</v>
          </cell>
          <cell r="E776" t="str">
            <v>OK</v>
          </cell>
        </row>
        <row r="777">
          <cell r="B777">
            <v>2061</v>
          </cell>
          <cell r="C777" t="str">
            <v>Sport Recife</v>
          </cell>
          <cell r="D777">
            <v>2002</v>
          </cell>
          <cell r="E777" t="str">
            <v>PENDENTE</v>
          </cell>
        </row>
        <row r="778">
          <cell r="B778">
            <v>2876</v>
          </cell>
          <cell r="C778" t="str">
            <v>Cotinguiba</v>
          </cell>
          <cell r="D778">
            <v>2009</v>
          </cell>
          <cell r="E778" t="str">
            <v>OK</v>
          </cell>
        </row>
        <row r="779">
          <cell r="B779">
            <v>3034</v>
          </cell>
          <cell r="C779" t="str">
            <v>Álvares Cabral</v>
          </cell>
          <cell r="D779">
            <v>2007</v>
          </cell>
          <cell r="E779" t="str">
            <v>OK</v>
          </cell>
        </row>
        <row r="780">
          <cell r="B780">
            <v>2916</v>
          </cell>
          <cell r="C780" t="str">
            <v>Saldanha da Gama</v>
          </cell>
          <cell r="D780">
            <v>2005</v>
          </cell>
          <cell r="E780" t="str">
            <v>OK</v>
          </cell>
        </row>
        <row r="781">
          <cell r="B781">
            <v>1738</v>
          </cell>
          <cell r="C781" t="str">
            <v>Flamengo</v>
          </cell>
          <cell r="D781">
            <v>2000</v>
          </cell>
          <cell r="E781" t="str">
            <v>PENDENTE</v>
          </cell>
        </row>
        <row r="782">
          <cell r="B782">
            <v>1166</v>
          </cell>
          <cell r="C782" t="str">
            <v>Flamengo</v>
          </cell>
          <cell r="D782">
            <v>1998</v>
          </cell>
          <cell r="E782" t="str">
            <v>OK</v>
          </cell>
        </row>
        <row r="783">
          <cell r="B783">
            <v>1702</v>
          </cell>
          <cell r="C783" t="str">
            <v>Sport Recife</v>
          </cell>
          <cell r="D783">
            <v>1996</v>
          </cell>
          <cell r="E783" t="str">
            <v>PENDENTE</v>
          </cell>
        </row>
        <row r="784">
          <cell r="B784">
            <v>2953</v>
          </cell>
          <cell r="C784" t="str">
            <v>Botafogo</v>
          </cell>
          <cell r="D784">
            <v>2004</v>
          </cell>
          <cell r="E784" t="str">
            <v>OK</v>
          </cell>
        </row>
        <row r="785">
          <cell r="B785">
            <v>1070</v>
          </cell>
          <cell r="C785" t="str">
            <v>Bandeirante</v>
          </cell>
          <cell r="D785">
            <v>1992</v>
          </cell>
          <cell r="E785" t="str">
            <v>PENDENTE</v>
          </cell>
        </row>
        <row r="786">
          <cell r="B786">
            <v>2187</v>
          </cell>
          <cell r="C786" t="str">
            <v>Botafogo</v>
          </cell>
          <cell r="D786">
            <v>2002</v>
          </cell>
          <cell r="E786" t="str">
            <v>PENDENTE</v>
          </cell>
        </row>
        <row r="787">
          <cell r="B787">
            <v>2678</v>
          </cell>
          <cell r="C787" t="str">
            <v>Crossrowing</v>
          </cell>
          <cell r="D787">
            <v>2005</v>
          </cell>
          <cell r="E787" t="str">
            <v>PENDENTE</v>
          </cell>
        </row>
        <row r="788">
          <cell r="B788">
            <v>760</v>
          </cell>
          <cell r="C788" t="str">
            <v>Sport Recife</v>
          </cell>
          <cell r="D788">
            <v>1998</v>
          </cell>
          <cell r="E788" t="str">
            <v>PENDENTE</v>
          </cell>
        </row>
        <row r="789">
          <cell r="B789">
            <v>1512</v>
          </cell>
          <cell r="C789" t="str">
            <v>Potengy</v>
          </cell>
          <cell r="D789">
            <v>1995</v>
          </cell>
          <cell r="E789" t="str">
            <v>PENDENTE</v>
          </cell>
        </row>
        <row r="790">
          <cell r="B790">
            <v>1687</v>
          </cell>
          <cell r="C790" t="str">
            <v>Álvares Cabral</v>
          </cell>
          <cell r="D790">
            <v>1990</v>
          </cell>
          <cell r="E790" t="str">
            <v>PENDENTE</v>
          </cell>
        </row>
        <row r="791">
          <cell r="B791">
            <v>1752</v>
          </cell>
          <cell r="C791" t="str">
            <v>Flamengo</v>
          </cell>
          <cell r="D791">
            <v>1999</v>
          </cell>
          <cell r="E791" t="str">
            <v>PENDENTE</v>
          </cell>
        </row>
        <row r="792">
          <cell r="B792">
            <v>3004</v>
          </cell>
          <cell r="C792" t="str">
            <v>Martinelli</v>
          </cell>
          <cell r="D792">
            <v>2007</v>
          </cell>
          <cell r="E792" t="str">
            <v>OK</v>
          </cell>
        </row>
        <row r="793">
          <cell r="B793">
            <v>660</v>
          </cell>
          <cell r="C793" t="str">
            <v>Botafogo</v>
          </cell>
          <cell r="D793">
            <v>1990</v>
          </cell>
          <cell r="E793" t="str">
            <v>OK</v>
          </cell>
        </row>
        <row r="794">
          <cell r="B794">
            <v>2926</v>
          </cell>
          <cell r="C794" t="str">
            <v>Flamengo</v>
          </cell>
          <cell r="D794">
            <v>2005</v>
          </cell>
          <cell r="E794" t="str">
            <v>OK</v>
          </cell>
        </row>
        <row r="795">
          <cell r="B795">
            <v>2658</v>
          </cell>
          <cell r="C795" t="str">
            <v>Flamengo</v>
          </cell>
          <cell r="D795">
            <v>1993</v>
          </cell>
          <cell r="E795" t="str">
            <v>PENDENTE</v>
          </cell>
        </row>
        <row r="796">
          <cell r="B796">
            <v>733</v>
          </cell>
          <cell r="C796" t="str">
            <v>Flamengo</v>
          </cell>
          <cell r="D796">
            <v>1997</v>
          </cell>
          <cell r="E796" t="str">
            <v>PENDENTE</v>
          </cell>
        </row>
        <row r="797">
          <cell r="B797">
            <v>1345</v>
          </cell>
          <cell r="C797" t="str">
            <v>Grêmio Náutico União</v>
          </cell>
          <cell r="D797">
            <v>2001</v>
          </cell>
          <cell r="E797" t="str">
            <v>PENDENTE</v>
          </cell>
        </row>
        <row r="798">
          <cell r="B798">
            <v>3007</v>
          </cell>
          <cell r="C798" t="str">
            <v>Paysandu</v>
          </cell>
          <cell r="D798">
            <v>2005</v>
          </cell>
          <cell r="E798" t="str">
            <v>PENDENTE</v>
          </cell>
        </row>
        <row r="799">
          <cell r="B799">
            <v>2228</v>
          </cell>
          <cell r="C799" t="str">
            <v>GPA</v>
          </cell>
          <cell r="D799">
            <v>2003</v>
          </cell>
          <cell r="E799" t="str">
            <v>OK</v>
          </cell>
        </row>
        <row r="800">
          <cell r="B800">
            <v>3147</v>
          </cell>
          <cell r="C800" t="str">
            <v>Botafogo</v>
          </cell>
          <cell r="D800">
            <v>2008</v>
          </cell>
          <cell r="E800" t="str">
            <v>OK</v>
          </cell>
        </row>
        <row r="801">
          <cell r="B801">
            <v>2315</v>
          </cell>
          <cell r="C801" t="str">
            <v>GPA</v>
          </cell>
          <cell r="D801">
            <v>2005</v>
          </cell>
          <cell r="E801" t="str">
            <v>OK</v>
          </cell>
        </row>
        <row r="802">
          <cell r="B802">
            <v>3009</v>
          </cell>
          <cell r="C802" t="str">
            <v>Riachuelo</v>
          </cell>
          <cell r="D802">
            <v>2006</v>
          </cell>
          <cell r="E802" t="str">
            <v>PENDENTE</v>
          </cell>
        </row>
        <row r="803">
          <cell r="B803">
            <v>2548</v>
          </cell>
          <cell r="C803" t="str">
            <v>Centro Português</v>
          </cell>
          <cell r="D803">
            <v>2008</v>
          </cell>
          <cell r="E803" t="str">
            <v>OK</v>
          </cell>
        </row>
        <row r="804">
          <cell r="B804">
            <v>2383</v>
          </cell>
          <cell r="C804" t="str">
            <v>América</v>
          </cell>
          <cell r="D804">
            <v>2001</v>
          </cell>
          <cell r="E804" t="str">
            <v>PENDENTE</v>
          </cell>
        </row>
        <row r="805">
          <cell r="B805">
            <v>1727</v>
          </cell>
          <cell r="C805" t="str">
            <v>Flamengo</v>
          </cell>
          <cell r="D805">
            <v>2003</v>
          </cell>
          <cell r="E805" t="str">
            <v>OK</v>
          </cell>
        </row>
        <row r="806">
          <cell r="B806">
            <v>2940</v>
          </cell>
          <cell r="C806" t="str">
            <v>Botafogo</v>
          </cell>
          <cell r="D806">
            <v>2007</v>
          </cell>
          <cell r="E806" t="str">
            <v>OK</v>
          </cell>
        </row>
        <row r="807">
          <cell r="B807">
            <v>1986</v>
          </cell>
          <cell r="C807" t="str">
            <v>Botafogo</v>
          </cell>
          <cell r="D807">
            <v>2005</v>
          </cell>
          <cell r="E807" t="str">
            <v>OK</v>
          </cell>
        </row>
        <row r="808">
          <cell r="B808">
            <v>386</v>
          </cell>
          <cell r="C808" t="str">
            <v>Capibaribe</v>
          </cell>
          <cell r="D808">
            <v>1986</v>
          </cell>
          <cell r="E808" t="str">
            <v>OK</v>
          </cell>
        </row>
        <row r="809">
          <cell r="B809">
            <v>1528</v>
          </cell>
          <cell r="C809" t="str">
            <v>Aldo Luz</v>
          </cell>
          <cell r="D809">
            <v>1969</v>
          </cell>
          <cell r="E809" t="str">
            <v>OK</v>
          </cell>
        </row>
        <row r="810">
          <cell r="B810">
            <v>2894</v>
          </cell>
          <cell r="C810" t="str">
            <v>Guajará</v>
          </cell>
          <cell r="D810">
            <v>2004</v>
          </cell>
          <cell r="E810" t="str">
            <v>PENDENTE</v>
          </cell>
        </row>
        <row r="811">
          <cell r="B811">
            <v>45</v>
          </cell>
          <cell r="C811" t="str">
            <v>Pinheiros</v>
          </cell>
          <cell r="D811">
            <v>1997</v>
          </cell>
          <cell r="E811" t="str">
            <v>OK</v>
          </cell>
        </row>
        <row r="812">
          <cell r="B812">
            <v>1817</v>
          </cell>
          <cell r="C812" t="str">
            <v>Guajará</v>
          </cell>
          <cell r="D812">
            <v>2002</v>
          </cell>
          <cell r="E812" t="str">
            <v>PENDENTE</v>
          </cell>
        </row>
        <row r="813">
          <cell r="B813">
            <v>3083</v>
          </cell>
          <cell r="C813" t="str">
            <v>Clube de Regatas Curitiba</v>
          </cell>
          <cell r="D813"/>
          <cell r="E813" t="str">
            <v>PENDENTE</v>
          </cell>
        </row>
        <row r="814">
          <cell r="B814">
            <v>300</v>
          </cell>
          <cell r="C814" t="str">
            <v>GPA</v>
          </cell>
          <cell r="D814">
            <v>1989</v>
          </cell>
          <cell r="E814" t="str">
            <v>PENDENTE</v>
          </cell>
        </row>
        <row r="815">
          <cell r="B815">
            <v>1668</v>
          </cell>
          <cell r="C815" t="str">
            <v>URVEC</v>
          </cell>
          <cell r="D815">
            <v>1976</v>
          </cell>
          <cell r="E815" t="str">
            <v>PENDENTE</v>
          </cell>
        </row>
        <row r="816">
          <cell r="B816">
            <v>2200</v>
          </cell>
          <cell r="C816" t="str">
            <v>América</v>
          </cell>
          <cell r="D816">
            <v>1979</v>
          </cell>
          <cell r="E816" t="str">
            <v>PENDENTE</v>
          </cell>
        </row>
        <row r="817">
          <cell r="B817">
            <v>2151</v>
          </cell>
          <cell r="C817" t="str">
            <v>Flamengo</v>
          </cell>
          <cell r="D817">
            <v>1986</v>
          </cell>
          <cell r="E817" t="str">
            <v>PENDENTE</v>
          </cell>
        </row>
        <row r="818">
          <cell r="B818">
            <v>3000</v>
          </cell>
          <cell r="C818" t="str">
            <v>Martinelli</v>
          </cell>
          <cell r="D818">
            <v>2006</v>
          </cell>
          <cell r="E818" t="str">
            <v>OK</v>
          </cell>
        </row>
        <row r="819">
          <cell r="B819">
            <v>2007</v>
          </cell>
          <cell r="C819" t="str">
            <v>ASBAC</v>
          </cell>
          <cell r="D819">
            <v>1986</v>
          </cell>
          <cell r="E819" t="str">
            <v>PENDENTE</v>
          </cell>
        </row>
        <row r="820">
          <cell r="B820">
            <v>2279</v>
          </cell>
          <cell r="C820" t="str">
            <v>Vasco da Gama (RJ)</v>
          </cell>
          <cell r="D820">
            <v>2005</v>
          </cell>
          <cell r="E820" t="str">
            <v>OK</v>
          </cell>
        </row>
        <row r="821">
          <cell r="B821">
            <v>1620</v>
          </cell>
          <cell r="C821" t="str">
            <v>Riachuelo</v>
          </cell>
          <cell r="D821">
            <v>1996</v>
          </cell>
          <cell r="E821" t="str">
            <v>PENDENTE</v>
          </cell>
        </row>
        <row r="822">
          <cell r="B822">
            <v>15</v>
          </cell>
          <cell r="C822" t="str">
            <v>Martinelli</v>
          </cell>
          <cell r="D822">
            <v>1999</v>
          </cell>
          <cell r="E822" t="str">
            <v>PENDENTE</v>
          </cell>
        </row>
        <row r="823">
          <cell r="B823">
            <v>599</v>
          </cell>
          <cell r="C823" t="str">
            <v>MBTC</v>
          </cell>
          <cell r="D823">
            <v>1988</v>
          </cell>
          <cell r="E823" t="str">
            <v>PENDENTE</v>
          </cell>
        </row>
        <row r="824">
          <cell r="B824">
            <v>1699</v>
          </cell>
          <cell r="C824" t="str">
            <v>Álvares Cabral</v>
          </cell>
          <cell r="D824">
            <v>2002</v>
          </cell>
          <cell r="E824" t="str">
            <v>PENDENTE</v>
          </cell>
        </row>
        <row r="825">
          <cell r="B825">
            <v>2741</v>
          </cell>
          <cell r="C825" t="str">
            <v>Sport Natal</v>
          </cell>
          <cell r="D825">
            <v>1998</v>
          </cell>
          <cell r="E825" t="str">
            <v>PENDENTE</v>
          </cell>
        </row>
        <row r="826">
          <cell r="B826">
            <v>2262</v>
          </cell>
          <cell r="C826" t="str">
            <v>Martinelli</v>
          </cell>
          <cell r="D826">
            <v>2004</v>
          </cell>
          <cell r="E826" t="str">
            <v>OK</v>
          </cell>
        </row>
        <row r="827">
          <cell r="B827">
            <v>1564</v>
          </cell>
          <cell r="C827" t="str">
            <v>Crossrowing</v>
          </cell>
          <cell r="D827">
            <v>1984</v>
          </cell>
          <cell r="E827" t="str">
            <v>OK</v>
          </cell>
        </row>
        <row r="828">
          <cell r="B828">
            <v>2707</v>
          </cell>
          <cell r="C828" t="str">
            <v>Martinelli</v>
          </cell>
          <cell r="D828">
            <v>2006</v>
          </cell>
          <cell r="E828" t="str">
            <v>OK</v>
          </cell>
        </row>
        <row r="829">
          <cell r="B829">
            <v>980</v>
          </cell>
          <cell r="C829" t="str">
            <v>Vasco da Gama (RJ)</v>
          </cell>
          <cell r="D829">
            <v>1987</v>
          </cell>
          <cell r="E829" t="str">
            <v>PENDENTE</v>
          </cell>
        </row>
        <row r="830">
          <cell r="B830">
            <v>1633</v>
          </cell>
          <cell r="C830" t="str">
            <v>Martinelli</v>
          </cell>
          <cell r="D830">
            <v>2002</v>
          </cell>
          <cell r="E830" t="str">
            <v>PENDENTE</v>
          </cell>
        </row>
        <row r="831">
          <cell r="B831">
            <v>1841</v>
          </cell>
          <cell r="C831" t="str">
            <v>Álvares Cabral</v>
          </cell>
          <cell r="D831">
            <v>2003</v>
          </cell>
          <cell r="E831" t="str">
            <v>PENDENTE</v>
          </cell>
        </row>
        <row r="832">
          <cell r="B832">
            <v>1170</v>
          </cell>
          <cell r="C832" t="str">
            <v>Flamengo</v>
          </cell>
          <cell r="D832">
            <v>1999</v>
          </cell>
          <cell r="E832" t="str">
            <v>OK</v>
          </cell>
        </row>
        <row r="833">
          <cell r="B833">
            <v>1635</v>
          </cell>
          <cell r="C833" t="str">
            <v>Martinelli</v>
          </cell>
          <cell r="D833">
            <v>2003</v>
          </cell>
          <cell r="E833" t="str">
            <v>OK</v>
          </cell>
        </row>
        <row r="834">
          <cell r="B834">
            <v>2664</v>
          </cell>
          <cell r="C834" t="str">
            <v>Flamengo</v>
          </cell>
          <cell r="D834">
            <v>2003</v>
          </cell>
          <cell r="E834" t="str">
            <v>PENDENTE</v>
          </cell>
        </row>
        <row r="835">
          <cell r="B835">
            <v>920</v>
          </cell>
          <cell r="C835" t="str">
            <v>Flamengo</v>
          </cell>
          <cell r="D835">
            <v>1991</v>
          </cell>
          <cell r="E835" t="str">
            <v>OK</v>
          </cell>
        </row>
        <row r="836">
          <cell r="B836">
            <v>2324</v>
          </cell>
          <cell r="C836" t="str">
            <v>Corinthians</v>
          </cell>
          <cell r="D836">
            <v>2004</v>
          </cell>
          <cell r="E836" t="str">
            <v>OK</v>
          </cell>
        </row>
        <row r="837">
          <cell r="B837">
            <v>2171</v>
          </cell>
          <cell r="C837" t="str">
            <v>Botafogo</v>
          </cell>
          <cell r="D837">
            <v>2004</v>
          </cell>
          <cell r="E837" t="str">
            <v>OK</v>
          </cell>
        </row>
        <row r="838">
          <cell r="B838">
            <v>2670</v>
          </cell>
          <cell r="C838" t="str">
            <v>Caxias Esporte Clube</v>
          </cell>
          <cell r="D838">
            <v>2000</v>
          </cell>
          <cell r="E838" t="str">
            <v>PENDENTE</v>
          </cell>
        </row>
        <row r="839">
          <cell r="B839">
            <v>650</v>
          </cell>
          <cell r="C839" t="str">
            <v>Vasco da Gama (RJ)</v>
          </cell>
          <cell r="D839">
            <v>2000</v>
          </cell>
          <cell r="E839" t="str">
            <v>OK</v>
          </cell>
        </row>
        <row r="840">
          <cell r="B840">
            <v>2535</v>
          </cell>
          <cell r="C840" t="str">
            <v>Riachuelo</v>
          </cell>
          <cell r="D840">
            <v>2005</v>
          </cell>
          <cell r="E840" t="str">
            <v>PENDENTE</v>
          </cell>
        </row>
        <row r="841">
          <cell r="B841">
            <v>2230</v>
          </cell>
          <cell r="C841" t="str">
            <v>Bandeirante</v>
          </cell>
          <cell r="D841">
            <v>1995</v>
          </cell>
          <cell r="E841" t="str">
            <v>PENDENTE</v>
          </cell>
        </row>
        <row r="842">
          <cell r="B842">
            <v>2148</v>
          </cell>
          <cell r="C842" t="str">
            <v>Flamengo</v>
          </cell>
          <cell r="D842">
            <v>2005</v>
          </cell>
          <cell r="E842" t="str">
            <v>PENDENTE</v>
          </cell>
        </row>
        <row r="843">
          <cell r="B843">
            <v>2775</v>
          </cell>
          <cell r="C843" t="str">
            <v>Potengy</v>
          </cell>
          <cell r="D843">
            <v>2005</v>
          </cell>
          <cell r="E843" t="str">
            <v>PENDENTE</v>
          </cell>
        </row>
        <row r="844">
          <cell r="B844">
            <v>2194</v>
          </cell>
          <cell r="C844" t="str">
            <v>Guajará</v>
          </cell>
          <cell r="D844">
            <v>2001</v>
          </cell>
          <cell r="E844" t="str">
            <v>PENDENTE</v>
          </cell>
        </row>
        <row r="845">
          <cell r="B845">
            <v>3025</v>
          </cell>
          <cell r="C845" t="str">
            <v>Grêmio Náutico União</v>
          </cell>
          <cell r="D845">
            <v>2007</v>
          </cell>
          <cell r="E845" t="str">
            <v>PENDENTE</v>
          </cell>
        </row>
        <row r="846">
          <cell r="B846">
            <v>36</v>
          </cell>
          <cell r="C846" t="str">
            <v>Aldo Luz</v>
          </cell>
          <cell r="D846">
            <v>1997</v>
          </cell>
          <cell r="E846" t="str">
            <v>PENDENTE</v>
          </cell>
        </row>
        <row r="847">
          <cell r="B847">
            <v>3016</v>
          </cell>
          <cell r="C847" t="str">
            <v>Flamengo</v>
          </cell>
          <cell r="D847">
            <v>2007</v>
          </cell>
          <cell r="E847" t="str">
            <v>OK</v>
          </cell>
        </row>
        <row r="848">
          <cell r="B848">
            <v>2677</v>
          </cell>
          <cell r="C848" t="str">
            <v>Crossrowing</v>
          </cell>
          <cell r="D848">
            <v>2004</v>
          </cell>
          <cell r="E848" t="str">
            <v>OK</v>
          </cell>
        </row>
        <row r="849">
          <cell r="B849">
            <v>943</v>
          </cell>
          <cell r="C849" t="str">
            <v>Corinthians</v>
          </cell>
          <cell r="D849">
            <v>1988</v>
          </cell>
          <cell r="E849" t="str">
            <v>PENDENTE</v>
          </cell>
        </row>
        <row r="850">
          <cell r="B850">
            <v>2910</v>
          </cell>
          <cell r="C850" t="str">
            <v>Saldanha da Gama</v>
          </cell>
          <cell r="D850">
            <v>2007</v>
          </cell>
          <cell r="E850" t="str">
            <v>OK</v>
          </cell>
        </row>
        <row r="851">
          <cell r="B851">
            <v>339</v>
          </cell>
          <cell r="C851" t="str">
            <v>Flamengo</v>
          </cell>
          <cell r="D851">
            <v>2001</v>
          </cell>
          <cell r="E851" t="str">
            <v>OK</v>
          </cell>
        </row>
        <row r="852">
          <cell r="B852">
            <v>3148</v>
          </cell>
          <cell r="C852" t="str">
            <v>Botafogo</v>
          </cell>
          <cell r="D852">
            <v>2006</v>
          </cell>
          <cell r="E852" t="str">
            <v>OK</v>
          </cell>
        </row>
        <row r="853">
          <cell r="B853">
            <v>2952</v>
          </cell>
          <cell r="C853" t="str">
            <v>Botafogo</v>
          </cell>
          <cell r="D853">
            <v>1975</v>
          </cell>
          <cell r="E853" t="str">
            <v>OK</v>
          </cell>
        </row>
        <row r="854">
          <cell r="B854">
            <v>2546</v>
          </cell>
          <cell r="C854" t="str">
            <v>Centro Português</v>
          </cell>
          <cell r="D854">
            <v>2006</v>
          </cell>
          <cell r="E854" t="str">
            <v>PENDENTE</v>
          </cell>
        </row>
        <row r="855">
          <cell r="B855">
            <v>2903</v>
          </cell>
          <cell r="C855" t="str">
            <v>Aldo Luz</v>
          </cell>
          <cell r="D855">
            <v>2006</v>
          </cell>
          <cell r="E855" t="str">
            <v>OK</v>
          </cell>
        </row>
        <row r="856">
          <cell r="B856">
            <v>1760</v>
          </cell>
          <cell r="C856" t="str">
            <v>Flamengo</v>
          </cell>
          <cell r="D856">
            <v>2001</v>
          </cell>
          <cell r="E856" t="str">
            <v>PENDENTE</v>
          </cell>
        </row>
        <row r="857">
          <cell r="B857">
            <v>1689</v>
          </cell>
          <cell r="C857" t="str">
            <v>Álvares Cabral</v>
          </cell>
          <cell r="D857">
            <v>2001</v>
          </cell>
          <cell r="E857" t="str">
            <v>PENDENTE</v>
          </cell>
        </row>
        <row r="858">
          <cell r="B858">
            <v>2049</v>
          </cell>
          <cell r="C858" t="str">
            <v>Clube do Remo</v>
          </cell>
          <cell r="D858">
            <v>2000</v>
          </cell>
          <cell r="E858" t="str">
            <v>PENDENTE</v>
          </cell>
        </row>
        <row r="859">
          <cell r="B859">
            <v>87</v>
          </cell>
          <cell r="C859" t="str">
            <v>Pinheiros</v>
          </cell>
          <cell r="D859">
            <v>1998</v>
          </cell>
          <cell r="E859" t="str">
            <v>PENDENTE</v>
          </cell>
        </row>
        <row r="860">
          <cell r="B860">
            <v>1733</v>
          </cell>
          <cell r="C860" t="str">
            <v>Vasco da Gama (RJ)</v>
          </cell>
          <cell r="D860">
            <v>2000</v>
          </cell>
          <cell r="E860" t="str">
            <v>PENDENTE</v>
          </cell>
        </row>
        <row r="861">
          <cell r="B861">
            <v>2681</v>
          </cell>
          <cell r="C861" t="str">
            <v>Paulistano</v>
          </cell>
          <cell r="D861">
            <v>2007</v>
          </cell>
          <cell r="E861" t="str">
            <v>OK</v>
          </cell>
        </row>
        <row r="862">
          <cell r="B862">
            <v>1605</v>
          </cell>
          <cell r="C862" t="str">
            <v>Botafogo</v>
          </cell>
          <cell r="D862">
            <v>2001</v>
          </cell>
          <cell r="E862" t="str">
            <v>PENDENTE</v>
          </cell>
        </row>
        <row r="863">
          <cell r="B863">
            <v>2680</v>
          </cell>
          <cell r="C863" t="str">
            <v>Paulistano</v>
          </cell>
          <cell r="D863">
            <v>2005</v>
          </cell>
          <cell r="E863" t="str">
            <v>PENDENTE</v>
          </cell>
        </row>
        <row r="864">
          <cell r="B864">
            <v>2672</v>
          </cell>
          <cell r="C864" t="str">
            <v>Bandeirante</v>
          </cell>
          <cell r="D864">
            <v>1979</v>
          </cell>
          <cell r="E864" t="str">
            <v>PENDENTE</v>
          </cell>
        </row>
        <row r="865">
          <cell r="B865">
            <v>3030</v>
          </cell>
          <cell r="C865" t="str">
            <v>Pinheiros</v>
          </cell>
          <cell r="D865">
            <v>2007</v>
          </cell>
          <cell r="E865" t="str">
            <v>OK</v>
          </cell>
        </row>
        <row r="866">
          <cell r="B866">
            <v>2929</v>
          </cell>
          <cell r="C866" t="str">
            <v>Flamengo</v>
          </cell>
          <cell r="D866">
            <v>1998</v>
          </cell>
          <cell r="E866" t="str">
            <v>OK</v>
          </cell>
        </row>
        <row r="867">
          <cell r="B867">
            <v>2202</v>
          </cell>
          <cell r="C867" t="str">
            <v>Flamengo</v>
          </cell>
          <cell r="D867">
            <v>1973</v>
          </cell>
          <cell r="E867" t="str">
            <v>PENDENTE</v>
          </cell>
        </row>
        <row r="868">
          <cell r="B868">
            <v>1710</v>
          </cell>
          <cell r="C868" t="str">
            <v>Álvares Cabral</v>
          </cell>
          <cell r="D868">
            <v>2001</v>
          </cell>
          <cell r="E868" t="str">
            <v>OK</v>
          </cell>
        </row>
        <row r="869">
          <cell r="B869">
            <v>2615</v>
          </cell>
          <cell r="C869" t="str">
            <v>Clube do Remo</v>
          </cell>
          <cell r="D869">
            <v>2001</v>
          </cell>
          <cell r="E869" t="str">
            <v>PENDENTE</v>
          </cell>
        </row>
        <row r="870">
          <cell r="B870">
            <v>2008</v>
          </cell>
          <cell r="C870" t="str">
            <v>ASBAC</v>
          </cell>
          <cell r="D870">
            <v>1987</v>
          </cell>
          <cell r="E870" t="str">
            <v>PENDENTE</v>
          </cell>
        </row>
        <row r="871">
          <cell r="B871">
            <v>2232</v>
          </cell>
          <cell r="C871" t="str">
            <v>América</v>
          </cell>
          <cell r="D871">
            <v>2003</v>
          </cell>
          <cell r="E871" t="str">
            <v>OK</v>
          </cell>
        </row>
        <row r="872">
          <cell r="B872">
            <v>1686</v>
          </cell>
          <cell r="C872" t="str">
            <v>Álvares Cabral</v>
          </cell>
          <cell r="D872">
            <v>2003</v>
          </cell>
          <cell r="E872" t="str">
            <v>PENDENTE</v>
          </cell>
        </row>
        <row r="873">
          <cell r="B873">
            <v>2647</v>
          </cell>
          <cell r="C873" t="str">
            <v>Pinheiros</v>
          </cell>
          <cell r="D873">
            <v>2004</v>
          </cell>
          <cell r="E873" t="str">
            <v>OK</v>
          </cell>
        </row>
        <row r="874">
          <cell r="B874">
            <v>1730</v>
          </cell>
          <cell r="C874" t="str">
            <v>Vasco da Gama (RJ)</v>
          </cell>
          <cell r="D874">
            <v>2000</v>
          </cell>
          <cell r="E874" t="str">
            <v>PENDENTE</v>
          </cell>
        </row>
        <row r="875">
          <cell r="B875">
            <v>2709</v>
          </cell>
          <cell r="C875" t="str">
            <v>Martinelli</v>
          </cell>
          <cell r="D875">
            <v>2004</v>
          </cell>
          <cell r="E875" t="str">
            <v>PENDENTE</v>
          </cell>
        </row>
        <row r="876">
          <cell r="B876">
            <v>1767</v>
          </cell>
          <cell r="C876" t="str">
            <v>Flamengo</v>
          </cell>
          <cell r="D876">
            <v>2004</v>
          </cell>
          <cell r="E876" t="str">
            <v>PENDENTE</v>
          </cell>
        </row>
        <row r="877">
          <cell r="B877">
            <v>1650</v>
          </cell>
          <cell r="C877" t="str">
            <v>Botafogo</v>
          </cell>
          <cell r="D877">
            <v>2005</v>
          </cell>
          <cell r="E877" t="str">
            <v>OK</v>
          </cell>
        </row>
        <row r="878">
          <cell r="B878">
            <v>2718</v>
          </cell>
          <cell r="C878" t="str">
            <v>Bandeirante</v>
          </cell>
          <cell r="D878">
            <v>1992</v>
          </cell>
          <cell r="E878" t="str">
            <v>OK</v>
          </cell>
        </row>
        <row r="879">
          <cell r="B879">
            <v>2715</v>
          </cell>
          <cell r="C879" t="str">
            <v>Flamengo</v>
          </cell>
          <cell r="D879">
            <v>1993</v>
          </cell>
          <cell r="E879" t="str">
            <v>OK</v>
          </cell>
        </row>
        <row r="880">
          <cell r="B880">
            <v>3065</v>
          </cell>
          <cell r="C880" t="str">
            <v>Martinelli</v>
          </cell>
          <cell r="D880">
            <v>2008</v>
          </cell>
          <cell r="E880" t="str">
            <v>OK</v>
          </cell>
        </row>
        <row r="881">
          <cell r="B881">
            <v>2666</v>
          </cell>
          <cell r="C881" t="str">
            <v>Clube de Remo do RJ</v>
          </cell>
          <cell r="D881">
            <v>1976</v>
          </cell>
          <cell r="E881" t="str">
            <v>PENDENTE</v>
          </cell>
        </row>
        <row r="882">
          <cell r="B882">
            <v>2161</v>
          </cell>
          <cell r="C882" t="str">
            <v>Botafogo</v>
          </cell>
          <cell r="D882">
            <v>1985</v>
          </cell>
          <cell r="E882" t="str">
            <v>OK</v>
          </cell>
        </row>
        <row r="883">
          <cell r="B883">
            <v>1795</v>
          </cell>
          <cell r="C883" t="str">
            <v>Álvares Cabral</v>
          </cell>
          <cell r="D883">
            <v>1984</v>
          </cell>
          <cell r="E883" t="str">
            <v>PENDENTE</v>
          </cell>
        </row>
        <row r="884">
          <cell r="B884">
            <v>1212</v>
          </cell>
          <cell r="C884" t="str">
            <v>Flamengo</v>
          </cell>
          <cell r="D884">
            <v>1997</v>
          </cell>
          <cell r="E884" t="str">
            <v>PENDENTE</v>
          </cell>
        </row>
        <row r="885">
          <cell r="B885">
            <v>1403</v>
          </cell>
          <cell r="C885" t="str">
            <v>Botafogo</v>
          </cell>
          <cell r="D885">
            <v>1990</v>
          </cell>
          <cell r="E885" t="str">
            <v>OK</v>
          </cell>
        </row>
        <row r="886">
          <cell r="B886">
            <v>1882</v>
          </cell>
          <cell r="C886" t="str">
            <v>Bandeirante</v>
          </cell>
          <cell r="D886">
            <v>1980</v>
          </cell>
          <cell r="E886" t="str">
            <v>PENDENTE</v>
          </cell>
        </row>
        <row r="887">
          <cell r="B887">
            <v>1875</v>
          </cell>
          <cell r="C887" t="str">
            <v>Pinheiros</v>
          </cell>
          <cell r="D887">
            <v>1982</v>
          </cell>
          <cell r="E887" t="str">
            <v>PENDENTE</v>
          </cell>
        </row>
        <row r="888">
          <cell r="B888">
            <v>723</v>
          </cell>
          <cell r="C888" t="str">
            <v>São Salvador</v>
          </cell>
          <cell r="D888">
            <v>1980</v>
          </cell>
          <cell r="E888" t="str">
            <v>OK</v>
          </cell>
        </row>
        <row r="889">
          <cell r="B889">
            <v>1132</v>
          </cell>
          <cell r="C889" t="str">
            <v>Bandeirante</v>
          </cell>
          <cell r="D889">
            <v>1987</v>
          </cell>
          <cell r="E889" t="str">
            <v>PENDENTE</v>
          </cell>
        </row>
        <row r="890">
          <cell r="B890">
            <v>2311</v>
          </cell>
          <cell r="C890" t="str">
            <v>GPA</v>
          </cell>
          <cell r="D890">
            <v>2001</v>
          </cell>
          <cell r="E890" t="str">
            <v>PENDENTE</v>
          </cell>
        </row>
        <row r="891">
          <cell r="B891">
            <v>2286</v>
          </cell>
          <cell r="C891" t="str">
            <v>Clube do Remo</v>
          </cell>
          <cell r="D891">
            <v>2001</v>
          </cell>
          <cell r="E891" t="str">
            <v>PENDENTE</v>
          </cell>
        </row>
        <row r="892">
          <cell r="B892">
            <v>2889</v>
          </cell>
          <cell r="C892" t="str">
            <v>Guajará</v>
          </cell>
          <cell r="D892">
            <v>2006</v>
          </cell>
          <cell r="E892" t="str">
            <v>OK</v>
          </cell>
        </row>
        <row r="893">
          <cell r="B893">
            <v>19</v>
          </cell>
          <cell r="C893" t="str">
            <v>Martinelli</v>
          </cell>
          <cell r="D893">
            <v>1978</v>
          </cell>
          <cell r="E893" t="str">
            <v>PENDENTE</v>
          </cell>
        </row>
        <row r="894">
          <cell r="B894">
            <v>882</v>
          </cell>
          <cell r="C894" t="str">
            <v>Corinthians</v>
          </cell>
          <cell r="D894">
            <v>1996</v>
          </cell>
          <cell r="E894" t="str">
            <v>PENDENTE</v>
          </cell>
        </row>
        <row r="895">
          <cell r="B895">
            <v>1883</v>
          </cell>
          <cell r="C895" t="str">
            <v>Sport Recife</v>
          </cell>
          <cell r="D895">
            <v>2001</v>
          </cell>
          <cell r="E895" t="str">
            <v>PENDENTE</v>
          </cell>
        </row>
        <row r="896">
          <cell r="B896">
            <v>1578</v>
          </cell>
          <cell r="C896" t="str">
            <v>GPA</v>
          </cell>
          <cell r="D896">
            <v>2002</v>
          </cell>
          <cell r="E896" t="str">
            <v>PENDENTE</v>
          </cell>
        </row>
        <row r="897">
          <cell r="B897">
            <v>2695</v>
          </cell>
          <cell r="C897" t="str">
            <v>Caxias Esporte Clube</v>
          </cell>
          <cell r="D897">
            <v>2006</v>
          </cell>
          <cell r="E897" t="str">
            <v>PENDENTE</v>
          </cell>
        </row>
        <row r="898">
          <cell r="B898">
            <v>2238</v>
          </cell>
          <cell r="C898" t="str">
            <v>Clube do Remo</v>
          </cell>
          <cell r="D898">
            <v>2004</v>
          </cell>
          <cell r="E898" t="str">
            <v>PENDENTE</v>
          </cell>
        </row>
        <row r="899">
          <cell r="B899">
            <v>1743</v>
          </cell>
          <cell r="C899" t="str">
            <v>Saldanha da Gama</v>
          </cell>
          <cell r="D899">
            <v>1997</v>
          </cell>
          <cell r="E899" t="str">
            <v>PENDENTE</v>
          </cell>
        </row>
        <row r="900">
          <cell r="B900">
            <v>2724</v>
          </cell>
          <cell r="C900" t="str">
            <v>Capibaribe</v>
          </cell>
          <cell r="D900">
            <v>1982</v>
          </cell>
          <cell r="E900" t="str">
            <v>PENDENTE</v>
          </cell>
        </row>
        <row r="901">
          <cell r="B901">
            <v>1852</v>
          </cell>
          <cell r="C901" t="str">
            <v>Aldo Luz</v>
          </cell>
          <cell r="D901">
            <v>2003</v>
          </cell>
          <cell r="E901" t="str">
            <v>OK</v>
          </cell>
        </row>
        <row r="902">
          <cell r="B902">
            <v>1177</v>
          </cell>
          <cell r="C902" t="str">
            <v>Flamengo</v>
          </cell>
          <cell r="D902">
            <v>1998</v>
          </cell>
          <cell r="E902" t="str">
            <v>OK</v>
          </cell>
        </row>
        <row r="903">
          <cell r="B903">
            <v>2685</v>
          </cell>
          <cell r="C903" t="str">
            <v>Vasco da Gama (RJ)</v>
          </cell>
          <cell r="D903">
            <v>2006</v>
          </cell>
          <cell r="E903" t="str">
            <v>OK</v>
          </cell>
        </row>
        <row r="904">
          <cell r="B904">
            <v>395</v>
          </cell>
          <cell r="C904" t="str">
            <v>Flamengo</v>
          </cell>
          <cell r="D904">
            <v>2003</v>
          </cell>
          <cell r="E904" t="str">
            <v>OK</v>
          </cell>
        </row>
        <row r="905">
          <cell r="B905">
            <v>2907</v>
          </cell>
          <cell r="C905" t="str">
            <v>Saldanha da Gama</v>
          </cell>
          <cell r="D905">
            <v>2004</v>
          </cell>
          <cell r="E905" t="str">
            <v>OK</v>
          </cell>
        </row>
        <row r="906">
          <cell r="B906">
            <v>1485</v>
          </cell>
          <cell r="C906" t="str">
            <v>URVEC</v>
          </cell>
          <cell r="D906">
            <v>1989</v>
          </cell>
          <cell r="E906" t="str">
            <v>PENDENTE</v>
          </cell>
        </row>
        <row r="907">
          <cell r="B907">
            <v>409</v>
          </cell>
          <cell r="C907" t="str">
            <v>GPA</v>
          </cell>
          <cell r="D907">
            <v>1981</v>
          </cell>
          <cell r="E907" t="str">
            <v>PENDENTE</v>
          </cell>
        </row>
        <row r="908">
          <cell r="B908">
            <v>2282</v>
          </cell>
          <cell r="C908" t="str">
            <v>Vasco da Gama (RJ)</v>
          </cell>
          <cell r="D908">
            <v>2005</v>
          </cell>
          <cell r="E908" t="str">
            <v>OK</v>
          </cell>
        </row>
        <row r="909">
          <cell r="B909">
            <v>2237</v>
          </cell>
          <cell r="C909" t="str">
            <v>Botafogo</v>
          </cell>
          <cell r="D909">
            <v>2004</v>
          </cell>
          <cell r="E909" t="str">
            <v>PENDENTE</v>
          </cell>
        </row>
        <row r="910">
          <cell r="B910">
            <v>411</v>
          </cell>
          <cell r="C910" t="str">
            <v>GPA</v>
          </cell>
          <cell r="D910">
            <v>1982</v>
          </cell>
          <cell r="E910" t="str">
            <v>PENDENTE</v>
          </cell>
        </row>
        <row r="911">
          <cell r="B911">
            <v>2651</v>
          </cell>
          <cell r="C911" t="str">
            <v>Guajará</v>
          </cell>
          <cell r="D911">
            <v>1992</v>
          </cell>
          <cell r="E911" t="str">
            <v>PENDENTE</v>
          </cell>
        </row>
        <row r="912">
          <cell r="B912">
            <v>2044</v>
          </cell>
          <cell r="C912" t="str">
            <v>Minas Brasília Tênis Clube</v>
          </cell>
          <cell r="D912">
            <v>1974</v>
          </cell>
          <cell r="E912" t="str">
            <v>PENDENTE</v>
          </cell>
        </row>
        <row r="913">
          <cell r="B913">
            <v>523</v>
          </cell>
          <cell r="C913" t="str">
            <v>Clube de Remo do RJ</v>
          </cell>
          <cell r="D913">
            <v>1983</v>
          </cell>
          <cell r="E913" t="str">
            <v>PENDENTE</v>
          </cell>
        </row>
        <row r="914">
          <cell r="B914">
            <v>1659</v>
          </cell>
          <cell r="C914" t="str">
            <v>Capital do Remo</v>
          </cell>
          <cell r="D914">
            <v>1986</v>
          </cell>
          <cell r="E914" t="str">
            <v>PENDENTE</v>
          </cell>
        </row>
        <row r="915">
          <cell r="B915">
            <v>604</v>
          </cell>
          <cell r="C915" t="str">
            <v>América</v>
          </cell>
          <cell r="D915">
            <v>1987</v>
          </cell>
          <cell r="E915" t="str">
            <v>PENDENTE</v>
          </cell>
        </row>
        <row r="916">
          <cell r="B916">
            <v>1092</v>
          </cell>
          <cell r="C916" t="str">
            <v>Bandeirante</v>
          </cell>
          <cell r="D916">
            <v>1975</v>
          </cell>
          <cell r="E916" t="str">
            <v>OK</v>
          </cell>
        </row>
        <row r="917">
          <cell r="B917">
            <v>2702</v>
          </cell>
          <cell r="C917" t="str">
            <v>Potengy</v>
          </cell>
          <cell r="D917">
            <v>2005</v>
          </cell>
          <cell r="E917" t="str">
            <v>PENDENTE</v>
          </cell>
        </row>
        <row r="918">
          <cell r="B918">
            <v>1142</v>
          </cell>
          <cell r="C918" t="str">
            <v>Botafogo</v>
          </cell>
          <cell r="D918">
            <v>1998</v>
          </cell>
          <cell r="E918" t="str">
            <v>PENDENTE</v>
          </cell>
        </row>
        <row r="919">
          <cell r="B919">
            <v>2063</v>
          </cell>
          <cell r="C919" t="str">
            <v>Capibaribe</v>
          </cell>
          <cell r="D919">
            <v>2002</v>
          </cell>
          <cell r="E919" t="str">
            <v>OK</v>
          </cell>
        </row>
        <row r="920">
          <cell r="B920">
            <v>1750</v>
          </cell>
          <cell r="C920" t="str">
            <v>Flamengo</v>
          </cell>
          <cell r="D920">
            <v>2003</v>
          </cell>
          <cell r="E920" t="str">
            <v>PENDENTE</v>
          </cell>
        </row>
        <row r="921">
          <cell r="B921">
            <v>3069</v>
          </cell>
          <cell r="C921" t="str">
            <v>Guajará</v>
          </cell>
          <cell r="D921">
            <v>2004</v>
          </cell>
          <cell r="E921" t="str">
            <v>OK</v>
          </cell>
        </row>
        <row r="922">
          <cell r="B922">
            <v>2204</v>
          </cell>
          <cell r="C922" t="str">
            <v>Pinheiros</v>
          </cell>
          <cell r="D922">
            <v>2002</v>
          </cell>
          <cell r="E922" t="str">
            <v>PENDENTE</v>
          </cell>
        </row>
        <row r="923">
          <cell r="B923">
            <v>2815</v>
          </cell>
          <cell r="C923" t="str">
            <v>Paysandu</v>
          </cell>
          <cell r="D923">
            <v>2003</v>
          </cell>
          <cell r="E923" t="str">
            <v>OK</v>
          </cell>
        </row>
        <row r="924">
          <cell r="B924">
            <v>1172</v>
          </cell>
          <cell r="C924" t="str">
            <v>Flamengo</v>
          </cell>
          <cell r="D924">
            <v>1989</v>
          </cell>
          <cell r="E924" t="str">
            <v>OK</v>
          </cell>
        </row>
        <row r="925">
          <cell r="B925">
            <v>2918</v>
          </cell>
          <cell r="C925" t="str">
            <v>Riachuelo</v>
          </cell>
          <cell r="D925">
            <v>1978</v>
          </cell>
          <cell r="E925" t="str">
            <v>OK</v>
          </cell>
        </row>
        <row r="926">
          <cell r="B926">
            <v>952</v>
          </cell>
          <cell r="C926" t="str">
            <v>Corinthians</v>
          </cell>
          <cell r="D926">
            <v>1980</v>
          </cell>
          <cell r="E926" t="str">
            <v>PENDENTE</v>
          </cell>
        </row>
        <row r="927">
          <cell r="B927">
            <v>640</v>
          </cell>
          <cell r="C927" t="str">
            <v>Botafogo</v>
          </cell>
          <cell r="D927">
            <v>1999</v>
          </cell>
          <cell r="E927" t="str">
            <v>PENDENTE</v>
          </cell>
        </row>
        <row r="928">
          <cell r="B928">
            <v>1771</v>
          </cell>
          <cell r="C928" t="str">
            <v>Flamengo</v>
          </cell>
          <cell r="D928">
            <v>1991</v>
          </cell>
          <cell r="E928" t="str">
            <v>OK</v>
          </cell>
        </row>
        <row r="929">
          <cell r="B929">
            <v>1078</v>
          </cell>
          <cell r="C929" t="str">
            <v>Botafogo</v>
          </cell>
          <cell r="D929">
            <v>2002</v>
          </cell>
          <cell r="E929" t="str">
            <v>PENDENTE</v>
          </cell>
        </row>
        <row r="930">
          <cell r="B930">
            <v>2281</v>
          </cell>
          <cell r="C930" t="str">
            <v>Vasco da Gama (RJ)</v>
          </cell>
          <cell r="D930">
            <v>2003</v>
          </cell>
          <cell r="E930" t="str">
            <v>PENDENTE</v>
          </cell>
        </row>
        <row r="931">
          <cell r="B931">
            <v>2631</v>
          </cell>
          <cell r="C931" t="str">
            <v>Botafogo</v>
          </cell>
          <cell r="D931">
            <v>1989</v>
          </cell>
          <cell r="E931" t="str">
            <v>OK</v>
          </cell>
        </row>
        <row r="932">
          <cell r="B932">
            <v>2239</v>
          </cell>
          <cell r="C932" t="str">
            <v>Clube do Remo</v>
          </cell>
          <cell r="D932">
            <v>2001</v>
          </cell>
          <cell r="E932" t="str">
            <v>PENDENTE</v>
          </cell>
        </row>
        <row r="933">
          <cell r="B933">
            <v>1674</v>
          </cell>
          <cell r="C933" t="str">
            <v>Grêmio Náutico União</v>
          </cell>
          <cell r="D933">
            <v>2002</v>
          </cell>
          <cell r="E933" t="str">
            <v>OK</v>
          </cell>
        </row>
        <row r="934">
          <cell r="B934">
            <v>335</v>
          </cell>
          <cell r="C934" t="str">
            <v>Centro Português</v>
          </cell>
          <cell r="D934">
            <v>2003</v>
          </cell>
          <cell r="E934" t="str">
            <v>OK</v>
          </cell>
        </row>
        <row r="935">
          <cell r="B935">
            <v>1576</v>
          </cell>
          <cell r="C935" t="str">
            <v>GPA</v>
          </cell>
          <cell r="D935">
            <v>2002</v>
          </cell>
          <cell r="E935" t="str">
            <v>OK</v>
          </cell>
        </row>
        <row r="936">
          <cell r="B936">
            <v>2113</v>
          </cell>
          <cell r="C936" t="str">
            <v>Grêmio Náutico União</v>
          </cell>
          <cell r="D936">
            <v>2002</v>
          </cell>
          <cell r="E936" t="str">
            <v>PENDENTE</v>
          </cell>
        </row>
        <row r="937">
          <cell r="B937">
            <v>1398</v>
          </cell>
          <cell r="C937" t="str">
            <v>Flamengo</v>
          </cell>
          <cell r="D937">
            <v>1989</v>
          </cell>
          <cell r="E937" t="str">
            <v>OK</v>
          </cell>
        </row>
        <row r="938">
          <cell r="B938">
            <v>628</v>
          </cell>
          <cell r="C938" t="str">
            <v>Grêmio Náutico União</v>
          </cell>
          <cell r="D938">
            <v>2003</v>
          </cell>
          <cell r="E938" t="str">
            <v>PENDENTE</v>
          </cell>
        </row>
        <row r="939">
          <cell r="B939">
            <v>3014</v>
          </cell>
          <cell r="C939" t="str">
            <v>Martinelli</v>
          </cell>
          <cell r="D939">
            <v>2009</v>
          </cell>
          <cell r="E939" t="str">
            <v>OK</v>
          </cell>
        </row>
        <row r="940">
          <cell r="B940">
            <v>1394</v>
          </cell>
          <cell r="C940" t="str">
            <v>Flamengo</v>
          </cell>
          <cell r="D940">
            <v>1999</v>
          </cell>
          <cell r="E940" t="str">
            <v>OK</v>
          </cell>
        </row>
        <row r="941">
          <cell r="B941">
            <v>1736</v>
          </cell>
          <cell r="C941" t="str">
            <v>Flamengo</v>
          </cell>
          <cell r="D941">
            <v>1984</v>
          </cell>
          <cell r="E941" t="str">
            <v>PENDENTE</v>
          </cell>
        </row>
        <row r="942">
          <cell r="B942">
            <v>1773</v>
          </cell>
          <cell r="C942" t="str">
            <v>Flamengo</v>
          </cell>
          <cell r="D942">
            <v>2003</v>
          </cell>
          <cell r="E942" t="str">
            <v>PENDENTE</v>
          </cell>
        </row>
        <row r="943">
          <cell r="B943">
            <v>1708</v>
          </cell>
          <cell r="C943" t="str">
            <v>Capibaribe</v>
          </cell>
          <cell r="D943">
            <v>1998</v>
          </cell>
          <cell r="E943" t="str">
            <v>PENDENTE</v>
          </cell>
        </row>
        <row r="944">
          <cell r="B944">
            <v>1161</v>
          </cell>
          <cell r="C944" t="str">
            <v>Flamengo</v>
          </cell>
          <cell r="D944">
            <v>1988</v>
          </cell>
          <cell r="E944" t="str">
            <v>PENDENTE</v>
          </cell>
        </row>
        <row r="945">
          <cell r="B945">
            <v>3112</v>
          </cell>
          <cell r="C945" t="str">
            <v>Vasco da Gama (RJ)</v>
          </cell>
          <cell r="D945">
            <v>2005</v>
          </cell>
          <cell r="E945" t="str">
            <v>OK</v>
          </cell>
        </row>
        <row r="946">
          <cell r="B946">
            <v>2173</v>
          </cell>
          <cell r="C946" t="str">
            <v>Vitória</v>
          </cell>
          <cell r="D946">
            <v>1999</v>
          </cell>
          <cell r="E946" t="str">
            <v>OK</v>
          </cell>
        </row>
        <row r="947">
          <cell r="B947">
            <v>2767</v>
          </cell>
          <cell r="C947" t="str">
            <v>Álvares Cabral</v>
          </cell>
          <cell r="D947">
            <v>2004</v>
          </cell>
          <cell r="E947" t="str">
            <v>OK</v>
          </cell>
        </row>
        <row r="948">
          <cell r="B948">
            <v>24</v>
          </cell>
          <cell r="C948" t="str">
            <v>Martinelli</v>
          </cell>
          <cell r="D948">
            <v>1986</v>
          </cell>
          <cell r="E948" t="str">
            <v>PENDENTE</v>
          </cell>
        </row>
        <row r="949">
          <cell r="B949">
            <v>3001</v>
          </cell>
          <cell r="C949" t="str">
            <v>Martinelli</v>
          </cell>
          <cell r="D949">
            <v>2006</v>
          </cell>
          <cell r="E949" t="str">
            <v>OK</v>
          </cell>
        </row>
        <row r="950">
          <cell r="B950">
            <v>703</v>
          </cell>
          <cell r="C950" t="str">
            <v>Associação de Remo Salvador</v>
          </cell>
          <cell r="D950">
            <v>1977</v>
          </cell>
          <cell r="E950" t="str">
            <v>PENDENTE</v>
          </cell>
        </row>
        <row r="951">
          <cell r="B951">
            <v>324</v>
          </cell>
          <cell r="C951" t="str">
            <v>Capibaribe</v>
          </cell>
          <cell r="D951">
            <v>1997</v>
          </cell>
          <cell r="E951" t="str">
            <v>PENDENTE</v>
          </cell>
        </row>
        <row r="952">
          <cell r="B952">
            <v>1021</v>
          </cell>
          <cell r="C952" t="str">
            <v>Guanabara</v>
          </cell>
          <cell r="D952">
            <v>1992</v>
          </cell>
          <cell r="E952" t="str">
            <v>PENDENTE</v>
          </cell>
        </row>
        <row r="953">
          <cell r="B953">
            <v>1342</v>
          </cell>
          <cell r="C953" t="str">
            <v>Saldanha da Gama</v>
          </cell>
          <cell r="D953">
            <v>1999</v>
          </cell>
          <cell r="E953" t="str">
            <v>PENDENTE</v>
          </cell>
        </row>
        <row r="954">
          <cell r="B954">
            <v>665</v>
          </cell>
          <cell r="C954" t="str">
            <v>Botafogo</v>
          </cell>
          <cell r="D954">
            <v>2001</v>
          </cell>
          <cell r="E954" t="str">
            <v>OK</v>
          </cell>
        </row>
        <row r="955">
          <cell r="B955">
            <v>2800</v>
          </cell>
          <cell r="C955" t="str">
            <v>GPA</v>
          </cell>
          <cell r="D955">
            <v>2005</v>
          </cell>
          <cell r="E955" t="str">
            <v>OK</v>
          </cell>
        </row>
        <row r="956">
          <cell r="B956">
            <v>2258</v>
          </cell>
          <cell r="C956" t="str">
            <v>Flamengo</v>
          </cell>
          <cell r="D956">
            <v>2006</v>
          </cell>
          <cell r="E956" t="str">
            <v>OK</v>
          </cell>
        </row>
        <row r="957">
          <cell r="B957">
            <v>2686</v>
          </cell>
          <cell r="C957" t="str">
            <v>Vasco da Gama (RJ)</v>
          </cell>
          <cell r="D957">
            <v>2006</v>
          </cell>
          <cell r="E957" t="str">
            <v>OK</v>
          </cell>
        </row>
        <row r="958">
          <cell r="B958">
            <v>2247</v>
          </cell>
          <cell r="C958" t="str">
            <v>Álvares Cabral</v>
          </cell>
          <cell r="D958">
            <v>2005</v>
          </cell>
          <cell r="E958" t="str">
            <v>OK</v>
          </cell>
        </row>
        <row r="959">
          <cell r="B959">
            <v>623</v>
          </cell>
          <cell r="C959" t="str">
            <v>Grêmio Náutico União</v>
          </cell>
          <cell r="D959">
            <v>2000</v>
          </cell>
          <cell r="E959" t="str">
            <v>PENDENTE</v>
          </cell>
        </row>
        <row r="960">
          <cell r="B960">
            <v>1766</v>
          </cell>
          <cell r="C960" t="str">
            <v>Flamengo</v>
          </cell>
          <cell r="D960">
            <v>1980</v>
          </cell>
          <cell r="E960" t="str">
            <v>PENDENTE</v>
          </cell>
        </row>
        <row r="961">
          <cell r="B961">
            <v>1445</v>
          </cell>
          <cell r="C961" t="str">
            <v>Caxias Esporte Clube</v>
          </cell>
          <cell r="D961">
            <v>1999</v>
          </cell>
          <cell r="E961" t="str">
            <v>PENDENTE</v>
          </cell>
        </row>
        <row r="962">
          <cell r="B962">
            <v>2769</v>
          </cell>
          <cell r="C962" t="str">
            <v>Álvares Cabral</v>
          </cell>
          <cell r="D962">
            <v>2005</v>
          </cell>
          <cell r="E962" t="str">
            <v>OK</v>
          </cell>
        </row>
        <row r="963">
          <cell r="B963">
            <v>2763</v>
          </cell>
          <cell r="C963" t="str">
            <v>Paysandu</v>
          </cell>
          <cell r="D963">
            <v>2002</v>
          </cell>
          <cell r="E963" t="str">
            <v>PENDENTE</v>
          </cell>
        </row>
        <row r="964">
          <cell r="B964">
            <v>659</v>
          </cell>
          <cell r="C964" t="str">
            <v>Botafogo</v>
          </cell>
          <cell r="D964">
            <v>1997</v>
          </cell>
          <cell r="E964" t="str">
            <v>PENDENTE</v>
          </cell>
        </row>
        <row r="965">
          <cell r="B965">
            <v>3064</v>
          </cell>
          <cell r="C965" t="str">
            <v>Guanabara</v>
          </cell>
          <cell r="D965">
            <v>1987</v>
          </cell>
          <cell r="E965" t="str">
            <v>OK</v>
          </cell>
        </row>
        <row r="966">
          <cell r="B966">
            <v>1393</v>
          </cell>
          <cell r="C966" t="str">
            <v>Botafogo</v>
          </cell>
          <cell r="D966">
            <v>1985</v>
          </cell>
          <cell r="E966" t="str">
            <v>OK</v>
          </cell>
        </row>
        <row r="967">
          <cell r="B967">
            <v>2594</v>
          </cell>
          <cell r="C967" t="str">
            <v>Potengy</v>
          </cell>
          <cell r="D967">
            <v>2001</v>
          </cell>
          <cell r="E967" t="str">
            <v>PENDENTE</v>
          </cell>
        </row>
        <row r="968">
          <cell r="B968">
            <v>1037</v>
          </cell>
          <cell r="C968" t="str">
            <v>Flamengo</v>
          </cell>
          <cell r="D968">
            <v>2002</v>
          </cell>
          <cell r="E968" t="str">
            <v>PENDENTE</v>
          </cell>
        </row>
        <row r="969">
          <cell r="B969">
            <v>459</v>
          </cell>
          <cell r="C969" t="str">
            <v>Clube de Remo do RJ</v>
          </cell>
          <cell r="D969">
            <v>1992</v>
          </cell>
          <cell r="E969" t="str">
            <v>PENDENTE</v>
          </cell>
        </row>
        <row r="970">
          <cell r="B970">
            <v>297</v>
          </cell>
          <cell r="C970" t="str">
            <v>GPA</v>
          </cell>
          <cell r="D970">
            <v>1983</v>
          </cell>
          <cell r="E970" t="str">
            <v>PENDENTE</v>
          </cell>
        </row>
        <row r="971">
          <cell r="B971">
            <v>1666</v>
          </cell>
          <cell r="C971" t="str">
            <v>Centro Português</v>
          </cell>
          <cell r="D971">
            <v>1984</v>
          </cell>
          <cell r="E971" t="str">
            <v>PENDENTE</v>
          </cell>
        </row>
        <row r="972">
          <cell r="B972">
            <v>1593</v>
          </cell>
          <cell r="C972" t="str">
            <v>Corinthians</v>
          </cell>
          <cell r="D972">
            <v>2002</v>
          </cell>
          <cell r="E972" t="str">
            <v>OK</v>
          </cell>
        </row>
        <row r="973">
          <cell r="B973">
            <v>2704</v>
          </cell>
          <cell r="C973" t="str">
            <v>Sport Natal</v>
          </cell>
          <cell r="D973">
            <v>2003</v>
          </cell>
          <cell r="E973" t="str">
            <v>OK</v>
          </cell>
        </row>
        <row r="974">
          <cell r="B974">
            <v>2980</v>
          </cell>
          <cell r="C974" t="str">
            <v>Aldo Luz</v>
          </cell>
          <cell r="D974">
            <v>1978</v>
          </cell>
          <cell r="E974" t="str">
            <v>OK</v>
          </cell>
        </row>
        <row r="975">
          <cell r="B975">
            <v>644</v>
          </cell>
          <cell r="C975" t="str">
            <v>Botafogo</v>
          </cell>
          <cell r="D975">
            <v>1996</v>
          </cell>
          <cell r="E975" t="str">
            <v>OK</v>
          </cell>
        </row>
        <row r="976">
          <cell r="B976">
            <v>1542</v>
          </cell>
          <cell r="C976" t="str">
            <v>ASBAC</v>
          </cell>
          <cell r="D976">
            <v>1970</v>
          </cell>
          <cell r="E976" t="str">
            <v>PENDENTE</v>
          </cell>
        </row>
        <row r="977">
          <cell r="B977">
            <v>2205</v>
          </cell>
          <cell r="C977" t="str">
            <v>Martinelli</v>
          </cell>
          <cell r="D977">
            <v>1989</v>
          </cell>
          <cell r="E977" t="str">
            <v>OK</v>
          </cell>
        </row>
        <row r="978">
          <cell r="B978">
            <v>2959</v>
          </cell>
          <cell r="C978" t="str">
            <v>Remo Adaptar</v>
          </cell>
          <cell r="D978">
            <v>1978</v>
          </cell>
          <cell r="E978" t="str">
            <v>OK</v>
          </cell>
        </row>
        <row r="979">
          <cell r="B979">
            <v>80</v>
          </cell>
          <cell r="C979" t="str">
            <v>Flamengo</v>
          </cell>
          <cell r="D979">
            <v>1984</v>
          </cell>
          <cell r="E979" t="str">
            <v>PENDENTE</v>
          </cell>
        </row>
        <row r="980">
          <cell r="B980">
            <v>140</v>
          </cell>
          <cell r="C980" t="str">
            <v>Flamengo</v>
          </cell>
          <cell r="D980">
            <v>1991</v>
          </cell>
          <cell r="E980" t="str">
            <v>OK</v>
          </cell>
        </row>
        <row r="981">
          <cell r="B981">
            <v>2727</v>
          </cell>
          <cell r="C981" t="str">
            <v>Aldo Luz</v>
          </cell>
          <cell r="D981">
            <v>1955</v>
          </cell>
          <cell r="E981" t="str">
            <v>PENDENTE</v>
          </cell>
        </row>
        <row r="982">
          <cell r="B982">
            <v>255</v>
          </cell>
          <cell r="C982" t="str">
            <v>Naval</v>
          </cell>
          <cell r="D982">
            <v>1972</v>
          </cell>
          <cell r="E982" t="str">
            <v>PENDENTE</v>
          </cell>
        </row>
        <row r="983">
          <cell r="B983">
            <v>2649</v>
          </cell>
          <cell r="C983" t="str">
            <v>Guajará</v>
          </cell>
          <cell r="D983">
            <v>1981</v>
          </cell>
          <cell r="E983" t="str">
            <v>PENDENTE</v>
          </cell>
        </row>
        <row r="984">
          <cell r="B984">
            <v>2890</v>
          </cell>
          <cell r="C984" t="str">
            <v>Guajará</v>
          </cell>
          <cell r="D984">
            <v>2003</v>
          </cell>
          <cell r="E984" t="str">
            <v>OK</v>
          </cell>
        </row>
        <row r="985">
          <cell r="B985">
            <v>2925</v>
          </cell>
          <cell r="C985" t="str">
            <v>Flamengo</v>
          </cell>
          <cell r="D985">
            <v>2004</v>
          </cell>
          <cell r="E985" t="str">
            <v>OK</v>
          </cell>
        </row>
        <row r="986">
          <cell r="B986">
            <v>1792</v>
          </cell>
          <cell r="C986" t="str">
            <v>Vasco da Gama (RJ)</v>
          </cell>
          <cell r="D986">
            <v>2002</v>
          </cell>
          <cell r="E986" t="str">
            <v>PENDENTE</v>
          </cell>
        </row>
        <row r="987">
          <cell r="B987">
            <v>2180</v>
          </cell>
          <cell r="C987" t="str">
            <v>Botafogo</v>
          </cell>
          <cell r="D987">
            <v>2005</v>
          </cell>
          <cell r="E987" t="str">
            <v>OK</v>
          </cell>
        </row>
        <row r="988">
          <cell r="B988">
            <v>2129</v>
          </cell>
          <cell r="C988" t="str">
            <v>CEPEUSP</v>
          </cell>
          <cell r="D988">
            <v>1999</v>
          </cell>
          <cell r="E988" t="str">
            <v>PENDENTE</v>
          </cell>
        </row>
        <row r="989">
          <cell r="B989">
            <v>1185</v>
          </cell>
          <cell r="C989" t="str">
            <v>Flamengo</v>
          </cell>
          <cell r="D989">
            <v>1999</v>
          </cell>
          <cell r="E989" t="str">
            <v>PENDENTE</v>
          </cell>
        </row>
        <row r="990">
          <cell r="B990">
            <v>2172</v>
          </cell>
          <cell r="C990" t="str">
            <v>Botafogo</v>
          </cell>
          <cell r="D990">
            <v>2004</v>
          </cell>
          <cell r="E990" t="str">
            <v>OK</v>
          </cell>
        </row>
        <row r="991">
          <cell r="B991">
            <v>2611</v>
          </cell>
          <cell r="C991" t="str">
            <v>Vitória</v>
          </cell>
          <cell r="D991">
            <v>2001</v>
          </cell>
          <cell r="E991" t="str">
            <v>OK</v>
          </cell>
        </row>
        <row r="992">
          <cell r="B992">
            <v>176</v>
          </cell>
          <cell r="C992" t="str">
            <v>Grêmio Náutico União</v>
          </cell>
          <cell r="D992">
            <v>1995</v>
          </cell>
          <cell r="E992" t="str">
            <v>PENDENTE</v>
          </cell>
        </row>
        <row r="993">
          <cell r="B993">
            <v>2723</v>
          </cell>
          <cell r="C993" t="str">
            <v>Bandeirante</v>
          </cell>
          <cell r="D993">
            <v>1984</v>
          </cell>
          <cell r="E993" t="str">
            <v>OK</v>
          </cell>
        </row>
        <row r="994">
          <cell r="B994">
            <v>2689</v>
          </cell>
          <cell r="C994" t="str">
            <v>Pinheiros</v>
          </cell>
          <cell r="D994">
            <v>2003</v>
          </cell>
          <cell r="E994" t="str">
            <v>PENDENTE</v>
          </cell>
        </row>
        <row r="995">
          <cell r="B995">
            <v>2858</v>
          </cell>
          <cell r="C995" t="str">
            <v>São Salvador</v>
          </cell>
          <cell r="D995">
            <v>2007</v>
          </cell>
          <cell r="E995" t="str">
            <v>OK</v>
          </cell>
        </row>
        <row r="996">
          <cell r="B996">
            <v>787</v>
          </cell>
          <cell r="C996" t="str">
            <v>Paysandu</v>
          </cell>
          <cell r="D996">
            <v>1999</v>
          </cell>
          <cell r="E996" t="str">
            <v>OK</v>
          </cell>
        </row>
        <row r="997">
          <cell r="B997">
            <v>1190</v>
          </cell>
          <cell r="C997" t="str">
            <v>Botafogo</v>
          </cell>
          <cell r="D997">
            <v>2003</v>
          </cell>
          <cell r="E997" t="str">
            <v>PENDENTE</v>
          </cell>
        </row>
        <row r="998">
          <cell r="B998">
            <v>1611</v>
          </cell>
          <cell r="C998" t="str">
            <v>Botafogo</v>
          </cell>
          <cell r="D998">
            <v>2002</v>
          </cell>
          <cell r="E998" t="str">
            <v>PENDENTE</v>
          </cell>
        </row>
        <row r="999">
          <cell r="B999">
            <v>296</v>
          </cell>
          <cell r="C999" t="str">
            <v>GPA</v>
          </cell>
          <cell r="D999">
            <v>1993</v>
          </cell>
          <cell r="E999" t="str">
            <v>PENDENTE</v>
          </cell>
        </row>
        <row r="1000">
          <cell r="B1000">
            <v>1412</v>
          </cell>
          <cell r="C1000" t="str">
            <v>Vasco da Gama (RJ)</v>
          </cell>
          <cell r="D1000">
            <v>1995</v>
          </cell>
          <cell r="E1000" t="str">
            <v>PENDENTE</v>
          </cell>
        </row>
        <row r="1001">
          <cell r="B1001">
            <v>177</v>
          </cell>
          <cell r="C1001" t="str">
            <v>Flamengo</v>
          </cell>
          <cell r="D1001">
            <v>1995</v>
          </cell>
          <cell r="E1001" t="str">
            <v>OK</v>
          </cell>
        </row>
        <row r="1002">
          <cell r="B1002">
            <v>1382</v>
          </cell>
          <cell r="C1002" t="str">
            <v>Vasco da Gama (RJ)</v>
          </cell>
          <cell r="D1002">
            <v>1998</v>
          </cell>
          <cell r="E1002" t="str">
            <v>PENDENTE</v>
          </cell>
        </row>
        <row r="1003">
          <cell r="B1003">
            <v>2246</v>
          </cell>
          <cell r="C1003" t="str">
            <v>Álvares Cabral</v>
          </cell>
          <cell r="D1003">
            <v>2004</v>
          </cell>
          <cell r="E1003" t="str">
            <v>OK</v>
          </cell>
        </row>
        <row r="1004">
          <cell r="B1004">
            <v>2999</v>
          </cell>
          <cell r="C1004" t="str">
            <v>Martinelli</v>
          </cell>
          <cell r="D1004">
            <v>2008</v>
          </cell>
          <cell r="E1004" t="str">
            <v>OK</v>
          </cell>
        </row>
        <row r="1005">
          <cell r="B1005">
            <v>1681</v>
          </cell>
          <cell r="C1005" t="str">
            <v>Sport Recife</v>
          </cell>
          <cell r="D1005">
            <v>2001</v>
          </cell>
          <cell r="E1005" t="str">
            <v>PENDENTE</v>
          </cell>
        </row>
        <row r="1006">
          <cell r="B1006">
            <v>1729</v>
          </cell>
          <cell r="C1006" t="str">
            <v>Flamengo</v>
          </cell>
          <cell r="D1006">
            <v>1999</v>
          </cell>
          <cell r="E1006" t="str">
            <v>PENDENTE</v>
          </cell>
        </row>
        <row r="1007">
          <cell r="B1007">
            <v>1181</v>
          </cell>
          <cell r="C1007" t="str">
            <v>Flamengo</v>
          </cell>
          <cell r="D1007">
            <v>1999</v>
          </cell>
          <cell r="E1007" t="str">
            <v>OK</v>
          </cell>
        </row>
        <row r="1008">
          <cell r="B1008">
            <v>2880</v>
          </cell>
          <cell r="C1008" t="str">
            <v>Martinelli</v>
          </cell>
          <cell r="D1008">
            <v>2003</v>
          </cell>
          <cell r="E1008" t="str">
            <v>OK</v>
          </cell>
        </row>
        <row r="1009">
          <cell r="B1009">
            <v>350</v>
          </cell>
          <cell r="C1009" t="str">
            <v>Almirante Barroso</v>
          </cell>
          <cell r="D1009">
            <v>1962</v>
          </cell>
          <cell r="E1009" t="str">
            <v>PENDENTE</v>
          </cell>
        </row>
        <row r="1010">
          <cell r="B1010">
            <v>2611</v>
          </cell>
          <cell r="C1010" t="str">
            <v>Vitória</v>
          </cell>
          <cell r="D1010">
            <v>2001</v>
          </cell>
          <cell r="E1010" t="str">
            <v>PENDENTE</v>
          </cell>
        </row>
        <row r="1011">
          <cell r="B1011">
            <v>88</v>
          </cell>
          <cell r="C1011" t="str">
            <v>Pinheiros</v>
          </cell>
          <cell r="D1011">
            <v>1984</v>
          </cell>
          <cell r="E1011" t="str">
            <v>PENDENTE</v>
          </cell>
        </row>
        <row r="1012">
          <cell r="B1012">
            <v>2723</v>
          </cell>
          <cell r="C1012" t="str">
            <v>Bandeirante</v>
          </cell>
          <cell r="D1012">
            <v>1984</v>
          </cell>
          <cell r="E1012" t="str">
            <v>PENDENTE</v>
          </cell>
        </row>
        <row r="1013">
          <cell r="B1013">
            <v>2679</v>
          </cell>
          <cell r="C1013" t="str">
            <v>Clube do Remo</v>
          </cell>
          <cell r="D1013">
            <v>2004</v>
          </cell>
          <cell r="E1013" t="str">
            <v>PENDENTE</v>
          </cell>
        </row>
        <row r="1014">
          <cell r="B1014">
            <v>2933</v>
          </cell>
          <cell r="C1014" t="str">
            <v>Flamengo</v>
          </cell>
          <cell r="D1014">
            <v>2004</v>
          </cell>
          <cell r="E1014" t="str">
            <v>OK</v>
          </cell>
        </row>
        <row r="1015">
          <cell r="B1015">
            <v>2932</v>
          </cell>
          <cell r="C1015" t="str">
            <v>Flamengo</v>
          </cell>
          <cell r="D1015">
            <v>2004</v>
          </cell>
          <cell r="E1015" t="str">
            <v>OK</v>
          </cell>
        </row>
        <row r="1016">
          <cell r="B1016">
            <v>486</v>
          </cell>
          <cell r="C1016" t="str">
            <v>Pinheiros</v>
          </cell>
          <cell r="D1016">
            <v>2001</v>
          </cell>
          <cell r="E1016" t="str">
            <v>OK</v>
          </cell>
        </row>
        <row r="1017">
          <cell r="B1017">
            <v>2690</v>
          </cell>
          <cell r="C1017" t="str">
            <v>Flamengo</v>
          </cell>
          <cell r="D1017">
            <v>2005</v>
          </cell>
          <cell r="E1017" t="str">
            <v>PENDENTE</v>
          </cell>
        </row>
        <row r="1018">
          <cell r="B1018">
            <v>2130</v>
          </cell>
          <cell r="C1018" t="str">
            <v>Vasco da Gama (RJ)</v>
          </cell>
          <cell r="D1018">
            <v>1999</v>
          </cell>
          <cell r="E1018" t="str">
            <v>PENDENTE</v>
          </cell>
        </row>
        <row r="1019">
          <cell r="B1019">
            <v>2307</v>
          </cell>
          <cell r="C1019" t="str">
            <v>GPA</v>
          </cell>
          <cell r="D1019">
            <v>2006</v>
          </cell>
          <cell r="E1019" t="str">
            <v>OK</v>
          </cell>
        </row>
        <row r="1020">
          <cell r="B1020">
            <v>2146</v>
          </cell>
          <cell r="C1020" t="str">
            <v>Flamengo</v>
          </cell>
          <cell r="D1020">
            <v>2004</v>
          </cell>
          <cell r="E1020" t="str">
            <v>OK</v>
          </cell>
        </row>
        <row r="1021">
          <cell r="B1021">
            <v>2356</v>
          </cell>
          <cell r="C1021" t="str">
            <v>Álvares Cabral</v>
          </cell>
          <cell r="D1021">
            <v>2003</v>
          </cell>
          <cell r="E1021" t="str">
            <v>OK</v>
          </cell>
        </row>
        <row r="1022">
          <cell r="B1022">
            <v>2214</v>
          </cell>
          <cell r="C1022" t="str">
            <v>Clube de Regatas Curitiba</v>
          </cell>
          <cell r="D1022">
            <v>1982</v>
          </cell>
          <cell r="E1022" t="str">
            <v>PENDENTE</v>
          </cell>
        </row>
        <row r="1023">
          <cell r="B1023">
            <v>51</v>
          </cell>
          <cell r="C1023" t="str">
            <v>Álvares Cabral</v>
          </cell>
          <cell r="D1023">
            <v>1970</v>
          </cell>
          <cell r="E1023" t="str">
            <v>PENDENTE</v>
          </cell>
        </row>
        <row r="1024">
          <cell r="B1024">
            <v>2860</v>
          </cell>
          <cell r="C1024" t="str">
            <v>São Salvador</v>
          </cell>
          <cell r="D1024">
            <v>2005</v>
          </cell>
          <cell r="E1024" t="str">
            <v>OK</v>
          </cell>
        </row>
        <row r="1025">
          <cell r="B1025">
            <v>2973</v>
          </cell>
          <cell r="C1025" t="str">
            <v>Saldanha da Gama</v>
          </cell>
          <cell r="D1025">
            <v>1992</v>
          </cell>
          <cell r="E1025" t="str">
            <v>OK</v>
          </cell>
        </row>
        <row r="1026">
          <cell r="B1026">
            <v>1293</v>
          </cell>
          <cell r="C1026" t="str">
            <v>Clube do Remo</v>
          </cell>
          <cell r="D1026">
            <v>1979</v>
          </cell>
          <cell r="E1026" t="str">
            <v>PENDENTE</v>
          </cell>
        </row>
        <row r="1027">
          <cell r="B1027">
            <v>546</v>
          </cell>
          <cell r="C1027" t="str">
            <v>Álvares Cabral</v>
          </cell>
          <cell r="D1027">
            <v>1997</v>
          </cell>
          <cell r="E1027" t="str">
            <v>OK</v>
          </cell>
        </row>
        <row r="1028">
          <cell r="B1028">
            <v>145</v>
          </cell>
          <cell r="C1028" t="str">
            <v>Álvares Cabral</v>
          </cell>
          <cell r="D1028">
            <v>2000</v>
          </cell>
          <cell r="E1028" t="str">
            <v>OK</v>
          </cell>
        </row>
        <row r="1029">
          <cell r="B1029">
            <v>2700</v>
          </cell>
          <cell r="C1029" t="str">
            <v>Potengy</v>
          </cell>
          <cell r="D1029">
            <v>2003</v>
          </cell>
          <cell r="E1029" t="str">
            <v>PENDENTE</v>
          </cell>
        </row>
        <row r="1030">
          <cell r="B1030">
            <v>1319</v>
          </cell>
          <cell r="C1030" t="str">
            <v>Sport Recife</v>
          </cell>
          <cell r="D1030">
            <v>1992</v>
          </cell>
          <cell r="E1030" t="str">
            <v>PENDENTE</v>
          </cell>
        </row>
        <row r="1031">
          <cell r="B1031">
            <v>2276</v>
          </cell>
          <cell r="C1031" t="str">
            <v>Clube do Remo</v>
          </cell>
          <cell r="D1031">
            <v>2001</v>
          </cell>
          <cell r="E1031" t="str">
            <v>PENDENTE</v>
          </cell>
        </row>
        <row r="1032">
          <cell r="B1032">
            <v>2899</v>
          </cell>
          <cell r="C1032" t="str">
            <v>Guajará</v>
          </cell>
          <cell r="D1032">
            <v>2003</v>
          </cell>
          <cell r="E1032" t="str">
            <v>PENDENTE</v>
          </cell>
        </row>
        <row r="1033">
          <cell r="B1033">
            <v>1696</v>
          </cell>
          <cell r="C1033" t="str">
            <v>Saldanha da Gama</v>
          </cell>
          <cell r="D1033">
            <v>2001</v>
          </cell>
          <cell r="E1033" t="str">
            <v>PENDENTE</v>
          </cell>
        </row>
        <row r="1034">
          <cell r="B1034">
            <v>1734</v>
          </cell>
          <cell r="C1034" t="str">
            <v>Flamengo</v>
          </cell>
          <cell r="D1034">
            <v>2002</v>
          </cell>
          <cell r="E1034" t="str">
            <v>OK</v>
          </cell>
        </row>
        <row r="1035">
          <cell r="B1035">
            <v>2066</v>
          </cell>
          <cell r="C1035" t="str">
            <v>Clube do Remo</v>
          </cell>
          <cell r="D1035">
            <v>1999</v>
          </cell>
          <cell r="E1035" t="str">
            <v>PENDENTE</v>
          </cell>
        </row>
        <row r="1036">
          <cell r="B1036">
            <v>2003</v>
          </cell>
          <cell r="C1036" t="str">
            <v>Grêmio Náutico União</v>
          </cell>
          <cell r="D1036">
            <v>2005</v>
          </cell>
          <cell r="E1036" t="str">
            <v>PENDENTE</v>
          </cell>
        </row>
        <row r="1037">
          <cell r="B1037">
            <v>774</v>
          </cell>
          <cell r="C1037" t="str">
            <v>Álvares Cabral</v>
          </cell>
          <cell r="D1037">
            <v>1990</v>
          </cell>
          <cell r="E1037" t="str">
            <v>OK</v>
          </cell>
        </row>
        <row r="1038">
          <cell r="B1038">
            <v>2717</v>
          </cell>
          <cell r="C1038" t="str">
            <v>Potengy</v>
          </cell>
          <cell r="D1038">
            <v>2005</v>
          </cell>
          <cell r="E1038" t="str">
            <v>OK</v>
          </cell>
        </row>
        <row r="1039">
          <cell r="B1039">
            <v>2691</v>
          </cell>
          <cell r="C1039" t="str">
            <v>Flamengo</v>
          </cell>
          <cell r="D1039">
            <v>2004</v>
          </cell>
          <cell r="E1039" t="str">
            <v>OK</v>
          </cell>
        </row>
        <row r="1040">
          <cell r="B1040">
            <v>2016</v>
          </cell>
          <cell r="C1040" t="str">
            <v>Grêmio Náutico União</v>
          </cell>
          <cell r="D1040">
            <v>2003</v>
          </cell>
          <cell r="E1040" t="str">
            <v>PENDENTE</v>
          </cell>
        </row>
        <row r="1041">
          <cell r="B1041">
            <v>1665</v>
          </cell>
          <cell r="C1041" t="str">
            <v>Grêmio Náutico União</v>
          </cell>
          <cell r="D1041">
            <v>2001</v>
          </cell>
          <cell r="E1041" t="str">
            <v>PENDENTE</v>
          </cell>
        </row>
        <row r="1042">
          <cell r="B1042">
            <v>179</v>
          </cell>
          <cell r="C1042" t="str">
            <v>Corinthians</v>
          </cell>
          <cell r="D1042">
            <v>1990</v>
          </cell>
          <cell r="E1042" t="str">
            <v>OK</v>
          </cell>
        </row>
        <row r="1043">
          <cell r="B1043">
            <v>1392</v>
          </cell>
          <cell r="C1043" t="str">
            <v>Vasco da Gama (RJ)</v>
          </cell>
          <cell r="D1043">
            <v>1996</v>
          </cell>
          <cell r="E1043" t="str">
            <v>PENDENTE</v>
          </cell>
        </row>
        <row r="1044">
          <cell r="B1044">
            <v>496</v>
          </cell>
          <cell r="C1044" t="str">
            <v>Flamengo</v>
          </cell>
          <cell r="D1044">
            <v>1989</v>
          </cell>
          <cell r="E1044" t="str">
            <v>PENDENTE</v>
          </cell>
        </row>
        <row r="1045">
          <cell r="B1045">
            <v>1536</v>
          </cell>
          <cell r="C1045" t="str">
            <v>Riachuelo</v>
          </cell>
          <cell r="D1045">
            <v>2000</v>
          </cell>
          <cell r="E1045" t="str">
            <v>PENDENTE</v>
          </cell>
        </row>
        <row r="1046">
          <cell r="B1046">
            <v>1052</v>
          </cell>
          <cell r="C1046" t="str">
            <v>Flamengo</v>
          </cell>
          <cell r="D1046">
            <v>2001</v>
          </cell>
          <cell r="E1046" t="str">
            <v>OK</v>
          </cell>
        </row>
        <row r="1047">
          <cell r="B1047">
            <v>1623</v>
          </cell>
          <cell r="C1047" t="str">
            <v>Martinelli</v>
          </cell>
          <cell r="D1047">
            <v>1998</v>
          </cell>
          <cell r="E1047" t="str">
            <v>PENDENTE</v>
          </cell>
        </row>
        <row r="1048">
          <cell r="B1048">
            <v>2048</v>
          </cell>
          <cell r="C1048" t="str">
            <v>Clube do Remo</v>
          </cell>
          <cell r="D1048">
            <v>2000</v>
          </cell>
          <cell r="E1048" t="str">
            <v>OK</v>
          </cell>
        </row>
        <row r="1049">
          <cell r="B1049">
            <v>1777</v>
          </cell>
          <cell r="C1049" t="str">
            <v>Flamengo</v>
          </cell>
          <cell r="D1049">
            <v>1990</v>
          </cell>
          <cell r="E1049" t="str">
            <v>PENDENTE</v>
          </cell>
        </row>
        <row r="1050">
          <cell r="B1050">
            <v>3067</v>
          </cell>
          <cell r="C1050" t="str">
            <v>Guajará</v>
          </cell>
          <cell r="D1050">
            <v>2000</v>
          </cell>
          <cell r="E1050" t="str">
            <v>OK</v>
          </cell>
        </row>
        <row r="1051">
          <cell r="B1051">
            <v>2261</v>
          </cell>
          <cell r="C1051" t="str">
            <v>Flamengo</v>
          </cell>
          <cell r="D1051">
            <v>2005</v>
          </cell>
          <cell r="E1051" t="str">
            <v>PENDENTE</v>
          </cell>
        </row>
        <row r="1052">
          <cell r="B1052">
            <v>1881</v>
          </cell>
          <cell r="C1052" t="str">
            <v>São Salvador</v>
          </cell>
          <cell r="D1052">
            <v>2002</v>
          </cell>
          <cell r="E1052" t="str">
            <v>PENDENTE</v>
          </cell>
        </row>
        <row r="1053">
          <cell r="B1053">
            <v>1597</v>
          </cell>
          <cell r="C1053" t="str">
            <v>Botafogo</v>
          </cell>
          <cell r="D1053">
            <v>2002</v>
          </cell>
          <cell r="E1053" t="str">
            <v>PENDENTE</v>
          </cell>
        </row>
        <row r="1054">
          <cell r="B1054">
            <v>1759</v>
          </cell>
          <cell r="C1054" t="str">
            <v>Flamengo</v>
          </cell>
          <cell r="D1054">
            <v>2002</v>
          </cell>
          <cell r="E1054" t="str">
            <v>PENDENTE</v>
          </cell>
        </row>
        <row r="1055">
          <cell r="B1055">
            <v>2300</v>
          </cell>
          <cell r="C1055" t="str">
            <v>América</v>
          </cell>
          <cell r="D1055">
            <v>2004</v>
          </cell>
          <cell r="E1055" t="str">
            <v>PENDENTE</v>
          </cell>
        </row>
        <row r="1056">
          <cell r="B1056">
            <v>2893</v>
          </cell>
          <cell r="C1056" t="str">
            <v>Guajará</v>
          </cell>
          <cell r="D1056">
            <v>2005</v>
          </cell>
          <cell r="E1056" t="str">
            <v>OK</v>
          </cell>
        </row>
        <row r="1057">
          <cell r="B1057">
            <v>3111</v>
          </cell>
          <cell r="C1057" t="str">
            <v>Vasco da Gama (RJ)</v>
          </cell>
          <cell r="D1057">
            <v>2006</v>
          </cell>
          <cell r="E1057" t="str">
            <v>OK</v>
          </cell>
        </row>
        <row r="1058">
          <cell r="B1058">
            <v>3062</v>
          </cell>
          <cell r="C1058" t="str">
            <v>Flamengo</v>
          </cell>
          <cell r="D1058">
            <v>2022</v>
          </cell>
          <cell r="E1058" t="str">
            <v>OK</v>
          </cell>
        </row>
        <row r="1059">
          <cell r="B1059">
            <v>2298</v>
          </cell>
          <cell r="C1059" t="str">
            <v>Clube do Remo</v>
          </cell>
          <cell r="D1059">
            <v>2005</v>
          </cell>
          <cell r="E1059" t="str">
            <v>PENDENTE</v>
          </cell>
        </row>
        <row r="1060">
          <cell r="B1060">
            <v>3051</v>
          </cell>
          <cell r="C1060" t="str">
            <v>Martinelli</v>
          </cell>
          <cell r="D1060">
            <v>2010</v>
          </cell>
          <cell r="E1060" t="str">
            <v>OK</v>
          </cell>
        </row>
        <row r="1061">
          <cell r="B1061">
            <v>2648</v>
          </cell>
          <cell r="C1061" t="str">
            <v>Sport Natal</v>
          </cell>
          <cell r="D1061">
            <v>1999</v>
          </cell>
          <cell r="E1061" t="str">
            <v>PENDENTE</v>
          </cell>
        </row>
        <row r="1062">
          <cell r="B1062">
            <v>2976</v>
          </cell>
          <cell r="C1062" t="str">
            <v>Saldanha da Gama</v>
          </cell>
          <cell r="D1062">
            <v>2005</v>
          </cell>
          <cell r="E1062" t="str">
            <v>OK</v>
          </cell>
        </row>
        <row r="1063">
          <cell r="B1063">
            <v>3058</v>
          </cell>
          <cell r="C1063" t="str">
            <v>ACARES</v>
          </cell>
          <cell r="D1063">
            <v>2005</v>
          </cell>
          <cell r="E1063" t="str">
            <v>OK</v>
          </cell>
        </row>
        <row r="1064">
          <cell r="B1064"/>
        </row>
        <row r="1065">
          <cell r="B1065"/>
        </row>
        <row r="1066">
          <cell r="B1066"/>
        </row>
        <row r="1067">
          <cell r="B1067"/>
        </row>
        <row r="1068">
          <cell r="B1068"/>
        </row>
        <row r="1069">
          <cell r="B1069"/>
        </row>
        <row r="1070">
          <cell r="B1070"/>
        </row>
        <row r="1071">
          <cell r="B1071"/>
        </row>
        <row r="1072">
          <cell r="B1072"/>
        </row>
        <row r="1073">
          <cell r="B1073"/>
        </row>
        <row r="1074">
          <cell r="B1074"/>
        </row>
        <row r="1075">
          <cell r="B1075"/>
        </row>
        <row r="1076">
          <cell r="B1076"/>
        </row>
        <row r="1077">
          <cell r="B1077"/>
        </row>
        <row r="1078">
          <cell r="B1078"/>
        </row>
        <row r="1079">
          <cell r="B1079"/>
        </row>
        <row r="1080">
          <cell r="B1080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zoomScaleNormal="100" workbookViewId="0">
      <selection activeCell="D56" sqref="D56"/>
    </sheetView>
  </sheetViews>
  <sheetFormatPr defaultRowHeight="15" x14ac:dyDescent="0.25"/>
  <cols>
    <col min="1" max="1" width="18.7109375" style="8" customWidth="1"/>
    <col min="2" max="2" width="36.7109375" style="8" customWidth="1"/>
    <col min="3" max="4" width="18.7109375" style="58" customWidth="1"/>
    <col min="5" max="5" width="38.7109375" style="8" customWidth="1"/>
    <col min="6" max="6" width="40.7109375" style="8" customWidth="1"/>
    <col min="7" max="7" width="9" style="70" customWidth="1"/>
    <col min="8" max="8" width="20.7109375" style="70" customWidth="1"/>
    <col min="9" max="9" width="9" style="70" customWidth="1"/>
    <col min="10" max="11" width="9" style="71" customWidth="1"/>
    <col min="12" max="16384" width="9.140625" style="71"/>
  </cols>
  <sheetData>
    <row r="1" spans="1:9" s="57" customFormat="1" ht="20.100000000000001" customHeight="1" x14ac:dyDescent="0.25">
      <c r="A1" s="75" t="s">
        <v>0</v>
      </c>
      <c r="B1" s="75" t="s">
        <v>2</v>
      </c>
      <c r="C1" s="75" t="s">
        <v>5</v>
      </c>
      <c r="D1" s="75" t="s">
        <v>6</v>
      </c>
      <c r="E1" s="75" t="s">
        <v>1</v>
      </c>
      <c r="F1" s="96" t="s">
        <v>9</v>
      </c>
      <c r="G1" s="75" t="s">
        <v>30</v>
      </c>
      <c r="H1" s="75" t="s">
        <v>31</v>
      </c>
      <c r="I1" s="75" t="s">
        <v>32</v>
      </c>
    </row>
    <row r="2" spans="1:9" s="57" customFormat="1" ht="20.100000000000001" customHeight="1" x14ac:dyDescent="0.25">
      <c r="A2" s="59" t="s">
        <v>698</v>
      </c>
      <c r="B2" s="72" t="s">
        <v>701</v>
      </c>
      <c r="C2" s="87" t="s">
        <v>116</v>
      </c>
      <c r="D2" s="115">
        <v>27981558710</v>
      </c>
      <c r="E2" s="61" t="s">
        <v>749</v>
      </c>
      <c r="F2" s="62" t="s">
        <v>117</v>
      </c>
      <c r="G2" s="58" t="str">
        <f>VLOOKUP(F2,TABELA!$A$2:$D$30,4,FALSE)</f>
        <v>ES</v>
      </c>
      <c r="H2" s="58" t="str">
        <f>VLOOKUP(F2,TABELA!$A$2:$D$30,2,FALSE)</f>
        <v>28.165.207/0001-35</v>
      </c>
      <c r="I2" s="58" t="str">
        <f>VLOOKUP(F2,TABELA!$A$2:$D$30,3,FALSE)</f>
        <v>SIM</v>
      </c>
    </row>
    <row r="3" spans="1:9" s="57" customFormat="1" ht="20.100000000000001" customHeight="1" x14ac:dyDescent="0.25">
      <c r="A3" s="59" t="s">
        <v>210</v>
      </c>
      <c r="B3" s="59" t="s">
        <v>248</v>
      </c>
      <c r="C3" s="113" t="s">
        <v>249</v>
      </c>
      <c r="D3" s="114" t="s">
        <v>735</v>
      </c>
      <c r="E3" s="59" t="s">
        <v>735</v>
      </c>
      <c r="F3" s="59" t="s">
        <v>117</v>
      </c>
      <c r="G3" s="58" t="str">
        <f>VLOOKUP(F3,TABELA!$A$2:$D$30,4,FALSE)</f>
        <v>ES</v>
      </c>
      <c r="H3" s="58" t="str">
        <f>VLOOKUP(F3,TABELA!$A$2:$D$30,2,FALSE)</f>
        <v>28.165.207/0001-35</v>
      </c>
      <c r="I3" s="58" t="str">
        <f>VLOOKUP(F3,TABELA!$A$2:$D$30,3,FALSE)</f>
        <v>SIM</v>
      </c>
    </row>
    <row r="4" spans="1:9" s="57" customFormat="1" ht="20.100000000000001" customHeight="1" x14ac:dyDescent="0.25">
      <c r="A4" s="59" t="s">
        <v>699</v>
      </c>
      <c r="B4" s="59" t="s">
        <v>449</v>
      </c>
      <c r="C4" s="113" t="s">
        <v>450</v>
      </c>
      <c r="D4" s="114">
        <v>47989003153</v>
      </c>
      <c r="E4" s="59" t="s">
        <v>451</v>
      </c>
      <c r="F4" s="66" t="s">
        <v>299</v>
      </c>
      <c r="G4" s="58" t="str">
        <f>VLOOKUP(F4,TABELA!$A$2:$D$30,4,FALSE)</f>
        <v>SC</v>
      </c>
      <c r="H4" s="58" t="str">
        <f>VLOOKUP(F4,TABELA!$A$2:$D$30,2,FALSE)</f>
        <v>82.660.622/0001-00</v>
      </c>
      <c r="I4" s="58" t="str">
        <f>VLOOKUP(F4,TABELA!$A$2:$D$30,3,FALSE)</f>
        <v>—</v>
      </c>
    </row>
    <row r="5" spans="1:9" s="57" customFormat="1" ht="20.100000000000001" customHeight="1" x14ac:dyDescent="0.25">
      <c r="A5" s="59" t="s">
        <v>210</v>
      </c>
      <c r="B5" s="59" t="s">
        <v>452</v>
      </c>
      <c r="C5" s="113" t="s">
        <v>453</v>
      </c>
      <c r="D5" s="114">
        <v>47996367589</v>
      </c>
      <c r="E5" s="59" t="s">
        <v>454</v>
      </c>
      <c r="F5" s="66" t="s">
        <v>299</v>
      </c>
      <c r="G5" s="58" t="str">
        <f>VLOOKUP(F5,TABELA!$A$2:$D$30,4,FALSE)</f>
        <v>SC</v>
      </c>
      <c r="H5" s="58" t="str">
        <f>VLOOKUP(F5,TABELA!$A$2:$D$30,2,FALSE)</f>
        <v>82.660.622/0001-00</v>
      </c>
      <c r="I5" s="58" t="str">
        <f>VLOOKUP(F5,TABELA!$A$2:$D$30,3,FALSE)</f>
        <v>—</v>
      </c>
    </row>
    <row r="6" spans="1:9" s="57" customFormat="1" ht="20.100000000000001" customHeight="1" x14ac:dyDescent="0.25">
      <c r="A6" s="59" t="s">
        <v>698</v>
      </c>
      <c r="B6" s="74" t="s">
        <v>455</v>
      </c>
      <c r="C6" s="113" t="s">
        <v>456</v>
      </c>
      <c r="D6" s="114">
        <v>47999277425</v>
      </c>
      <c r="E6" s="68" t="s">
        <v>457</v>
      </c>
      <c r="F6" s="66" t="s">
        <v>299</v>
      </c>
      <c r="G6" s="58" t="str">
        <f>VLOOKUP(F6,TABELA!$A$2:$D$30,4,FALSE)</f>
        <v>SC</v>
      </c>
      <c r="H6" s="58" t="str">
        <f>VLOOKUP(F6,TABELA!$A$2:$D$30,2,FALSE)</f>
        <v>82.660.622/0001-00</v>
      </c>
      <c r="I6" s="58" t="str">
        <f>VLOOKUP(F6,TABELA!$A$2:$D$30,3,FALSE)</f>
        <v>—</v>
      </c>
    </row>
    <row r="7" spans="1:9" s="57" customFormat="1" ht="20.100000000000001" customHeight="1" x14ac:dyDescent="0.25">
      <c r="A7" s="59" t="s">
        <v>698</v>
      </c>
      <c r="B7" s="74" t="s">
        <v>446</v>
      </c>
      <c r="C7" s="113" t="s">
        <v>447</v>
      </c>
      <c r="D7" s="114">
        <v>47999348297</v>
      </c>
      <c r="E7" s="68" t="s">
        <v>448</v>
      </c>
      <c r="F7" s="66" t="s">
        <v>299</v>
      </c>
      <c r="G7" s="58" t="str">
        <f>VLOOKUP(F7,TABELA!$A$2:$D$30,4,FALSE)</f>
        <v>SC</v>
      </c>
      <c r="H7" s="58" t="str">
        <f>VLOOKUP(F7,TABELA!$A$2:$D$30,2,FALSE)</f>
        <v>82.660.622/0001-00</v>
      </c>
      <c r="I7" s="58" t="str">
        <f>VLOOKUP(F7,TABELA!$A$2:$D$30,3,FALSE)</f>
        <v>—</v>
      </c>
    </row>
    <row r="8" spans="1:9" s="57" customFormat="1" ht="20.100000000000001" customHeight="1" x14ac:dyDescent="0.25">
      <c r="A8" s="59" t="s">
        <v>698</v>
      </c>
      <c r="B8" s="59" t="s">
        <v>219</v>
      </c>
      <c r="C8" s="113" t="s">
        <v>736</v>
      </c>
      <c r="D8" s="114">
        <v>11976176197</v>
      </c>
      <c r="E8" s="59" t="s">
        <v>220</v>
      </c>
      <c r="F8" s="59" t="s">
        <v>216</v>
      </c>
      <c r="G8" s="58" t="str">
        <f>VLOOKUP(F8,TABELA!$A$2:$D$30,4,FALSE)</f>
        <v>SP</v>
      </c>
      <c r="H8" s="58" t="str">
        <f>VLOOKUP(F8,TABELA!$A$2:$D$30,2,FALSE)</f>
        <v>50.651.322/0001-79</v>
      </c>
      <c r="I8" s="58" t="str">
        <f>VLOOKUP(F8,TABELA!$A$2:$D$30,3,FALSE)</f>
        <v>SIM</v>
      </c>
    </row>
    <row r="9" spans="1:9" s="57" customFormat="1" ht="20.100000000000001" customHeight="1" x14ac:dyDescent="0.25">
      <c r="A9" s="59" t="s">
        <v>698</v>
      </c>
      <c r="B9" s="72" t="s">
        <v>705</v>
      </c>
      <c r="C9" s="87" t="s">
        <v>365</v>
      </c>
      <c r="D9" s="115">
        <v>21968167567</v>
      </c>
      <c r="E9" s="61" t="s">
        <v>366</v>
      </c>
      <c r="F9" s="59" t="s">
        <v>275</v>
      </c>
      <c r="G9" s="58" t="str">
        <f>VLOOKUP(F9,TABELA!$A$2:$D$30,4,FALSE)</f>
        <v>RJ</v>
      </c>
      <c r="H9" s="58" t="str">
        <f>VLOOKUP(F9,TABELA!$A$2:$D$30,2,FALSE)</f>
        <v>30.029.587/0001-83</v>
      </c>
      <c r="I9" s="58" t="str">
        <f>VLOOKUP(F9,TABELA!$A$2:$D$30,3,FALSE)</f>
        <v>SIM</v>
      </c>
    </row>
    <row r="10" spans="1:9" s="57" customFormat="1" ht="20.100000000000001" customHeight="1" x14ac:dyDescent="0.25">
      <c r="A10" s="59" t="s">
        <v>698</v>
      </c>
      <c r="B10" s="59" t="s">
        <v>708</v>
      </c>
      <c r="C10" s="113" t="s">
        <v>371</v>
      </c>
      <c r="D10" s="114">
        <v>21968616972</v>
      </c>
      <c r="E10" s="59" t="s">
        <v>372</v>
      </c>
      <c r="F10" s="59" t="s">
        <v>275</v>
      </c>
      <c r="G10" s="58" t="str">
        <f>VLOOKUP(F10,TABELA!$A$2:$D$30,4,FALSE)</f>
        <v>RJ</v>
      </c>
      <c r="H10" s="58" t="str">
        <f>VLOOKUP(F10,TABELA!$A$2:$D$30,2,FALSE)</f>
        <v>30.029.587/0001-83</v>
      </c>
      <c r="I10" s="58" t="str">
        <f>VLOOKUP(F10,TABELA!$A$2:$D$30,3,FALSE)</f>
        <v>SIM</v>
      </c>
    </row>
    <row r="11" spans="1:9" s="57" customFormat="1" ht="20.100000000000001" customHeight="1" x14ac:dyDescent="0.25">
      <c r="A11" s="59" t="s">
        <v>210</v>
      </c>
      <c r="B11" s="59" t="s">
        <v>704</v>
      </c>
      <c r="C11" s="113" t="s">
        <v>363</v>
      </c>
      <c r="D11" s="114">
        <v>21969216131</v>
      </c>
      <c r="E11" s="59" t="s">
        <v>364</v>
      </c>
      <c r="F11" s="59" t="s">
        <v>275</v>
      </c>
      <c r="G11" s="58" t="str">
        <f>VLOOKUP(F11,TABELA!$A$2:$D$30,4,FALSE)</f>
        <v>RJ</v>
      </c>
      <c r="H11" s="58" t="str">
        <f>VLOOKUP(F11,TABELA!$A$2:$D$30,2,FALSE)</f>
        <v>30.029.587/0001-83</v>
      </c>
      <c r="I11" s="58" t="str">
        <f>VLOOKUP(F11,TABELA!$A$2:$D$30,3,FALSE)</f>
        <v>SIM</v>
      </c>
    </row>
    <row r="12" spans="1:9" s="57" customFormat="1" ht="20.100000000000001" customHeight="1" x14ac:dyDescent="0.25">
      <c r="A12" s="59" t="s">
        <v>698</v>
      </c>
      <c r="B12" s="59" t="s">
        <v>712</v>
      </c>
      <c r="C12" s="113" t="s">
        <v>377</v>
      </c>
      <c r="D12" s="114">
        <v>21975637043</v>
      </c>
      <c r="E12" s="59" t="s">
        <v>378</v>
      </c>
      <c r="F12" s="59" t="s">
        <v>275</v>
      </c>
      <c r="G12" s="58" t="str">
        <f>VLOOKUP(F12,TABELA!$A$2:$D$30,4,FALSE)</f>
        <v>RJ</v>
      </c>
      <c r="H12" s="58" t="str">
        <f>VLOOKUP(F12,TABELA!$A$2:$D$30,2,FALSE)</f>
        <v>30.029.587/0001-83</v>
      </c>
      <c r="I12" s="58" t="str">
        <f>VLOOKUP(F12,TABELA!$A$2:$D$30,3,FALSE)</f>
        <v>SIM</v>
      </c>
    </row>
    <row r="13" spans="1:9" s="57" customFormat="1" ht="20.100000000000001" customHeight="1" x14ac:dyDescent="0.25">
      <c r="A13" s="59" t="s">
        <v>698</v>
      </c>
      <c r="B13" s="59" t="s">
        <v>709</v>
      </c>
      <c r="C13" s="113" t="s">
        <v>373</v>
      </c>
      <c r="D13" s="114">
        <v>21977063256</v>
      </c>
      <c r="E13" s="59" t="s">
        <v>735</v>
      </c>
      <c r="F13" s="59" t="s">
        <v>275</v>
      </c>
      <c r="G13" s="58" t="str">
        <f>VLOOKUP(F13,TABELA!$A$2:$D$30,4,FALSE)</f>
        <v>RJ</v>
      </c>
      <c r="H13" s="58" t="str">
        <f>VLOOKUP(F13,TABELA!$A$2:$D$30,2,FALSE)</f>
        <v>30.029.587/0001-83</v>
      </c>
      <c r="I13" s="58" t="str">
        <f>VLOOKUP(F13,TABELA!$A$2:$D$30,3,FALSE)</f>
        <v>SIM</v>
      </c>
    </row>
    <row r="14" spans="1:9" s="57" customFormat="1" ht="20.100000000000001" customHeight="1" x14ac:dyDescent="0.25">
      <c r="A14" s="59" t="s">
        <v>698</v>
      </c>
      <c r="B14" s="59" t="s">
        <v>703</v>
      </c>
      <c r="C14" s="113" t="s">
        <v>361</v>
      </c>
      <c r="D14" s="114">
        <v>21981418117</v>
      </c>
      <c r="E14" s="59" t="s">
        <v>362</v>
      </c>
      <c r="F14" s="59" t="s">
        <v>275</v>
      </c>
      <c r="G14" s="58" t="str">
        <f>VLOOKUP(F14,TABELA!$A$2:$D$30,4,FALSE)</f>
        <v>RJ</v>
      </c>
      <c r="H14" s="58" t="str">
        <f>VLOOKUP(F14,TABELA!$A$2:$D$30,2,FALSE)</f>
        <v>30.029.587/0001-83</v>
      </c>
      <c r="I14" s="58" t="str">
        <f>VLOOKUP(F14,TABELA!$A$2:$D$30,3,FALSE)</f>
        <v>SIM</v>
      </c>
    </row>
    <row r="15" spans="1:9" s="57" customFormat="1" ht="20.100000000000001" customHeight="1" x14ac:dyDescent="0.25">
      <c r="A15" s="59" t="s">
        <v>698</v>
      </c>
      <c r="B15" s="59" t="s">
        <v>710</v>
      </c>
      <c r="C15" s="113" t="s">
        <v>374</v>
      </c>
      <c r="D15" s="114">
        <v>21982724910</v>
      </c>
      <c r="E15" s="59" t="s">
        <v>375</v>
      </c>
      <c r="F15" s="59" t="s">
        <v>275</v>
      </c>
      <c r="G15" s="58" t="str">
        <f>VLOOKUP(F15,TABELA!$A$2:$D$30,4,FALSE)</f>
        <v>RJ</v>
      </c>
      <c r="H15" s="58" t="str">
        <f>VLOOKUP(F15,TABELA!$A$2:$D$30,2,FALSE)</f>
        <v>30.029.587/0001-83</v>
      </c>
      <c r="I15" s="58" t="str">
        <f>VLOOKUP(F15,TABELA!$A$2:$D$30,3,FALSE)</f>
        <v>SIM</v>
      </c>
    </row>
    <row r="16" spans="1:9" s="57" customFormat="1" ht="20.100000000000001" customHeight="1" x14ac:dyDescent="0.25">
      <c r="A16" s="59" t="s">
        <v>698</v>
      </c>
      <c r="B16" s="59" t="s">
        <v>706</v>
      </c>
      <c r="C16" s="113" t="s">
        <v>367</v>
      </c>
      <c r="D16" s="114">
        <v>21991268824</v>
      </c>
      <c r="E16" s="59" t="s">
        <v>368</v>
      </c>
      <c r="F16" s="59" t="s">
        <v>275</v>
      </c>
      <c r="G16" s="58" t="str">
        <f>VLOOKUP(F16,TABELA!$A$2:$D$30,4,FALSE)</f>
        <v>RJ</v>
      </c>
      <c r="H16" s="58" t="str">
        <f>VLOOKUP(F16,TABELA!$A$2:$D$30,2,FALSE)</f>
        <v>30.029.587/0001-83</v>
      </c>
      <c r="I16" s="58" t="str">
        <f>VLOOKUP(F16,TABELA!$A$2:$D$30,3,FALSE)</f>
        <v>SIM</v>
      </c>
    </row>
    <row r="17" spans="1:9" s="57" customFormat="1" ht="20.100000000000001" customHeight="1" x14ac:dyDescent="0.25">
      <c r="A17" s="59" t="s">
        <v>698</v>
      </c>
      <c r="B17" s="59" t="s">
        <v>702</v>
      </c>
      <c r="C17" s="113" t="s">
        <v>359</v>
      </c>
      <c r="D17" s="114">
        <v>21995587007</v>
      </c>
      <c r="E17" s="59" t="s">
        <v>360</v>
      </c>
      <c r="F17" s="59" t="s">
        <v>275</v>
      </c>
      <c r="G17" s="58" t="str">
        <f>VLOOKUP(F17,TABELA!$A$2:$D$30,4,FALSE)</f>
        <v>RJ</v>
      </c>
      <c r="H17" s="58" t="str">
        <f>VLOOKUP(F17,TABELA!$A$2:$D$30,2,FALSE)</f>
        <v>30.029.587/0001-83</v>
      </c>
      <c r="I17" s="58" t="str">
        <f>VLOOKUP(F17,TABELA!$A$2:$D$30,3,FALSE)</f>
        <v>SIM</v>
      </c>
    </row>
    <row r="18" spans="1:9" s="57" customFormat="1" ht="20.100000000000001" customHeight="1" x14ac:dyDescent="0.25">
      <c r="A18" s="59" t="s">
        <v>698</v>
      </c>
      <c r="B18" s="59" t="s">
        <v>711</v>
      </c>
      <c r="C18" s="113" t="s">
        <v>376</v>
      </c>
      <c r="D18" s="114">
        <v>21999205332</v>
      </c>
      <c r="E18" s="59" t="s">
        <v>735</v>
      </c>
      <c r="F18" s="59" t="s">
        <v>275</v>
      </c>
      <c r="G18" s="58" t="str">
        <f>VLOOKUP(F18,TABELA!$A$2:$D$30,4,FALSE)</f>
        <v>RJ</v>
      </c>
      <c r="H18" s="58" t="str">
        <f>VLOOKUP(F18,TABELA!$A$2:$D$30,2,FALSE)</f>
        <v>30.029.587/0001-83</v>
      </c>
      <c r="I18" s="58" t="str">
        <f>VLOOKUP(F18,TABELA!$A$2:$D$30,3,FALSE)</f>
        <v>SIM</v>
      </c>
    </row>
    <row r="19" spans="1:9" s="57" customFormat="1" ht="20.100000000000001" customHeight="1" x14ac:dyDescent="0.25">
      <c r="A19" s="59" t="s">
        <v>210</v>
      </c>
      <c r="B19" s="59" t="s">
        <v>707</v>
      </c>
      <c r="C19" s="113" t="s">
        <v>369</v>
      </c>
      <c r="D19" s="114" t="s">
        <v>735</v>
      </c>
      <c r="E19" s="59" t="s">
        <v>370</v>
      </c>
      <c r="F19" s="59" t="s">
        <v>275</v>
      </c>
      <c r="G19" s="58" t="str">
        <f>VLOOKUP(F19,TABELA!$A$2:$D$30,4,FALSE)</f>
        <v>RJ</v>
      </c>
      <c r="H19" s="58" t="str">
        <f>VLOOKUP(F19,TABELA!$A$2:$D$30,2,FALSE)</f>
        <v>30.029.587/0001-83</v>
      </c>
      <c r="I19" s="58" t="str">
        <f>VLOOKUP(F19,TABELA!$A$2:$D$30,3,FALSE)</f>
        <v>SIM</v>
      </c>
    </row>
    <row r="20" spans="1:9" s="57" customFormat="1" ht="20.100000000000001" customHeight="1" x14ac:dyDescent="0.25">
      <c r="A20" s="59" t="s">
        <v>698</v>
      </c>
      <c r="B20" s="59" t="s">
        <v>713</v>
      </c>
      <c r="C20" s="113" t="s">
        <v>737</v>
      </c>
      <c r="D20" s="114">
        <v>53981427174</v>
      </c>
      <c r="E20" s="59" t="s">
        <v>640</v>
      </c>
      <c r="F20" s="59" t="s">
        <v>639</v>
      </c>
      <c r="G20" s="58" t="str">
        <f>VLOOKUP(F20,TABELA!$A$2:$D$30,4,FALSE)</f>
        <v>RS</v>
      </c>
      <c r="H20" s="58" t="str">
        <f>VLOOKUP(F20,TABELA!$A$2:$D$30,2,FALSE)</f>
        <v>92.238.153/0001-90</v>
      </c>
      <c r="I20" s="58" t="str">
        <f>VLOOKUP(F20,TABELA!$A$2:$D$30,3,FALSE)</f>
        <v>—</v>
      </c>
    </row>
    <row r="21" spans="1:9" s="57" customFormat="1" ht="20.100000000000001" customHeight="1" x14ac:dyDescent="0.25">
      <c r="A21" s="59" t="s">
        <v>210</v>
      </c>
      <c r="B21" s="59" t="s">
        <v>714</v>
      </c>
      <c r="C21" s="113" t="s">
        <v>739</v>
      </c>
      <c r="D21" s="114">
        <v>41999159084</v>
      </c>
      <c r="E21" s="59" t="s">
        <v>735</v>
      </c>
      <c r="F21" s="59" t="s">
        <v>211</v>
      </c>
      <c r="G21" s="58" t="str">
        <f>VLOOKUP(F21,TABELA!$A$2:$D$30,4,FALSE)</f>
        <v>PR</v>
      </c>
      <c r="H21" s="58" t="str">
        <f>VLOOKUP(F21,TABELA!$A$2:$D$30,2,FALSE)</f>
        <v>78.417.425/0001-10</v>
      </c>
      <c r="I21" s="58" t="str">
        <f>VLOOKUP(F21,TABELA!$A$2:$D$30,3,FALSE)</f>
        <v>—</v>
      </c>
    </row>
    <row r="22" spans="1:9" s="57" customFormat="1" ht="20.100000000000001" customHeight="1" x14ac:dyDescent="0.25">
      <c r="A22" s="59" t="s">
        <v>698</v>
      </c>
      <c r="B22" s="59" t="s">
        <v>209</v>
      </c>
      <c r="C22" s="113" t="s">
        <v>738</v>
      </c>
      <c r="D22" s="114">
        <v>41999346340</v>
      </c>
      <c r="E22" s="59" t="s">
        <v>750</v>
      </c>
      <c r="F22" s="59" t="s">
        <v>211</v>
      </c>
      <c r="G22" s="58" t="str">
        <f>VLOOKUP(F22,TABELA!$A$2:$D$30,4,FALSE)</f>
        <v>PR</v>
      </c>
      <c r="H22" s="58" t="str">
        <f>VLOOKUP(F22,TABELA!$A$2:$D$30,2,FALSE)</f>
        <v>78.417.425/0001-10</v>
      </c>
      <c r="I22" s="58" t="str">
        <f>VLOOKUP(F22,TABELA!$A$2:$D$30,3,FALSE)</f>
        <v>—</v>
      </c>
    </row>
    <row r="23" spans="1:9" s="57" customFormat="1" ht="20.100000000000001" customHeight="1" x14ac:dyDescent="0.25">
      <c r="A23" s="59" t="s">
        <v>698</v>
      </c>
      <c r="B23" s="59" t="s">
        <v>252</v>
      </c>
      <c r="C23" s="113" t="s">
        <v>253</v>
      </c>
      <c r="D23" s="114">
        <v>11995326204</v>
      </c>
      <c r="E23" s="59" t="s">
        <v>254</v>
      </c>
      <c r="F23" s="59" t="s">
        <v>189</v>
      </c>
      <c r="G23" s="58" t="str">
        <f>VLOOKUP(F23,TABELA!$A$2:$D$30,4,FALSE)</f>
        <v>SP</v>
      </c>
      <c r="H23" s="58" t="str">
        <f>VLOOKUP(F23,TABELA!$A$2:$D$30,2,FALSE)</f>
        <v>61.902.722/0001-26</v>
      </c>
      <c r="I23" s="58" t="str">
        <f>VLOOKUP(F23,TABELA!$A$2:$D$30,3,FALSE)</f>
        <v>SIM</v>
      </c>
    </row>
    <row r="24" spans="1:9" s="57" customFormat="1" ht="20.100000000000001" customHeight="1" x14ac:dyDescent="0.25">
      <c r="A24" s="59" t="s">
        <v>698</v>
      </c>
      <c r="B24" s="59" t="s">
        <v>715</v>
      </c>
      <c r="C24" s="113" t="s">
        <v>250</v>
      </c>
      <c r="D24" s="114">
        <v>11997702614</v>
      </c>
      <c r="E24" s="59" t="s">
        <v>251</v>
      </c>
      <c r="F24" s="59" t="s">
        <v>189</v>
      </c>
      <c r="G24" s="58" t="str">
        <f>VLOOKUP(F24,TABELA!$A$2:$D$30,4,FALSE)</f>
        <v>SP</v>
      </c>
      <c r="H24" s="58" t="str">
        <f>VLOOKUP(F24,TABELA!$A$2:$D$30,2,FALSE)</f>
        <v>61.902.722/0001-26</v>
      </c>
      <c r="I24" s="58" t="str">
        <f>VLOOKUP(F24,TABELA!$A$2:$D$30,3,FALSE)</f>
        <v>SIM</v>
      </c>
    </row>
    <row r="25" spans="1:9" s="57" customFormat="1" ht="20.100000000000001" customHeight="1" x14ac:dyDescent="0.25">
      <c r="A25" s="59" t="s">
        <v>698</v>
      </c>
      <c r="B25" s="59" t="s">
        <v>716</v>
      </c>
      <c r="C25" s="113" t="s">
        <v>280</v>
      </c>
      <c r="D25" s="114">
        <v>79999293689</v>
      </c>
      <c r="E25" s="59" t="s">
        <v>735</v>
      </c>
      <c r="F25" s="59" t="s">
        <v>279</v>
      </c>
      <c r="G25" s="58" t="str">
        <f>VLOOKUP(F25,TABELA!$A$2:$D$30,4,FALSE)</f>
        <v>SE</v>
      </c>
      <c r="H25" s="58" t="str">
        <f>VLOOKUP(F25,TABELA!$A$2:$D$30,2,FALSE)</f>
        <v>13.045.273/0001-02</v>
      </c>
      <c r="I25" s="58" t="str">
        <f>VLOOKUP(F25,TABELA!$A$2:$D$30,3,FALSE)</f>
        <v>—</v>
      </c>
    </row>
    <row r="26" spans="1:9" s="57" customFormat="1" ht="20.100000000000001" customHeight="1" x14ac:dyDescent="0.25">
      <c r="A26" s="59" t="s">
        <v>698</v>
      </c>
      <c r="B26" s="59" t="s">
        <v>308</v>
      </c>
      <c r="C26" s="113" t="s">
        <v>740</v>
      </c>
      <c r="D26" s="114">
        <v>61996113990</v>
      </c>
      <c r="E26" s="59" t="s">
        <v>307</v>
      </c>
      <c r="F26" s="59" t="s">
        <v>300</v>
      </c>
      <c r="G26" s="58" t="str">
        <f>VLOOKUP(F26,TABELA!$A$2:$D$30,4,FALSE)</f>
        <v>DF</v>
      </c>
      <c r="H26" s="58" t="str">
        <f>VLOOKUP(F26,TABELA!$A$2:$D$30,2,FALSE)</f>
        <v>30.195.829/0001-28</v>
      </c>
      <c r="I26" s="58" t="str">
        <f>VLOOKUP(F26,TABELA!$A$2:$D$30,3,FALSE)</f>
        <v>—</v>
      </c>
    </row>
    <row r="27" spans="1:9" s="57" customFormat="1" ht="20.100000000000001" customHeight="1" x14ac:dyDescent="0.25">
      <c r="A27" s="59" t="s">
        <v>698</v>
      </c>
      <c r="B27" s="59" t="s">
        <v>305</v>
      </c>
      <c r="C27" s="113" t="s">
        <v>306</v>
      </c>
      <c r="D27" s="114">
        <v>61999330277</v>
      </c>
      <c r="E27" s="59" t="s">
        <v>307</v>
      </c>
      <c r="F27" s="59" t="s">
        <v>300</v>
      </c>
      <c r="G27" s="58" t="str">
        <f>VLOOKUP(F27,TABELA!$A$2:$D$30,4,FALSE)</f>
        <v>DF</v>
      </c>
      <c r="H27" s="58" t="str">
        <f>VLOOKUP(F27,TABELA!$A$2:$D$30,2,FALSE)</f>
        <v>30.195.829/0001-28</v>
      </c>
      <c r="I27" s="58" t="str">
        <f>VLOOKUP(F27,TABELA!$A$2:$D$30,3,FALSE)</f>
        <v>—</v>
      </c>
    </row>
    <row r="28" spans="1:9" s="57" customFormat="1" ht="20.100000000000001" customHeight="1" x14ac:dyDescent="0.25">
      <c r="A28" s="59" t="s">
        <v>698</v>
      </c>
      <c r="B28" s="59" t="s">
        <v>734</v>
      </c>
      <c r="C28" s="113" t="s">
        <v>658</v>
      </c>
      <c r="D28" s="114">
        <v>51984245258</v>
      </c>
      <c r="E28" s="59" t="s">
        <v>657</v>
      </c>
      <c r="F28" s="59" t="s">
        <v>215</v>
      </c>
      <c r="G28" s="58" t="str">
        <f>VLOOKUP(F28,TABELA!$A$2:$D$30,4,FALSE)</f>
        <v>RS</v>
      </c>
      <c r="H28" s="58" t="str">
        <f>VLOOKUP(F28,TABELA!$A$2:$D$30,2,FALSE)</f>
        <v>92.841.279/0001-54</v>
      </c>
      <c r="I28" s="58" t="str">
        <f>VLOOKUP(F28,TABELA!$A$2:$D$30,3,FALSE)</f>
        <v>SIM</v>
      </c>
    </row>
    <row r="29" spans="1:9" s="57" customFormat="1" ht="20.100000000000001" customHeight="1" x14ac:dyDescent="0.25">
      <c r="A29" s="59" t="s">
        <v>698</v>
      </c>
      <c r="B29" s="59" t="s">
        <v>655</v>
      </c>
      <c r="C29" s="113" t="s">
        <v>656</v>
      </c>
      <c r="D29" s="114">
        <v>51998790138</v>
      </c>
      <c r="E29" s="59" t="s">
        <v>657</v>
      </c>
      <c r="F29" s="59" t="s">
        <v>215</v>
      </c>
      <c r="G29" s="58" t="str">
        <f>VLOOKUP(F29,TABELA!$A$2:$D$30,4,FALSE)</f>
        <v>RS</v>
      </c>
      <c r="H29" s="58" t="str">
        <f>VLOOKUP(F29,TABELA!$A$2:$D$30,2,FALSE)</f>
        <v>92.841.279/0001-54</v>
      </c>
      <c r="I29" s="58" t="str">
        <f>VLOOKUP(F29,TABELA!$A$2:$D$30,3,FALSE)</f>
        <v>SIM</v>
      </c>
    </row>
    <row r="30" spans="1:9" s="57" customFormat="1" ht="20.100000000000001" customHeight="1" x14ac:dyDescent="0.25">
      <c r="A30" s="59" t="s">
        <v>698</v>
      </c>
      <c r="B30" s="59" t="s">
        <v>332</v>
      </c>
      <c r="C30" s="113" t="s">
        <v>333</v>
      </c>
      <c r="D30" s="114">
        <v>61999054943</v>
      </c>
      <c r="E30" s="59" t="s">
        <v>748</v>
      </c>
      <c r="F30" s="59" t="s">
        <v>331</v>
      </c>
      <c r="G30" s="58" t="str">
        <f>VLOOKUP(F30,TABELA!$A$2:$D$30,4,FALSE)</f>
        <v>DF</v>
      </c>
      <c r="H30" s="58" t="str">
        <f>VLOOKUP(F30,TABELA!$A$2:$D$30,2,FALSE)</f>
        <v>14.688.122/0001-27</v>
      </c>
      <c r="I30" s="58" t="str">
        <f>VLOOKUP(F30,TABELA!$A$2:$D$30,3,FALSE)</f>
        <v>—</v>
      </c>
    </row>
    <row r="31" spans="1:9" s="57" customFormat="1" ht="20.100000000000001" customHeight="1" x14ac:dyDescent="0.25">
      <c r="A31" s="59" t="s">
        <v>699</v>
      </c>
      <c r="B31" s="74" t="s">
        <v>475</v>
      </c>
      <c r="C31" s="113" t="s">
        <v>476</v>
      </c>
      <c r="D31" s="114">
        <v>51992245115</v>
      </c>
      <c r="E31" s="68" t="s">
        <v>477</v>
      </c>
      <c r="F31" s="66" t="s">
        <v>124</v>
      </c>
      <c r="G31" s="58" t="str">
        <f>VLOOKUP(F31,TABELA!$A$2:$D$30,4,FALSE)</f>
        <v>RS</v>
      </c>
      <c r="H31" s="58" t="str">
        <f>VLOOKUP(F31,TABELA!$A$2:$D$30,2,FALSE)</f>
        <v>02.085.922/0001-74</v>
      </c>
      <c r="I31" s="58" t="str">
        <f>VLOOKUP(F31,TABELA!$A$2:$D$30,3,FALSE)</f>
        <v>SIM</v>
      </c>
    </row>
    <row r="32" spans="1:9" s="57" customFormat="1" ht="20.100000000000001" customHeight="1" x14ac:dyDescent="0.25">
      <c r="A32" s="59" t="s">
        <v>698</v>
      </c>
      <c r="B32" s="73" t="s">
        <v>126</v>
      </c>
      <c r="C32" s="87" t="s">
        <v>127</v>
      </c>
      <c r="D32" s="115">
        <v>51996209525</v>
      </c>
      <c r="E32" s="64" t="s">
        <v>128</v>
      </c>
      <c r="F32" s="62" t="s">
        <v>124</v>
      </c>
      <c r="G32" s="58" t="str">
        <f>VLOOKUP(F32,TABELA!$A$2:$D$30,4,FALSE)</f>
        <v>RS</v>
      </c>
      <c r="H32" s="58" t="str">
        <f>VLOOKUP(F32,TABELA!$A$2:$D$30,2,FALSE)</f>
        <v>02.085.922/0001-74</v>
      </c>
      <c r="I32" s="58" t="str">
        <f>VLOOKUP(F32,TABELA!$A$2:$D$30,3,FALSE)</f>
        <v>SIM</v>
      </c>
    </row>
    <row r="33" spans="1:9" s="57" customFormat="1" ht="20.100000000000001" customHeight="1" x14ac:dyDescent="0.25">
      <c r="A33" s="59" t="s">
        <v>698</v>
      </c>
      <c r="B33" s="59" t="s">
        <v>717</v>
      </c>
      <c r="C33" s="113" t="s">
        <v>741</v>
      </c>
      <c r="D33" s="114">
        <v>48991620009</v>
      </c>
      <c r="E33" s="59" t="s">
        <v>343</v>
      </c>
      <c r="F33" s="59" t="s">
        <v>277</v>
      </c>
      <c r="G33" s="58" t="str">
        <f>VLOOKUP(F33,TABELA!$A$2:$D$30,4,FALSE)</f>
        <v>SC</v>
      </c>
      <c r="H33" s="58" t="str">
        <f>VLOOKUP(F33,TABELA!$A$2:$D$30,2,FALSE)</f>
        <v>80.674.682/0001-57</v>
      </c>
      <c r="I33" s="58" t="str">
        <f>VLOOKUP(F33,TABELA!$A$2:$D$30,3,FALSE)</f>
        <v>—</v>
      </c>
    </row>
    <row r="34" spans="1:9" s="57" customFormat="1" ht="20.100000000000001" customHeight="1" x14ac:dyDescent="0.25">
      <c r="A34" s="59" t="s">
        <v>698</v>
      </c>
      <c r="B34" s="59" t="s">
        <v>718</v>
      </c>
      <c r="C34" s="113" t="s">
        <v>742</v>
      </c>
      <c r="D34" s="114">
        <v>48999812289</v>
      </c>
      <c r="E34" s="59" t="s">
        <v>344</v>
      </c>
      <c r="F34" s="59" t="s">
        <v>277</v>
      </c>
      <c r="G34" s="58" t="str">
        <f>VLOOKUP(F34,TABELA!$A$2:$D$30,4,FALSE)</f>
        <v>SC</v>
      </c>
      <c r="H34" s="58" t="str">
        <f>VLOOKUP(F34,TABELA!$A$2:$D$30,2,FALSE)</f>
        <v>80.674.682/0001-57</v>
      </c>
      <c r="I34" s="58" t="str">
        <f>VLOOKUP(F34,TABELA!$A$2:$D$30,3,FALSE)</f>
        <v>—</v>
      </c>
    </row>
    <row r="35" spans="1:9" s="57" customFormat="1" ht="20.100000000000001" customHeight="1" x14ac:dyDescent="0.25">
      <c r="A35" s="59" t="s">
        <v>698</v>
      </c>
      <c r="B35" s="59" t="s">
        <v>720</v>
      </c>
      <c r="C35" s="113" t="s">
        <v>438</v>
      </c>
      <c r="D35" s="114">
        <v>91981025502</v>
      </c>
      <c r="E35" s="59" t="s">
        <v>437</v>
      </c>
      <c r="F35" s="59" t="s">
        <v>301</v>
      </c>
      <c r="G35" s="58" t="str">
        <f>VLOOKUP(F35,TABELA!$A$2:$D$30,4,FALSE)</f>
        <v>PA</v>
      </c>
      <c r="H35" s="58" t="str">
        <f>VLOOKUP(F35,TABELA!$A$2:$D$30,2,FALSE)</f>
        <v>02.085.922/0001-76</v>
      </c>
      <c r="I35" s="58" t="str">
        <f>VLOOKUP(F35,TABELA!$A$2:$D$30,3,FALSE)</f>
        <v>SIM</v>
      </c>
    </row>
    <row r="36" spans="1:9" s="57" customFormat="1" ht="20.100000000000001" customHeight="1" x14ac:dyDescent="0.25">
      <c r="A36" s="59" t="s">
        <v>698</v>
      </c>
      <c r="B36" s="59" t="s">
        <v>719</v>
      </c>
      <c r="C36" s="113" t="s">
        <v>436</v>
      </c>
      <c r="D36" s="114">
        <v>91985472242</v>
      </c>
      <c r="E36" s="59" t="s">
        <v>437</v>
      </c>
      <c r="F36" s="59" t="s">
        <v>301</v>
      </c>
      <c r="G36" s="58" t="str">
        <f>VLOOKUP(F36,TABELA!$A$2:$D$30,4,FALSE)</f>
        <v>PA</v>
      </c>
      <c r="H36" s="58" t="str">
        <f>VLOOKUP(F36,TABELA!$A$2:$D$30,2,FALSE)</f>
        <v>02.085.922/0001-76</v>
      </c>
      <c r="I36" s="58" t="str">
        <f>VLOOKUP(F36,TABELA!$A$2:$D$30,3,FALSE)</f>
        <v>SIM</v>
      </c>
    </row>
    <row r="37" spans="1:9" s="57" customFormat="1" ht="20.100000000000001" customHeight="1" x14ac:dyDescent="0.25">
      <c r="A37" s="59" t="s">
        <v>698</v>
      </c>
      <c r="B37" s="59" t="s">
        <v>721</v>
      </c>
      <c r="C37" s="113" t="s">
        <v>264</v>
      </c>
      <c r="D37" s="114">
        <v>11994269216</v>
      </c>
      <c r="E37" s="59" t="s">
        <v>265</v>
      </c>
      <c r="F37" s="59" t="s">
        <v>184</v>
      </c>
      <c r="G37" s="58" t="str">
        <f>VLOOKUP(F37,TABELA!$A$2:$D$30,4,FALSE)</f>
        <v>SP</v>
      </c>
      <c r="H37" s="58" t="str">
        <f>VLOOKUP(F37,TABELA!$A$2:$D$30,2,FALSE)</f>
        <v>60.854.205/0001-66</v>
      </c>
      <c r="I37" s="58" t="str">
        <f>VLOOKUP(F37,TABELA!$A$2:$D$30,3,FALSE)</f>
        <v>SIM</v>
      </c>
    </row>
    <row r="38" spans="1:9" s="57" customFormat="1" ht="20.100000000000001" customHeight="1" x14ac:dyDescent="0.25">
      <c r="A38" s="59" t="s">
        <v>698</v>
      </c>
      <c r="B38" s="59" t="s">
        <v>186</v>
      </c>
      <c r="C38" s="113" t="s">
        <v>187</v>
      </c>
      <c r="D38" s="114">
        <v>11995149977</v>
      </c>
      <c r="E38" s="59" t="s">
        <v>188</v>
      </c>
      <c r="F38" s="59" t="s">
        <v>184</v>
      </c>
      <c r="G38" s="58" t="str">
        <f>VLOOKUP(F38,TABELA!$A$2:$D$30,4,FALSE)</f>
        <v>SP</v>
      </c>
      <c r="H38" s="58" t="str">
        <f>VLOOKUP(F38,TABELA!$A$2:$D$30,2,FALSE)</f>
        <v>60.854.205/0001-66</v>
      </c>
      <c r="I38" s="58" t="str">
        <f>VLOOKUP(F38,TABELA!$A$2:$D$30,3,FALSE)</f>
        <v>SIM</v>
      </c>
    </row>
    <row r="39" spans="1:9" s="57" customFormat="1" ht="20.100000000000001" customHeight="1" x14ac:dyDescent="0.25">
      <c r="A39" s="59" t="s">
        <v>698</v>
      </c>
      <c r="B39" s="59" t="s">
        <v>723</v>
      </c>
      <c r="C39" s="113" t="s">
        <v>423</v>
      </c>
      <c r="D39" s="114">
        <v>84988133087</v>
      </c>
      <c r="E39" s="59" t="s">
        <v>735</v>
      </c>
      <c r="F39" s="59" t="s">
        <v>420</v>
      </c>
      <c r="G39" s="58" t="str">
        <f>VLOOKUP(F39,TABELA!$A$2:$D$30,4,FALSE)</f>
        <v>RN</v>
      </c>
      <c r="H39" s="58" t="str">
        <f>VLOOKUP(F39,TABELA!$A$2:$D$30,2,FALSE)</f>
        <v>32.280.657/0001-46</v>
      </c>
      <c r="I39" s="58" t="str">
        <f>VLOOKUP(F39,TABELA!$A$2:$D$30,3,FALSE)</f>
        <v>—</v>
      </c>
    </row>
    <row r="40" spans="1:9" s="57" customFormat="1" ht="20.100000000000001" customHeight="1" x14ac:dyDescent="0.25">
      <c r="A40" s="59" t="s">
        <v>698</v>
      </c>
      <c r="B40" s="59" t="s">
        <v>722</v>
      </c>
      <c r="C40" s="113" t="s">
        <v>421</v>
      </c>
      <c r="D40" s="114">
        <v>84988673470</v>
      </c>
      <c r="E40" s="59" t="s">
        <v>422</v>
      </c>
      <c r="F40" s="59" t="s">
        <v>420</v>
      </c>
      <c r="G40" s="58" t="str">
        <f>VLOOKUP(F40,TABELA!$A$2:$D$30,4,FALSE)</f>
        <v>RN</v>
      </c>
      <c r="H40" s="58" t="str">
        <f>VLOOKUP(F40,TABELA!$A$2:$D$30,2,FALSE)</f>
        <v>32.280.657/0001-46</v>
      </c>
      <c r="I40" s="58" t="str">
        <f>VLOOKUP(F40,TABELA!$A$2:$D$30,3,FALSE)</f>
        <v>—</v>
      </c>
    </row>
    <row r="41" spans="1:9" s="57" customFormat="1" ht="20.100000000000001" customHeight="1" x14ac:dyDescent="0.25">
      <c r="A41" s="59" t="s">
        <v>210</v>
      </c>
      <c r="B41" s="59" t="s">
        <v>424</v>
      </c>
      <c r="C41" s="113" t="s">
        <v>425</v>
      </c>
      <c r="D41" s="114">
        <v>84998776571</v>
      </c>
      <c r="E41" s="59" t="s">
        <v>735</v>
      </c>
      <c r="F41" s="59" t="s">
        <v>420</v>
      </c>
      <c r="G41" s="58" t="str">
        <f>VLOOKUP(F41,TABELA!$A$2:$D$30,4,FALSE)</f>
        <v>RN</v>
      </c>
      <c r="H41" s="58" t="str">
        <f>VLOOKUP(F41,TABELA!$A$2:$D$30,2,FALSE)</f>
        <v>32.280.657/0001-46</v>
      </c>
      <c r="I41" s="58" t="str">
        <f>VLOOKUP(F41,TABELA!$A$2:$D$30,3,FALSE)</f>
        <v>—</v>
      </c>
    </row>
    <row r="42" spans="1:9" s="57" customFormat="1" ht="20.100000000000001" customHeight="1" x14ac:dyDescent="0.25">
      <c r="A42" s="59" t="s">
        <v>698</v>
      </c>
      <c r="B42" s="59" t="s">
        <v>724</v>
      </c>
      <c r="C42" s="113" t="s">
        <v>494</v>
      </c>
      <c r="D42" s="114">
        <v>61983001224</v>
      </c>
      <c r="E42" s="59" t="s">
        <v>495</v>
      </c>
      <c r="F42" s="59" t="s">
        <v>493</v>
      </c>
      <c r="G42" s="58" t="str">
        <f>VLOOKUP(F42,TABELA!$A$2:$D$30,4,FALSE)</f>
        <v>DF</v>
      </c>
      <c r="H42" s="58" t="str">
        <f>VLOOKUP(F42,TABELA!$A$2:$D$30,2,FALSE)</f>
        <v>26.463.112/0001-72</v>
      </c>
      <c r="I42" s="58" t="str">
        <f>VLOOKUP(F42,TABELA!$A$2:$D$30,3,FALSE)</f>
        <v>—</v>
      </c>
    </row>
    <row r="43" spans="1:9" s="57" customFormat="1" ht="20.100000000000001" customHeight="1" x14ac:dyDescent="0.25">
      <c r="A43" s="59" t="s">
        <v>698</v>
      </c>
      <c r="B43" s="59" t="s">
        <v>725</v>
      </c>
      <c r="C43" s="113" t="s">
        <v>286</v>
      </c>
      <c r="D43" s="114">
        <v>21981145979</v>
      </c>
      <c r="E43" s="59" t="s">
        <v>287</v>
      </c>
      <c r="F43" s="62" t="s">
        <v>285</v>
      </c>
      <c r="G43" s="58" t="str">
        <f>VLOOKUP(F43,TABELA!$A$2:$D$30,4,FALSE)</f>
        <v>SC</v>
      </c>
      <c r="H43" s="58" t="str">
        <f>VLOOKUP(F43,TABELA!$A$2:$D$30,2,FALSE)</f>
        <v>82.899.980/0001-70</v>
      </c>
      <c r="I43" s="58" t="str">
        <f>VLOOKUP(F43,TABELA!$A$2:$D$30,3,FALSE)</f>
        <v>—</v>
      </c>
    </row>
    <row r="44" spans="1:9" s="57" customFormat="1" ht="20.100000000000001" customHeight="1" x14ac:dyDescent="0.25">
      <c r="A44" s="59" t="s">
        <v>698</v>
      </c>
      <c r="B44" s="59" t="s">
        <v>237</v>
      </c>
      <c r="C44" s="113" t="s">
        <v>231</v>
      </c>
      <c r="D44" s="114">
        <v>71999940071</v>
      </c>
      <c r="E44" s="59" t="s">
        <v>232</v>
      </c>
      <c r="F44" s="59" t="s">
        <v>229</v>
      </c>
      <c r="G44" s="58" t="str">
        <f>VLOOKUP(F44,TABELA!$A$2:$D$30,4,FALSE)</f>
        <v>BA</v>
      </c>
      <c r="H44" s="58" t="str">
        <f>VLOOKUP(F44,TABELA!$A$2:$D$30,2,FALSE)</f>
        <v>32.609.281/0001-70</v>
      </c>
      <c r="I44" s="58" t="str">
        <f>VLOOKUP(F44,TABELA!$A$2:$D$30,3,FALSE)</f>
        <v>—</v>
      </c>
    </row>
    <row r="45" spans="1:9" s="57" customFormat="1" ht="20.100000000000001" customHeight="1" x14ac:dyDescent="0.25">
      <c r="A45" s="59" t="s">
        <v>698</v>
      </c>
      <c r="B45" s="59" t="s">
        <v>726</v>
      </c>
      <c r="C45" s="113" t="s">
        <v>743</v>
      </c>
      <c r="D45" s="114">
        <v>84994088453</v>
      </c>
      <c r="E45" s="59" t="s">
        <v>83</v>
      </c>
      <c r="F45" s="59" t="s">
        <v>84</v>
      </c>
      <c r="G45" s="58" t="s">
        <v>29</v>
      </c>
      <c r="H45" s="58" t="s">
        <v>89</v>
      </c>
      <c r="I45" s="60" t="s">
        <v>34</v>
      </c>
    </row>
    <row r="46" spans="1:9" s="57" customFormat="1" ht="20.100000000000001" customHeight="1" x14ac:dyDescent="0.25">
      <c r="A46" s="59" t="s">
        <v>698</v>
      </c>
      <c r="B46" s="59" t="s">
        <v>727</v>
      </c>
      <c r="C46" s="113" t="s">
        <v>242</v>
      </c>
      <c r="D46" s="114">
        <v>81995271121</v>
      </c>
      <c r="E46" s="59" t="s">
        <v>243</v>
      </c>
      <c r="F46" s="59" t="s">
        <v>240</v>
      </c>
      <c r="G46" s="58" t="str">
        <f>VLOOKUP(F46,TABELA!$A$2:$D$30,4,FALSE)</f>
        <v>PE</v>
      </c>
      <c r="H46" s="58" t="str">
        <f>VLOOKUP(F46,TABELA!$A$2:$D$30,2,FALSE)</f>
        <v>10.866.051/0001-54</v>
      </c>
      <c r="I46" s="58" t="str">
        <f>VLOOKUP(F46,TABELA!$A$2:$D$30,3,FALSE)</f>
        <v>SIM</v>
      </c>
    </row>
    <row r="47" spans="1:9" s="57" customFormat="1" ht="20.100000000000001" customHeight="1" x14ac:dyDescent="0.25">
      <c r="A47" s="59" t="s">
        <v>210</v>
      </c>
      <c r="B47" s="59" t="s">
        <v>730</v>
      </c>
      <c r="C47" s="113" t="s">
        <v>153</v>
      </c>
      <c r="D47" s="114">
        <v>21964517407</v>
      </c>
      <c r="E47" s="59" t="s">
        <v>154</v>
      </c>
      <c r="F47" s="59" t="s">
        <v>142</v>
      </c>
      <c r="G47" s="58" t="str">
        <f>VLOOKUP(F47,TABELA!$A$2:$D$30,4,FALSE)</f>
        <v>RJ</v>
      </c>
      <c r="H47" s="58" t="str">
        <f>VLOOKUP(F47,TABELA!$A$2:$D$30,2,FALSE)</f>
        <v>33.617.465/0001-45</v>
      </c>
      <c r="I47" s="58" t="str">
        <f>VLOOKUP(F47,TABELA!$A$2:$D$30,3,FALSE)</f>
        <v>SIM</v>
      </c>
    </row>
    <row r="48" spans="1:9" s="57" customFormat="1" ht="20.100000000000001" customHeight="1" x14ac:dyDescent="0.25">
      <c r="A48" s="59" t="s">
        <v>698</v>
      </c>
      <c r="B48" s="59" t="s">
        <v>728</v>
      </c>
      <c r="C48" s="113" t="s">
        <v>744</v>
      </c>
      <c r="D48" s="114">
        <v>21970004953</v>
      </c>
      <c r="E48" s="59" t="s">
        <v>150</v>
      </c>
      <c r="F48" s="59" t="s">
        <v>142</v>
      </c>
      <c r="G48" s="58" t="str">
        <f>VLOOKUP(F48,TABELA!$A$2:$D$30,4,FALSE)</f>
        <v>RJ</v>
      </c>
      <c r="H48" s="58" t="str">
        <f>VLOOKUP(F48,TABELA!$A$2:$D$30,2,FALSE)</f>
        <v>33.617.465/0001-45</v>
      </c>
      <c r="I48" s="58" t="str">
        <f>VLOOKUP(F48,TABELA!$A$2:$D$30,3,FALSE)</f>
        <v>SIM</v>
      </c>
    </row>
    <row r="49" spans="1:11" s="57" customFormat="1" ht="20.100000000000001" customHeight="1" x14ac:dyDescent="0.25">
      <c r="A49" s="59" t="s">
        <v>210</v>
      </c>
      <c r="B49" s="59" t="s">
        <v>731</v>
      </c>
      <c r="C49" s="113" t="s">
        <v>155</v>
      </c>
      <c r="D49" s="114">
        <v>21976555095</v>
      </c>
      <c r="E49" s="59" t="s">
        <v>156</v>
      </c>
      <c r="F49" s="59" t="s">
        <v>142</v>
      </c>
      <c r="G49" s="58" t="str">
        <f>VLOOKUP(F49,TABELA!$A$2:$D$30,4,FALSE)</f>
        <v>RJ</v>
      </c>
      <c r="H49" s="58" t="str">
        <f>VLOOKUP(F49,TABELA!$A$2:$D$30,2,FALSE)</f>
        <v>33.617.465/0001-45</v>
      </c>
      <c r="I49" s="58" t="str">
        <f>VLOOKUP(F49,TABELA!$A$2:$D$30,3,FALSE)</f>
        <v>SIM</v>
      </c>
    </row>
    <row r="50" spans="1:11" s="69" customFormat="1" ht="20.100000000000001" customHeight="1" x14ac:dyDescent="0.25">
      <c r="A50" s="59" t="s">
        <v>210</v>
      </c>
      <c r="B50" s="59" t="s">
        <v>729</v>
      </c>
      <c r="C50" s="113" t="s">
        <v>151</v>
      </c>
      <c r="D50" s="114">
        <v>21991097874</v>
      </c>
      <c r="E50" s="59" t="s">
        <v>152</v>
      </c>
      <c r="F50" s="59" t="s">
        <v>142</v>
      </c>
      <c r="G50" s="58" t="str">
        <f>VLOOKUP(F50,TABELA!$A$2:$D$30,4,FALSE)</f>
        <v>RJ</v>
      </c>
      <c r="H50" s="58" t="str">
        <f>VLOOKUP(F50,TABELA!$A$2:$D$30,2,FALSE)</f>
        <v>33.617.465/0001-45</v>
      </c>
      <c r="I50" s="58" t="str">
        <f>VLOOKUP(F50,TABELA!$A$2:$D$30,3,FALSE)</f>
        <v>SIM</v>
      </c>
      <c r="K50" s="57"/>
    </row>
    <row r="51" spans="1:11" s="69" customFormat="1" ht="20.100000000000001" customHeight="1" x14ac:dyDescent="0.25">
      <c r="A51" s="59" t="s">
        <v>700</v>
      </c>
      <c r="B51" s="74" t="s">
        <v>733</v>
      </c>
      <c r="C51" s="113" t="s">
        <v>159</v>
      </c>
      <c r="D51" s="114">
        <v>21997945365</v>
      </c>
      <c r="E51" s="68" t="s">
        <v>160</v>
      </c>
      <c r="F51" s="59" t="s">
        <v>142</v>
      </c>
      <c r="G51" s="58" t="str">
        <f>VLOOKUP(F51,TABELA!$A$2:$D$30,4,FALSE)</f>
        <v>RJ</v>
      </c>
      <c r="H51" s="58" t="str">
        <f>VLOOKUP(F51,TABELA!$A$2:$D$30,2,FALSE)</f>
        <v>33.617.465/0001-45</v>
      </c>
      <c r="I51" s="58" t="str">
        <f>VLOOKUP(F51,TABELA!$A$2:$D$30,3,FALSE)</f>
        <v>SIM</v>
      </c>
      <c r="K51" s="57"/>
    </row>
    <row r="52" spans="1:11" s="69" customFormat="1" ht="20.100000000000001" customHeight="1" x14ac:dyDescent="0.25">
      <c r="A52" s="59" t="s">
        <v>210</v>
      </c>
      <c r="B52" s="59" t="s">
        <v>732</v>
      </c>
      <c r="C52" s="113" t="s">
        <v>157</v>
      </c>
      <c r="D52" s="114">
        <v>21999187575</v>
      </c>
      <c r="E52" s="65" t="s">
        <v>158</v>
      </c>
      <c r="F52" s="59" t="s">
        <v>142</v>
      </c>
      <c r="G52" s="58" t="str">
        <f>VLOOKUP(F52,TABELA!$A$2:$D$30,4,FALSE)</f>
        <v>RJ</v>
      </c>
      <c r="H52" s="58" t="str">
        <f>VLOOKUP(F52,TABELA!$A$2:$D$30,2,FALSE)</f>
        <v>33.617.465/0001-45</v>
      </c>
      <c r="I52" s="58" t="str">
        <f>VLOOKUP(F52,TABELA!$A$2:$D$30,3,FALSE)</f>
        <v>SIM</v>
      </c>
      <c r="K52" s="57"/>
    </row>
    <row r="53" spans="1:11" s="69" customFormat="1" ht="20.100000000000001" customHeight="1" x14ac:dyDescent="0.25">
      <c r="A53" s="59" t="s">
        <v>698</v>
      </c>
      <c r="B53" s="59" t="s">
        <v>108</v>
      </c>
      <c r="C53" s="113" t="s">
        <v>745</v>
      </c>
      <c r="D53" s="114">
        <v>51997559876</v>
      </c>
      <c r="E53" s="59" t="s">
        <v>109</v>
      </c>
      <c r="F53" s="59" t="s">
        <v>106</v>
      </c>
      <c r="G53" s="58" t="str">
        <f>VLOOKUP(F53,TABELA!$A$2:$D$30,4,FALSE)</f>
        <v>RS</v>
      </c>
      <c r="H53" s="58" t="str">
        <f>VLOOKUP(F53,TABELA!$A$2:$D$30,2,FALSE)</f>
        <v>97.134.019/0001-62</v>
      </c>
      <c r="I53" s="58" t="str">
        <f>VLOOKUP(F53,TABELA!$A$2:$D$30,3,FALSE)</f>
        <v>—</v>
      </c>
      <c r="K53" s="57"/>
    </row>
    <row r="54" spans="1:11" s="69" customFormat="1" ht="20.100000000000001" customHeight="1" x14ac:dyDescent="0.25">
      <c r="A54" s="59" t="s">
        <v>210</v>
      </c>
      <c r="B54" s="59" t="s">
        <v>110</v>
      </c>
      <c r="C54" s="113" t="s">
        <v>746</v>
      </c>
      <c r="D54" s="114">
        <v>51999489630</v>
      </c>
      <c r="E54" s="59" t="s">
        <v>111</v>
      </c>
      <c r="F54" s="59" t="s">
        <v>106</v>
      </c>
      <c r="G54" s="58" t="str">
        <f>VLOOKUP(F54,TABELA!$A$2:$D$30,4,FALSE)</f>
        <v>RS</v>
      </c>
      <c r="H54" s="58" t="str">
        <f>VLOOKUP(F54,TABELA!$A$2:$D$30,2,FALSE)</f>
        <v>97.134.019/0001-62</v>
      </c>
      <c r="I54" s="58" t="str">
        <f>VLOOKUP(F54,TABELA!$A$2:$D$30,3,FALSE)</f>
        <v>—</v>
      </c>
      <c r="K54" s="57"/>
    </row>
    <row r="55" spans="1:11" ht="20.100000000000001" customHeight="1" x14ac:dyDescent="0.25">
      <c r="A55" s="59" t="s">
        <v>698</v>
      </c>
      <c r="B55" s="57" t="s">
        <v>483</v>
      </c>
      <c r="C55" s="113" t="s">
        <v>747</v>
      </c>
      <c r="D55" s="114">
        <v>71985076546</v>
      </c>
      <c r="E55" s="57" t="s">
        <v>484</v>
      </c>
      <c r="F55" s="59" t="s">
        <v>247</v>
      </c>
      <c r="G55" s="58" t="str">
        <f>VLOOKUP(F55,TABELA!$A$2:$D$30,4,FALSE)</f>
        <v>BA</v>
      </c>
      <c r="H55" s="58" t="str">
        <f>VLOOKUP(F55,TABELA!$A$2:$D$30,2,FALSE)</f>
        <v>15.217.003/0001-59</v>
      </c>
      <c r="I55" s="58" t="str">
        <f>VLOOKUP(F55,TABELA!$A$2:$D$30,3,FALSE)</f>
        <v>—</v>
      </c>
      <c r="K55" s="57"/>
    </row>
  </sheetData>
  <autoFilter ref="A1:I55">
    <sortState ref="A2:I55">
      <sortCondition ref="F1:F55"/>
    </sortState>
  </autoFilter>
  <conditionalFormatting sqref="I1:I2 I56:I1048576">
    <cfRule type="cellIs" dxfId="26" priority="2" operator="equal">
      <formula>"sim"</formula>
    </cfRule>
  </conditionalFormatting>
  <conditionalFormatting sqref="I2:I55">
    <cfRule type="cellIs" dxfId="25" priority="1" operator="equal">
      <formula>"SIM"</formula>
    </cfRule>
  </conditionalFormatting>
  <pageMargins left="0.11811023622047245" right="0.11811023622047245" top="0" bottom="0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1"/>
  <sheetViews>
    <sheetView tabSelected="1" zoomScaleNormal="100" workbookViewId="0">
      <selection activeCell="F2" sqref="F2"/>
    </sheetView>
  </sheetViews>
  <sheetFormatPr defaultRowHeight="15" x14ac:dyDescent="0.25"/>
  <cols>
    <col min="1" max="1" width="10.7109375" style="58" customWidth="1"/>
    <col min="2" max="2" width="40.7109375" style="59" customWidth="1"/>
    <col min="3" max="3" width="18.7109375" style="58" customWidth="1"/>
    <col min="4" max="4" width="16.7109375" style="70" customWidth="1"/>
    <col min="5" max="5" width="20.7109375" style="58" customWidth="1"/>
    <col min="6" max="6" width="16.7109375" style="70" customWidth="1"/>
    <col min="7" max="7" width="35.7109375" style="8" customWidth="1"/>
    <col min="8" max="8" width="9" style="71" customWidth="1"/>
    <col min="9" max="9" width="25.7109375" style="71" customWidth="1"/>
    <col min="10" max="10" width="9" style="70" customWidth="1"/>
    <col min="11" max="12" width="9" style="71" customWidth="1"/>
    <col min="13" max="16384" width="9.140625" style="71"/>
  </cols>
  <sheetData>
    <row r="1" spans="1:11" s="57" customFormat="1" ht="20.100000000000001" customHeight="1" x14ac:dyDescent="0.25">
      <c r="A1" s="75" t="s">
        <v>3</v>
      </c>
      <c r="B1" s="96" t="s">
        <v>2</v>
      </c>
      <c r="C1" s="75" t="s">
        <v>5</v>
      </c>
      <c r="D1" s="75" t="s">
        <v>7</v>
      </c>
      <c r="E1" s="86" t="s">
        <v>33</v>
      </c>
      <c r="F1" s="86" t="s">
        <v>1082</v>
      </c>
      <c r="G1" s="86" t="s">
        <v>9</v>
      </c>
      <c r="H1" s="86" t="s">
        <v>30</v>
      </c>
      <c r="I1" s="86" t="s">
        <v>31</v>
      </c>
      <c r="J1" s="86" t="s">
        <v>32</v>
      </c>
    </row>
    <row r="2" spans="1:11" s="57" customFormat="1" ht="20.100000000000001" customHeight="1" x14ac:dyDescent="0.25">
      <c r="A2" s="58">
        <v>3079</v>
      </c>
      <c r="B2" s="59" t="s">
        <v>896</v>
      </c>
      <c r="C2" s="67" t="s">
        <v>508</v>
      </c>
      <c r="D2" s="58" t="s">
        <v>13</v>
      </c>
      <c r="E2" s="79" t="s">
        <v>10</v>
      </c>
      <c r="F2" s="135" t="str">
        <f>VLOOKUP(A2,[1]ATESTADOS!$B$4:$E$1080,4,FALSE)</f>
        <v>OK</v>
      </c>
      <c r="G2" s="59" t="s">
        <v>507</v>
      </c>
      <c r="H2" s="58" t="str">
        <f>VLOOKUP(G2,TABELA!$A$2:$D$30,4,FALSE)</f>
        <v>RJ</v>
      </c>
      <c r="I2" s="58" t="str">
        <f>VLOOKUP(G2,TABELA!$A$2:$D$30,2,FALSE)</f>
        <v>33.649.575/0001-99</v>
      </c>
      <c r="J2" s="58" t="str">
        <f>VLOOKUP(G2,TABELA!$A$2:$D$30,3,FALSE)</f>
        <v>SIM</v>
      </c>
    </row>
    <row r="3" spans="1:11" s="57" customFormat="1" ht="20.100000000000001" customHeight="1" x14ac:dyDescent="0.25">
      <c r="A3" s="79">
        <v>1492</v>
      </c>
      <c r="B3" s="80" t="s">
        <v>303</v>
      </c>
      <c r="C3" s="78" t="s">
        <v>304</v>
      </c>
      <c r="D3" s="58" t="s">
        <v>13</v>
      </c>
      <c r="E3" s="79" t="s">
        <v>11</v>
      </c>
      <c r="F3" s="76" t="str">
        <f>VLOOKUP(A3,[1]ATESTADOS!$B$4:$E$1080,4,FALSE)</f>
        <v>PENDENTE</v>
      </c>
      <c r="G3" s="80" t="s">
        <v>246</v>
      </c>
      <c r="H3" s="58" t="str">
        <f>VLOOKUP(G3,TABELA!$A$2:$D$30,4,FALSE)</f>
        <v>SC</v>
      </c>
      <c r="I3" s="58" t="str">
        <f>VLOOKUP(G3,TABELA!$A$2:$D$30,2,FALSE)</f>
        <v>82.509.290/0001-68</v>
      </c>
      <c r="J3" s="58" t="str">
        <f>VLOOKUP(G3,TABELA!$A$2:$D$30,3,FALSE)</f>
        <v>—</v>
      </c>
    </row>
    <row r="4" spans="1:11" s="57" customFormat="1" ht="20.100000000000001" customHeight="1" x14ac:dyDescent="0.25">
      <c r="A4" s="58">
        <v>1629</v>
      </c>
      <c r="B4" s="59" t="s">
        <v>509</v>
      </c>
      <c r="C4" s="67" t="s">
        <v>510</v>
      </c>
      <c r="D4" s="78" t="s">
        <v>14</v>
      </c>
      <c r="E4" s="79" t="s">
        <v>12</v>
      </c>
      <c r="F4" s="76" t="str">
        <f>VLOOKUP(A4,[1]ATESTADOS!$B$4:$E$1080,4,FALSE)</f>
        <v>OK</v>
      </c>
      <c r="G4" s="59" t="s">
        <v>507</v>
      </c>
      <c r="H4" s="58" t="str">
        <f>VLOOKUP(G4,TABELA!$A$2:$D$30,4,FALSE)</f>
        <v>RJ</v>
      </c>
      <c r="I4" s="58" t="str">
        <f>VLOOKUP(G4,TABELA!$A$2:$D$30,2,FALSE)</f>
        <v>33.649.575/0001-99</v>
      </c>
      <c r="J4" s="58" t="str">
        <f>VLOOKUP(G4,TABELA!$A$2:$D$30,3,FALSE)</f>
        <v>SIM</v>
      </c>
      <c r="K4" s="81"/>
    </row>
    <row r="5" spans="1:11" s="57" customFormat="1" ht="20.100000000000001" customHeight="1" x14ac:dyDescent="0.25">
      <c r="A5" s="117">
        <v>171</v>
      </c>
      <c r="B5" s="59" t="s">
        <v>897</v>
      </c>
      <c r="C5" s="67" t="s">
        <v>511</v>
      </c>
      <c r="D5" s="58" t="s">
        <v>13</v>
      </c>
      <c r="E5" s="79" t="s">
        <v>12</v>
      </c>
      <c r="F5" s="76" t="str">
        <f>VLOOKUP(A5,[1]ATESTADOS!$B$4:$E$1080,4,FALSE)</f>
        <v>OK</v>
      </c>
      <c r="G5" s="59" t="s">
        <v>507</v>
      </c>
      <c r="H5" s="58" t="str">
        <f>VLOOKUP(G5,TABELA!$A$2:$D$30,4,FALSE)</f>
        <v>RJ</v>
      </c>
      <c r="I5" s="58" t="str">
        <f>VLOOKUP(G5,TABELA!$A$2:$D$30,2,FALSE)</f>
        <v>33.649.575/0001-99</v>
      </c>
      <c r="J5" s="58" t="str">
        <f>VLOOKUP(G5,TABELA!$A$2:$D$30,3,FALSE)</f>
        <v>SIM</v>
      </c>
    </row>
    <row r="6" spans="1:11" s="57" customFormat="1" ht="20.100000000000001" customHeight="1" x14ac:dyDescent="0.25">
      <c r="A6" s="58">
        <v>3021</v>
      </c>
      <c r="B6" s="59" t="s">
        <v>678</v>
      </c>
      <c r="C6" s="67" t="s">
        <v>679</v>
      </c>
      <c r="D6" s="58" t="s">
        <v>13</v>
      </c>
      <c r="E6" s="79" t="s">
        <v>288</v>
      </c>
      <c r="F6" s="76" t="str">
        <f>VLOOKUP(A6,[1]ATESTADOS!$B$4:$E$1080,4,FALSE)</f>
        <v>OK</v>
      </c>
      <c r="G6" s="59" t="s">
        <v>215</v>
      </c>
      <c r="H6" s="58" t="str">
        <f>VLOOKUP(G6,TABELA!$A$2:$D$30,4,FALSE)</f>
        <v>RS</v>
      </c>
      <c r="I6" s="58" t="str">
        <f>VLOOKUP(G6,TABELA!$A$2:$D$30,2,FALSE)</f>
        <v>92.841.279/0001-54</v>
      </c>
      <c r="J6" s="58" t="str">
        <f>VLOOKUP(G6,TABELA!$A$2:$D$30,3,FALSE)</f>
        <v>SIM</v>
      </c>
    </row>
    <row r="7" spans="1:11" s="57" customFormat="1" ht="20.100000000000001" customHeight="1" x14ac:dyDescent="0.25">
      <c r="A7" s="58">
        <v>2143</v>
      </c>
      <c r="B7" s="59" t="s">
        <v>898</v>
      </c>
      <c r="C7" s="67" t="s">
        <v>512</v>
      </c>
      <c r="D7" s="78" t="s">
        <v>14</v>
      </c>
      <c r="E7" s="79" t="s">
        <v>288</v>
      </c>
      <c r="F7" s="76" t="str">
        <f>VLOOKUP(A7,[1]ATESTADOS!$B$4:$E$1080,4,FALSE)</f>
        <v>OK</v>
      </c>
      <c r="G7" s="59" t="s">
        <v>507</v>
      </c>
      <c r="H7" s="58" t="str">
        <f>VLOOKUP(G7,TABELA!$A$2:$D$30,4,FALSE)</f>
        <v>RJ</v>
      </c>
      <c r="I7" s="58" t="str">
        <f>VLOOKUP(G7,TABELA!$A$2:$D$30,2,FALSE)</f>
        <v>33.649.575/0001-99</v>
      </c>
      <c r="J7" s="58" t="str">
        <f>VLOOKUP(G7,TABELA!$A$2:$D$30,3,FALSE)</f>
        <v>SIM</v>
      </c>
    </row>
    <row r="8" spans="1:11" s="57" customFormat="1" ht="20.100000000000001" customHeight="1" x14ac:dyDescent="0.25">
      <c r="A8" s="79">
        <v>2951</v>
      </c>
      <c r="B8" s="80" t="s">
        <v>765</v>
      </c>
      <c r="C8" s="78" t="s">
        <v>379</v>
      </c>
      <c r="D8" s="78" t="s">
        <v>14</v>
      </c>
      <c r="E8" s="79" t="s">
        <v>12</v>
      </c>
      <c r="F8" s="76" t="str">
        <f>VLOOKUP(A8,[1]ATESTADOS!$B$4:$E$1080,4,FALSE)</f>
        <v>OK</v>
      </c>
      <c r="G8" s="80" t="s">
        <v>275</v>
      </c>
      <c r="H8" s="58" t="str">
        <f>VLOOKUP(G8,TABELA!$A$2:$D$30,4,FALSE)</f>
        <v>RJ</v>
      </c>
      <c r="I8" s="58" t="str">
        <f>VLOOKUP(G8,TABELA!$A$2:$D$30,2,FALSE)</f>
        <v>30.029.587/0001-83</v>
      </c>
      <c r="J8" s="58" t="str">
        <f>VLOOKUP(G8,TABELA!$A$2:$D$30,3,FALSE)</f>
        <v>SIM</v>
      </c>
    </row>
    <row r="9" spans="1:11" s="57" customFormat="1" ht="20.100000000000001" customHeight="1" x14ac:dyDescent="0.25">
      <c r="A9" s="76">
        <v>2774</v>
      </c>
      <c r="B9" s="80" t="s">
        <v>859</v>
      </c>
      <c r="C9" s="78" t="s">
        <v>87</v>
      </c>
      <c r="D9" s="78" t="s">
        <v>14</v>
      </c>
      <c r="E9" s="79" t="s">
        <v>288</v>
      </c>
      <c r="F9" s="76" t="str">
        <f>VLOOKUP(A9,[1]ATESTADOS!$B$4:$E$1080,4,FALSE)</f>
        <v>OK</v>
      </c>
      <c r="G9" s="80" t="s">
        <v>84</v>
      </c>
      <c r="H9" s="58" t="str">
        <f>VLOOKUP(G9,TABELA!$A$2:$D$30,4,FALSE)</f>
        <v>RN</v>
      </c>
      <c r="I9" s="58" t="str">
        <f>VLOOKUP(G9,TABELA!$A$2:$D$30,2,FALSE)</f>
        <v>09.078.148/0001-13</v>
      </c>
      <c r="J9" s="58" t="str">
        <f>VLOOKUP(G9,TABELA!$A$2:$D$30,3,FALSE)</f>
        <v>—</v>
      </c>
    </row>
    <row r="10" spans="1:11" s="57" customFormat="1" ht="20.100000000000001" customHeight="1" x14ac:dyDescent="0.25">
      <c r="A10" s="58">
        <v>3125</v>
      </c>
      <c r="B10" s="59" t="s">
        <v>924</v>
      </c>
      <c r="C10" s="67" t="s">
        <v>513</v>
      </c>
      <c r="D10" s="78" t="s">
        <v>14</v>
      </c>
      <c r="E10" s="79" t="s">
        <v>288</v>
      </c>
      <c r="F10" s="76" t="e">
        <f>VLOOKUP(A10,[1]ATESTADOS!$B$4:$E$1080,4,FALSE)</f>
        <v>#N/A</v>
      </c>
      <c r="G10" s="59" t="s">
        <v>507</v>
      </c>
      <c r="H10" s="58" t="str">
        <f>VLOOKUP(G10,TABELA!$A$2:$D$30,4,FALSE)</f>
        <v>RJ</v>
      </c>
      <c r="I10" s="58" t="str">
        <f>VLOOKUP(G10,TABELA!$A$2:$D$30,2,FALSE)</f>
        <v>33.649.575/0001-99</v>
      </c>
      <c r="J10" s="58" t="str">
        <f>VLOOKUP(G10,TABELA!$A$2:$D$30,3,FALSE)</f>
        <v>SIM</v>
      </c>
    </row>
    <row r="11" spans="1:11" s="57" customFormat="1" ht="20.100000000000001" customHeight="1" x14ac:dyDescent="0.25">
      <c r="A11" s="58">
        <v>3126</v>
      </c>
      <c r="B11" s="59" t="s">
        <v>514</v>
      </c>
      <c r="C11" s="67" t="s">
        <v>515</v>
      </c>
      <c r="D11" s="78" t="s">
        <v>14</v>
      </c>
      <c r="E11" s="79" t="s">
        <v>288</v>
      </c>
      <c r="F11" s="76" t="e">
        <f>VLOOKUP(A11,[1]ATESTADOS!$B$4:$E$1080,4,FALSE)</f>
        <v>#N/A</v>
      </c>
      <c r="G11" s="59" t="s">
        <v>507</v>
      </c>
      <c r="H11" s="58" t="str">
        <f>VLOOKUP(G11,TABELA!$A$2:$D$30,4,FALSE)</f>
        <v>RJ</v>
      </c>
      <c r="I11" s="58" t="str">
        <f>VLOOKUP(G11,TABELA!$A$2:$D$30,2,FALSE)</f>
        <v>33.649.575/0001-99</v>
      </c>
      <c r="J11" s="58" t="str">
        <f>VLOOKUP(G11,TABELA!$A$2:$D$30,3,FALSE)</f>
        <v>SIM</v>
      </c>
    </row>
    <row r="12" spans="1:11" s="57" customFormat="1" ht="20.100000000000001" customHeight="1" x14ac:dyDescent="0.25">
      <c r="A12" s="58">
        <v>2539</v>
      </c>
      <c r="B12" s="59" t="s">
        <v>899</v>
      </c>
      <c r="C12" s="67" t="s">
        <v>516</v>
      </c>
      <c r="D12" s="78" t="s">
        <v>14</v>
      </c>
      <c r="E12" s="79" t="s">
        <v>288</v>
      </c>
      <c r="F12" s="76" t="str">
        <f>VLOOKUP(A12,[1]ATESTADOS!$B$4:$E$1080,4,FALSE)</f>
        <v>OK</v>
      </c>
      <c r="G12" s="59" t="s">
        <v>507</v>
      </c>
      <c r="H12" s="58" t="str">
        <f>VLOOKUP(G12,TABELA!$A$2:$D$30,4,FALSE)</f>
        <v>RJ</v>
      </c>
      <c r="I12" s="58" t="str">
        <f>VLOOKUP(G12,TABELA!$A$2:$D$30,2,FALSE)</f>
        <v>33.649.575/0001-99</v>
      </c>
      <c r="J12" s="58" t="str">
        <f>VLOOKUP(G12,TABELA!$A$2:$D$30,3,FALSE)</f>
        <v>SIM</v>
      </c>
    </row>
    <row r="13" spans="1:11" s="57" customFormat="1" ht="20.100000000000001" customHeight="1" x14ac:dyDescent="0.25">
      <c r="A13" s="76">
        <v>515</v>
      </c>
      <c r="B13" s="80" t="s">
        <v>838</v>
      </c>
      <c r="C13" s="78" t="s">
        <v>431</v>
      </c>
      <c r="D13" s="78" t="s">
        <v>14</v>
      </c>
      <c r="E13" s="79" t="s">
        <v>12</v>
      </c>
      <c r="F13" s="76" t="str">
        <f>VLOOKUP(A13,[1]ATESTADOS!$B$4:$E$1080,4,FALSE)</f>
        <v>PENDENTE</v>
      </c>
      <c r="G13" s="80" t="s">
        <v>420</v>
      </c>
      <c r="H13" s="58" t="str">
        <f>VLOOKUP(G13,TABELA!$A$2:$D$30,4,FALSE)</f>
        <v>RN</v>
      </c>
      <c r="I13" s="58" t="str">
        <f>VLOOKUP(G13,TABELA!$A$2:$D$30,2,FALSE)</f>
        <v>32.280.657/0001-46</v>
      </c>
      <c r="J13" s="58" t="str">
        <f>VLOOKUP(G13,TABELA!$A$2:$D$30,3,FALSE)</f>
        <v>—</v>
      </c>
    </row>
    <row r="14" spans="1:11" s="57" customFormat="1" ht="20.100000000000001" customHeight="1" x14ac:dyDescent="0.25">
      <c r="A14" s="79">
        <v>1034</v>
      </c>
      <c r="B14" s="80" t="s">
        <v>766</v>
      </c>
      <c r="C14" s="78" t="s">
        <v>380</v>
      </c>
      <c r="D14" s="78" t="s">
        <v>14</v>
      </c>
      <c r="E14" s="79" t="s">
        <v>12</v>
      </c>
      <c r="F14" s="76" t="str">
        <f>VLOOKUP(A14,[1]ATESTADOS!$B$4:$E$1080,4,FALSE)</f>
        <v>OK</v>
      </c>
      <c r="G14" s="80" t="s">
        <v>275</v>
      </c>
      <c r="H14" s="58" t="str">
        <f>VLOOKUP(G14,TABELA!$A$2:$D$30,4,FALSE)</f>
        <v>RJ</v>
      </c>
      <c r="I14" s="58" t="str">
        <f>VLOOKUP(G14,TABELA!$A$2:$D$30,2,FALSE)</f>
        <v>30.029.587/0001-83</v>
      </c>
      <c r="J14" s="58" t="str">
        <f>VLOOKUP(G14,TABELA!$A$2:$D$30,3,FALSE)</f>
        <v>SIM</v>
      </c>
    </row>
    <row r="15" spans="1:11" s="57" customFormat="1" ht="20.100000000000001" customHeight="1" x14ac:dyDescent="0.25">
      <c r="A15" s="58">
        <v>2136</v>
      </c>
      <c r="B15" s="59" t="s">
        <v>920</v>
      </c>
      <c r="C15" s="67" t="s">
        <v>517</v>
      </c>
      <c r="D15" s="58" t="s">
        <v>13</v>
      </c>
      <c r="E15" s="79" t="s">
        <v>8</v>
      </c>
      <c r="F15" s="76" t="str">
        <f>VLOOKUP(A15,[1]ATESTADOS!$B$4:$E$1080,4,FALSE)</f>
        <v>PENDENTE</v>
      </c>
      <c r="G15" s="59" t="s">
        <v>507</v>
      </c>
      <c r="H15" s="58" t="str">
        <f>VLOOKUP(G15,TABELA!$A$2:$D$30,4,FALSE)</f>
        <v>RJ</v>
      </c>
      <c r="I15" s="58" t="str">
        <f>VLOOKUP(G15,TABELA!$A$2:$D$30,2,FALSE)</f>
        <v>33.649.575/0001-99</v>
      </c>
      <c r="J15" s="58" t="str">
        <f>VLOOKUP(G15,TABELA!$A$2:$D$30,3,FALSE)</f>
        <v>SIM</v>
      </c>
    </row>
    <row r="16" spans="1:11" s="57" customFormat="1" ht="20.100000000000001" customHeight="1" x14ac:dyDescent="0.25">
      <c r="A16" s="76">
        <v>2219</v>
      </c>
      <c r="B16" s="80" t="s">
        <v>804</v>
      </c>
      <c r="C16" s="78" t="s">
        <v>212</v>
      </c>
      <c r="D16" s="58" t="s">
        <v>13</v>
      </c>
      <c r="E16" s="79" t="s">
        <v>8</v>
      </c>
      <c r="F16" s="76" t="str">
        <f>VLOOKUP(A16,[1]ATESTADOS!$B$4:$E$1080,4,FALSE)</f>
        <v>OK</v>
      </c>
      <c r="G16" s="82" t="s">
        <v>211</v>
      </c>
      <c r="H16" s="58" t="str">
        <f>VLOOKUP(G16,TABELA!$A$2:$D$30,4,FALSE)</f>
        <v>PR</v>
      </c>
      <c r="I16" s="58" t="str">
        <f>VLOOKUP(G16,TABELA!$A$2:$D$30,2,FALSE)</f>
        <v>78.417.425/0001-10</v>
      </c>
      <c r="J16" s="58" t="str">
        <f>VLOOKUP(G16,TABELA!$A$2:$D$30,3,FALSE)</f>
        <v>—</v>
      </c>
    </row>
    <row r="17" spans="1:10" s="57" customFormat="1" ht="20.100000000000001" customHeight="1" x14ac:dyDescent="0.25">
      <c r="A17" s="76">
        <v>3006</v>
      </c>
      <c r="B17" s="80" t="s">
        <v>826</v>
      </c>
      <c r="C17" s="78" t="s">
        <v>441</v>
      </c>
      <c r="D17" s="78" t="s">
        <v>14</v>
      </c>
      <c r="E17" s="79" t="s">
        <v>12</v>
      </c>
      <c r="F17" s="76" t="str">
        <f>VLOOKUP(A17,[1]ATESTADOS!$B$4:$E$1080,4,FALSE)</f>
        <v>OK</v>
      </c>
      <c r="G17" s="80" t="s">
        <v>301</v>
      </c>
      <c r="H17" s="58" t="str">
        <f>VLOOKUP(G17,TABELA!$A$2:$D$30,4,FALSE)</f>
        <v>PA</v>
      </c>
      <c r="I17" s="58" t="str">
        <f>VLOOKUP(G17,TABELA!$A$2:$D$30,2,FALSE)</f>
        <v>02.085.922/0001-76</v>
      </c>
      <c r="J17" s="58" t="str">
        <f>VLOOKUP(G17,TABELA!$A$2:$D$30,3,FALSE)</f>
        <v>SIM</v>
      </c>
    </row>
    <row r="18" spans="1:10" s="57" customFormat="1" ht="20.100000000000001" customHeight="1" x14ac:dyDescent="0.25">
      <c r="A18" s="79">
        <v>2039</v>
      </c>
      <c r="B18" s="80" t="s">
        <v>311</v>
      </c>
      <c r="C18" s="78" t="s">
        <v>312</v>
      </c>
      <c r="D18" s="78" t="s">
        <v>14</v>
      </c>
      <c r="E18" s="79" t="s">
        <v>12</v>
      </c>
      <c r="F18" s="76" t="str">
        <f>VLOOKUP(A18,[1]ATESTADOS!$B$4:$E$1080,4,FALSE)</f>
        <v>PENDENTE</v>
      </c>
      <c r="G18" s="80" t="s">
        <v>300</v>
      </c>
      <c r="H18" s="58" t="str">
        <f>VLOOKUP(G18,TABELA!$A$2:$D$30,4,FALSE)</f>
        <v>DF</v>
      </c>
      <c r="I18" s="58" t="str">
        <f>VLOOKUP(G18,TABELA!$A$2:$D$30,2,FALSE)</f>
        <v>30.195.829/0001-28</v>
      </c>
      <c r="J18" s="58" t="str">
        <f>VLOOKUP(G18,TABELA!$A$2:$D$30,3,FALSE)</f>
        <v>—</v>
      </c>
    </row>
    <row r="19" spans="1:10" s="57" customFormat="1" ht="20.100000000000001" customHeight="1" x14ac:dyDescent="0.25">
      <c r="A19" s="79">
        <v>2941</v>
      </c>
      <c r="B19" s="80" t="s">
        <v>767</v>
      </c>
      <c r="C19" s="78" t="s">
        <v>381</v>
      </c>
      <c r="D19" s="78" t="s">
        <v>14</v>
      </c>
      <c r="E19" s="79" t="s">
        <v>288</v>
      </c>
      <c r="F19" s="76" t="str">
        <f>VLOOKUP(A19,[1]ATESTADOS!$B$4:$E$1080,4,FALSE)</f>
        <v>OK</v>
      </c>
      <c r="G19" s="80" t="s">
        <v>275</v>
      </c>
      <c r="H19" s="58" t="str">
        <f>VLOOKUP(G19,TABELA!$A$2:$D$30,4,FALSE)</f>
        <v>RJ</v>
      </c>
      <c r="I19" s="58" t="str">
        <f>VLOOKUP(G19,TABELA!$A$2:$D$30,2,FALSE)</f>
        <v>30.029.587/0001-83</v>
      </c>
      <c r="J19" s="58" t="str">
        <f>VLOOKUP(G19,TABELA!$A$2:$D$30,3,FALSE)</f>
        <v>SIM</v>
      </c>
    </row>
    <row r="20" spans="1:10" s="57" customFormat="1" ht="20.100000000000001" customHeight="1" x14ac:dyDescent="0.25">
      <c r="A20" s="76">
        <v>525</v>
      </c>
      <c r="B20" s="80" t="s">
        <v>644</v>
      </c>
      <c r="C20" s="78" t="s">
        <v>163</v>
      </c>
      <c r="D20" s="78" t="s">
        <v>14</v>
      </c>
      <c r="E20" s="79" t="s">
        <v>12</v>
      </c>
      <c r="F20" s="76" t="str">
        <f>VLOOKUP(A20,[1]ATESTADOS!$B$4:$E$1080,4,FALSE)</f>
        <v>OK</v>
      </c>
      <c r="G20" s="80" t="s">
        <v>142</v>
      </c>
      <c r="H20" s="58" t="str">
        <f>VLOOKUP(G20,TABELA!$A$2:$D$30,4,FALSE)</f>
        <v>RJ</v>
      </c>
      <c r="I20" s="58" t="str">
        <f>VLOOKUP(G20,TABELA!$A$2:$D$30,2,FALSE)</f>
        <v>33.617.465/0001-45</v>
      </c>
      <c r="J20" s="58" t="str">
        <f>VLOOKUP(G20,TABELA!$A$2:$D$30,3,FALSE)</f>
        <v>SIM</v>
      </c>
    </row>
    <row r="21" spans="1:10" s="57" customFormat="1" ht="20.100000000000001" customHeight="1" x14ac:dyDescent="0.25">
      <c r="A21" s="76">
        <v>2920</v>
      </c>
      <c r="B21" s="77" t="s">
        <v>860</v>
      </c>
      <c r="C21" s="78" t="s">
        <v>85</v>
      </c>
      <c r="D21" s="78" t="s">
        <v>14</v>
      </c>
      <c r="E21" s="79" t="s">
        <v>288</v>
      </c>
      <c r="F21" s="76" t="str">
        <f>VLOOKUP(A21,[1]ATESTADOS!$B$4:$E$1080,4,FALSE)</f>
        <v>OK</v>
      </c>
      <c r="G21" s="80" t="s">
        <v>84</v>
      </c>
      <c r="H21" s="58" t="str">
        <f>VLOOKUP(G21,TABELA!$A$2:$D$30,4,FALSE)</f>
        <v>RN</v>
      </c>
      <c r="I21" s="58" t="str">
        <f>VLOOKUP(G21,TABELA!$A$2:$D$30,2,FALSE)</f>
        <v>09.078.148/0001-13</v>
      </c>
      <c r="J21" s="58" t="str">
        <f>VLOOKUP(G21,TABELA!$A$2:$D$30,3,FALSE)</f>
        <v>—</v>
      </c>
    </row>
    <row r="22" spans="1:10" s="57" customFormat="1" ht="20.100000000000001" customHeight="1" x14ac:dyDescent="0.25">
      <c r="A22" s="76">
        <v>1085</v>
      </c>
      <c r="B22" s="77" t="s">
        <v>191</v>
      </c>
      <c r="C22" s="78" t="s">
        <v>192</v>
      </c>
      <c r="D22" s="58" t="s">
        <v>13</v>
      </c>
      <c r="E22" s="79" t="s">
        <v>12</v>
      </c>
      <c r="F22" s="76" t="str">
        <f>VLOOKUP(A22,[1]ATESTADOS!$B$4:$E$1080,4,FALSE)</f>
        <v>OK</v>
      </c>
      <c r="G22" s="80" t="s">
        <v>189</v>
      </c>
      <c r="H22" s="58" t="str">
        <f>VLOOKUP(G22,TABELA!$A$2:$D$30,4,FALSE)</f>
        <v>SP</v>
      </c>
      <c r="I22" s="58" t="str">
        <f>VLOOKUP(G22,TABELA!$A$2:$D$30,2,FALSE)</f>
        <v>61.902.722/0001-26</v>
      </c>
      <c r="J22" s="58" t="str">
        <f>VLOOKUP(G22,TABELA!$A$2:$D$30,3,FALSE)</f>
        <v>SIM</v>
      </c>
    </row>
    <row r="23" spans="1:10" s="57" customFormat="1" ht="20.100000000000001" customHeight="1" x14ac:dyDescent="0.25">
      <c r="A23" s="58">
        <v>2924</v>
      </c>
      <c r="B23" s="59" t="s">
        <v>518</v>
      </c>
      <c r="C23" s="67" t="s">
        <v>519</v>
      </c>
      <c r="D23" s="58" t="s">
        <v>13</v>
      </c>
      <c r="E23" s="79" t="s">
        <v>288</v>
      </c>
      <c r="F23" s="76" t="str">
        <f>VLOOKUP(A23,[1]ATESTADOS!$B$4:$E$1080,4,FALSE)</f>
        <v>OK</v>
      </c>
      <c r="G23" s="59" t="s">
        <v>507</v>
      </c>
      <c r="H23" s="58" t="str">
        <f>VLOOKUP(G23,TABELA!$A$2:$D$30,4,FALSE)</f>
        <v>RJ</v>
      </c>
      <c r="I23" s="58" t="str">
        <f>VLOOKUP(G23,TABELA!$A$2:$D$30,2,FALSE)</f>
        <v>33.649.575/0001-99</v>
      </c>
      <c r="J23" s="58" t="str">
        <f>VLOOKUP(G23,TABELA!$A$2:$D$30,3,FALSE)</f>
        <v>SIM</v>
      </c>
    </row>
    <row r="24" spans="1:10" s="57" customFormat="1" ht="20.100000000000001" customHeight="1" x14ac:dyDescent="0.25">
      <c r="A24" s="117">
        <v>672</v>
      </c>
      <c r="B24" s="59" t="s">
        <v>520</v>
      </c>
      <c r="C24" s="67" t="s">
        <v>521</v>
      </c>
      <c r="D24" s="58" t="s">
        <v>13</v>
      </c>
      <c r="E24" s="79" t="s">
        <v>8</v>
      </c>
      <c r="F24" s="76" t="str">
        <f>VLOOKUP(A24,[1]ATESTADOS!$B$4:$E$1080,4,FALSE)</f>
        <v>OK</v>
      </c>
      <c r="G24" s="59" t="s">
        <v>507</v>
      </c>
      <c r="H24" s="58" t="str">
        <f>VLOOKUP(G24,TABELA!$A$2:$D$30,4,FALSE)</f>
        <v>RJ</v>
      </c>
      <c r="I24" s="58" t="str">
        <f>VLOOKUP(G24,TABELA!$A$2:$D$30,2,FALSE)</f>
        <v>33.649.575/0001-99</v>
      </c>
      <c r="J24" s="58" t="str">
        <f>VLOOKUP(G24,TABELA!$A$2:$D$30,3,FALSE)</f>
        <v>SIM</v>
      </c>
    </row>
    <row r="25" spans="1:10" s="57" customFormat="1" ht="20.100000000000001" customHeight="1" x14ac:dyDescent="0.25">
      <c r="A25" s="76">
        <v>3129</v>
      </c>
      <c r="B25" s="80" t="s">
        <v>827</v>
      </c>
      <c r="C25" s="78" t="s">
        <v>440</v>
      </c>
      <c r="D25" s="78" t="s">
        <v>14</v>
      </c>
      <c r="E25" s="79" t="s">
        <v>12</v>
      </c>
      <c r="F25" s="76" t="e">
        <f>VLOOKUP(A25,[1]ATESTADOS!$B$4:$E$1080,4,FALSE)</f>
        <v>#N/A</v>
      </c>
      <c r="G25" s="80" t="s">
        <v>301</v>
      </c>
      <c r="H25" s="58" t="str">
        <f>VLOOKUP(G25,TABELA!$A$2:$D$30,4,FALSE)</f>
        <v>PA</v>
      </c>
      <c r="I25" s="58" t="str">
        <f>VLOOKUP(G25,TABELA!$A$2:$D$30,2,FALSE)</f>
        <v>02.085.922/0001-76</v>
      </c>
      <c r="J25" s="58" t="str">
        <f>VLOOKUP(G25,TABELA!$A$2:$D$30,3,FALSE)</f>
        <v>SIM</v>
      </c>
    </row>
    <row r="26" spans="1:10" s="57" customFormat="1" ht="20.100000000000001" customHeight="1" x14ac:dyDescent="0.25">
      <c r="A26" s="79">
        <v>2955</v>
      </c>
      <c r="B26" s="80" t="s">
        <v>336</v>
      </c>
      <c r="C26" s="78" t="s">
        <v>337</v>
      </c>
      <c r="D26" s="78" t="s">
        <v>14</v>
      </c>
      <c r="E26" s="79" t="s">
        <v>288</v>
      </c>
      <c r="F26" s="76" t="str">
        <f>VLOOKUP(A26,[1]ATESTADOS!$B$4:$E$1080,4,FALSE)</f>
        <v>OK</v>
      </c>
      <c r="G26" s="80" t="s">
        <v>331</v>
      </c>
      <c r="H26" s="58" t="str">
        <f>VLOOKUP(G26,TABELA!$A$2:$D$30,4,FALSE)</f>
        <v>DF</v>
      </c>
      <c r="I26" s="58" t="str">
        <f>VLOOKUP(G26,TABELA!$A$2:$D$30,2,FALSE)</f>
        <v>14.688.122/0001-27</v>
      </c>
      <c r="J26" s="58" t="str">
        <f>VLOOKUP(G26,TABELA!$A$2:$D$30,3,FALSE)</f>
        <v>—</v>
      </c>
    </row>
    <row r="27" spans="1:10" s="57" customFormat="1" ht="20.100000000000001" customHeight="1" x14ac:dyDescent="0.25">
      <c r="A27" s="79">
        <v>2340</v>
      </c>
      <c r="B27" s="80" t="s">
        <v>768</v>
      </c>
      <c r="C27" s="78" t="s">
        <v>382</v>
      </c>
      <c r="D27" s="78" t="s">
        <v>14</v>
      </c>
      <c r="E27" s="79" t="s">
        <v>12</v>
      </c>
      <c r="F27" s="76" t="str">
        <f>VLOOKUP(A27,[1]ATESTADOS!$B$4:$E$1080,4,FALSE)</f>
        <v>OK</v>
      </c>
      <c r="G27" s="80" t="s">
        <v>275</v>
      </c>
      <c r="H27" s="58" t="str">
        <f>VLOOKUP(G27,TABELA!$A$2:$D$30,4,FALSE)</f>
        <v>RJ</v>
      </c>
      <c r="I27" s="58" t="str">
        <f>VLOOKUP(G27,TABELA!$A$2:$D$30,2,FALSE)</f>
        <v>30.029.587/0001-83</v>
      </c>
      <c r="J27" s="58" t="str">
        <f>VLOOKUP(G27,TABELA!$A$2:$D$30,3,FALSE)</f>
        <v>SIM</v>
      </c>
    </row>
    <row r="28" spans="1:10" s="57" customFormat="1" ht="20.100000000000001" customHeight="1" x14ac:dyDescent="0.25">
      <c r="A28" s="79">
        <v>2254</v>
      </c>
      <c r="B28" s="80" t="s">
        <v>813</v>
      </c>
      <c r="C28" s="78" t="s">
        <v>346</v>
      </c>
      <c r="D28" s="78" t="s">
        <v>14</v>
      </c>
      <c r="E28" s="79" t="s">
        <v>288</v>
      </c>
      <c r="F28" s="76" t="str">
        <f>VLOOKUP(A28,[1]ATESTADOS!$B$4:$E$1080,4,FALSE)</f>
        <v>OK</v>
      </c>
      <c r="G28" s="80" t="s">
        <v>277</v>
      </c>
      <c r="H28" s="58" t="str">
        <f>VLOOKUP(G28,TABELA!$A$2:$D$30,4,FALSE)</f>
        <v>SC</v>
      </c>
      <c r="I28" s="58" t="str">
        <f>VLOOKUP(G28,TABELA!$A$2:$D$30,2,FALSE)</f>
        <v>80.674.682/0001-57</v>
      </c>
      <c r="J28" s="58" t="str">
        <f>VLOOKUP(G28,TABELA!$A$2:$D$30,3,FALSE)</f>
        <v>—</v>
      </c>
    </row>
    <row r="29" spans="1:10" s="57" customFormat="1" ht="20.100000000000001" customHeight="1" x14ac:dyDescent="0.25">
      <c r="A29" s="76">
        <v>2632</v>
      </c>
      <c r="B29" s="80" t="s">
        <v>769</v>
      </c>
      <c r="C29" s="78" t="s">
        <v>383</v>
      </c>
      <c r="D29" s="78" t="s">
        <v>13</v>
      </c>
      <c r="E29" s="79" t="s">
        <v>288</v>
      </c>
      <c r="F29" s="76" t="str">
        <f>VLOOKUP(A29,[1]ATESTADOS!$B$4:$E$1080,4,FALSE)</f>
        <v>OK</v>
      </c>
      <c r="G29" s="80" t="s">
        <v>275</v>
      </c>
      <c r="H29" s="58" t="str">
        <f>VLOOKUP(G29,TABELA!$A$2:$D$30,4,FALSE)</f>
        <v>RJ</v>
      </c>
      <c r="I29" s="58" t="str">
        <f>VLOOKUP(G29,TABELA!$A$2:$D$30,2,FALSE)</f>
        <v>30.029.587/0001-83</v>
      </c>
      <c r="J29" s="58" t="str">
        <f>VLOOKUP(G29,TABELA!$A$2:$D$30,3,FALSE)</f>
        <v>SIM</v>
      </c>
    </row>
    <row r="30" spans="1:10" s="57" customFormat="1" ht="20.100000000000001" customHeight="1" x14ac:dyDescent="0.25">
      <c r="A30" s="58">
        <v>2963</v>
      </c>
      <c r="B30" s="59" t="s">
        <v>947</v>
      </c>
      <c r="C30" s="67" t="s">
        <v>671</v>
      </c>
      <c r="D30" s="58" t="s">
        <v>13</v>
      </c>
      <c r="E30" s="79" t="s">
        <v>12</v>
      </c>
      <c r="F30" s="76" t="str">
        <f>VLOOKUP(A30,[1]ATESTADOS!$B$4:$E$1080,4,FALSE)</f>
        <v>OK</v>
      </c>
      <c r="G30" s="59" t="s">
        <v>215</v>
      </c>
      <c r="H30" s="58" t="str">
        <f>VLOOKUP(G30,TABELA!$A$2:$D$30,4,FALSE)</f>
        <v>RS</v>
      </c>
      <c r="I30" s="58" t="str">
        <f>VLOOKUP(G30,TABELA!$A$2:$D$30,2,FALSE)</f>
        <v>92.841.279/0001-54</v>
      </c>
      <c r="J30" s="58" t="str">
        <f>VLOOKUP(G30,TABELA!$A$2:$D$30,3,FALSE)</f>
        <v>SIM</v>
      </c>
    </row>
    <row r="31" spans="1:10" s="57" customFormat="1" ht="20.100000000000001" customHeight="1" x14ac:dyDescent="0.25">
      <c r="A31" s="117">
        <v>657</v>
      </c>
      <c r="B31" s="59" t="s">
        <v>522</v>
      </c>
      <c r="C31" s="67" t="s">
        <v>523</v>
      </c>
      <c r="D31" s="58" t="s">
        <v>13</v>
      </c>
      <c r="E31" s="79" t="s">
        <v>12</v>
      </c>
      <c r="F31" s="76" t="str">
        <f>VLOOKUP(A31,[1]ATESTADOS!$B$4:$E$1080,4,FALSE)</f>
        <v>OK</v>
      </c>
      <c r="G31" s="59" t="s">
        <v>507</v>
      </c>
      <c r="H31" s="58" t="str">
        <f>VLOOKUP(G31,TABELA!$A$2:$D$30,4,FALSE)</f>
        <v>RJ</v>
      </c>
      <c r="I31" s="58" t="str">
        <f>VLOOKUP(G31,TABELA!$A$2:$D$30,2,FALSE)</f>
        <v>33.649.575/0001-99</v>
      </c>
      <c r="J31" s="58" t="str">
        <f>VLOOKUP(G31,TABELA!$A$2:$D$30,3,FALSE)</f>
        <v>SIM</v>
      </c>
    </row>
    <row r="32" spans="1:10" s="57" customFormat="1" ht="20.100000000000001" customHeight="1" x14ac:dyDescent="0.25">
      <c r="A32" s="58">
        <v>2922</v>
      </c>
      <c r="B32" s="59" t="s">
        <v>524</v>
      </c>
      <c r="C32" s="67" t="s">
        <v>525</v>
      </c>
      <c r="D32" s="78" t="s">
        <v>14</v>
      </c>
      <c r="E32" s="79" t="s">
        <v>288</v>
      </c>
      <c r="F32" s="76" t="str">
        <f>VLOOKUP(A32,[1]ATESTADOS!$B$4:$E$1080,4,FALSE)</f>
        <v>OK</v>
      </c>
      <c r="G32" s="59" t="s">
        <v>639</v>
      </c>
      <c r="H32" s="58" t="str">
        <f>VLOOKUP(G32,TABELA!$A$2:$D$30,4,FALSE)</f>
        <v>RS</v>
      </c>
      <c r="I32" s="58" t="str">
        <f>VLOOKUP(G32,TABELA!$A$2:$D$30,2,FALSE)</f>
        <v>92.238.153/0001-90</v>
      </c>
      <c r="J32" s="58" t="str">
        <f>VLOOKUP(G32,TABELA!$A$2:$D$30,3,FALSE)</f>
        <v>—</v>
      </c>
    </row>
    <row r="33" spans="1:10" s="57" customFormat="1" ht="20.100000000000001" customHeight="1" x14ac:dyDescent="0.25">
      <c r="A33" s="79">
        <v>3151</v>
      </c>
      <c r="B33" s="80" t="s">
        <v>641</v>
      </c>
      <c r="C33" s="78" t="s">
        <v>256</v>
      </c>
      <c r="D33" s="58" t="s">
        <v>13</v>
      </c>
      <c r="E33" s="79" t="s">
        <v>288</v>
      </c>
      <c r="F33" s="76" t="e">
        <f>VLOOKUP(A33,[1]ATESTADOS!$B$4:$E$1080,4,FALSE)</f>
        <v>#N/A</v>
      </c>
      <c r="G33" s="80" t="s">
        <v>189</v>
      </c>
      <c r="H33" s="58" t="str">
        <f>VLOOKUP(G33,TABELA!$A$2:$D$30,4,FALSE)</f>
        <v>SP</v>
      </c>
      <c r="I33" s="58" t="str">
        <f>VLOOKUP(G33,TABELA!$A$2:$D$30,2,FALSE)</f>
        <v>61.902.722/0001-26</v>
      </c>
      <c r="J33" s="58" t="str">
        <f>VLOOKUP(G33,TABELA!$A$2:$D$30,3,FALSE)</f>
        <v>SIM</v>
      </c>
    </row>
    <row r="34" spans="1:10" s="57" customFormat="1" ht="20.100000000000001" customHeight="1" x14ac:dyDescent="0.25">
      <c r="A34" s="58">
        <v>3020</v>
      </c>
      <c r="B34" s="59" t="s">
        <v>950</v>
      </c>
      <c r="C34" s="67" t="s">
        <v>676</v>
      </c>
      <c r="D34" s="58" t="s">
        <v>13</v>
      </c>
      <c r="E34" s="79" t="s">
        <v>288</v>
      </c>
      <c r="F34" s="76" t="str">
        <f>VLOOKUP(A34,[1]ATESTADOS!$B$4:$E$1080,4,FALSE)</f>
        <v>OK</v>
      </c>
      <c r="G34" s="59" t="s">
        <v>215</v>
      </c>
      <c r="H34" s="58" t="str">
        <f>VLOOKUP(G34,TABELA!$A$2:$D$30,4,FALSE)</f>
        <v>RS</v>
      </c>
      <c r="I34" s="58" t="str">
        <f>VLOOKUP(G34,TABELA!$A$2:$D$30,2,FALSE)</f>
        <v>92.841.279/0001-54</v>
      </c>
      <c r="J34" s="58" t="str">
        <f>VLOOKUP(G34,TABELA!$A$2:$D$30,3,FALSE)</f>
        <v>SIM</v>
      </c>
    </row>
    <row r="35" spans="1:10" s="57" customFormat="1" ht="20.100000000000001" customHeight="1" x14ac:dyDescent="0.25">
      <c r="A35" s="117">
        <v>651</v>
      </c>
      <c r="B35" s="59" t="s">
        <v>526</v>
      </c>
      <c r="C35" s="67" t="s">
        <v>527</v>
      </c>
      <c r="D35" s="58" t="s">
        <v>13</v>
      </c>
      <c r="E35" s="79" t="s">
        <v>8</v>
      </c>
      <c r="F35" s="76" t="str">
        <f>VLOOKUP(A35,[1]ATESTADOS!$B$4:$E$1080,4,FALSE)</f>
        <v>OK</v>
      </c>
      <c r="G35" s="59" t="s">
        <v>507</v>
      </c>
      <c r="H35" s="58" t="str">
        <f>VLOOKUP(G35,TABELA!$A$2:$D$30,4,FALSE)</f>
        <v>RJ</v>
      </c>
      <c r="I35" s="58" t="str">
        <f>VLOOKUP(G35,TABELA!$A$2:$D$30,2,FALSE)</f>
        <v>33.649.575/0001-99</v>
      </c>
      <c r="J35" s="58" t="str">
        <f>VLOOKUP(G35,TABELA!$A$2:$D$30,3,FALSE)</f>
        <v>SIM</v>
      </c>
    </row>
    <row r="36" spans="1:10" s="57" customFormat="1" ht="20.100000000000001" customHeight="1" x14ac:dyDescent="0.25">
      <c r="A36" s="76">
        <v>2201</v>
      </c>
      <c r="B36" s="80" t="s">
        <v>761</v>
      </c>
      <c r="C36" s="78" t="s">
        <v>466</v>
      </c>
      <c r="D36" s="78" t="s">
        <v>14</v>
      </c>
      <c r="E36" s="79" t="s">
        <v>10</v>
      </c>
      <c r="F36" s="76" t="str">
        <f>VLOOKUP(A36,[1]ATESTADOS!$B$4:$E$1080,4,FALSE)</f>
        <v>OK</v>
      </c>
      <c r="G36" s="80" t="s">
        <v>299</v>
      </c>
      <c r="H36" s="58" t="str">
        <f>VLOOKUP(G36,TABELA!$A$2:$D$30,4,FALSE)</f>
        <v>SC</v>
      </c>
      <c r="I36" s="58" t="str">
        <f>VLOOKUP(G36,TABELA!$A$2:$D$30,2,FALSE)</f>
        <v>82.660.622/0001-00</v>
      </c>
      <c r="J36" s="58" t="str">
        <f>VLOOKUP(G36,TABELA!$A$2:$D$30,3,FALSE)</f>
        <v>—</v>
      </c>
    </row>
    <row r="37" spans="1:10" s="57" customFormat="1" ht="20.100000000000001" customHeight="1" x14ac:dyDescent="0.25">
      <c r="A37" s="76">
        <v>2610</v>
      </c>
      <c r="B37" s="80" t="s">
        <v>885</v>
      </c>
      <c r="C37" s="78" t="s">
        <v>487</v>
      </c>
      <c r="D37" s="58" t="s">
        <v>13</v>
      </c>
      <c r="E37" s="79" t="s">
        <v>288</v>
      </c>
      <c r="F37" s="76" t="str">
        <f>VLOOKUP(A37,[1]ATESTADOS!$B$4:$E$1080,4,FALSE)</f>
        <v>OK</v>
      </c>
      <c r="G37" s="80" t="s">
        <v>247</v>
      </c>
      <c r="H37" s="58" t="str">
        <f>VLOOKUP(G37,TABELA!$A$2:$D$30,4,FALSE)</f>
        <v>BA</v>
      </c>
      <c r="I37" s="58" t="str">
        <f>VLOOKUP(G37,TABELA!$A$2:$D$30,2,FALSE)</f>
        <v>15.217.003/0001-59</v>
      </c>
      <c r="J37" s="58" t="str">
        <f>VLOOKUP(G37,TABELA!$A$2:$D$30,3,FALSE)</f>
        <v>—</v>
      </c>
    </row>
    <row r="38" spans="1:10" s="57" customFormat="1" ht="20.100000000000001" customHeight="1" x14ac:dyDescent="0.25">
      <c r="A38" s="58">
        <v>2358</v>
      </c>
      <c r="B38" s="59" t="s">
        <v>751</v>
      </c>
      <c r="C38" s="67" t="s">
        <v>224</v>
      </c>
      <c r="D38" s="58" t="s">
        <v>13</v>
      </c>
      <c r="E38" s="79" t="s">
        <v>8</v>
      </c>
      <c r="F38" s="76" t="str">
        <f>VLOOKUP(A38,[1]ATESTADOS!$B$4:$E$1080,4,FALSE)</f>
        <v>PENDENTE</v>
      </c>
      <c r="G38" s="80" t="s">
        <v>117</v>
      </c>
      <c r="H38" s="58" t="str">
        <f>VLOOKUP(G38,TABELA!$A$2:$D$30,4,FALSE)</f>
        <v>ES</v>
      </c>
      <c r="I38" s="58" t="str">
        <f>VLOOKUP(G38,TABELA!$A$2:$D$30,2,FALSE)</f>
        <v>28.165.207/0001-35</v>
      </c>
      <c r="J38" s="58"/>
    </row>
    <row r="39" spans="1:10" s="57" customFormat="1" ht="20.100000000000001" customHeight="1" x14ac:dyDescent="0.25">
      <c r="A39" s="58">
        <v>2245</v>
      </c>
      <c r="B39" s="59" t="s">
        <v>752</v>
      </c>
      <c r="C39" s="67" t="s">
        <v>223</v>
      </c>
      <c r="D39" s="58" t="s">
        <v>13</v>
      </c>
      <c r="E39" s="79" t="s">
        <v>8</v>
      </c>
      <c r="F39" s="76" t="str">
        <f>VLOOKUP(A39,[1]ATESTADOS!$B$4:$E$1080,4,FALSE)</f>
        <v>OK</v>
      </c>
      <c r="G39" s="80" t="s">
        <v>117</v>
      </c>
      <c r="H39" s="58" t="str">
        <f>VLOOKUP(G39,TABELA!$A$2:$D$30,4,FALSE)</f>
        <v>ES</v>
      </c>
      <c r="I39" s="58" t="str">
        <f>VLOOKUP(G39,TABELA!$A$2:$D$30,2,FALSE)</f>
        <v>28.165.207/0001-35</v>
      </c>
      <c r="J39" s="58"/>
    </row>
    <row r="40" spans="1:10" s="57" customFormat="1" ht="20.100000000000001" customHeight="1" x14ac:dyDescent="0.25">
      <c r="A40" s="58">
        <v>3127</v>
      </c>
      <c r="B40" s="59" t="s">
        <v>925</v>
      </c>
      <c r="C40" s="67" t="s">
        <v>528</v>
      </c>
      <c r="D40" s="58" t="s">
        <v>13</v>
      </c>
      <c r="E40" s="79" t="s">
        <v>288</v>
      </c>
      <c r="F40" s="76" t="e">
        <f>VLOOKUP(A40,[1]ATESTADOS!$B$4:$E$1080,4,FALSE)</f>
        <v>#N/A</v>
      </c>
      <c r="G40" s="59" t="s">
        <v>507</v>
      </c>
      <c r="H40" s="58" t="str">
        <f>VLOOKUP(G40,TABELA!$A$2:$D$30,4,FALSE)</f>
        <v>RJ</v>
      </c>
      <c r="I40" s="58" t="str">
        <f>VLOOKUP(G40,TABELA!$A$2:$D$30,2,FALSE)</f>
        <v>33.649.575/0001-99</v>
      </c>
      <c r="J40" s="58" t="str">
        <f>VLOOKUP(G40,TABELA!$A$2:$D$30,3,FALSE)</f>
        <v>SIM</v>
      </c>
    </row>
    <row r="41" spans="1:10" s="57" customFormat="1" ht="20.100000000000001" customHeight="1" x14ac:dyDescent="0.25">
      <c r="A41" s="76">
        <v>2962</v>
      </c>
      <c r="B41" s="80" t="s">
        <v>770</v>
      </c>
      <c r="C41" s="78" t="s">
        <v>384</v>
      </c>
      <c r="D41" s="78" t="s">
        <v>13</v>
      </c>
      <c r="E41" s="79" t="s">
        <v>12</v>
      </c>
      <c r="F41" s="76" t="str">
        <f>VLOOKUP(A41,[1]ATESTADOS!$B$4:$E$1080,4,FALSE)</f>
        <v>OK</v>
      </c>
      <c r="G41" s="80" t="s">
        <v>275</v>
      </c>
      <c r="H41" s="58" t="str">
        <f>VLOOKUP(G41,TABELA!$A$2:$D$30,4,FALSE)</f>
        <v>RJ</v>
      </c>
      <c r="I41" s="58" t="str">
        <f>VLOOKUP(G41,TABELA!$A$2:$D$30,2,FALSE)</f>
        <v>30.029.587/0001-83</v>
      </c>
      <c r="J41" s="58" t="str">
        <f>VLOOKUP(G41,TABELA!$A$2:$D$30,3,FALSE)</f>
        <v>SIM</v>
      </c>
    </row>
    <row r="42" spans="1:10" s="57" customFormat="1" ht="20.100000000000001" customHeight="1" x14ac:dyDescent="0.25">
      <c r="A42" s="76">
        <v>72</v>
      </c>
      <c r="B42" s="80" t="s">
        <v>883</v>
      </c>
      <c r="C42" s="78" t="s">
        <v>485</v>
      </c>
      <c r="D42" s="58" t="s">
        <v>13</v>
      </c>
      <c r="E42" s="79" t="s">
        <v>12</v>
      </c>
      <c r="F42" s="76" t="str">
        <f>VLOOKUP(A42,[1]ATESTADOS!$B$4:$E$1080,4,FALSE)</f>
        <v>OK</v>
      </c>
      <c r="G42" s="80" t="s">
        <v>247</v>
      </c>
      <c r="H42" s="58" t="str">
        <f>VLOOKUP(G42,TABELA!$A$2:$D$30,4,FALSE)</f>
        <v>BA</v>
      </c>
      <c r="I42" s="58" t="str">
        <f>VLOOKUP(G42,TABELA!$A$2:$D$30,2,FALSE)</f>
        <v>15.217.003/0001-59</v>
      </c>
      <c r="J42" s="58" t="str">
        <f>VLOOKUP(G42,TABELA!$A$2:$D$30,3,FALSE)</f>
        <v>—</v>
      </c>
    </row>
    <row r="43" spans="1:10" s="57" customFormat="1" ht="20.100000000000001" customHeight="1" x14ac:dyDescent="0.25">
      <c r="A43" s="58">
        <v>3117</v>
      </c>
      <c r="B43" s="59" t="s">
        <v>529</v>
      </c>
      <c r="C43" s="67" t="s">
        <v>530</v>
      </c>
      <c r="D43" s="78" t="s">
        <v>14</v>
      </c>
      <c r="E43" s="79" t="s">
        <v>288</v>
      </c>
      <c r="F43" s="76" t="e">
        <f>VLOOKUP(A43,[1]ATESTADOS!$B$4:$E$1080,4,FALSE)</f>
        <v>#N/A</v>
      </c>
      <c r="G43" s="59" t="s">
        <v>507</v>
      </c>
      <c r="H43" s="58" t="str">
        <f>VLOOKUP(G43,TABELA!$A$2:$D$30,4,FALSE)</f>
        <v>RJ</v>
      </c>
      <c r="I43" s="58" t="str">
        <f>VLOOKUP(G43,TABELA!$A$2:$D$30,2,FALSE)</f>
        <v>33.649.575/0001-99</v>
      </c>
      <c r="J43" s="58" t="str">
        <f>VLOOKUP(G43,TABELA!$A$2:$D$30,3,FALSE)</f>
        <v>SIM</v>
      </c>
    </row>
    <row r="44" spans="1:10" s="57" customFormat="1" ht="20.100000000000001" customHeight="1" x14ac:dyDescent="0.25">
      <c r="A44" s="79">
        <v>3144</v>
      </c>
      <c r="B44" s="80" t="s">
        <v>313</v>
      </c>
      <c r="C44" s="78" t="s">
        <v>314</v>
      </c>
      <c r="D44" s="78" t="s">
        <v>14</v>
      </c>
      <c r="E44" s="79" t="s">
        <v>12</v>
      </c>
      <c r="F44" s="76" t="e">
        <f>VLOOKUP(A44,[1]ATESTADOS!$B$4:$E$1080,4,FALSE)</f>
        <v>#N/A</v>
      </c>
      <c r="G44" s="80" t="s">
        <v>300</v>
      </c>
      <c r="H44" s="58" t="str">
        <f>VLOOKUP(G44,TABELA!$A$2:$D$30,4,FALSE)</f>
        <v>DF</v>
      </c>
      <c r="I44" s="58" t="str">
        <f>VLOOKUP(G44,TABELA!$A$2:$D$30,2,FALSE)</f>
        <v>30.195.829/0001-28</v>
      </c>
      <c r="J44" s="58" t="str">
        <f>VLOOKUP(G44,TABELA!$A$2:$D$30,3,FALSE)</f>
        <v>—</v>
      </c>
    </row>
    <row r="45" spans="1:10" s="57" customFormat="1" ht="20.100000000000001" customHeight="1" x14ac:dyDescent="0.25">
      <c r="A45" s="58">
        <v>3054</v>
      </c>
      <c r="B45" s="59" t="s">
        <v>940</v>
      </c>
      <c r="C45" s="67"/>
      <c r="D45" s="58" t="s">
        <v>13</v>
      </c>
      <c r="E45" s="79" t="s">
        <v>288</v>
      </c>
      <c r="F45" s="76" t="e">
        <f>VLOOKUP(A45,[1]ATESTADOS!$B$4:$E$1080,4,FALSE)</f>
        <v>#N/A</v>
      </c>
      <c r="G45" s="59" t="s">
        <v>639</v>
      </c>
      <c r="H45" s="58" t="str">
        <f>VLOOKUP(G45,TABELA!$A$2:$D$30,4,FALSE)</f>
        <v>RS</v>
      </c>
      <c r="I45" s="58" t="str">
        <f>VLOOKUP(G45,TABELA!$A$2:$D$30,2,FALSE)</f>
        <v>92.238.153/0001-90</v>
      </c>
      <c r="J45" s="58" t="str">
        <f>VLOOKUP(G45,TABELA!$A$2:$D$30,3,FALSE)</f>
        <v>—</v>
      </c>
    </row>
    <row r="46" spans="1:10" s="57" customFormat="1" ht="20.100000000000001" customHeight="1" x14ac:dyDescent="0.25">
      <c r="A46" s="60">
        <v>3152</v>
      </c>
      <c r="B46" s="83" t="s">
        <v>814</v>
      </c>
      <c r="C46" s="119" t="s">
        <v>955</v>
      </c>
      <c r="D46" s="58" t="s">
        <v>13</v>
      </c>
      <c r="E46" s="79" t="s">
        <v>8</v>
      </c>
      <c r="F46" s="76" t="str">
        <f>VLOOKUP(A46,[1]ATESTADOS!$B$4:$E$1080,4,FALSE)</f>
        <v>OK</v>
      </c>
      <c r="G46" s="80" t="s">
        <v>277</v>
      </c>
      <c r="H46" s="58" t="str">
        <f>VLOOKUP(G46,TABELA!$A$2:$D$30,4,FALSE)</f>
        <v>SC</v>
      </c>
      <c r="I46" s="58" t="str">
        <f>VLOOKUP(G46,TABELA!$A$2:$D$30,2,FALSE)</f>
        <v>80.674.682/0001-57</v>
      </c>
      <c r="J46" s="58" t="str">
        <f>VLOOKUP(G46,TABELA!$A$2:$D$30,3,FALSE)</f>
        <v>—</v>
      </c>
    </row>
    <row r="47" spans="1:10" s="57" customFormat="1" ht="20.100000000000001" customHeight="1" x14ac:dyDescent="0.25">
      <c r="A47" s="58">
        <v>3139</v>
      </c>
      <c r="B47" s="59" t="s">
        <v>531</v>
      </c>
      <c r="C47" s="67" t="s">
        <v>532</v>
      </c>
      <c r="D47" s="58" t="s">
        <v>13</v>
      </c>
      <c r="E47" s="79" t="s">
        <v>10</v>
      </c>
      <c r="F47" s="76" t="e">
        <f>VLOOKUP(A47,[1]ATESTADOS!$B$4:$E$1080,4,FALSE)</f>
        <v>#N/A</v>
      </c>
      <c r="G47" s="59" t="s">
        <v>507</v>
      </c>
      <c r="H47" s="58" t="str">
        <f>VLOOKUP(G47,TABELA!$A$2:$D$30,4,FALSE)</f>
        <v>RJ</v>
      </c>
      <c r="I47" s="58" t="str">
        <f>VLOOKUP(G47,TABELA!$A$2:$D$30,2,FALSE)</f>
        <v>33.649.575/0001-99</v>
      </c>
      <c r="J47" s="58" t="str">
        <f>VLOOKUP(G47,TABELA!$A$2:$D$30,3,FALSE)</f>
        <v>SIM</v>
      </c>
    </row>
    <row r="48" spans="1:10" s="57" customFormat="1" ht="20.100000000000001" customHeight="1" x14ac:dyDescent="0.25">
      <c r="A48" s="76">
        <v>2029</v>
      </c>
      <c r="B48" s="80" t="s">
        <v>890</v>
      </c>
      <c r="C48" s="78" t="s">
        <v>500</v>
      </c>
      <c r="D48" s="78" t="s">
        <v>14</v>
      </c>
      <c r="E48" s="79" t="s">
        <v>12</v>
      </c>
      <c r="F48" s="76" t="str">
        <f>VLOOKUP(A48,[1]ATESTADOS!$B$4:$E$1080,4,FALSE)</f>
        <v>OK</v>
      </c>
      <c r="G48" s="80" t="s">
        <v>493</v>
      </c>
      <c r="H48" s="58" t="str">
        <f>VLOOKUP(G48,TABELA!$A$2:$D$30,4,FALSE)</f>
        <v>DF</v>
      </c>
      <c r="I48" s="58" t="str">
        <f>VLOOKUP(G48,TABELA!$A$2:$D$30,2,FALSE)</f>
        <v>26.463.112/0001-72</v>
      </c>
      <c r="J48" s="58" t="str">
        <f>VLOOKUP(G48,TABELA!$A$2:$D$30,3,FALSE)</f>
        <v>—</v>
      </c>
    </row>
    <row r="49" spans="1:10" s="57" customFormat="1" ht="20.100000000000001" customHeight="1" x14ac:dyDescent="0.25">
      <c r="A49" s="79">
        <v>3143</v>
      </c>
      <c r="B49" s="80" t="s">
        <v>771</v>
      </c>
      <c r="C49" s="78" t="s">
        <v>385</v>
      </c>
      <c r="D49" s="78" t="s">
        <v>14</v>
      </c>
      <c r="E49" s="79" t="s">
        <v>12</v>
      </c>
      <c r="F49" s="76" t="str">
        <f>VLOOKUP(A49,[1]ATESTADOS!$B$4:$E$1080,4,FALSE)</f>
        <v>OK</v>
      </c>
      <c r="G49" s="80" t="s">
        <v>275</v>
      </c>
      <c r="H49" s="58" t="str">
        <f>VLOOKUP(G49,TABELA!$A$2:$D$30,4,FALSE)</f>
        <v>RJ</v>
      </c>
      <c r="I49" s="58" t="str">
        <f>VLOOKUP(G49,TABELA!$A$2:$D$30,2,FALSE)</f>
        <v>30.029.587/0001-83</v>
      </c>
      <c r="J49" s="58" t="str">
        <f>VLOOKUP(G49,TABELA!$A$2:$D$30,3,FALSE)</f>
        <v>SIM</v>
      </c>
    </row>
    <row r="50" spans="1:10" s="57" customFormat="1" ht="20.100000000000001" customHeight="1" x14ac:dyDescent="0.25">
      <c r="A50" s="76">
        <v>853</v>
      </c>
      <c r="B50" s="80" t="s">
        <v>481</v>
      </c>
      <c r="C50" s="79" t="s">
        <v>960</v>
      </c>
      <c r="D50" s="78" t="s">
        <v>14</v>
      </c>
      <c r="E50" s="79" t="s">
        <v>12</v>
      </c>
      <c r="F50" s="76" t="str">
        <f>VLOOKUP(A50,[1]ATESTADOS!$B$4:$E$1080,4,FALSE)</f>
        <v>OK</v>
      </c>
      <c r="G50" s="82" t="s">
        <v>480</v>
      </c>
      <c r="H50" s="58" t="str">
        <f>VLOOKUP(G50,TABELA!$A$2:$D$30,4,FALSE)</f>
        <v>ES</v>
      </c>
      <c r="I50" s="58" t="str">
        <f>VLOOKUP(G50,TABELA!$A$2:$D$30,2,FALSE)</f>
        <v>31.737.141/0001-15</v>
      </c>
      <c r="J50" s="58" t="str">
        <f>VLOOKUP(G50,TABELA!$A$2:$D$30,3,FALSE)</f>
        <v>—</v>
      </c>
    </row>
    <row r="51" spans="1:10" s="57" customFormat="1" ht="20.100000000000001" customHeight="1" x14ac:dyDescent="0.25">
      <c r="A51" s="79">
        <v>2593</v>
      </c>
      <c r="B51" s="80" t="s">
        <v>839</v>
      </c>
      <c r="C51" s="78" t="s">
        <v>429</v>
      </c>
      <c r="D51" s="58" t="s">
        <v>13</v>
      </c>
      <c r="E51" s="79" t="s">
        <v>288</v>
      </c>
      <c r="F51" s="76" t="str">
        <f>VLOOKUP(A51,[1]ATESTADOS!$B$4:$E$1080,4,FALSE)</f>
        <v>PENDENTE</v>
      </c>
      <c r="G51" s="80" t="s">
        <v>420</v>
      </c>
      <c r="H51" s="58" t="str">
        <f>VLOOKUP(G51,TABELA!$A$2:$D$30,4,FALSE)</f>
        <v>RN</v>
      </c>
      <c r="I51" s="58" t="str">
        <f>VLOOKUP(G51,TABELA!$A$2:$D$30,2,FALSE)</f>
        <v>32.280.657/0001-46</v>
      </c>
      <c r="J51" s="58" t="str">
        <f>VLOOKUP(G51,TABELA!$A$2:$D$30,3,FALSE)</f>
        <v>—</v>
      </c>
    </row>
    <row r="52" spans="1:10" s="57" customFormat="1" ht="20.100000000000001" customHeight="1" x14ac:dyDescent="0.25">
      <c r="A52" s="76">
        <v>3044</v>
      </c>
      <c r="B52" s="80" t="s">
        <v>772</v>
      </c>
      <c r="C52" s="78" t="s">
        <v>386</v>
      </c>
      <c r="D52" s="78" t="s">
        <v>14</v>
      </c>
      <c r="E52" s="79" t="s">
        <v>12</v>
      </c>
      <c r="F52" s="76" t="e">
        <f>VLOOKUP(A52,[1]ATESTADOS!$B$4:$E$1080,4,FALSE)</f>
        <v>#N/A</v>
      </c>
      <c r="G52" s="80" t="s">
        <v>275</v>
      </c>
      <c r="H52" s="58" t="str">
        <f>VLOOKUP(G52,TABELA!$A$2:$D$30,4,FALSE)</f>
        <v>RJ</v>
      </c>
      <c r="I52" s="58" t="str">
        <f>VLOOKUP(G52,TABELA!$A$2:$D$30,2,FALSE)</f>
        <v>30.029.587/0001-83</v>
      </c>
      <c r="J52" s="58" t="str">
        <f>VLOOKUP(G52,TABELA!$A$2:$D$30,3,FALSE)</f>
        <v>SIM</v>
      </c>
    </row>
    <row r="53" spans="1:10" s="57" customFormat="1" ht="20.100000000000001" customHeight="1" x14ac:dyDescent="0.25">
      <c r="A53" s="76">
        <v>2010</v>
      </c>
      <c r="B53" s="77" t="s">
        <v>887</v>
      </c>
      <c r="C53" s="78" t="s">
        <v>497</v>
      </c>
      <c r="D53" s="58" t="s">
        <v>13</v>
      </c>
      <c r="E53" s="79" t="s">
        <v>12</v>
      </c>
      <c r="F53" s="76" t="str">
        <f>VLOOKUP(A53,[1]ATESTADOS!$B$4:$E$1080,4,FALSE)</f>
        <v>OK</v>
      </c>
      <c r="G53" s="80" t="s">
        <v>493</v>
      </c>
      <c r="H53" s="58" t="str">
        <f>VLOOKUP(G53,TABELA!$A$2:$D$30,4,FALSE)</f>
        <v>DF</v>
      </c>
      <c r="I53" s="58" t="str">
        <f>VLOOKUP(G53,TABELA!$A$2:$D$30,2,FALSE)</f>
        <v>26.463.112/0001-72</v>
      </c>
      <c r="J53" s="58" t="str">
        <f>VLOOKUP(G53,TABELA!$A$2:$D$30,3,FALSE)</f>
        <v>—</v>
      </c>
    </row>
    <row r="54" spans="1:10" s="57" customFormat="1" ht="20.100000000000001" customHeight="1" x14ac:dyDescent="0.25">
      <c r="A54" s="79">
        <v>2556</v>
      </c>
      <c r="B54" s="80" t="s">
        <v>840</v>
      </c>
      <c r="C54" s="78" t="s">
        <v>426</v>
      </c>
      <c r="D54" s="78" t="s">
        <v>14</v>
      </c>
      <c r="E54" s="79" t="s">
        <v>8</v>
      </c>
      <c r="F54" s="76" t="str">
        <f>VLOOKUP(A54,[1]ATESTADOS!$B$4:$E$1080,4,FALSE)</f>
        <v>OK</v>
      </c>
      <c r="G54" s="80" t="s">
        <v>420</v>
      </c>
      <c r="H54" s="58" t="str">
        <f>VLOOKUP(G54,TABELA!$A$2:$D$30,4,FALSE)</f>
        <v>RN</v>
      </c>
      <c r="I54" s="58" t="str">
        <f>VLOOKUP(G54,TABELA!$A$2:$D$30,2,FALSE)</f>
        <v>32.280.657/0001-46</v>
      </c>
      <c r="J54" s="58" t="str">
        <f>VLOOKUP(G54,TABELA!$A$2:$D$30,3,FALSE)</f>
        <v>—</v>
      </c>
    </row>
    <row r="55" spans="1:10" s="57" customFormat="1" ht="20.100000000000001" customHeight="1" x14ac:dyDescent="0.25">
      <c r="A55" s="76">
        <v>770</v>
      </c>
      <c r="B55" s="80" t="s">
        <v>832</v>
      </c>
      <c r="C55" s="78" t="s">
        <v>266</v>
      </c>
      <c r="D55" s="78" t="s">
        <v>14</v>
      </c>
      <c r="E55" s="79" t="s">
        <v>10</v>
      </c>
      <c r="F55" s="76" t="str">
        <f>VLOOKUP(A55,[1]ATESTADOS!$B$4:$E$1080,4,FALSE)</f>
        <v>OK</v>
      </c>
      <c r="G55" s="80" t="s">
        <v>184</v>
      </c>
      <c r="H55" s="58" t="str">
        <f>VLOOKUP(G55,TABELA!$A$2:$D$30,4,FALSE)</f>
        <v>SP</v>
      </c>
      <c r="I55" s="58" t="str">
        <f>VLOOKUP(G55,TABELA!$A$2:$D$30,2,FALSE)</f>
        <v>60.854.205/0001-66</v>
      </c>
      <c r="J55" s="58" t="str">
        <f>VLOOKUP(G55,TABELA!$A$2:$D$30,3,FALSE)</f>
        <v>SIM</v>
      </c>
    </row>
    <row r="56" spans="1:10" s="57" customFormat="1" ht="20.100000000000001" customHeight="1" x14ac:dyDescent="0.25">
      <c r="A56" s="76">
        <v>3118</v>
      </c>
      <c r="B56" s="80" t="s">
        <v>864</v>
      </c>
      <c r="C56" s="78" t="s">
        <v>173</v>
      </c>
      <c r="D56" s="58" t="s">
        <v>13</v>
      </c>
      <c r="E56" s="79" t="s">
        <v>288</v>
      </c>
      <c r="F56" s="76" t="str">
        <f>VLOOKUP(A56,[1]ATESTADOS!$B$4:$E$1080,4,FALSE)</f>
        <v>OK</v>
      </c>
      <c r="G56" s="80" t="s">
        <v>142</v>
      </c>
      <c r="H56" s="58" t="str">
        <f>VLOOKUP(G56,TABELA!$A$2:$D$30,4,FALSE)</f>
        <v>RJ</v>
      </c>
      <c r="I56" s="58" t="str">
        <f>VLOOKUP(G56,TABELA!$A$2:$D$30,2,FALSE)</f>
        <v>33.617.465/0001-45</v>
      </c>
      <c r="J56" s="58" t="str">
        <f>VLOOKUP(G56,TABELA!$A$2:$D$30,3,FALSE)</f>
        <v>SIM</v>
      </c>
    </row>
    <row r="57" spans="1:10" s="57" customFormat="1" ht="20.100000000000001" customHeight="1" x14ac:dyDescent="0.25">
      <c r="A57" s="76">
        <v>2305</v>
      </c>
      <c r="B57" s="80" t="s">
        <v>458</v>
      </c>
      <c r="C57" s="78" t="s">
        <v>459</v>
      </c>
      <c r="D57" s="58" t="s">
        <v>13</v>
      </c>
      <c r="E57" s="79" t="s">
        <v>288</v>
      </c>
      <c r="F57" s="76" t="str">
        <f>VLOOKUP(A57,[1]ATESTADOS!$B$4:$E$1080,4,FALSE)</f>
        <v>OK</v>
      </c>
      <c r="G57" s="80" t="s">
        <v>299</v>
      </c>
      <c r="H57" s="58" t="str">
        <f>VLOOKUP(G57,TABELA!$A$2:$D$30,4,FALSE)</f>
        <v>SC</v>
      </c>
      <c r="I57" s="58" t="str">
        <f>VLOOKUP(G57,TABELA!$A$2:$D$30,2,FALSE)</f>
        <v>82.660.622/0001-00</v>
      </c>
      <c r="J57" s="58" t="str">
        <f>VLOOKUP(G57,TABELA!$A$2:$D$30,3,FALSE)</f>
        <v>—</v>
      </c>
    </row>
    <row r="58" spans="1:10" s="57" customFormat="1" ht="20.100000000000001" customHeight="1" x14ac:dyDescent="0.25">
      <c r="A58" s="58">
        <v>3137</v>
      </c>
      <c r="B58" s="59" t="s">
        <v>926</v>
      </c>
      <c r="C58" s="67" t="s">
        <v>533</v>
      </c>
      <c r="D58" s="58" t="s">
        <v>13</v>
      </c>
      <c r="E58" s="79" t="s">
        <v>288</v>
      </c>
      <c r="F58" s="76" t="e">
        <f>VLOOKUP(A58,[1]ATESTADOS!$B$4:$E$1080,4,FALSE)</f>
        <v>#N/A</v>
      </c>
      <c r="G58" s="59" t="s">
        <v>507</v>
      </c>
      <c r="H58" s="58" t="str">
        <f>VLOOKUP(G58,TABELA!$A$2:$D$30,4,FALSE)</f>
        <v>RJ</v>
      </c>
      <c r="I58" s="58" t="str">
        <f>VLOOKUP(G58,TABELA!$A$2:$D$30,2,FALSE)</f>
        <v>33.649.575/0001-99</v>
      </c>
      <c r="J58" s="58" t="str">
        <f>VLOOKUP(G58,TABELA!$A$2:$D$30,3,FALSE)</f>
        <v>SIM</v>
      </c>
    </row>
    <row r="59" spans="1:10" s="57" customFormat="1" ht="20.100000000000001" customHeight="1" x14ac:dyDescent="0.25">
      <c r="A59" s="58">
        <v>1842</v>
      </c>
      <c r="B59" s="59" t="s">
        <v>666</v>
      </c>
      <c r="C59" s="67" t="s">
        <v>667</v>
      </c>
      <c r="D59" s="58" t="s">
        <v>13</v>
      </c>
      <c r="E59" s="79" t="s">
        <v>12</v>
      </c>
      <c r="F59" s="76" t="str">
        <f>VLOOKUP(A59,[1]ATESTADOS!$B$4:$E$1080,4,FALSE)</f>
        <v>OK</v>
      </c>
      <c r="G59" s="59" t="s">
        <v>215</v>
      </c>
      <c r="H59" s="58" t="str">
        <f>VLOOKUP(G59,TABELA!$A$2:$D$30,4,FALSE)</f>
        <v>RS</v>
      </c>
      <c r="I59" s="58" t="str">
        <f>VLOOKUP(G59,TABELA!$A$2:$D$30,2,FALSE)</f>
        <v>92.841.279/0001-54</v>
      </c>
      <c r="J59" s="58" t="str">
        <f>VLOOKUP(G59,TABELA!$A$2:$D$30,3,FALSE)</f>
        <v>SIM</v>
      </c>
    </row>
    <row r="60" spans="1:10" s="57" customFormat="1" ht="20.100000000000001" customHeight="1" x14ac:dyDescent="0.25">
      <c r="A60" s="76">
        <v>2770</v>
      </c>
      <c r="B60" s="80" t="s">
        <v>753</v>
      </c>
      <c r="C60" s="78" t="s">
        <v>118</v>
      </c>
      <c r="D60" s="58" t="s">
        <v>13</v>
      </c>
      <c r="E60" s="79" t="s">
        <v>288</v>
      </c>
      <c r="F60" s="76" t="str">
        <f>VLOOKUP(A60,[1]ATESTADOS!$B$4:$E$1080,4,FALSE)</f>
        <v>OK</v>
      </c>
      <c r="G60" s="80" t="s">
        <v>117</v>
      </c>
      <c r="H60" s="58" t="str">
        <f>VLOOKUP(G60,TABELA!$A$2:$D$30,4,FALSE)</f>
        <v>ES</v>
      </c>
      <c r="I60" s="58" t="str">
        <f>VLOOKUP(G60,TABELA!$A$2:$D$30,2,FALSE)</f>
        <v>28.165.207/0001-35</v>
      </c>
      <c r="J60" s="58" t="str">
        <f>VLOOKUP(G60,TABELA!$A$2:$D$30,3,FALSE)</f>
        <v>SIM</v>
      </c>
    </row>
    <row r="61" spans="1:10" s="57" customFormat="1" ht="20.100000000000001" customHeight="1" x14ac:dyDescent="0.25">
      <c r="A61" s="58">
        <v>2923</v>
      </c>
      <c r="B61" s="59" t="s">
        <v>534</v>
      </c>
      <c r="C61" s="67" t="s">
        <v>535</v>
      </c>
      <c r="D61" s="58" t="s">
        <v>13</v>
      </c>
      <c r="E61" s="79" t="s">
        <v>288</v>
      </c>
      <c r="F61" s="76" t="str">
        <f>VLOOKUP(A61,[1]ATESTADOS!$B$4:$E$1080,4,FALSE)</f>
        <v>OK</v>
      </c>
      <c r="G61" s="59" t="s">
        <v>507</v>
      </c>
      <c r="H61" s="58" t="str">
        <f>VLOOKUP(G61,TABELA!$A$2:$D$30,4,FALSE)</f>
        <v>RJ</v>
      </c>
      <c r="I61" s="58" t="str">
        <f>VLOOKUP(G61,TABELA!$A$2:$D$30,2,FALSE)</f>
        <v>33.649.575/0001-99</v>
      </c>
      <c r="J61" s="58" t="str">
        <f>VLOOKUP(G61,TABELA!$A$2:$D$30,3,FALSE)</f>
        <v>SIM</v>
      </c>
    </row>
    <row r="62" spans="1:10" s="57" customFormat="1" ht="20.100000000000001" customHeight="1" x14ac:dyDescent="0.25">
      <c r="A62" s="117">
        <v>748</v>
      </c>
      <c r="B62" s="59" t="s">
        <v>900</v>
      </c>
      <c r="C62" s="67" t="s">
        <v>536</v>
      </c>
      <c r="D62" s="58" t="s">
        <v>13</v>
      </c>
      <c r="E62" s="79" t="s">
        <v>12</v>
      </c>
      <c r="F62" s="76" t="str">
        <f>VLOOKUP(A62,[1]ATESTADOS!$B$4:$E$1080,4,FALSE)</f>
        <v>OK</v>
      </c>
      <c r="G62" s="59" t="s">
        <v>507</v>
      </c>
      <c r="H62" s="58" t="str">
        <f>VLOOKUP(G62,TABELA!$A$2:$D$30,4,FALSE)</f>
        <v>RJ</v>
      </c>
      <c r="I62" s="58" t="str">
        <f>VLOOKUP(G62,TABELA!$A$2:$D$30,2,FALSE)</f>
        <v>33.649.575/0001-99</v>
      </c>
      <c r="J62" s="58" t="str">
        <f>VLOOKUP(G62,TABELA!$A$2:$D$30,3,FALSE)</f>
        <v>SIM</v>
      </c>
    </row>
    <row r="63" spans="1:10" s="57" customFormat="1" ht="20.100000000000001" customHeight="1" x14ac:dyDescent="0.25">
      <c r="A63" s="79">
        <v>2597</v>
      </c>
      <c r="B63" s="80" t="s">
        <v>841</v>
      </c>
      <c r="C63" s="78" t="s">
        <v>430</v>
      </c>
      <c r="D63" s="58" t="s">
        <v>13</v>
      </c>
      <c r="E63" s="79" t="s">
        <v>288</v>
      </c>
      <c r="F63" s="76" t="str">
        <f>VLOOKUP(A63,[1]ATESTADOS!$B$4:$E$1080,4,FALSE)</f>
        <v>OK</v>
      </c>
      <c r="G63" s="80" t="s">
        <v>420</v>
      </c>
      <c r="H63" s="58" t="str">
        <f>VLOOKUP(G63,TABELA!$A$2:$D$30,4,FALSE)</f>
        <v>RN</v>
      </c>
      <c r="I63" s="58" t="str">
        <f>VLOOKUP(G63,TABELA!$A$2:$D$30,2,FALSE)</f>
        <v>32.280.657/0001-46</v>
      </c>
      <c r="J63" s="58" t="str">
        <f>VLOOKUP(G63,TABELA!$A$2:$D$30,3,FALSE)</f>
        <v>—</v>
      </c>
    </row>
    <row r="64" spans="1:10" s="57" customFormat="1" ht="20.100000000000001" customHeight="1" x14ac:dyDescent="0.25">
      <c r="A64" s="58">
        <v>1722</v>
      </c>
      <c r="B64" s="59" t="s">
        <v>901</v>
      </c>
      <c r="C64" s="67" t="s">
        <v>537</v>
      </c>
      <c r="D64" s="58" t="s">
        <v>13</v>
      </c>
      <c r="E64" s="79" t="s">
        <v>8</v>
      </c>
      <c r="F64" s="76" t="str">
        <f>VLOOKUP(A64,[1]ATESTADOS!$B$4:$E$1080,4,FALSE)</f>
        <v>OK</v>
      </c>
      <c r="G64" s="59" t="s">
        <v>507</v>
      </c>
      <c r="H64" s="58" t="str">
        <f>VLOOKUP(G64,TABELA!$A$2:$D$30,4,FALSE)</f>
        <v>RJ</v>
      </c>
      <c r="I64" s="58" t="str">
        <f>VLOOKUP(G64,TABELA!$A$2:$D$30,2,FALSE)</f>
        <v>33.649.575/0001-99</v>
      </c>
      <c r="J64" s="58" t="str">
        <f>VLOOKUP(G64,TABELA!$A$2:$D$30,3,FALSE)</f>
        <v>SIM</v>
      </c>
    </row>
    <row r="65" spans="1:10" s="57" customFormat="1" ht="20.100000000000001" customHeight="1" x14ac:dyDescent="0.25">
      <c r="A65" s="76">
        <v>1400</v>
      </c>
      <c r="B65" s="80" t="s">
        <v>773</v>
      </c>
      <c r="C65" s="78" t="s">
        <v>387</v>
      </c>
      <c r="D65" s="78" t="s">
        <v>14</v>
      </c>
      <c r="E65" s="79" t="s">
        <v>12</v>
      </c>
      <c r="F65" s="76" t="str">
        <f>VLOOKUP(A65,[1]ATESTADOS!$B$4:$E$1080,4,FALSE)</f>
        <v>OK</v>
      </c>
      <c r="G65" s="80" t="s">
        <v>275</v>
      </c>
      <c r="H65" s="58" t="str">
        <f>VLOOKUP(G65,TABELA!$A$2:$D$30,4,FALSE)</f>
        <v>RJ</v>
      </c>
      <c r="I65" s="58" t="str">
        <f>VLOOKUP(G65,TABELA!$A$2:$D$30,2,FALSE)</f>
        <v>30.029.587/0001-83</v>
      </c>
      <c r="J65" s="58" t="str">
        <f>VLOOKUP(G65,TABELA!$A$2:$D$30,3,FALSE)</f>
        <v>SIM</v>
      </c>
    </row>
    <row r="66" spans="1:10" s="57" customFormat="1" ht="20.100000000000001" customHeight="1" x14ac:dyDescent="0.25">
      <c r="A66" s="58">
        <v>1176</v>
      </c>
      <c r="B66" s="59" t="s">
        <v>902</v>
      </c>
      <c r="C66" s="67" t="s">
        <v>538</v>
      </c>
      <c r="D66" s="78" t="s">
        <v>14</v>
      </c>
      <c r="E66" s="79" t="s">
        <v>11</v>
      </c>
      <c r="F66" s="76" t="str">
        <f>VLOOKUP(A66,[1]ATESTADOS!$B$4:$E$1080,4,FALSE)</f>
        <v>OK</v>
      </c>
      <c r="G66" s="59" t="s">
        <v>507</v>
      </c>
      <c r="H66" s="58" t="str">
        <f>VLOOKUP(G66,TABELA!$A$2:$D$30,4,FALSE)</f>
        <v>RJ</v>
      </c>
      <c r="I66" s="58" t="str">
        <f>VLOOKUP(G66,TABELA!$A$2:$D$30,2,FALSE)</f>
        <v>33.649.575/0001-99</v>
      </c>
      <c r="J66" s="58" t="str">
        <f>VLOOKUP(G66,TABELA!$A$2:$D$30,3,FALSE)</f>
        <v>SIM</v>
      </c>
    </row>
    <row r="67" spans="1:10" s="57" customFormat="1" ht="20.100000000000001" customHeight="1" x14ac:dyDescent="0.25">
      <c r="A67" s="76">
        <v>717</v>
      </c>
      <c r="B67" s="80" t="s">
        <v>774</v>
      </c>
      <c r="C67" s="78" t="s">
        <v>388</v>
      </c>
      <c r="D67" s="78" t="s">
        <v>13</v>
      </c>
      <c r="E67" s="79" t="s">
        <v>12</v>
      </c>
      <c r="F67" s="76" t="str">
        <f>VLOOKUP(A67,[1]ATESTADOS!$B$4:$E$1080,4,FALSE)</f>
        <v>OK</v>
      </c>
      <c r="G67" s="80" t="s">
        <v>275</v>
      </c>
      <c r="H67" s="58" t="str">
        <f>VLOOKUP(G67,TABELA!$A$2:$D$30,4,FALSE)</f>
        <v>RJ</v>
      </c>
      <c r="I67" s="58" t="str">
        <f>VLOOKUP(G67,TABELA!$A$2:$D$30,2,FALSE)</f>
        <v>30.029.587/0001-83</v>
      </c>
      <c r="J67" s="58" t="str">
        <f>VLOOKUP(G67,TABELA!$A$2:$D$30,3,FALSE)</f>
        <v>SIM</v>
      </c>
    </row>
    <row r="68" spans="1:10" s="57" customFormat="1" ht="20.100000000000001" customHeight="1" x14ac:dyDescent="0.25">
      <c r="A68" s="76">
        <v>1995</v>
      </c>
      <c r="B68" s="80" t="s">
        <v>805</v>
      </c>
      <c r="C68" s="78" t="s">
        <v>213</v>
      </c>
      <c r="D68" s="58" t="s">
        <v>13</v>
      </c>
      <c r="E68" s="79" t="s">
        <v>8</v>
      </c>
      <c r="F68" s="76" t="str">
        <f>VLOOKUP(A68,[1]ATESTADOS!$B$4:$E$1080,4,FALSE)</f>
        <v>OK</v>
      </c>
      <c r="G68" s="82" t="s">
        <v>211</v>
      </c>
      <c r="H68" s="58" t="str">
        <f>VLOOKUP(G68,TABELA!$A$2:$D$30,4,FALSE)</f>
        <v>PR</v>
      </c>
      <c r="I68" s="58" t="str">
        <f>VLOOKUP(G68,TABELA!$A$2:$D$30,2,FALSE)</f>
        <v>78.417.425/0001-10</v>
      </c>
      <c r="J68" s="58" t="str">
        <f>VLOOKUP(G68,TABELA!$A$2:$D$30,3,FALSE)</f>
        <v>—</v>
      </c>
    </row>
    <row r="69" spans="1:10" s="57" customFormat="1" ht="20.100000000000001" customHeight="1" x14ac:dyDescent="0.25">
      <c r="A69" s="76">
        <v>2612</v>
      </c>
      <c r="B69" s="80" t="s">
        <v>884</v>
      </c>
      <c r="C69" s="78" t="s">
        <v>486</v>
      </c>
      <c r="D69" s="58" t="s">
        <v>13</v>
      </c>
      <c r="E69" s="79" t="s">
        <v>288</v>
      </c>
      <c r="F69" s="76" t="e">
        <f>VLOOKUP(A69,[1]ATESTADOS!$B$4:$E$1080,4,FALSE)</f>
        <v>#N/A</v>
      </c>
      <c r="G69" s="80" t="s">
        <v>247</v>
      </c>
      <c r="H69" s="58" t="str">
        <f>VLOOKUP(G69,TABELA!$A$2:$D$30,4,FALSE)</f>
        <v>BA</v>
      </c>
      <c r="I69" s="58" t="str">
        <f>VLOOKUP(G69,TABELA!$A$2:$D$30,2,FALSE)</f>
        <v>15.217.003/0001-59</v>
      </c>
      <c r="J69" s="58" t="str">
        <f>VLOOKUP(G69,TABELA!$A$2:$D$30,3,FALSE)</f>
        <v>—</v>
      </c>
    </row>
    <row r="70" spans="1:10" s="57" customFormat="1" ht="20.100000000000001" customHeight="1" x14ac:dyDescent="0.25">
      <c r="A70" s="117">
        <v>718</v>
      </c>
      <c r="B70" s="59" t="s">
        <v>539</v>
      </c>
      <c r="C70" s="67" t="s">
        <v>540</v>
      </c>
      <c r="D70" s="58" t="s">
        <v>13</v>
      </c>
      <c r="E70" s="79" t="s">
        <v>12</v>
      </c>
      <c r="F70" s="76" t="str">
        <f>VLOOKUP(A70,[1]ATESTADOS!$B$4:$E$1080,4,FALSE)</f>
        <v>OK</v>
      </c>
      <c r="G70" s="59" t="s">
        <v>507</v>
      </c>
      <c r="H70" s="58" t="str">
        <f>VLOOKUP(G70,TABELA!$A$2:$D$30,4,FALSE)</f>
        <v>RJ</v>
      </c>
      <c r="I70" s="58" t="str">
        <f>VLOOKUP(G70,TABELA!$A$2:$D$30,2,FALSE)</f>
        <v>33.649.575/0001-99</v>
      </c>
      <c r="J70" s="58" t="str">
        <f>VLOOKUP(G70,TABELA!$A$2:$D$30,3,FALSE)</f>
        <v>SIM</v>
      </c>
    </row>
    <row r="71" spans="1:10" s="57" customFormat="1" ht="20.100000000000001" customHeight="1" x14ac:dyDescent="0.25">
      <c r="A71" s="58">
        <v>2140</v>
      </c>
      <c r="B71" s="59" t="s">
        <v>921</v>
      </c>
      <c r="C71" s="67" t="s">
        <v>541</v>
      </c>
      <c r="D71" s="58" t="s">
        <v>13</v>
      </c>
      <c r="E71" s="79" t="s">
        <v>8</v>
      </c>
      <c r="F71" s="76" t="str">
        <f>VLOOKUP(A71,[1]ATESTADOS!$B$4:$E$1080,4,FALSE)</f>
        <v>PENDENTE</v>
      </c>
      <c r="G71" s="59" t="s">
        <v>507</v>
      </c>
      <c r="H71" s="58" t="str">
        <f>VLOOKUP(G71,TABELA!$A$2:$D$30,4,FALSE)</f>
        <v>RJ</v>
      </c>
      <c r="I71" s="58" t="str">
        <f>VLOOKUP(G71,TABELA!$A$2:$D$30,2,FALSE)</f>
        <v>33.649.575/0001-99</v>
      </c>
      <c r="J71" s="58" t="str">
        <f>VLOOKUP(G71,TABELA!$A$2:$D$30,3,FALSE)</f>
        <v>SIM</v>
      </c>
    </row>
    <row r="72" spans="1:10" s="57" customFormat="1" ht="20.100000000000001" customHeight="1" x14ac:dyDescent="0.25">
      <c r="A72" s="79">
        <v>2675</v>
      </c>
      <c r="B72" s="80" t="s">
        <v>309</v>
      </c>
      <c r="C72" s="78" t="s">
        <v>310</v>
      </c>
      <c r="D72" s="58" t="s">
        <v>13</v>
      </c>
      <c r="E72" s="79" t="s">
        <v>288</v>
      </c>
      <c r="F72" s="76" t="str">
        <f>VLOOKUP(A72,[1]ATESTADOS!$B$4:$E$1080,4,FALSE)</f>
        <v>OK</v>
      </c>
      <c r="G72" s="80" t="s">
        <v>300</v>
      </c>
      <c r="H72" s="58" t="str">
        <f>VLOOKUP(G72,TABELA!$A$2:$D$30,4,FALSE)</f>
        <v>DF</v>
      </c>
      <c r="I72" s="58" t="str">
        <f>VLOOKUP(G72,TABELA!$A$2:$D$30,2,FALSE)</f>
        <v>30.195.829/0001-28</v>
      </c>
      <c r="J72" s="58" t="str">
        <f>VLOOKUP(G72,TABELA!$A$2:$D$30,3,FALSE)</f>
        <v>—</v>
      </c>
    </row>
    <row r="73" spans="1:10" s="57" customFormat="1" ht="20.100000000000001" customHeight="1" x14ac:dyDescent="0.25">
      <c r="A73" s="117">
        <v>976</v>
      </c>
      <c r="B73" s="59" t="s">
        <v>903</v>
      </c>
      <c r="C73" s="67" t="s">
        <v>542</v>
      </c>
      <c r="D73" s="58" t="s">
        <v>13</v>
      </c>
      <c r="E73" s="79" t="s">
        <v>12</v>
      </c>
      <c r="F73" s="76" t="str">
        <f>VLOOKUP(A73,[1]ATESTADOS!$B$4:$E$1080,4,FALSE)</f>
        <v>OK</v>
      </c>
      <c r="G73" s="59" t="s">
        <v>507</v>
      </c>
      <c r="H73" s="58" t="str">
        <f>VLOOKUP(G73,TABELA!$A$2:$D$30,4,FALSE)</f>
        <v>RJ</v>
      </c>
      <c r="I73" s="58" t="str">
        <f>VLOOKUP(G73,TABELA!$A$2:$D$30,2,FALSE)</f>
        <v>33.649.575/0001-99</v>
      </c>
      <c r="J73" s="58" t="str">
        <f>VLOOKUP(G73,TABELA!$A$2:$D$30,3,FALSE)</f>
        <v>SIM</v>
      </c>
    </row>
    <row r="74" spans="1:10" s="57" customFormat="1" ht="20.100000000000001" customHeight="1" x14ac:dyDescent="0.25">
      <c r="A74" s="76">
        <v>2188</v>
      </c>
      <c r="B74" s="77" t="s">
        <v>828</v>
      </c>
      <c r="C74" s="78" t="s">
        <v>442</v>
      </c>
      <c r="D74" s="58" t="s">
        <v>13</v>
      </c>
      <c r="E74" s="79" t="s">
        <v>8</v>
      </c>
      <c r="F74" s="76" t="str">
        <f>VLOOKUP(A74,[1]ATESTADOS!$B$4:$E$1080,4,FALSE)</f>
        <v>OK</v>
      </c>
      <c r="G74" s="80" t="s">
        <v>301</v>
      </c>
      <c r="H74" s="58" t="str">
        <f>VLOOKUP(G74,TABELA!$A$2:$D$30,4,FALSE)</f>
        <v>PA</v>
      </c>
      <c r="I74" s="58" t="str">
        <f>VLOOKUP(G74,TABELA!$A$2:$D$30,2,FALSE)</f>
        <v>02.085.922/0001-76</v>
      </c>
      <c r="J74" s="58" t="str">
        <f>VLOOKUP(G74,TABELA!$A$2:$D$30,3,FALSE)</f>
        <v>SIM</v>
      </c>
    </row>
    <row r="75" spans="1:10" s="57" customFormat="1" ht="20.100000000000001" customHeight="1" x14ac:dyDescent="0.25">
      <c r="A75" s="117">
        <v>363</v>
      </c>
      <c r="B75" s="59" t="s">
        <v>904</v>
      </c>
      <c r="C75" s="67" t="s">
        <v>543</v>
      </c>
      <c r="D75" s="78" t="s">
        <v>14</v>
      </c>
      <c r="E75" s="79" t="s">
        <v>8</v>
      </c>
      <c r="F75" s="76" t="str">
        <f>VLOOKUP(A75,[1]ATESTADOS!$B$4:$E$1080,4,FALSE)</f>
        <v>OK</v>
      </c>
      <c r="G75" s="59" t="s">
        <v>507</v>
      </c>
      <c r="H75" s="58" t="str">
        <f>VLOOKUP(G75,TABELA!$A$2:$D$30,4,FALSE)</f>
        <v>RJ</v>
      </c>
      <c r="I75" s="58" t="str">
        <f>VLOOKUP(G75,TABELA!$A$2:$D$30,2,FALSE)</f>
        <v>33.649.575/0001-99</v>
      </c>
      <c r="J75" s="58" t="str">
        <f>VLOOKUP(G75,TABELA!$A$2:$D$30,3,FALSE)</f>
        <v>SIM</v>
      </c>
    </row>
    <row r="76" spans="1:10" s="57" customFormat="1" ht="20.100000000000001" customHeight="1" x14ac:dyDescent="0.25">
      <c r="A76" s="58">
        <v>3128</v>
      </c>
      <c r="B76" s="59" t="s">
        <v>927</v>
      </c>
      <c r="C76" s="67" t="s">
        <v>544</v>
      </c>
      <c r="D76" s="78" t="s">
        <v>14</v>
      </c>
      <c r="E76" s="79" t="s">
        <v>288</v>
      </c>
      <c r="F76" s="76" t="e">
        <f>VLOOKUP(A76,[1]ATESTADOS!$B$4:$E$1080,4,FALSE)</f>
        <v>#N/A</v>
      </c>
      <c r="G76" s="59" t="s">
        <v>507</v>
      </c>
      <c r="H76" s="58" t="str">
        <f>VLOOKUP(G76,TABELA!$A$2:$D$30,4,FALSE)</f>
        <v>RJ</v>
      </c>
      <c r="I76" s="58" t="str">
        <f>VLOOKUP(G76,TABELA!$A$2:$D$30,2,FALSE)</f>
        <v>33.649.575/0001-99</v>
      </c>
      <c r="J76" s="58" t="str">
        <f>VLOOKUP(G76,TABELA!$A$2:$D$30,3,FALSE)</f>
        <v>SIM</v>
      </c>
    </row>
    <row r="77" spans="1:10" s="57" customFormat="1" ht="20.100000000000001" customHeight="1" x14ac:dyDescent="0.25">
      <c r="A77" s="58">
        <v>3155</v>
      </c>
      <c r="B77" s="59" t="s">
        <v>632</v>
      </c>
      <c r="C77" s="67" t="s">
        <v>633</v>
      </c>
      <c r="D77" s="78" t="s">
        <v>14</v>
      </c>
      <c r="E77" s="79" t="s">
        <v>288</v>
      </c>
      <c r="F77" s="76" t="e">
        <f>VLOOKUP(A77,[1]ATESTADOS!$B$4:$E$1080,4,FALSE)</f>
        <v>#N/A</v>
      </c>
      <c r="G77" s="59" t="s">
        <v>507</v>
      </c>
      <c r="H77" s="58" t="str">
        <f>VLOOKUP(G77,TABELA!$A$2:$D$30,4,FALSE)</f>
        <v>RJ</v>
      </c>
      <c r="I77" s="58" t="str">
        <f>VLOOKUP(G77,TABELA!$A$2:$D$30,2,FALSE)</f>
        <v>33.649.575/0001-99</v>
      </c>
      <c r="J77" s="58" t="str">
        <f>VLOOKUP(G77,TABELA!$A$2:$D$30,3,FALSE)</f>
        <v>SIM</v>
      </c>
    </row>
    <row r="78" spans="1:10" s="57" customFormat="1" ht="20.100000000000001" customHeight="1" x14ac:dyDescent="0.25">
      <c r="A78" s="117">
        <v>617</v>
      </c>
      <c r="B78" s="59" t="s">
        <v>545</v>
      </c>
      <c r="C78" s="67" t="s">
        <v>546</v>
      </c>
      <c r="D78" s="58" t="s">
        <v>13</v>
      </c>
      <c r="E78" s="79" t="s">
        <v>12</v>
      </c>
      <c r="F78" s="76" t="str">
        <f>VLOOKUP(A78,[1]ATESTADOS!$B$4:$E$1080,4,FALSE)</f>
        <v>OK</v>
      </c>
      <c r="G78" s="59" t="s">
        <v>507</v>
      </c>
      <c r="H78" s="58" t="str">
        <f>VLOOKUP(G78,TABELA!$A$2:$D$30,4,FALSE)</f>
        <v>RJ</v>
      </c>
      <c r="I78" s="58" t="str">
        <f>VLOOKUP(G78,TABELA!$A$2:$D$30,2,FALSE)</f>
        <v>33.649.575/0001-99</v>
      </c>
      <c r="J78" s="58" t="str">
        <f>VLOOKUP(G78,TABELA!$A$2:$D$30,3,FALSE)</f>
        <v>SIM</v>
      </c>
    </row>
    <row r="79" spans="1:10" s="57" customFormat="1" ht="20.100000000000001" customHeight="1" x14ac:dyDescent="0.25">
      <c r="A79" s="58">
        <v>3037</v>
      </c>
      <c r="B79" s="59" t="s">
        <v>754</v>
      </c>
      <c r="C79" s="67" t="s">
        <v>225</v>
      </c>
      <c r="D79" s="58" t="s">
        <v>13</v>
      </c>
      <c r="E79" s="79" t="s">
        <v>8</v>
      </c>
      <c r="F79" s="76" t="e">
        <f>VLOOKUP(A79,[1]ATESTADOS!$B$4:$E$1080,4,FALSE)</f>
        <v>#N/A</v>
      </c>
      <c r="G79" s="80" t="s">
        <v>117</v>
      </c>
      <c r="H79" s="58" t="str">
        <f>VLOOKUP(G79,TABELA!$A$2:$D$30,4,FALSE)</f>
        <v>ES</v>
      </c>
      <c r="I79" s="58" t="str">
        <f>VLOOKUP(G79,TABELA!$A$2:$D$30,2,FALSE)</f>
        <v>28.165.207/0001-35</v>
      </c>
      <c r="J79" s="58"/>
    </row>
    <row r="80" spans="1:10" s="57" customFormat="1" ht="20.100000000000001" customHeight="1" x14ac:dyDescent="0.25">
      <c r="A80" s="58">
        <v>2030</v>
      </c>
      <c r="B80" s="59" t="s">
        <v>547</v>
      </c>
      <c r="C80" s="67" t="s">
        <v>548</v>
      </c>
      <c r="D80" s="58" t="s">
        <v>13</v>
      </c>
      <c r="E80" s="79" t="s">
        <v>8</v>
      </c>
      <c r="F80" s="76" t="str">
        <f>VLOOKUP(A80,[1]ATESTADOS!$B$4:$E$1080,4,FALSE)</f>
        <v>OK</v>
      </c>
      <c r="G80" s="59" t="s">
        <v>507</v>
      </c>
      <c r="H80" s="58" t="str">
        <f>VLOOKUP(G80,TABELA!$A$2:$D$30,4,FALSE)</f>
        <v>RJ</v>
      </c>
      <c r="I80" s="58" t="str">
        <f>VLOOKUP(G80,TABELA!$A$2:$D$30,2,FALSE)</f>
        <v>33.649.575/0001-99</v>
      </c>
      <c r="J80" s="58" t="str">
        <f>VLOOKUP(G80,TABELA!$A$2:$D$30,3,FALSE)</f>
        <v>SIM</v>
      </c>
    </row>
    <row r="81" spans="1:10" s="57" customFormat="1" ht="20.100000000000001" customHeight="1" x14ac:dyDescent="0.25">
      <c r="A81" s="117">
        <v>683</v>
      </c>
      <c r="B81" s="59" t="s">
        <v>905</v>
      </c>
      <c r="C81" s="67" t="s">
        <v>549</v>
      </c>
      <c r="D81" s="58" t="s">
        <v>13</v>
      </c>
      <c r="E81" s="79" t="s">
        <v>12</v>
      </c>
      <c r="F81" s="76" t="str">
        <f>VLOOKUP(A81,[1]ATESTADOS!$B$4:$E$1080,4,FALSE)</f>
        <v>OK</v>
      </c>
      <c r="G81" s="59" t="s">
        <v>507</v>
      </c>
      <c r="H81" s="58" t="str">
        <f>VLOOKUP(G81,TABELA!$A$2:$D$30,4,FALSE)</f>
        <v>RJ</v>
      </c>
      <c r="I81" s="58" t="str">
        <f>VLOOKUP(G81,TABELA!$A$2:$D$30,2,FALSE)</f>
        <v>33.649.575/0001-99</v>
      </c>
      <c r="J81" s="58" t="str">
        <f>VLOOKUP(G81,TABELA!$A$2:$D$30,3,FALSE)</f>
        <v>SIM</v>
      </c>
    </row>
    <row r="82" spans="1:10" s="57" customFormat="1" ht="20.100000000000001" customHeight="1" x14ac:dyDescent="0.25">
      <c r="A82" s="76">
        <v>2627</v>
      </c>
      <c r="B82" s="80" t="s">
        <v>775</v>
      </c>
      <c r="C82" s="78" t="s">
        <v>389</v>
      </c>
      <c r="D82" s="78" t="s">
        <v>13</v>
      </c>
      <c r="E82" s="79" t="s">
        <v>8</v>
      </c>
      <c r="F82" s="76" t="str">
        <f>VLOOKUP(A82,[1]ATESTADOS!$B$4:$E$1080,4,FALSE)</f>
        <v>OK</v>
      </c>
      <c r="G82" s="80" t="s">
        <v>275</v>
      </c>
      <c r="H82" s="58" t="str">
        <f>VLOOKUP(G82,TABELA!$A$2:$D$30,4,FALSE)</f>
        <v>RJ</v>
      </c>
      <c r="I82" s="58" t="str">
        <f>VLOOKUP(G82,TABELA!$A$2:$D$30,2,FALSE)</f>
        <v>30.029.587/0001-83</v>
      </c>
      <c r="J82" s="58" t="str">
        <f>VLOOKUP(G82,TABELA!$A$2:$D$30,3,FALSE)</f>
        <v>SIM</v>
      </c>
    </row>
    <row r="83" spans="1:10" s="57" customFormat="1" ht="20.100000000000001" customHeight="1" x14ac:dyDescent="0.25">
      <c r="A83" s="76">
        <v>2901</v>
      </c>
      <c r="B83" s="80" t="s">
        <v>776</v>
      </c>
      <c r="C83" s="78" t="s">
        <v>390</v>
      </c>
      <c r="D83" s="78" t="s">
        <v>14</v>
      </c>
      <c r="E83" s="79" t="s">
        <v>12</v>
      </c>
      <c r="F83" s="76" t="str">
        <f>VLOOKUP(A83,[1]ATESTADOS!$B$4:$E$1080,4,FALSE)</f>
        <v>OK</v>
      </c>
      <c r="G83" s="80" t="s">
        <v>275</v>
      </c>
      <c r="H83" s="58" t="str">
        <f>VLOOKUP(G83,TABELA!$A$2:$D$30,4,FALSE)</f>
        <v>RJ</v>
      </c>
      <c r="I83" s="58" t="str">
        <f>VLOOKUP(G83,TABELA!$A$2:$D$30,2,FALSE)</f>
        <v>30.029.587/0001-83</v>
      </c>
      <c r="J83" s="58" t="str">
        <f>VLOOKUP(G83,TABELA!$A$2:$D$30,3,FALSE)</f>
        <v>SIM</v>
      </c>
    </row>
    <row r="84" spans="1:10" s="57" customFormat="1" ht="20.100000000000001" customHeight="1" x14ac:dyDescent="0.25">
      <c r="A84" s="76">
        <v>3145</v>
      </c>
      <c r="B84" s="80" t="s">
        <v>777</v>
      </c>
      <c r="C84" s="78" t="s">
        <v>391</v>
      </c>
      <c r="D84" s="78" t="s">
        <v>14</v>
      </c>
      <c r="E84" s="79" t="s">
        <v>12</v>
      </c>
      <c r="F84" s="76" t="str">
        <f>VLOOKUP(A84,[1]ATESTADOS!$B$4:$E$1080,4,FALSE)</f>
        <v>OK</v>
      </c>
      <c r="G84" s="80" t="s">
        <v>275</v>
      </c>
      <c r="H84" s="58" t="str">
        <f>VLOOKUP(G84,TABELA!$A$2:$D$30,4,FALSE)</f>
        <v>RJ</v>
      </c>
      <c r="I84" s="58" t="str">
        <f>VLOOKUP(G84,TABELA!$A$2:$D$30,2,FALSE)</f>
        <v>30.029.587/0001-83</v>
      </c>
      <c r="J84" s="58" t="str">
        <f>VLOOKUP(G84,TABELA!$A$2:$D$30,3,FALSE)</f>
        <v>SIM</v>
      </c>
    </row>
    <row r="85" spans="1:10" s="57" customFormat="1" ht="20.100000000000001" customHeight="1" x14ac:dyDescent="0.25">
      <c r="A85" s="76">
        <v>964</v>
      </c>
      <c r="B85" s="77" t="s">
        <v>865</v>
      </c>
      <c r="C85" s="78" t="s">
        <v>164</v>
      </c>
      <c r="D85" s="78" t="s">
        <v>14</v>
      </c>
      <c r="E85" s="79" t="s">
        <v>12</v>
      </c>
      <c r="F85" s="76" t="str">
        <f>VLOOKUP(A85,[1]ATESTADOS!$B$4:$E$1080,4,FALSE)</f>
        <v>OK</v>
      </c>
      <c r="G85" s="80" t="s">
        <v>142</v>
      </c>
      <c r="H85" s="58" t="str">
        <f>VLOOKUP(G85,TABELA!$A$2:$D$30,4,FALSE)</f>
        <v>RJ</v>
      </c>
      <c r="I85" s="58" t="str">
        <f>VLOOKUP(G85,TABELA!$A$2:$D$30,2,FALSE)</f>
        <v>33.617.465/0001-45</v>
      </c>
      <c r="J85" s="58" t="str">
        <f>VLOOKUP(G85,TABELA!$A$2:$D$30,3,FALSE)</f>
        <v>SIM</v>
      </c>
    </row>
    <row r="86" spans="1:10" s="57" customFormat="1" ht="20.100000000000001" customHeight="1" x14ac:dyDescent="0.25">
      <c r="A86" s="76">
        <v>2950</v>
      </c>
      <c r="B86" s="80" t="s">
        <v>778</v>
      </c>
      <c r="C86" s="78" t="s">
        <v>392</v>
      </c>
      <c r="D86" s="78" t="s">
        <v>14</v>
      </c>
      <c r="E86" s="79" t="s">
        <v>12</v>
      </c>
      <c r="F86" s="76" t="str">
        <f>VLOOKUP(A86,[1]ATESTADOS!$B$4:$E$1080,4,FALSE)</f>
        <v>OK</v>
      </c>
      <c r="G86" s="80" t="s">
        <v>275</v>
      </c>
      <c r="H86" s="58" t="str">
        <f>VLOOKUP(G86,TABELA!$A$2:$D$30,4,FALSE)</f>
        <v>RJ</v>
      </c>
      <c r="I86" s="58" t="str">
        <f>VLOOKUP(G86,TABELA!$A$2:$D$30,2,FALSE)</f>
        <v>30.029.587/0001-83</v>
      </c>
      <c r="J86" s="58" t="str">
        <f>VLOOKUP(G86,TABELA!$A$2:$D$30,3,FALSE)</f>
        <v>SIM</v>
      </c>
    </row>
    <row r="87" spans="1:10" s="57" customFormat="1" ht="20.100000000000001" customHeight="1" x14ac:dyDescent="0.25">
      <c r="A87" s="76">
        <v>2036</v>
      </c>
      <c r="B87" s="80" t="s">
        <v>889</v>
      </c>
      <c r="C87" s="78" t="s">
        <v>499</v>
      </c>
      <c r="D87" s="78" t="s">
        <v>14</v>
      </c>
      <c r="E87" s="79" t="s">
        <v>12</v>
      </c>
      <c r="F87" s="76" t="str">
        <f>VLOOKUP(A87,[1]ATESTADOS!$B$4:$E$1080,4,FALSE)</f>
        <v>OK</v>
      </c>
      <c r="G87" s="80" t="s">
        <v>493</v>
      </c>
      <c r="H87" s="58" t="str">
        <f>VLOOKUP(G87,TABELA!$A$2:$D$30,4,FALSE)</f>
        <v>DF</v>
      </c>
      <c r="I87" s="58" t="str">
        <f>VLOOKUP(G87,TABELA!$A$2:$D$30,2,FALSE)</f>
        <v>26.463.112/0001-72</v>
      </c>
      <c r="J87" s="58" t="str">
        <f>VLOOKUP(G87,TABELA!$A$2:$D$30,3,FALSE)</f>
        <v>—</v>
      </c>
    </row>
    <row r="88" spans="1:10" s="57" customFormat="1" ht="20.100000000000001" customHeight="1" x14ac:dyDescent="0.25">
      <c r="A88" s="117">
        <v>561</v>
      </c>
      <c r="B88" s="59" t="s">
        <v>550</v>
      </c>
      <c r="C88" s="67" t="s">
        <v>551</v>
      </c>
      <c r="D88" s="58" t="s">
        <v>13</v>
      </c>
      <c r="E88" s="79" t="s">
        <v>11</v>
      </c>
      <c r="F88" s="76" t="str">
        <f>VLOOKUP(A88,[1]ATESTADOS!$B$4:$E$1080,4,FALSE)</f>
        <v>OK</v>
      </c>
      <c r="G88" s="59" t="s">
        <v>507</v>
      </c>
      <c r="H88" s="58" t="str">
        <f>VLOOKUP(G88,TABELA!$A$2:$D$30,4,FALSE)</f>
        <v>RJ</v>
      </c>
      <c r="I88" s="58" t="str">
        <f>VLOOKUP(G88,TABELA!$A$2:$D$30,2,FALSE)</f>
        <v>33.649.575/0001-99</v>
      </c>
      <c r="J88" s="58" t="str">
        <f>VLOOKUP(G88,TABELA!$A$2:$D$30,3,FALSE)</f>
        <v>SIM</v>
      </c>
    </row>
    <row r="89" spans="1:10" s="57" customFormat="1" ht="20.100000000000001" customHeight="1" x14ac:dyDescent="0.25">
      <c r="A89" s="79">
        <v>3082</v>
      </c>
      <c r="B89" s="80" t="s">
        <v>808</v>
      </c>
      <c r="C89" s="78" t="s">
        <v>282</v>
      </c>
      <c r="D89" s="58" t="s">
        <v>13</v>
      </c>
      <c r="E89" s="79" t="s">
        <v>288</v>
      </c>
      <c r="F89" s="76" t="str">
        <f>VLOOKUP(A89,[1]ATESTADOS!$B$4:$E$1080,4,FALSE)</f>
        <v>OK</v>
      </c>
      <c r="G89" s="80" t="s">
        <v>279</v>
      </c>
      <c r="H89" s="58" t="str">
        <f>VLOOKUP(G89,TABELA!$A$2:$D$30,4,FALSE)</f>
        <v>SE</v>
      </c>
      <c r="I89" s="58" t="str">
        <f>VLOOKUP(G89,TABELA!$A$2:$D$30,2,FALSE)</f>
        <v>13.045.273/0001-02</v>
      </c>
      <c r="J89" s="58" t="str">
        <f>VLOOKUP(G89,TABELA!$A$2:$D$30,3,FALSE)</f>
        <v>—</v>
      </c>
    </row>
    <row r="90" spans="1:10" s="57" customFormat="1" ht="20.100000000000001" customHeight="1" x14ac:dyDescent="0.25">
      <c r="A90" s="76">
        <v>563</v>
      </c>
      <c r="B90" s="80" t="s">
        <v>806</v>
      </c>
      <c r="C90" s="78" t="s">
        <v>193</v>
      </c>
      <c r="D90" s="58" t="s">
        <v>13</v>
      </c>
      <c r="E90" s="79" t="s">
        <v>12</v>
      </c>
      <c r="F90" s="76" t="str">
        <f>VLOOKUP(A90,[1]ATESTADOS!$B$4:$E$1080,4,FALSE)</f>
        <v>OK</v>
      </c>
      <c r="G90" s="80" t="s">
        <v>189</v>
      </c>
      <c r="H90" s="58" t="str">
        <f>VLOOKUP(G90,TABELA!$A$2:$D$30,4,FALSE)</f>
        <v>SP</v>
      </c>
      <c r="I90" s="58" t="str">
        <f>VLOOKUP(G90,TABELA!$A$2:$D$30,2,FALSE)</f>
        <v>61.902.722/0001-26</v>
      </c>
      <c r="J90" s="58" t="str">
        <f>VLOOKUP(G90,TABELA!$A$2:$D$30,3,FALSE)</f>
        <v>SIM</v>
      </c>
    </row>
    <row r="91" spans="1:10" s="57" customFormat="1" ht="20.100000000000001" customHeight="1" x14ac:dyDescent="0.25">
      <c r="A91" s="76">
        <v>2688</v>
      </c>
      <c r="B91" s="80" t="s">
        <v>866</v>
      </c>
      <c r="C91" s="78" t="s">
        <v>165</v>
      </c>
      <c r="D91" s="58" t="s">
        <v>13</v>
      </c>
      <c r="E91" s="79" t="s">
        <v>288</v>
      </c>
      <c r="F91" s="76" t="str">
        <f>VLOOKUP(A91,[1]ATESTADOS!$B$4:$E$1080,4,FALSE)</f>
        <v>OK</v>
      </c>
      <c r="G91" s="80" t="s">
        <v>142</v>
      </c>
      <c r="H91" s="58" t="str">
        <f>VLOOKUP(G91,TABELA!$A$2:$D$30,4,FALSE)</f>
        <v>RJ</v>
      </c>
      <c r="I91" s="58" t="str">
        <f>VLOOKUP(G91,TABELA!$A$2:$D$30,2,FALSE)</f>
        <v>33.617.465/0001-45</v>
      </c>
      <c r="J91" s="58" t="str">
        <f>VLOOKUP(G91,TABELA!$A$2:$D$30,3,FALSE)</f>
        <v>SIM</v>
      </c>
    </row>
    <row r="92" spans="1:10" s="57" customFormat="1" ht="20.100000000000001" customHeight="1" x14ac:dyDescent="0.25">
      <c r="A92" s="76">
        <v>2659</v>
      </c>
      <c r="B92" s="80" t="s">
        <v>779</v>
      </c>
      <c r="C92" s="78" t="s">
        <v>393</v>
      </c>
      <c r="D92" s="78" t="s">
        <v>13</v>
      </c>
      <c r="E92" s="79" t="s">
        <v>8</v>
      </c>
      <c r="F92" s="76" t="str">
        <f>VLOOKUP(A92,[1]ATESTADOS!$B$4:$E$1080,4,FALSE)</f>
        <v>OK</v>
      </c>
      <c r="G92" s="80" t="s">
        <v>275</v>
      </c>
      <c r="H92" s="58" t="str">
        <f>VLOOKUP(G92,TABELA!$A$2:$D$30,4,FALSE)</f>
        <v>RJ</v>
      </c>
      <c r="I92" s="58" t="str">
        <f>VLOOKUP(G92,TABELA!$A$2:$D$30,2,FALSE)</f>
        <v>30.029.587/0001-83</v>
      </c>
      <c r="J92" s="58" t="str">
        <f>VLOOKUP(G92,TABELA!$A$2:$D$30,3,FALSE)</f>
        <v>SIM</v>
      </c>
    </row>
    <row r="93" spans="1:10" s="57" customFormat="1" ht="20.100000000000001" customHeight="1" x14ac:dyDescent="0.25">
      <c r="A93" s="58">
        <v>2145</v>
      </c>
      <c r="B93" s="59" t="s">
        <v>906</v>
      </c>
      <c r="C93" s="67" t="s">
        <v>552</v>
      </c>
      <c r="D93" s="58" t="s">
        <v>13</v>
      </c>
      <c r="E93" s="79" t="s">
        <v>8</v>
      </c>
      <c r="F93" s="76" t="str">
        <f>VLOOKUP(A93,[1]ATESTADOS!$B$4:$E$1080,4,FALSE)</f>
        <v>OK</v>
      </c>
      <c r="G93" s="59" t="s">
        <v>507</v>
      </c>
      <c r="H93" s="58" t="str">
        <f>VLOOKUP(G93,TABELA!$A$2:$D$30,4,FALSE)</f>
        <v>RJ</v>
      </c>
      <c r="I93" s="58" t="str">
        <f>VLOOKUP(G93,TABELA!$A$2:$D$30,2,FALSE)</f>
        <v>33.649.575/0001-99</v>
      </c>
      <c r="J93" s="58" t="str">
        <f>VLOOKUP(G93,TABELA!$A$2:$D$30,3,FALSE)</f>
        <v>SIM</v>
      </c>
    </row>
    <row r="94" spans="1:10" s="57" customFormat="1" ht="20.100000000000001" customHeight="1" x14ac:dyDescent="0.25">
      <c r="A94" s="76">
        <v>2199</v>
      </c>
      <c r="B94" s="77" t="s">
        <v>861</v>
      </c>
      <c r="C94" s="78" t="s">
        <v>959</v>
      </c>
      <c r="D94" s="58" t="s">
        <v>13</v>
      </c>
      <c r="E94" s="79" t="s">
        <v>11</v>
      </c>
      <c r="F94" s="76" t="str">
        <f>VLOOKUP(A94,[1]ATESTADOS!$B$4:$E$1080,4,FALSE)</f>
        <v>OK</v>
      </c>
      <c r="G94" s="80" t="s">
        <v>240</v>
      </c>
      <c r="H94" s="58" t="str">
        <f>VLOOKUP(G94,TABELA!$A$2:$D$30,4,FALSE)</f>
        <v>PE</v>
      </c>
      <c r="I94" s="58" t="str">
        <f>VLOOKUP(G94,TABELA!$A$2:$D$30,2,FALSE)</f>
        <v>10.866.051/0001-54</v>
      </c>
      <c r="J94" s="58" t="str">
        <f>VLOOKUP(G94,TABELA!$A$2:$D$30,3,FALSE)</f>
        <v>SIM</v>
      </c>
    </row>
    <row r="95" spans="1:10" s="57" customFormat="1" ht="20.100000000000001" customHeight="1" x14ac:dyDescent="0.25">
      <c r="A95" s="76">
        <v>1948</v>
      </c>
      <c r="B95" s="80" t="s">
        <v>780</v>
      </c>
      <c r="C95" s="78"/>
      <c r="D95" s="78" t="s">
        <v>13</v>
      </c>
      <c r="E95" s="79" t="s">
        <v>12</v>
      </c>
      <c r="F95" s="76" t="str">
        <f>VLOOKUP(A95,[1]ATESTADOS!$B$4:$E$1080,4,FALSE)</f>
        <v>OK</v>
      </c>
      <c r="G95" s="80" t="s">
        <v>275</v>
      </c>
      <c r="H95" s="58" t="str">
        <f>VLOOKUP(G95,TABELA!$A$2:$D$30,4,FALSE)</f>
        <v>RJ</v>
      </c>
      <c r="I95" s="58" t="str">
        <f>VLOOKUP(G95,TABELA!$A$2:$D$30,2,FALSE)</f>
        <v>30.029.587/0001-83</v>
      </c>
      <c r="J95" s="58" t="str">
        <f>VLOOKUP(G95,TABELA!$A$2:$D$30,3,FALSE)</f>
        <v>SIM</v>
      </c>
    </row>
    <row r="96" spans="1:10" s="57" customFormat="1" ht="20.100000000000001" customHeight="1" x14ac:dyDescent="0.25">
      <c r="A96" s="79">
        <v>2006</v>
      </c>
      <c r="B96" s="80" t="s">
        <v>810</v>
      </c>
      <c r="C96" s="78" t="s">
        <v>334</v>
      </c>
      <c r="D96" s="78" t="s">
        <v>14</v>
      </c>
      <c r="E96" s="79" t="s">
        <v>12</v>
      </c>
      <c r="F96" s="76" t="str">
        <f>VLOOKUP(A96,[1]ATESTADOS!$B$4:$E$1080,4,FALSE)</f>
        <v>OK</v>
      </c>
      <c r="G96" s="80" t="s">
        <v>331</v>
      </c>
      <c r="H96" s="58" t="str">
        <f>VLOOKUP(G96,TABELA!$A$2:$D$30,4,FALSE)</f>
        <v>DF</v>
      </c>
      <c r="I96" s="58" t="str">
        <f>VLOOKUP(G96,TABELA!$A$2:$D$30,2,FALSE)</f>
        <v>14.688.122/0001-27</v>
      </c>
      <c r="J96" s="58" t="str">
        <f>VLOOKUP(G96,TABELA!$A$2:$D$30,3,FALSE)</f>
        <v>—</v>
      </c>
    </row>
    <row r="97" spans="1:10" s="57" customFormat="1" ht="20.100000000000001" customHeight="1" x14ac:dyDescent="0.25">
      <c r="A97" s="58">
        <v>2021</v>
      </c>
      <c r="B97" s="59" t="s">
        <v>944</v>
      </c>
      <c r="C97" s="67" t="s">
        <v>664</v>
      </c>
      <c r="D97" s="78" t="s">
        <v>14</v>
      </c>
      <c r="E97" s="79" t="s">
        <v>12</v>
      </c>
      <c r="F97" s="76" t="str">
        <f>VLOOKUP(A97,[1]ATESTADOS!$B$4:$E$1080,4,FALSE)</f>
        <v>OK</v>
      </c>
      <c r="G97" s="59" t="s">
        <v>215</v>
      </c>
      <c r="H97" s="58" t="str">
        <f>VLOOKUP(G97,TABELA!$A$2:$D$30,4,FALSE)</f>
        <v>RS</v>
      </c>
      <c r="I97" s="58" t="str">
        <f>VLOOKUP(G97,TABELA!$A$2:$D$30,2,FALSE)</f>
        <v>92.841.279/0001-54</v>
      </c>
      <c r="J97" s="58" t="str">
        <f>VLOOKUP(G97,TABELA!$A$2:$D$30,3,FALSE)</f>
        <v>SIM</v>
      </c>
    </row>
    <row r="98" spans="1:10" s="57" customFormat="1" ht="20.100000000000001" customHeight="1" x14ac:dyDescent="0.25">
      <c r="A98" s="76">
        <v>1081</v>
      </c>
      <c r="B98" s="80" t="s">
        <v>867</v>
      </c>
      <c r="C98" s="78" t="s">
        <v>183</v>
      </c>
      <c r="D98" s="78" t="s">
        <v>14</v>
      </c>
      <c r="E98" s="79" t="s">
        <v>12</v>
      </c>
      <c r="F98" s="76" t="str">
        <f>VLOOKUP(A98,[1]ATESTADOS!$B$4:$E$1080,4,FALSE)</f>
        <v>OK</v>
      </c>
      <c r="G98" s="80" t="s">
        <v>142</v>
      </c>
      <c r="H98" s="58" t="str">
        <f>VLOOKUP(G98,TABELA!$A$2:$D$30,4,FALSE)</f>
        <v>RJ</v>
      </c>
      <c r="I98" s="58" t="str">
        <f>VLOOKUP(G98,TABELA!$A$2:$D$30,2,FALSE)</f>
        <v>33.617.465/0001-45</v>
      </c>
      <c r="J98" s="58" t="str">
        <f>VLOOKUP(G98,TABELA!$A$2:$D$30,3,FALSE)</f>
        <v>SIM</v>
      </c>
    </row>
    <row r="99" spans="1:10" s="57" customFormat="1" ht="20.100000000000001" customHeight="1" x14ac:dyDescent="0.25">
      <c r="A99" s="79">
        <v>2595</v>
      </c>
      <c r="B99" s="80" t="s">
        <v>842</v>
      </c>
      <c r="C99" s="78" t="s">
        <v>432</v>
      </c>
      <c r="D99" s="58" t="s">
        <v>13</v>
      </c>
      <c r="E99" s="79" t="s">
        <v>12</v>
      </c>
      <c r="F99" s="76" t="str">
        <f>VLOOKUP(A99,[1]ATESTADOS!$B$4:$E$1080,4,FALSE)</f>
        <v>PENDENTE</v>
      </c>
      <c r="G99" s="80" t="s">
        <v>420</v>
      </c>
      <c r="H99" s="58" t="str">
        <f>VLOOKUP(G99,TABELA!$A$2:$D$30,4,FALSE)</f>
        <v>RN</v>
      </c>
      <c r="I99" s="58" t="str">
        <f>VLOOKUP(G99,TABELA!$A$2:$D$30,2,FALSE)</f>
        <v>32.280.657/0001-46</v>
      </c>
      <c r="J99" s="58" t="str">
        <f>VLOOKUP(G99,TABELA!$A$2:$D$30,3,FALSE)</f>
        <v>—</v>
      </c>
    </row>
    <row r="100" spans="1:10" s="57" customFormat="1" ht="20.100000000000001" customHeight="1" x14ac:dyDescent="0.25">
      <c r="A100" s="76">
        <v>1467</v>
      </c>
      <c r="B100" s="80" t="s">
        <v>781</v>
      </c>
      <c r="C100" s="78" t="s">
        <v>394</v>
      </c>
      <c r="D100" s="78" t="s">
        <v>14</v>
      </c>
      <c r="E100" s="79" t="s">
        <v>12</v>
      </c>
      <c r="F100" s="76" t="str">
        <f>VLOOKUP(A100,[1]ATESTADOS!$B$4:$E$1080,4,FALSE)</f>
        <v>OK</v>
      </c>
      <c r="G100" s="80" t="s">
        <v>275</v>
      </c>
      <c r="H100" s="58" t="str">
        <f>VLOOKUP(G100,TABELA!$A$2:$D$30,4,FALSE)</f>
        <v>RJ</v>
      </c>
      <c r="I100" s="58" t="str">
        <f>VLOOKUP(G100,TABELA!$A$2:$D$30,2,FALSE)</f>
        <v>30.029.587/0001-83</v>
      </c>
      <c r="J100" s="58" t="str">
        <f>VLOOKUP(G100,TABELA!$A$2:$D$30,3,FALSE)</f>
        <v>SIM</v>
      </c>
    </row>
    <row r="101" spans="1:10" s="57" customFormat="1" ht="20.100000000000001" customHeight="1" x14ac:dyDescent="0.25">
      <c r="A101" s="58">
        <v>2978</v>
      </c>
      <c r="B101" s="59" t="s">
        <v>928</v>
      </c>
      <c r="C101" s="67" t="s">
        <v>553</v>
      </c>
      <c r="D101" s="78" t="s">
        <v>14</v>
      </c>
      <c r="E101" s="79" t="s">
        <v>288</v>
      </c>
      <c r="F101" s="76" t="e">
        <f>VLOOKUP(A101,[1]ATESTADOS!$B$4:$E$1080,4,FALSE)</f>
        <v>#N/A</v>
      </c>
      <c r="G101" s="59" t="s">
        <v>507</v>
      </c>
      <c r="H101" s="58" t="str">
        <f>VLOOKUP(G101,TABELA!$A$2:$D$30,4,FALSE)</f>
        <v>RJ</v>
      </c>
      <c r="I101" s="58" t="str">
        <f>VLOOKUP(G101,TABELA!$A$2:$D$30,2,FALSE)</f>
        <v>33.649.575/0001-99</v>
      </c>
      <c r="J101" s="58" t="str">
        <f>VLOOKUP(G101,TABELA!$A$2:$D$30,3,FALSE)</f>
        <v>SIM</v>
      </c>
    </row>
    <row r="102" spans="1:10" s="57" customFormat="1" ht="20.100000000000001" customHeight="1" x14ac:dyDescent="0.25">
      <c r="A102" s="76">
        <v>2278</v>
      </c>
      <c r="B102" s="80" t="s">
        <v>868</v>
      </c>
      <c r="C102" s="78" t="s">
        <v>166</v>
      </c>
      <c r="D102" s="58" t="s">
        <v>13</v>
      </c>
      <c r="E102" s="79" t="s">
        <v>288</v>
      </c>
      <c r="F102" s="76" t="str">
        <f>VLOOKUP(A102,[1]ATESTADOS!$B$4:$E$1080,4,FALSE)</f>
        <v>OK</v>
      </c>
      <c r="G102" s="80" t="s">
        <v>142</v>
      </c>
      <c r="H102" s="58" t="str">
        <f>VLOOKUP(G102,TABELA!$A$2:$D$30,4,FALSE)</f>
        <v>RJ</v>
      </c>
      <c r="I102" s="58" t="str">
        <f>VLOOKUP(G102,TABELA!$A$2:$D$30,2,FALSE)</f>
        <v>33.617.465/0001-45</v>
      </c>
      <c r="J102" s="58" t="str">
        <f>VLOOKUP(G102,TABELA!$A$2:$D$30,3,FALSE)</f>
        <v>SIM</v>
      </c>
    </row>
    <row r="103" spans="1:10" s="57" customFormat="1" ht="20.100000000000001" customHeight="1" x14ac:dyDescent="0.25">
      <c r="A103" s="58">
        <v>2931</v>
      </c>
      <c r="B103" s="59" t="s">
        <v>907</v>
      </c>
      <c r="C103" s="67" t="s">
        <v>554</v>
      </c>
      <c r="D103" s="78" t="s">
        <v>14</v>
      </c>
      <c r="E103" s="58" t="s">
        <v>19</v>
      </c>
      <c r="F103" s="76" t="str">
        <f>VLOOKUP(A103,[1]ATESTADOS!$B$4:$E$1080,4,FALSE)</f>
        <v>OK</v>
      </c>
      <c r="G103" s="59" t="s">
        <v>507</v>
      </c>
      <c r="H103" s="58" t="str">
        <f>VLOOKUP(G103,TABELA!$A$2:$D$30,4,FALSE)</f>
        <v>RJ</v>
      </c>
      <c r="I103" s="58" t="str">
        <f>VLOOKUP(G103,TABELA!$A$2:$D$30,2,FALSE)</f>
        <v>33.649.575/0001-99</v>
      </c>
      <c r="J103" s="58" t="str">
        <f>VLOOKUP(G103,TABELA!$A$2:$D$30,3,FALSE)</f>
        <v>SIM</v>
      </c>
    </row>
    <row r="104" spans="1:10" s="57" customFormat="1" ht="20.100000000000001" customHeight="1" x14ac:dyDescent="0.25">
      <c r="A104" s="76">
        <v>1468</v>
      </c>
      <c r="B104" s="80" t="s">
        <v>782</v>
      </c>
      <c r="C104" s="78" t="s">
        <v>395</v>
      </c>
      <c r="D104" s="78" t="s">
        <v>14</v>
      </c>
      <c r="E104" s="79" t="s">
        <v>12</v>
      </c>
      <c r="F104" s="76" t="str">
        <f>VLOOKUP(A104,[1]ATESTADOS!$B$4:$E$1080,4,FALSE)</f>
        <v>OK</v>
      </c>
      <c r="G104" s="80" t="s">
        <v>275</v>
      </c>
      <c r="H104" s="58" t="str">
        <f>VLOOKUP(G104,TABELA!$A$2:$D$30,4,FALSE)</f>
        <v>RJ</v>
      </c>
      <c r="I104" s="58" t="str">
        <f>VLOOKUP(G104,TABELA!$A$2:$D$30,2,FALSE)</f>
        <v>30.029.587/0001-83</v>
      </c>
      <c r="J104" s="58" t="str">
        <f>VLOOKUP(G104,TABELA!$A$2:$D$30,3,FALSE)</f>
        <v>SIM</v>
      </c>
    </row>
    <row r="105" spans="1:10" s="57" customFormat="1" ht="20.100000000000001" customHeight="1" x14ac:dyDescent="0.25">
      <c r="A105" s="79">
        <v>2883</v>
      </c>
      <c r="B105" s="80" t="s">
        <v>848</v>
      </c>
      <c r="C105" s="78" t="s">
        <v>289</v>
      </c>
      <c r="D105" s="78" t="s">
        <v>14</v>
      </c>
      <c r="E105" s="79" t="s">
        <v>12</v>
      </c>
      <c r="F105" s="76" t="str">
        <f>VLOOKUP(A105,[1]ATESTADOS!$B$4:$E$1080,4,FALSE)</f>
        <v>OK</v>
      </c>
      <c r="G105" s="80" t="s">
        <v>285</v>
      </c>
      <c r="H105" s="58" t="str">
        <f>VLOOKUP(G105,TABELA!$A$2:$D$30,4,FALSE)</f>
        <v>SC</v>
      </c>
      <c r="I105" s="58" t="str">
        <f>VLOOKUP(G105,TABELA!$A$2:$D$30,2,FALSE)</f>
        <v>82.899.980/0001-70</v>
      </c>
      <c r="J105" s="58" t="str">
        <f>VLOOKUP(G105,TABELA!$A$2:$D$30,3,FALSE)</f>
        <v>—</v>
      </c>
    </row>
    <row r="106" spans="1:10" s="57" customFormat="1" ht="20.100000000000001" customHeight="1" x14ac:dyDescent="0.25">
      <c r="A106" s="76">
        <v>2233</v>
      </c>
      <c r="B106" s="80" t="s">
        <v>762</v>
      </c>
      <c r="C106" s="78" t="s">
        <v>462</v>
      </c>
      <c r="D106" s="78" t="s">
        <v>14</v>
      </c>
      <c r="E106" s="79" t="s">
        <v>288</v>
      </c>
      <c r="F106" s="76" t="str">
        <f>VLOOKUP(A106,[1]ATESTADOS!$B$4:$E$1080,4,FALSE)</f>
        <v>OK</v>
      </c>
      <c r="G106" s="80" t="s">
        <v>299</v>
      </c>
      <c r="H106" s="58" t="str">
        <f>VLOOKUP(G106,TABELA!$A$2:$D$30,4,FALSE)</f>
        <v>SC</v>
      </c>
      <c r="I106" s="58" t="str">
        <f>VLOOKUP(G106,TABELA!$A$2:$D$30,2,FALSE)</f>
        <v>82.660.622/0001-00</v>
      </c>
      <c r="J106" s="58" t="str">
        <f>VLOOKUP(G106,TABELA!$A$2:$D$30,3,FALSE)</f>
        <v>—</v>
      </c>
    </row>
    <row r="107" spans="1:10" s="57" customFormat="1" ht="20.100000000000001" customHeight="1" x14ac:dyDescent="0.25">
      <c r="A107" s="76">
        <v>1594</v>
      </c>
      <c r="B107" s="80" t="s">
        <v>488</v>
      </c>
      <c r="C107" s="78" t="s">
        <v>489</v>
      </c>
      <c r="D107" s="78" t="s">
        <v>14</v>
      </c>
      <c r="E107" s="79" t="s">
        <v>12</v>
      </c>
      <c r="F107" s="76" t="str">
        <f>VLOOKUP(A107,[1]ATESTADOS!$B$4:$E$1080,4,FALSE)</f>
        <v>OK</v>
      </c>
      <c r="G107" s="80" t="s">
        <v>247</v>
      </c>
      <c r="H107" s="58" t="str">
        <f>VLOOKUP(G107,TABELA!$A$2:$D$30,4,FALSE)</f>
        <v>BA</v>
      </c>
      <c r="I107" s="58" t="str">
        <f>VLOOKUP(G107,TABELA!$A$2:$D$30,2,FALSE)</f>
        <v>15.217.003/0001-59</v>
      </c>
      <c r="J107" s="58" t="str">
        <f>VLOOKUP(G107,TABELA!$A$2:$D$30,3,FALSE)</f>
        <v>—</v>
      </c>
    </row>
    <row r="108" spans="1:10" s="57" customFormat="1" ht="20.100000000000001" customHeight="1" x14ac:dyDescent="0.25">
      <c r="A108" s="58">
        <v>2930</v>
      </c>
      <c r="B108" s="59" t="s">
        <v>908</v>
      </c>
      <c r="C108" s="67" t="s">
        <v>555</v>
      </c>
      <c r="D108" s="78" t="s">
        <v>14</v>
      </c>
      <c r="E108" s="79" t="s">
        <v>288</v>
      </c>
      <c r="F108" s="76" t="str">
        <f>VLOOKUP(A108,[1]ATESTADOS!$B$4:$E$1080,4,FALSE)</f>
        <v>OK</v>
      </c>
      <c r="G108" s="59" t="s">
        <v>507</v>
      </c>
      <c r="H108" s="58" t="str">
        <f>VLOOKUP(G108,TABELA!$A$2:$D$30,4,FALSE)</f>
        <v>RJ</v>
      </c>
      <c r="I108" s="58" t="str">
        <f>VLOOKUP(G108,TABELA!$A$2:$D$30,2,FALSE)</f>
        <v>33.649.575/0001-99</v>
      </c>
      <c r="J108" s="58" t="str">
        <f>VLOOKUP(G108,TABELA!$A$2:$D$30,3,FALSE)</f>
        <v>SIM</v>
      </c>
    </row>
    <row r="109" spans="1:10" s="57" customFormat="1" ht="20.100000000000001" customHeight="1" x14ac:dyDescent="0.25">
      <c r="A109" s="79">
        <v>2779</v>
      </c>
      <c r="B109" s="80" t="s">
        <v>205</v>
      </c>
      <c r="C109" s="78" t="s">
        <v>206</v>
      </c>
      <c r="D109" s="58" t="s">
        <v>13</v>
      </c>
      <c r="E109" s="79" t="s">
        <v>288</v>
      </c>
      <c r="F109" s="76" t="str">
        <f>VLOOKUP(A109,[1]ATESTADOS!$B$4:$E$1080,4,FALSE)</f>
        <v>OK</v>
      </c>
      <c r="G109" s="80" t="s">
        <v>189</v>
      </c>
      <c r="H109" s="58" t="str">
        <f>VLOOKUP(G109,TABELA!$A$2:$D$30,4,FALSE)</f>
        <v>SP</v>
      </c>
      <c r="I109" s="58" t="str">
        <f>VLOOKUP(G109,TABELA!$A$2:$D$30,2,FALSE)</f>
        <v>61.902.722/0001-26</v>
      </c>
      <c r="J109" s="58" t="str">
        <f>VLOOKUP(G109,TABELA!$A$2:$D$30,3,FALSE)</f>
        <v>SIM</v>
      </c>
    </row>
    <row r="110" spans="1:10" s="57" customFormat="1" ht="20.100000000000001" customHeight="1" x14ac:dyDescent="0.25">
      <c r="A110" s="76">
        <v>671</v>
      </c>
      <c r="B110" s="80" t="s">
        <v>815</v>
      </c>
      <c r="C110" s="78" t="s">
        <v>347</v>
      </c>
      <c r="D110" s="58" t="s">
        <v>13</v>
      </c>
      <c r="E110" s="79" t="s">
        <v>12</v>
      </c>
      <c r="F110" s="76" t="str">
        <f>VLOOKUP(A110,[1]ATESTADOS!$B$4:$E$1080,4,FALSE)</f>
        <v>OK</v>
      </c>
      <c r="G110" s="80" t="s">
        <v>277</v>
      </c>
      <c r="H110" s="58" t="str">
        <f>VLOOKUP(G110,TABELA!$A$2:$D$30,4,FALSE)</f>
        <v>SC</v>
      </c>
      <c r="I110" s="58" t="str">
        <f>VLOOKUP(G110,TABELA!$A$2:$D$30,2,FALSE)</f>
        <v>80.674.682/0001-57</v>
      </c>
      <c r="J110" s="58" t="str">
        <f>VLOOKUP(G110,TABELA!$A$2:$D$30,3,FALSE)</f>
        <v>—</v>
      </c>
    </row>
    <row r="111" spans="1:10" s="57" customFormat="1" ht="20.100000000000001" customHeight="1" x14ac:dyDescent="0.25">
      <c r="A111" s="79">
        <v>2227</v>
      </c>
      <c r="B111" s="80" t="s">
        <v>194</v>
      </c>
      <c r="C111" s="78" t="s">
        <v>195</v>
      </c>
      <c r="D111" s="58" t="s">
        <v>13</v>
      </c>
      <c r="E111" s="79" t="s">
        <v>12</v>
      </c>
      <c r="F111" s="76" t="str">
        <f>VLOOKUP(A111,[1]ATESTADOS!$B$4:$E$1080,4,FALSE)</f>
        <v>OK</v>
      </c>
      <c r="G111" s="80" t="s">
        <v>189</v>
      </c>
      <c r="H111" s="58" t="str">
        <f>VLOOKUP(G111,TABELA!$A$2:$D$30,4,FALSE)</f>
        <v>SP</v>
      </c>
      <c r="I111" s="58" t="str">
        <f>VLOOKUP(G111,TABELA!$A$2:$D$30,2,FALSE)</f>
        <v>61.902.722/0001-26</v>
      </c>
      <c r="J111" s="58" t="str">
        <f>VLOOKUP(G111,TABELA!$A$2:$D$30,3,FALSE)</f>
        <v>SIM</v>
      </c>
    </row>
    <row r="112" spans="1:10" s="57" customFormat="1" ht="20.100000000000001" customHeight="1" x14ac:dyDescent="0.25">
      <c r="A112" s="76">
        <v>22</v>
      </c>
      <c r="B112" s="80" t="s">
        <v>816</v>
      </c>
      <c r="C112" s="78" t="s">
        <v>349</v>
      </c>
      <c r="D112" s="58" t="s">
        <v>13</v>
      </c>
      <c r="E112" s="79" t="s">
        <v>12</v>
      </c>
      <c r="F112" s="76" t="str">
        <f>VLOOKUP(A112,[1]ATESTADOS!$B$4:$E$1080,4,FALSE)</f>
        <v>OK</v>
      </c>
      <c r="G112" s="80" t="s">
        <v>277</v>
      </c>
      <c r="H112" s="58" t="str">
        <f>VLOOKUP(G112,TABELA!$A$2:$D$30,4,FALSE)</f>
        <v>SC</v>
      </c>
      <c r="I112" s="58" t="str">
        <f>VLOOKUP(G112,TABELA!$A$2:$D$30,2,FALSE)</f>
        <v>80.674.682/0001-57</v>
      </c>
      <c r="J112" s="58" t="str">
        <f>VLOOKUP(G112,TABELA!$A$2:$D$30,3,FALSE)</f>
        <v>—</v>
      </c>
    </row>
    <row r="113" spans="1:10" s="57" customFormat="1" ht="20.100000000000001" customHeight="1" x14ac:dyDescent="0.25">
      <c r="A113" s="76">
        <v>2961</v>
      </c>
      <c r="B113" s="80" t="s">
        <v>244</v>
      </c>
      <c r="C113" s="78" t="s">
        <v>954</v>
      </c>
      <c r="D113" s="58" t="s">
        <v>13</v>
      </c>
      <c r="E113" s="79" t="s">
        <v>11</v>
      </c>
      <c r="F113" s="76" t="str">
        <f>VLOOKUP(A113,[1]ATESTADOS!$B$4:$E$1080,4,FALSE)</f>
        <v>OK</v>
      </c>
      <c r="G113" s="80" t="s">
        <v>246</v>
      </c>
      <c r="H113" s="58" t="str">
        <f>VLOOKUP(G113,TABELA!$A$2:$D$30,4,FALSE)</f>
        <v>SC</v>
      </c>
      <c r="I113" s="58" t="str">
        <f>VLOOKUP(G113,TABELA!$A$2:$D$30,2,FALSE)</f>
        <v>82.509.290/0001-68</v>
      </c>
      <c r="J113" s="58" t="str">
        <f>VLOOKUP(G113,TABELA!$A$2:$D$30,3,FALSE)</f>
        <v>—</v>
      </c>
    </row>
    <row r="114" spans="1:10" s="57" customFormat="1" ht="20.100000000000001" customHeight="1" x14ac:dyDescent="0.25">
      <c r="A114" s="117">
        <v>666</v>
      </c>
      <c r="B114" s="59" t="s">
        <v>909</v>
      </c>
      <c r="C114" s="67" t="s">
        <v>556</v>
      </c>
      <c r="D114" s="58" t="s">
        <v>13</v>
      </c>
      <c r="E114" s="79" t="s">
        <v>12</v>
      </c>
      <c r="F114" s="76" t="str">
        <f>VLOOKUP(A114,[1]ATESTADOS!$B$4:$E$1080,4,FALSE)</f>
        <v>OK</v>
      </c>
      <c r="G114" s="59" t="s">
        <v>507</v>
      </c>
      <c r="H114" s="58" t="str">
        <f>VLOOKUP(G114,TABELA!$A$2:$D$30,4,FALSE)</f>
        <v>RJ</v>
      </c>
      <c r="I114" s="58" t="str">
        <f>VLOOKUP(G114,TABELA!$A$2:$D$30,2,FALSE)</f>
        <v>33.649.575/0001-99</v>
      </c>
      <c r="J114" s="58" t="str">
        <f>VLOOKUP(G114,TABELA!$A$2:$D$30,3,FALSE)</f>
        <v>SIM</v>
      </c>
    </row>
    <row r="115" spans="1:10" s="57" customFormat="1" ht="20.100000000000001" customHeight="1" x14ac:dyDescent="0.25">
      <c r="A115" s="58">
        <v>2542</v>
      </c>
      <c r="B115" s="59" t="s">
        <v>557</v>
      </c>
      <c r="C115" s="67" t="s">
        <v>558</v>
      </c>
      <c r="D115" s="78" t="s">
        <v>14</v>
      </c>
      <c r="E115" s="79" t="s">
        <v>288</v>
      </c>
      <c r="F115" s="76" t="str">
        <f>VLOOKUP(A115,[1]ATESTADOS!$B$4:$E$1080,4,FALSE)</f>
        <v>OK</v>
      </c>
      <c r="G115" s="59" t="s">
        <v>507</v>
      </c>
      <c r="H115" s="58" t="str">
        <f>VLOOKUP(G115,TABELA!$A$2:$D$30,4,FALSE)</f>
        <v>RJ</v>
      </c>
      <c r="I115" s="58" t="str">
        <f>VLOOKUP(G115,TABELA!$A$2:$D$30,2,FALSE)</f>
        <v>33.649.575/0001-99</v>
      </c>
      <c r="J115" s="58" t="str">
        <f>VLOOKUP(G115,TABELA!$A$2:$D$30,3,FALSE)</f>
        <v>SIM</v>
      </c>
    </row>
    <row r="116" spans="1:10" s="57" customFormat="1" ht="20.100000000000001" customHeight="1" x14ac:dyDescent="0.25">
      <c r="A116" s="76">
        <v>2994</v>
      </c>
      <c r="B116" s="77" t="s">
        <v>460</v>
      </c>
      <c r="C116" s="78" t="s">
        <v>461</v>
      </c>
      <c r="D116" s="78" t="s">
        <v>14</v>
      </c>
      <c r="E116" s="79" t="s">
        <v>288</v>
      </c>
      <c r="F116" s="76" t="str">
        <f>VLOOKUP(A116,[1]ATESTADOS!$B$4:$E$1080,4,FALSE)</f>
        <v>OK</v>
      </c>
      <c r="G116" s="80" t="s">
        <v>299</v>
      </c>
      <c r="H116" s="58" t="str">
        <f>VLOOKUP(G116,TABELA!$A$2:$D$30,4,FALSE)</f>
        <v>SC</v>
      </c>
      <c r="I116" s="58" t="str">
        <f>VLOOKUP(G116,TABELA!$A$2:$D$30,2,FALSE)</f>
        <v>82.660.622/0001-00</v>
      </c>
      <c r="J116" s="58" t="str">
        <f>VLOOKUP(G116,TABELA!$A$2:$D$30,3,FALSE)</f>
        <v>—</v>
      </c>
    </row>
    <row r="117" spans="1:10" s="57" customFormat="1" ht="20.100000000000001" customHeight="1" x14ac:dyDescent="0.25">
      <c r="A117" s="79">
        <v>1526</v>
      </c>
      <c r="B117" s="80" t="s">
        <v>817</v>
      </c>
      <c r="C117" s="78" t="s">
        <v>348</v>
      </c>
      <c r="D117" s="58" t="s">
        <v>13</v>
      </c>
      <c r="E117" s="79" t="s">
        <v>8</v>
      </c>
      <c r="F117" s="76" t="str">
        <f>VLOOKUP(A117,[1]ATESTADOS!$B$4:$E$1080,4,FALSE)</f>
        <v>OK</v>
      </c>
      <c r="G117" s="80" t="s">
        <v>277</v>
      </c>
      <c r="H117" s="58" t="str">
        <f>VLOOKUP(G117,TABELA!$A$2:$D$30,4,FALSE)</f>
        <v>SC</v>
      </c>
      <c r="I117" s="58" t="str">
        <f>VLOOKUP(G117,TABELA!$A$2:$D$30,2,FALSE)</f>
        <v>80.674.682/0001-57</v>
      </c>
      <c r="J117" s="58" t="str">
        <f>VLOOKUP(G117,TABELA!$A$2:$D$30,3,FALSE)</f>
        <v>—</v>
      </c>
    </row>
    <row r="118" spans="1:10" s="57" customFormat="1" ht="20.100000000000001" customHeight="1" x14ac:dyDescent="0.25">
      <c r="A118" s="79">
        <v>2668</v>
      </c>
      <c r="B118" s="80" t="s">
        <v>818</v>
      </c>
      <c r="C118" s="78" t="s">
        <v>350</v>
      </c>
      <c r="D118" s="58" t="s">
        <v>13</v>
      </c>
      <c r="E118" s="79" t="s">
        <v>12</v>
      </c>
      <c r="F118" s="76" t="str">
        <f>VLOOKUP(A118,[1]ATESTADOS!$B$4:$E$1080,4,FALSE)</f>
        <v>OK</v>
      </c>
      <c r="G118" s="80" t="s">
        <v>277</v>
      </c>
      <c r="H118" s="58" t="str">
        <f>VLOOKUP(G118,TABELA!$A$2:$D$30,4,FALSE)</f>
        <v>SC</v>
      </c>
      <c r="I118" s="58" t="str">
        <f>VLOOKUP(G118,TABELA!$A$2:$D$30,2,FALSE)</f>
        <v>80.674.682/0001-57</v>
      </c>
      <c r="J118" s="58" t="str">
        <f>VLOOKUP(G118,TABELA!$A$2:$D$30,3,FALSE)</f>
        <v>—</v>
      </c>
    </row>
    <row r="119" spans="1:10" s="57" customFormat="1" ht="20.100000000000001" customHeight="1" x14ac:dyDescent="0.25">
      <c r="A119" s="58">
        <v>1325</v>
      </c>
      <c r="B119" s="59" t="s">
        <v>559</v>
      </c>
      <c r="C119" s="67" t="s">
        <v>957</v>
      </c>
      <c r="D119" s="58" t="s">
        <v>13</v>
      </c>
      <c r="E119" s="79" t="s">
        <v>8</v>
      </c>
      <c r="F119" s="76" t="str">
        <f>VLOOKUP(A119,[1]ATESTADOS!$B$4:$E$1080,4,FALSE)</f>
        <v>OK</v>
      </c>
      <c r="G119" s="59" t="s">
        <v>507</v>
      </c>
      <c r="H119" s="58" t="str">
        <f>VLOOKUP(G119,TABELA!$A$2:$D$30,4,FALSE)</f>
        <v>RJ</v>
      </c>
      <c r="I119" s="58" t="str">
        <f>VLOOKUP(G119,TABELA!$A$2:$D$30,2,FALSE)</f>
        <v>33.649.575/0001-99</v>
      </c>
      <c r="J119" s="58" t="str">
        <f>VLOOKUP(G119,TABELA!$A$2:$D$30,3,FALSE)</f>
        <v>SIM</v>
      </c>
    </row>
    <row r="120" spans="1:10" s="57" customFormat="1" ht="20.100000000000001" customHeight="1" x14ac:dyDescent="0.25">
      <c r="A120" s="76">
        <v>2944</v>
      </c>
      <c r="B120" s="80" t="s">
        <v>783</v>
      </c>
      <c r="C120" s="78" t="s">
        <v>396</v>
      </c>
      <c r="D120" s="78" t="s">
        <v>13</v>
      </c>
      <c r="E120" s="79" t="s">
        <v>8</v>
      </c>
      <c r="F120" s="76" t="str">
        <f>VLOOKUP(A120,[1]ATESTADOS!$B$4:$E$1080,4,FALSE)</f>
        <v>OK</v>
      </c>
      <c r="G120" s="80" t="s">
        <v>275</v>
      </c>
      <c r="H120" s="58" t="str">
        <f>VLOOKUP(G120,TABELA!$A$2:$D$30,4,FALSE)</f>
        <v>RJ</v>
      </c>
      <c r="I120" s="58" t="str">
        <f>VLOOKUP(G120,TABELA!$A$2:$D$30,2,FALSE)</f>
        <v>30.029.587/0001-83</v>
      </c>
      <c r="J120" s="58" t="str">
        <f>VLOOKUP(G120,TABELA!$A$2:$D$30,3,FALSE)</f>
        <v>SIM</v>
      </c>
    </row>
    <row r="121" spans="1:10" s="57" customFormat="1" ht="20.100000000000001" customHeight="1" x14ac:dyDescent="0.25">
      <c r="A121" s="76">
        <v>1661</v>
      </c>
      <c r="B121" s="80" t="s">
        <v>112</v>
      </c>
      <c r="C121" s="78" t="s">
        <v>113</v>
      </c>
      <c r="D121" s="58" t="s">
        <v>13</v>
      </c>
      <c r="E121" s="79" t="s">
        <v>10</v>
      </c>
      <c r="F121" s="76" t="str">
        <f>VLOOKUP(A121,[1]ATESTADOS!$B$4:$E$1080,4,FALSE)</f>
        <v>OK</v>
      </c>
      <c r="G121" s="80" t="s">
        <v>106</v>
      </c>
      <c r="H121" s="58" t="str">
        <f>VLOOKUP(G121,TABELA!$A$2:$D$30,4,FALSE)</f>
        <v>RS</v>
      </c>
      <c r="I121" s="58" t="str">
        <f>VLOOKUP(G121,TABELA!$A$2:$D$30,2,FALSE)</f>
        <v>97.134.019/0001-62</v>
      </c>
      <c r="J121" s="58" t="str">
        <f>VLOOKUP(G121,TABELA!$A$2:$D$30,3,FALSE)</f>
        <v>—</v>
      </c>
    </row>
    <row r="122" spans="1:10" s="57" customFormat="1" ht="20.100000000000001" customHeight="1" x14ac:dyDescent="0.25">
      <c r="A122" s="79">
        <v>2255</v>
      </c>
      <c r="B122" s="80" t="s">
        <v>819</v>
      </c>
      <c r="C122" s="78" t="s">
        <v>345</v>
      </c>
      <c r="D122" s="78" t="s">
        <v>14</v>
      </c>
      <c r="E122" s="79" t="s">
        <v>288</v>
      </c>
      <c r="F122" s="76" t="str">
        <f>VLOOKUP(A122,[1]ATESTADOS!$B$4:$E$1080,4,FALSE)</f>
        <v>OK</v>
      </c>
      <c r="G122" s="80" t="s">
        <v>277</v>
      </c>
      <c r="H122" s="58" t="str">
        <f>VLOOKUP(G122,TABELA!$A$2:$D$30,4,FALSE)</f>
        <v>SC</v>
      </c>
      <c r="I122" s="58" t="str">
        <f>VLOOKUP(G122,TABELA!$A$2:$D$30,2,FALSE)</f>
        <v>80.674.682/0001-57</v>
      </c>
      <c r="J122" s="58" t="str">
        <f>VLOOKUP(G122,TABELA!$A$2:$D$30,3,FALSE)</f>
        <v>—</v>
      </c>
    </row>
    <row r="123" spans="1:10" s="57" customFormat="1" ht="20.100000000000001" customHeight="1" x14ac:dyDescent="0.25">
      <c r="A123" s="58">
        <v>2781</v>
      </c>
      <c r="B123" s="59" t="s">
        <v>942</v>
      </c>
      <c r="C123" s="67" t="s">
        <v>660</v>
      </c>
      <c r="D123" s="78" t="s">
        <v>14</v>
      </c>
      <c r="E123" s="79" t="s">
        <v>288</v>
      </c>
      <c r="F123" s="76" t="str">
        <f>VLOOKUP(A123,[1]ATESTADOS!$B$4:$E$1080,4,FALSE)</f>
        <v>OK</v>
      </c>
      <c r="G123" s="59" t="s">
        <v>215</v>
      </c>
      <c r="H123" s="58" t="str">
        <f>VLOOKUP(G123,TABELA!$A$2:$D$30,4,FALSE)</f>
        <v>RS</v>
      </c>
      <c r="I123" s="58" t="str">
        <f>VLOOKUP(G123,TABELA!$A$2:$D$30,2,FALSE)</f>
        <v>92.841.279/0001-54</v>
      </c>
      <c r="J123" s="58" t="str">
        <f>VLOOKUP(G123,TABELA!$A$2:$D$30,3,FALSE)</f>
        <v>SIM</v>
      </c>
    </row>
    <row r="124" spans="1:10" s="57" customFormat="1" ht="20.100000000000001" customHeight="1" x14ac:dyDescent="0.25">
      <c r="A124" s="76">
        <v>668</v>
      </c>
      <c r="B124" s="80" t="s">
        <v>203</v>
      </c>
      <c r="C124" s="78" t="s">
        <v>204</v>
      </c>
      <c r="D124" s="78" t="s">
        <v>14</v>
      </c>
      <c r="E124" s="79" t="s">
        <v>12</v>
      </c>
      <c r="F124" s="76" t="str">
        <f>VLOOKUP(A124,[1]ATESTADOS!$B$4:$E$1080,4,FALSE)</f>
        <v>OK</v>
      </c>
      <c r="G124" s="80" t="s">
        <v>189</v>
      </c>
      <c r="H124" s="58" t="str">
        <f>VLOOKUP(G124,TABELA!$A$2:$D$30,4,FALSE)</f>
        <v>SP</v>
      </c>
      <c r="I124" s="58" t="str">
        <f>VLOOKUP(G124,TABELA!$A$2:$D$30,2,FALSE)</f>
        <v>61.902.722/0001-26</v>
      </c>
      <c r="J124" s="58" t="str">
        <f>VLOOKUP(G124,TABELA!$A$2:$D$30,3,FALSE)</f>
        <v>SIM</v>
      </c>
    </row>
    <row r="125" spans="1:10" s="57" customFormat="1" ht="20.100000000000001" customHeight="1" x14ac:dyDescent="0.25">
      <c r="A125" s="76">
        <v>2712</v>
      </c>
      <c r="B125" s="80" t="s">
        <v>784</v>
      </c>
      <c r="C125" s="78" t="s">
        <v>397</v>
      </c>
      <c r="D125" s="78" t="s">
        <v>14</v>
      </c>
      <c r="E125" s="79" t="s">
        <v>8</v>
      </c>
      <c r="F125" s="76" t="str">
        <f>VLOOKUP(A125,[1]ATESTADOS!$B$4:$E$1080,4,FALSE)</f>
        <v>OK</v>
      </c>
      <c r="G125" s="80" t="s">
        <v>275</v>
      </c>
      <c r="H125" s="58" t="str">
        <f>VLOOKUP(G125,TABELA!$A$2:$D$30,4,FALSE)</f>
        <v>RJ</v>
      </c>
      <c r="I125" s="58" t="str">
        <f>VLOOKUP(G125,TABELA!$A$2:$D$30,2,FALSE)</f>
        <v>30.029.587/0001-83</v>
      </c>
      <c r="J125" s="58" t="str">
        <f>VLOOKUP(G125,TABELA!$A$2:$D$30,3,FALSE)</f>
        <v>SIM</v>
      </c>
    </row>
    <row r="126" spans="1:10" s="57" customFormat="1" ht="20.100000000000001" customHeight="1" x14ac:dyDescent="0.25">
      <c r="A126" s="58">
        <v>1765</v>
      </c>
      <c r="B126" s="59" t="s">
        <v>560</v>
      </c>
      <c r="C126" s="67" t="s">
        <v>561</v>
      </c>
      <c r="D126" s="78" t="s">
        <v>14</v>
      </c>
      <c r="E126" s="79" t="s">
        <v>12</v>
      </c>
      <c r="F126" s="76" t="str">
        <f>VLOOKUP(A126,[1]ATESTADOS!$B$4:$E$1080,4,FALSE)</f>
        <v>OK</v>
      </c>
      <c r="G126" s="59" t="s">
        <v>507</v>
      </c>
      <c r="H126" s="58" t="str">
        <f>VLOOKUP(G126,TABELA!$A$2:$D$30,4,FALSE)</f>
        <v>RJ</v>
      </c>
      <c r="I126" s="58" t="str">
        <f>VLOOKUP(G126,TABELA!$A$2:$D$30,2,FALSE)</f>
        <v>33.649.575/0001-99</v>
      </c>
      <c r="J126" s="58" t="str">
        <f>VLOOKUP(G126,TABELA!$A$2:$D$30,3,FALSE)</f>
        <v>SIM</v>
      </c>
    </row>
    <row r="127" spans="1:10" s="57" customFormat="1" ht="20.100000000000001" customHeight="1" x14ac:dyDescent="0.25">
      <c r="A127" s="76">
        <v>42</v>
      </c>
      <c r="B127" s="80" t="s">
        <v>130</v>
      </c>
      <c r="C127" s="78" t="s">
        <v>131</v>
      </c>
      <c r="D127" s="78" t="s">
        <v>14</v>
      </c>
      <c r="E127" s="79" t="s">
        <v>12</v>
      </c>
      <c r="F127" s="76" t="str">
        <f>VLOOKUP(A127,[1]ATESTADOS!$B$4:$E$1080,4,FALSE)</f>
        <v>OK</v>
      </c>
      <c r="G127" s="80" t="s">
        <v>124</v>
      </c>
      <c r="H127" s="58" t="str">
        <f>VLOOKUP(G127,TABELA!$A$2:$D$30,4,FALSE)</f>
        <v>RS</v>
      </c>
      <c r="I127" s="58" t="str">
        <f>VLOOKUP(G127,TABELA!$A$2:$D$30,2,FALSE)</f>
        <v>02.085.922/0001-74</v>
      </c>
      <c r="J127" s="58" t="str">
        <f>VLOOKUP(G127,TABELA!$A$2:$D$30,3,FALSE)</f>
        <v>SIM</v>
      </c>
    </row>
    <row r="128" spans="1:10" s="57" customFormat="1" ht="20.100000000000001" customHeight="1" x14ac:dyDescent="0.25">
      <c r="A128" s="76">
        <v>1419</v>
      </c>
      <c r="B128" s="80" t="s">
        <v>132</v>
      </c>
      <c r="C128" s="78" t="s">
        <v>133</v>
      </c>
      <c r="D128" s="58" t="s">
        <v>13</v>
      </c>
      <c r="E128" s="79" t="s">
        <v>8</v>
      </c>
      <c r="F128" s="76" t="str">
        <f>VLOOKUP(A128,[1]ATESTADOS!$B$4:$E$1080,4,FALSE)</f>
        <v>OK</v>
      </c>
      <c r="G128" s="80" t="s">
        <v>124</v>
      </c>
      <c r="H128" s="58" t="str">
        <f>VLOOKUP(G128,TABELA!$A$2:$D$30,4,FALSE)</f>
        <v>RS</v>
      </c>
      <c r="I128" s="58" t="str">
        <f>VLOOKUP(G128,TABELA!$A$2:$D$30,2,FALSE)</f>
        <v>02.085.922/0001-74</v>
      </c>
      <c r="J128" s="58" t="str">
        <f>VLOOKUP(G128,TABELA!$A$2:$D$30,3,FALSE)</f>
        <v>SIM</v>
      </c>
    </row>
    <row r="129" spans="1:10" s="57" customFormat="1" ht="20.100000000000001" customHeight="1" x14ac:dyDescent="0.25">
      <c r="A129" s="79">
        <v>1079</v>
      </c>
      <c r="B129" s="80" t="s">
        <v>833</v>
      </c>
      <c r="C129" s="78" t="s">
        <v>267</v>
      </c>
      <c r="D129" s="58" t="s">
        <v>13</v>
      </c>
      <c r="E129" s="79" t="s">
        <v>11</v>
      </c>
      <c r="F129" s="76" t="str">
        <f>VLOOKUP(A129,[1]ATESTADOS!$B$4:$E$1080,4,FALSE)</f>
        <v>OK</v>
      </c>
      <c r="G129" s="80" t="s">
        <v>184</v>
      </c>
      <c r="H129" s="58" t="str">
        <f>VLOOKUP(G129,TABELA!$A$2:$D$30,4,FALSE)</f>
        <v>SP</v>
      </c>
      <c r="I129" s="58" t="str">
        <f>VLOOKUP(G129,TABELA!$A$2:$D$30,2,FALSE)</f>
        <v>60.854.205/0001-66</v>
      </c>
      <c r="J129" s="58" t="str">
        <f>VLOOKUP(G129,TABELA!$A$2:$D$30,3,FALSE)</f>
        <v>SIM</v>
      </c>
    </row>
    <row r="130" spans="1:10" s="57" customFormat="1" ht="20.100000000000001" customHeight="1" x14ac:dyDescent="0.25">
      <c r="A130" s="76">
        <v>1610</v>
      </c>
      <c r="B130" s="80" t="s">
        <v>785</v>
      </c>
      <c r="C130" s="78" t="s">
        <v>398</v>
      </c>
      <c r="D130" s="78" t="s">
        <v>13</v>
      </c>
      <c r="E130" s="79" t="s">
        <v>8</v>
      </c>
      <c r="F130" s="76" t="str">
        <f>VLOOKUP(A130,[1]ATESTADOS!$B$4:$E$1080,4,FALSE)</f>
        <v>OK</v>
      </c>
      <c r="G130" s="80" t="s">
        <v>275</v>
      </c>
      <c r="H130" s="58" t="str">
        <f>VLOOKUP(G130,TABELA!$A$2:$D$30,4,FALSE)</f>
        <v>RJ</v>
      </c>
      <c r="I130" s="58" t="str">
        <f>VLOOKUP(G130,TABELA!$A$2:$D$30,2,FALSE)</f>
        <v>30.029.587/0001-83</v>
      </c>
      <c r="J130" s="58" t="str">
        <f>VLOOKUP(G130,TABELA!$A$2:$D$30,3,FALSE)</f>
        <v>SIM</v>
      </c>
    </row>
    <row r="131" spans="1:10" s="57" customFormat="1" ht="20.100000000000001" customHeight="1" x14ac:dyDescent="0.25">
      <c r="A131" s="58">
        <v>2794</v>
      </c>
      <c r="B131" s="59" t="s">
        <v>910</v>
      </c>
      <c r="C131" s="67" t="s">
        <v>562</v>
      </c>
      <c r="D131" s="78" t="s">
        <v>14</v>
      </c>
      <c r="E131" s="79" t="s">
        <v>288</v>
      </c>
      <c r="F131" s="76" t="str">
        <f>VLOOKUP(A131,[1]ATESTADOS!$B$4:$E$1080,4,FALSE)</f>
        <v>OK</v>
      </c>
      <c r="G131" s="59" t="s">
        <v>507</v>
      </c>
      <c r="H131" s="58" t="str">
        <f>VLOOKUP(G131,TABELA!$A$2:$D$30,4,FALSE)</f>
        <v>RJ</v>
      </c>
      <c r="I131" s="58" t="str">
        <f>VLOOKUP(G131,TABELA!$A$2:$D$30,2,FALSE)</f>
        <v>33.649.575/0001-99</v>
      </c>
      <c r="J131" s="58" t="str">
        <f>VLOOKUP(G131,TABELA!$A$2:$D$30,3,FALSE)</f>
        <v>SIM</v>
      </c>
    </row>
    <row r="132" spans="1:10" s="57" customFormat="1" ht="20.100000000000001" customHeight="1" x14ac:dyDescent="0.25">
      <c r="A132" s="79">
        <v>2731</v>
      </c>
      <c r="B132" s="80" t="s">
        <v>843</v>
      </c>
      <c r="C132" s="78" t="s">
        <v>427</v>
      </c>
      <c r="D132" s="58" t="s">
        <v>13</v>
      </c>
      <c r="E132" s="79" t="s">
        <v>288</v>
      </c>
      <c r="F132" s="76" t="str">
        <f>VLOOKUP(A132,[1]ATESTADOS!$B$4:$E$1080,4,FALSE)</f>
        <v>OK</v>
      </c>
      <c r="G132" s="80" t="s">
        <v>420</v>
      </c>
      <c r="H132" s="58" t="str">
        <f>VLOOKUP(G132,TABELA!$A$2:$D$30,4,FALSE)</f>
        <v>RN</v>
      </c>
      <c r="I132" s="58" t="str">
        <f>VLOOKUP(G132,TABELA!$A$2:$D$30,2,FALSE)</f>
        <v>32.280.657/0001-46</v>
      </c>
      <c r="J132" s="58" t="str">
        <f>VLOOKUP(G132,TABELA!$A$2:$D$30,3,FALSE)</f>
        <v>—</v>
      </c>
    </row>
    <row r="133" spans="1:10" s="57" customFormat="1" ht="20.100000000000001" customHeight="1" x14ac:dyDescent="0.25">
      <c r="A133" s="58">
        <v>2159</v>
      </c>
      <c r="B133" s="59" t="s">
        <v>563</v>
      </c>
      <c r="C133" s="67" t="s">
        <v>564</v>
      </c>
      <c r="D133" s="58" t="s">
        <v>13</v>
      </c>
      <c r="E133" s="79" t="s">
        <v>288</v>
      </c>
      <c r="F133" s="76" t="str">
        <f>VLOOKUP(A133,[1]ATESTADOS!$B$4:$E$1080,4,FALSE)</f>
        <v>OK</v>
      </c>
      <c r="G133" s="59" t="s">
        <v>507</v>
      </c>
      <c r="H133" s="58" t="str">
        <f>VLOOKUP(G133,TABELA!$A$2:$D$30,4,FALSE)</f>
        <v>RJ</v>
      </c>
      <c r="I133" s="58" t="str">
        <f>VLOOKUP(G133,TABELA!$A$2:$D$30,2,FALSE)</f>
        <v>33.649.575/0001-99</v>
      </c>
      <c r="J133" s="58" t="str">
        <f>VLOOKUP(G133,TABELA!$A$2:$D$30,3,FALSE)</f>
        <v>SIM</v>
      </c>
    </row>
    <row r="134" spans="1:10" s="57" customFormat="1" ht="20.100000000000001" customHeight="1" x14ac:dyDescent="0.25">
      <c r="A134" s="58">
        <v>1250</v>
      </c>
      <c r="B134" s="59" t="s">
        <v>929</v>
      </c>
      <c r="C134" s="67" t="s">
        <v>565</v>
      </c>
      <c r="D134" s="58" t="s">
        <v>13</v>
      </c>
      <c r="E134" s="79" t="s">
        <v>288</v>
      </c>
      <c r="F134" s="76" t="e">
        <f>VLOOKUP(A134,[1]ATESTADOS!$B$4:$E$1080,4,FALSE)</f>
        <v>#N/A</v>
      </c>
      <c r="G134" s="59" t="s">
        <v>507</v>
      </c>
      <c r="H134" s="58" t="str">
        <f>VLOOKUP(G134,TABELA!$A$2:$D$30,4,FALSE)</f>
        <v>RJ</v>
      </c>
      <c r="I134" s="58" t="str">
        <f>VLOOKUP(G134,TABELA!$A$2:$D$30,2,FALSE)</f>
        <v>33.649.575/0001-99</v>
      </c>
      <c r="J134" s="58" t="str">
        <f>VLOOKUP(G134,TABELA!$A$2:$D$30,3,FALSE)</f>
        <v>SIM</v>
      </c>
    </row>
    <row r="135" spans="1:10" s="57" customFormat="1" ht="20.100000000000001" customHeight="1" x14ac:dyDescent="0.25">
      <c r="A135" s="76">
        <v>3119</v>
      </c>
      <c r="B135" s="80" t="s">
        <v>869</v>
      </c>
      <c r="C135" s="78" t="s">
        <v>174</v>
      </c>
      <c r="D135" s="58" t="s">
        <v>13</v>
      </c>
      <c r="E135" s="79" t="s">
        <v>288</v>
      </c>
      <c r="F135" s="76" t="str">
        <f>VLOOKUP(A135,[1]ATESTADOS!$B$4:$E$1080,4,FALSE)</f>
        <v>OK</v>
      </c>
      <c r="G135" s="80" t="s">
        <v>142</v>
      </c>
      <c r="H135" s="58" t="str">
        <f>VLOOKUP(G135,TABELA!$A$2:$D$30,4,FALSE)</f>
        <v>RJ</v>
      </c>
      <c r="I135" s="58" t="str">
        <f>VLOOKUP(G135,TABELA!$A$2:$D$30,2,FALSE)</f>
        <v>33.617.465/0001-45</v>
      </c>
      <c r="J135" s="58" t="str">
        <f>VLOOKUP(G135,TABELA!$A$2:$D$30,3,FALSE)</f>
        <v>SIM</v>
      </c>
    </row>
    <row r="136" spans="1:10" s="57" customFormat="1" ht="20.100000000000001" customHeight="1" x14ac:dyDescent="0.25">
      <c r="A136" s="76">
        <v>2708</v>
      </c>
      <c r="B136" s="80" t="s">
        <v>820</v>
      </c>
      <c r="C136" s="78" t="s">
        <v>353</v>
      </c>
      <c r="D136" s="58" t="s">
        <v>13</v>
      </c>
      <c r="E136" s="79" t="s">
        <v>288</v>
      </c>
      <c r="F136" s="76" t="str">
        <f>VLOOKUP(A136,[1]ATESTADOS!$B$4:$E$1080,4,FALSE)</f>
        <v>OK</v>
      </c>
      <c r="G136" s="80" t="s">
        <v>277</v>
      </c>
      <c r="H136" s="58" t="str">
        <f>VLOOKUP(G136,TABELA!$A$2:$D$30,4,FALSE)</f>
        <v>SC</v>
      </c>
      <c r="I136" s="58" t="str">
        <f>VLOOKUP(G136,TABELA!$A$2:$D$30,2,FALSE)</f>
        <v>80.674.682/0001-57</v>
      </c>
      <c r="J136" s="58" t="str">
        <f>VLOOKUP(G136,TABELA!$A$2:$D$30,3,FALSE)</f>
        <v>—</v>
      </c>
    </row>
    <row r="137" spans="1:10" s="57" customFormat="1" ht="20.100000000000001" customHeight="1" x14ac:dyDescent="0.25">
      <c r="A137" s="76">
        <v>3115</v>
      </c>
      <c r="B137" s="80" t="s">
        <v>652</v>
      </c>
      <c r="C137" s="78" t="s">
        <v>176</v>
      </c>
      <c r="D137" s="58" t="s">
        <v>13</v>
      </c>
      <c r="E137" s="79" t="s">
        <v>288</v>
      </c>
      <c r="F137" s="76" t="str">
        <f>VLOOKUP(A137,[1]ATESTADOS!$B$4:$E$1080,4,FALSE)</f>
        <v>PENDENTE</v>
      </c>
      <c r="G137" s="80" t="s">
        <v>142</v>
      </c>
      <c r="H137" s="58" t="str">
        <f>VLOOKUP(G137,TABELA!$A$2:$D$30,4,FALSE)</f>
        <v>RJ</v>
      </c>
      <c r="I137" s="58" t="str">
        <f>VLOOKUP(G137,TABELA!$A$2:$D$30,2,FALSE)</f>
        <v>33.617.465/0001-45</v>
      </c>
      <c r="J137" s="58" t="str">
        <f>VLOOKUP(G137,TABELA!$A$2:$D$30,3,FALSE)</f>
        <v>SIM</v>
      </c>
    </row>
    <row r="138" spans="1:10" s="57" customFormat="1" ht="20.100000000000001" customHeight="1" x14ac:dyDescent="0.25">
      <c r="A138" s="76">
        <v>1724</v>
      </c>
      <c r="B138" s="80" t="s">
        <v>870</v>
      </c>
      <c r="C138" s="78" t="s">
        <v>167</v>
      </c>
      <c r="D138" s="58" t="s">
        <v>13</v>
      </c>
      <c r="E138" s="79" t="s">
        <v>12</v>
      </c>
      <c r="F138" s="76" t="str">
        <f>VLOOKUP(A138,[1]ATESTADOS!$B$4:$E$1080,4,FALSE)</f>
        <v>OK</v>
      </c>
      <c r="G138" s="80" t="s">
        <v>142</v>
      </c>
      <c r="H138" s="58" t="str">
        <f>VLOOKUP(G138,TABELA!$A$2:$D$30,4,FALSE)</f>
        <v>RJ</v>
      </c>
      <c r="I138" s="58" t="str">
        <f>VLOOKUP(G138,TABELA!$A$2:$D$30,2,FALSE)</f>
        <v>33.617.465/0001-45</v>
      </c>
      <c r="J138" s="58" t="str">
        <f>VLOOKUP(G138,TABELA!$A$2:$D$30,3,FALSE)</f>
        <v>SIM</v>
      </c>
    </row>
    <row r="139" spans="1:10" s="57" customFormat="1" ht="20.100000000000001" customHeight="1" x14ac:dyDescent="0.25">
      <c r="A139" s="79">
        <v>2824</v>
      </c>
      <c r="B139" s="77" t="s">
        <v>857</v>
      </c>
      <c r="C139" s="78" t="s">
        <v>236</v>
      </c>
      <c r="D139" s="58" t="s">
        <v>13</v>
      </c>
      <c r="E139" s="79" t="s">
        <v>288</v>
      </c>
      <c r="F139" s="76" t="str">
        <f>VLOOKUP(A139,[1]ATESTADOS!$B$4:$E$1080,4,FALSE)</f>
        <v>OK</v>
      </c>
      <c r="G139" s="82" t="s">
        <v>229</v>
      </c>
      <c r="H139" s="58" t="str">
        <f>VLOOKUP(G139,TABELA!$A$2:$D$30,4,FALSE)</f>
        <v>BA</v>
      </c>
      <c r="I139" s="58" t="str">
        <f>VLOOKUP(G139,TABELA!$A$2:$D$30,2,FALSE)</f>
        <v>32.609.281/0001-70</v>
      </c>
      <c r="J139" s="58" t="str">
        <f>VLOOKUP(G139,TABELA!$A$2:$D$30,3,FALSE)</f>
        <v>—</v>
      </c>
    </row>
    <row r="140" spans="1:10" s="57" customFormat="1" ht="20.100000000000001" customHeight="1" x14ac:dyDescent="0.25">
      <c r="A140" s="58">
        <v>2323</v>
      </c>
      <c r="B140" s="59" t="s">
        <v>939</v>
      </c>
      <c r="C140" s="67"/>
      <c r="D140" s="58" t="s">
        <v>13</v>
      </c>
      <c r="E140" s="79" t="s">
        <v>288</v>
      </c>
      <c r="F140" s="76" t="str">
        <f>VLOOKUP(A140,[1]ATESTADOS!$B$4:$E$1080,4,FALSE)</f>
        <v>PENDENTE</v>
      </c>
      <c r="G140" s="59" t="s">
        <v>639</v>
      </c>
      <c r="H140" s="58" t="str">
        <f>VLOOKUP(G140,TABELA!$A$2:$D$30,4,FALSE)</f>
        <v>RS</v>
      </c>
      <c r="I140" s="58" t="str">
        <f>VLOOKUP(G140,TABELA!$A$2:$D$30,2,FALSE)</f>
        <v>92.238.153/0001-90</v>
      </c>
      <c r="J140" s="58" t="str">
        <f>VLOOKUP(G140,TABELA!$A$2:$D$30,3,FALSE)</f>
        <v>—</v>
      </c>
    </row>
    <row r="141" spans="1:10" s="57" customFormat="1" ht="20.100000000000001" customHeight="1" x14ac:dyDescent="0.25">
      <c r="A141" s="76">
        <v>2900</v>
      </c>
      <c r="B141" s="80" t="s">
        <v>871</v>
      </c>
      <c r="C141" s="78" t="s">
        <v>177</v>
      </c>
      <c r="D141" s="58" t="s">
        <v>13</v>
      </c>
      <c r="E141" s="79" t="s">
        <v>8</v>
      </c>
      <c r="F141" s="76" t="str">
        <f>VLOOKUP(A141,[1]ATESTADOS!$B$4:$E$1080,4,FALSE)</f>
        <v>OK</v>
      </c>
      <c r="G141" s="80" t="s">
        <v>142</v>
      </c>
      <c r="H141" s="58" t="str">
        <f>VLOOKUP(G141,TABELA!$A$2:$D$30,4,FALSE)</f>
        <v>RJ</v>
      </c>
      <c r="I141" s="58" t="str">
        <f>VLOOKUP(G141,TABELA!$A$2:$D$30,2,FALSE)</f>
        <v>33.617.465/0001-45</v>
      </c>
      <c r="J141" s="58" t="str">
        <f>VLOOKUP(G141,TABELA!$A$2:$D$30,3,FALSE)</f>
        <v>SIM</v>
      </c>
    </row>
    <row r="142" spans="1:10" s="57" customFormat="1" ht="20.100000000000001" customHeight="1" x14ac:dyDescent="0.25">
      <c r="A142" s="58">
        <v>1756</v>
      </c>
      <c r="B142" s="59" t="s">
        <v>566</v>
      </c>
      <c r="C142" s="67" t="s">
        <v>567</v>
      </c>
      <c r="D142" s="58" t="s">
        <v>13</v>
      </c>
      <c r="E142" s="79" t="s">
        <v>288</v>
      </c>
      <c r="F142" s="76" t="str">
        <f>VLOOKUP(A142,[1]ATESTADOS!$B$4:$E$1080,4,FALSE)</f>
        <v>OK</v>
      </c>
      <c r="G142" s="59" t="s">
        <v>507</v>
      </c>
      <c r="H142" s="58" t="str">
        <f>VLOOKUP(G142,TABELA!$A$2:$D$30,4,FALSE)</f>
        <v>RJ</v>
      </c>
      <c r="I142" s="58" t="str">
        <f>VLOOKUP(G142,TABELA!$A$2:$D$30,2,FALSE)</f>
        <v>33.649.575/0001-99</v>
      </c>
      <c r="J142" s="58" t="str">
        <f>VLOOKUP(G142,TABELA!$A$2:$D$30,3,FALSE)</f>
        <v>SIM</v>
      </c>
    </row>
    <row r="143" spans="1:10" s="57" customFormat="1" ht="20.100000000000001" customHeight="1" x14ac:dyDescent="0.25">
      <c r="A143" s="76">
        <v>2124</v>
      </c>
      <c r="B143" s="80" t="s">
        <v>643</v>
      </c>
      <c r="C143" s="78" t="s">
        <v>168</v>
      </c>
      <c r="D143" s="58" t="s">
        <v>13</v>
      </c>
      <c r="E143" s="79" t="s">
        <v>12</v>
      </c>
      <c r="F143" s="76" t="str">
        <f>VLOOKUP(A143,[1]ATESTADOS!$B$4:$E$1080,4,FALSE)</f>
        <v>OK</v>
      </c>
      <c r="G143" s="80" t="s">
        <v>142</v>
      </c>
      <c r="H143" s="58" t="str">
        <f>VLOOKUP(G143,TABELA!$A$2:$D$30,4,FALSE)</f>
        <v>RJ</v>
      </c>
      <c r="I143" s="58" t="str">
        <f>VLOOKUP(G143,TABELA!$A$2:$D$30,2,FALSE)</f>
        <v>33.617.465/0001-45</v>
      </c>
      <c r="J143" s="58" t="str">
        <f>VLOOKUP(G143,TABELA!$A$2:$D$30,3,FALSE)</f>
        <v>SIM</v>
      </c>
    </row>
    <row r="144" spans="1:10" s="57" customFormat="1" ht="20.100000000000001" customHeight="1" x14ac:dyDescent="0.25">
      <c r="A144" s="76">
        <v>78</v>
      </c>
      <c r="B144" s="80" t="s">
        <v>834</v>
      </c>
      <c r="C144" s="78" t="s">
        <v>268</v>
      </c>
      <c r="D144" s="58" t="s">
        <v>13</v>
      </c>
      <c r="E144" s="79" t="s">
        <v>12</v>
      </c>
      <c r="F144" s="76" t="str">
        <f>VLOOKUP(A144,[1]ATESTADOS!$B$4:$E$1080,4,FALSE)</f>
        <v>OK</v>
      </c>
      <c r="G144" s="80" t="s">
        <v>184</v>
      </c>
      <c r="H144" s="58" t="str">
        <f>VLOOKUP(G144,TABELA!$A$2:$D$30,4,FALSE)</f>
        <v>SP</v>
      </c>
      <c r="I144" s="58" t="str">
        <f>VLOOKUP(G144,TABELA!$A$2:$D$30,2,FALSE)</f>
        <v>60.854.205/0001-66</v>
      </c>
      <c r="J144" s="58" t="str">
        <f>VLOOKUP(G144,TABELA!$A$2:$D$30,3,FALSE)</f>
        <v>SIM</v>
      </c>
    </row>
    <row r="145" spans="1:10" s="57" customFormat="1" ht="20.100000000000001" customHeight="1" x14ac:dyDescent="0.25">
      <c r="A145" s="79">
        <v>2226</v>
      </c>
      <c r="B145" s="80" t="s">
        <v>849</v>
      </c>
      <c r="C145" s="78" t="s">
        <v>290</v>
      </c>
      <c r="D145" s="58" t="s">
        <v>13</v>
      </c>
      <c r="E145" s="79" t="s">
        <v>288</v>
      </c>
      <c r="F145" s="76" t="str">
        <f>VLOOKUP(A145,[1]ATESTADOS!$B$4:$E$1080,4,FALSE)</f>
        <v>OK</v>
      </c>
      <c r="G145" s="80" t="s">
        <v>285</v>
      </c>
      <c r="H145" s="58" t="str">
        <f>VLOOKUP(G145,TABELA!$A$2:$D$30,4,FALSE)</f>
        <v>SC</v>
      </c>
      <c r="I145" s="58" t="str">
        <f>VLOOKUP(G145,TABELA!$A$2:$D$30,2,FALSE)</f>
        <v>82.899.980/0001-70</v>
      </c>
      <c r="J145" s="58" t="str">
        <f>VLOOKUP(G145,TABELA!$A$2:$D$30,3,FALSE)</f>
        <v>—</v>
      </c>
    </row>
    <row r="146" spans="1:10" s="57" customFormat="1" ht="20.100000000000001" customHeight="1" x14ac:dyDescent="0.25">
      <c r="A146" s="76">
        <v>2302</v>
      </c>
      <c r="B146" s="80" t="s">
        <v>763</v>
      </c>
      <c r="C146" s="78" t="s">
        <v>463</v>
      </c>
      <c r="D146" s="58" t="s">
        <v>13</v>
      </c>
      <c r="E146" s="79" t="s">
        <v>8</v>
      </c>
      <c r="F146" s="76" t="str">
        <f>VLOOKUP(A146,[1]ATESTADOS!$B$4:$E$1080,4,FALSE)</f>
        <v>OK</v>
      </c>
      <c r="G146" s="80" t="s">
        <v>299</v>
      </c>
      <c r="H146" s="58" t="str">
        <f>VLOOKUP(G146,TABELA!$A$2:$D$30,4,FALSE)</f>
        <v>SC</v>
      </c>
      <c r="I146" s="58" t="str">
        <f>VLOOKUP(G146,TABELA!$A$2:$D$30,2,FALSE)</f>
        <v>82.660.622/0001-00</v>
      </c>
      <c r="J146" s="58" t="str">
        <f>VLOOKUP(G146,TABELA!$A$2:$D$30,3,FALSE)</f>
        <v>—</v>
      </c>
    </row>
    <row r="147" spans="1:10" s="57" customFormat="1" ht="20.100000000000001" customHeight="1" x14ac:dyDescent="0.25">
      <c r="A147" s="76">
        <v>3116</v>
      </c>
      <c r="B147" s="80" t="s">
        <v>872</v>
      </c>
      <c r="C147" s="78" t="s">
        <v>175</v>
      </c>
      <c r="D147" s="58" t="s">
        <v>13</v>
      </c>
      <c r="E147" s="79" t="s">
        <v>288</v>
      </c>
      <c r="F147" s="76" t="str">
        <f>VLOOKUP(A147,[1]ATESTADOS!$B$4:$E$1080,4,FALSE)</f>
        <v>OK</v>
      </c>
      <c r="G147" s="80" t="s">
        <v>142</v>
      </c>
      <c r="H147" s="58" t="str">
        <f>VLOOKUP(G147,TABELA!$A$2:$D$30,4,FALSE)</f>
        <v>RJ</v>
      </c>
      <c r="I147" s="58" t="str">
        <f>VLOOKUP(G147,TABELA!$A$2:$D$30,2,FALSE)</f>
        <v>33.617.465/0001-45</v>
      </c>
      <c r="J147" s="58" t="str">
        <f>VLOOKUP(G147,TABELA!$A$2:$D$30,3,FALSE)</f>
        <v>SIM</v>
      </c>
    </row>
    <row r="148" spans="1:10" s="57" customFormat="1" ht="20.100000000000001" customHeight="1" x14ac:dyDescent="0.25">
      <c r="A148" s="58">
        <v>2257</v>
      </c>
      <c r="B148" s="59" t="s">
        <v>568</v>
      </c>
      <c r="C148" s="67" t="s">
        <v>569</v>
      </c>
      <c r="D148" s="58" t="s">
        <v>13</v>
      </c>
      <c r="E148" s="79" t="s">
        <v>288</v>
      </c>
      <c r="F148" s="76" t="str">
        <f>VLOOKUP(A148,[1]ATESTADOS!$B$4:$E$1080,4,FALSE)</f>
        <v>OK</v>
      </c>
      <c r="G148" s="59" t="s">
        <v>507</v>
      </c>
      <c r="H148" s="58" t="str">
        <f>VLOOKUP(G148,TABELA!$A$2:$D$30,4,FALSE)</f>
        <v>RJ</v>
      </c>
      <c r="I148" s="58" t="str">
        <f>VLOOKUP(G148,TABELA!$A$2:$D$30,2,FALSE)</f>
        <v>33.649.575/0001-99</v>
      </c>
      <c r="J148" s="58" t="str">
        <f>VLOOKUP(G148,TABELA!$A$2:$D$30,3,FALSE)</f>
        <v>SIM</v>
      </c>
    </row>
    <row r="149" spans="1:10" s="57" customFormat="1" ht="20.100000000000001" customHeight="1" x14ac:dyDescent="0.25">
      <c r="A149" s="58">
        <v>1117</v>
      </c>
      <c r="B149" s="59" t="s">
        <v>570</v>
      </c>
      <c r="C149" s="67" t="s">
        <v>571</v>
      </c>
      <c r="D149" s="78" t="s">
        <v>14</v>
      </c>
      <c r="E149" s="79" t="s">
        <v>8</v>
      </c>
      <c r="F149" s="76" t="e">
        <f>VLOOKUP(A149,[1]ATESTADOS!$B$4:$E$1080,4,FALSE)</f>
        <v>#N/A</v>
      </c>
      <c r="G149" s="59" t="s">
        <v>507</v>
      </c>
      <c r="H149" s="58" t="str">
        <f>VLOOKUP(G149,TABELA!$A$2:$D$30,4,FALSE)</f>
        <v>RJ</v>
      </c>
      <c r="I149" s="58" t="str">
        <f>VLOOKUP(G149,TABELA!$A$2:$D$30,2,FALSE)</f>
        <v>33.649.575/0001-99</v>
      </c>
      <c r="J149" s="58" t="str">
        <f>VLOOKUP(G149,TABELA!$A$2:$D$30,3,FALSE)</f>
        <v>SIM</v>
      </c>
    </row>
    <row r="150" spans="1:10" s="57" customFormat="1" ht="20.100000000000001" customHeight="1" x14ac:dyDescent="0.25">
      <c r="A150" s="58">
        <v>2964</v>
      </c>
      <c r="B150" s="59" t="s">
        <v>949</v>
      </c>
      <c r="C150" s="67" t="s">
        <v>675</v>
      </c>
      <c r="D150" s="58" t="s">
        <v>13</v>
      </c>
      <c r="E150" s="79" t="s">
        <v>288</v>
      </c>
      <c r="F150" s="76" t="str">
        <f>VLOOKUP(A150,[1]ATESTADOS!$B$4:$E$1080,4,FALSE)</f>
        <v>OK</v>
      </c>
      <c r="G150" s="59" t="s">
        <v>215</v>
      </c>
      <c r="H150" s="58" t="str">
        <f>VLOOKUP(G150,TABELA!$A$2:$D$30,4,FALSE)</f>
        <v>RS</v>
      </c>
      <c r="I150" s="58" t="str">
        <f>VLOOKUP(G150,TABELA!$A$2:$D$30,2,FALSE)</f>
        <v>92.841.279/0001-54</v>
      </c>
      <c r="J150" s="58" t="str">
        <f>VLOOKUP(G150,TABELA!$A$2:$D$30,3,FALSE)</f>
        <v>SIM</v>
      </c>
    </row>
    <row r="151" spans="1:10" s="57" customFormat="1" ht="20.100000000000001" customHeight="1" x14ac:dyDescent="0.25">
      <c r="A151" s="76">
        <v>1872</v>
      </c>
      <c r="B151" s="80" t="s">
        <v>863</v>
      </c>
      <c r="C151" s="78" t="s">
        <v>962</v>
      </c>
      <c r="D151" s="78" t="s">
        <v>14</v>
      </c>
      <c r="E151" s="79" t="s">
        <v>11</v>
      </c>
      <c r="F151" s="76" t="str">
        <f>VLOOKUP(A151,[1]ATESTADOS!$B$4:$E$1080,4,FALSE)</f>
        <v>OK</v>
      </c>
      <c r="G151" s="82" t="s">
        <v>240</v>
      </c>
      <c r="H151" s="58" t="str">
        <f>VLOOKUP(G151,TABELA!$A$2:$D$30,4,FALSE)</f>
        <v>PE</v>
      </c>
      <c r="I151" s="58" t="str">
        <f>VLOOKUP(G151,TABELA!$A$2:$D$30,2,FALSE)</f>
        <v>10.866.051/0001-54</v>
      </c>
      <c r="J151" s="58" t="str">
        <f>VLOOKUP(G151,TABELA!$A$2:$D$30,3,FALSE)</f>
        <v>SIM</v>
      </c>
    </row>
    <row r="152" spans="1:10" s="57" customFormat="1" ht="20.100000000000001" customHeight="1" x14ac:dyDescent="0.25">
      <c r="A152" s="58">
        <v>2147</v>
      </c>
      <c r="B152" s="59" t="s">
        <v>572</v>
      </c>
      <c r="C152" s="67" t="s">
        <v>573</v>
      </c>
      <c r="D152" s="58" t="s">
        <v>13</v>
      </c>
      <c r="E152" s="79" t="s">
        <v>288</v>
      </c>
      <c r="F152" s="76" t="str">
        <f>VLOOKUP(A152,[1]ATESTADOS!$B$4:$E$1080,4,FALSE)</f>
        <v>OK</v>
      </c>
      <c r="G152" s="59" t="s">
        <v>507</v>
      </c>
      <c r="H152" s="58" t="str">
        <f>VLOOKUP(G152,TABELA!$A$2:$D$30,4,FALSE)</f>
        <v>RJ</v>
      </c>
      <c r="I152" s="58" t="str">
        <f>VLOOKUP(G152,TABELA!$A$2:$D$30,2,FALSE)</f>
        <v>33.649.575/0001-99</v>
      </c>
      <c r="J152" s="58" t="str">
        <f>VLOOKUP(G152,TABELA!$A$2:$D$30,3,FALSE)</f>
        <v>SIM</v>
      </c>
    </row>
    <row r="153" spans="1:10" s="57" customFormat="1" ht="20.100000000000001" customHeight="1" x14ac:dyDescent="0.25">
      <c r="A153" s="58">
        <v>3140</v>
      </c>
      <c r="B153" s="59" t="s">
        <v>574</v>
      </c>
      <c r="C153" s="67" t="s">
        <v>575</v>
      </c>
      <c r="D153" s="58" t="s">
        <v>13</v>
      </c>
      <c r="E153" s="79" t="s">
        <v>10</v>
      </c>
      <c r="F153" s="76" t="e">
        <f>VLOOKUP(A153,[1]ATESTADOS!$B$4:$E$1080,4,FALSE)</f>
        <v>#N/A</v>
      </c>
      <c r="G153" s="59" t="s">
        <v>507</v>
      </c>
      <c r="H153" s="58" t="str">
        <f>VLOOKUP(G153,TABELA!$A$2:$D$30,4,FALSE)</f>
        <v>RJ</v>
      </c>
      <c r="I153" s="58" t="str">
        <f>VLOOKUP(G153,TABELA!$A$2:$D$30,2,FALSE)</f>
        <v>33.649.575/0001-99</v>
      </c>
      <c r="J153" s="58" t="str">
        <f>VLOOKUP(G153,TABELA!$A$2:$D$30,3,FALSE)</f>
        <v>SIM</v>
      </c>
    </row>
    <row r="154" spans="1:10" s="57" customFormat="1" ht="20.100000000000001" customHeight="1" x14ac:dyDescent="0.25">
      <c r="A154" s="76">
        <v>1108</v>
      </c>
      <c r="B154" s="80" t="s">
        <v>786</v>
      </c>
      <c r="C154" s="78" t="s">
        <v>399</v>
      </c>
      <c r="D154" s="78" t="s">
        <v>14</v>
      </c>
      <c r="E154" s="79" t="s">
        <v>8</v>
      </c>
      <c r="F154" s="76" t="str">
        <f>VLOOKUP(A154,[1]ATESTADOS!$B$4:$E$1080,4,FALSE)</f>
        <v>OK</v>
      </c>
      <c r="G154" s="80" t="s">
        <v>275</v>
      </c>
      <c r="H154" s="58" t="str">
        <f>VLOOKUP(G154,TABELA!$A$2:$D$30,4,FALSE)</f>
        <v>RJ</v>
      </c>
      <c r="I154" s="58" t="str">
        <f>VLOOKUP(G154,TABELA!$A$2:$D$30,2,FALSE)</f>
        <v>30.029.587/0001-83</v>
      </c>
      <c r="J154" s="58" t="str">
        <f>VLOOKUP(G154,TABELA!$A$2:$D$30,3,FALSE)</f>
        <v>SIM</v>
      </c>
    </row>
    <row r="155" spans="1:10" s="57" customFormat="1" ht="20.100000000000001" customHeight="1" x14ac:dyDescent="0.25">
      <c r="A155" s="79">
        <v>2732</v>
      </c>
      <c r="B155" s="80" t="s">
        <v>844</v>
      </c>
      <c r="C155" s="78" t="s">
        <v>434</v>
      </c>
      <c r="D155" s="78" t="s">
        <v>14</v>
      </c>
      <c r="E155" s="79" t="s">
        <v>288</v>
      </c>
      <c r="F155" s="76" t="e">
        <f>VLOOKUP(A155,[1]ATESTADOS!$B$4:$E$1080,4,FALSE)</f>
        <v>#N/A</v>
      </c>
      <c r="G155" s="80" t="s">
        <v>420</v>
      </c>
      <c r="H155" s="58" t="str">
        <f>VLOOKUP(G155,TABELA!$A$2:$D$30,4,FALSE)</f>
        <v>RN</v>
      </c>
      <c r="I155" s="58" t="str">
        <f>VLOOKUP(G155,TABELA!$A$2:$D$30,2,FALSE)</f>
        <v>32.280.657/0001-46</v>
      </c>
      <c r="J155" s="58" t="str">
        <f>VLOOKUP(G155,TABELA!$A$2:$D$30,3,FALSE)</f>
        <v>—</v>
      </c>
    </row>
    <row r="156" spans="1:10" s="57" customFormat="1" ht="20.100000000000001" customHeight="1" x14ac:dyDescent="0.25">
      <c r="A156" s="79">
        <v>2320</v>
      </c>
      <c r="B156" s="80" t="s">
        <v>807</v>
      </c>
      <c r="C156" s="78" t="s">
        <v>196</v>
      </c>
      <c r="D156" s="78" t="s">
        <v>14</v>
      </c>
      <c r="E156" s="79" t="s">
        <v>288</v>
      </c>
      <c r="F156" s="76" t="str">
        <f>VLOOKUP(A156,[1]ATESTADOS!$B$4:$E$1080,4,FALSE)</f>
        <v>OK</v>
      </c>
      <c r="G156" s="80" t="s">
        <v>189</v>
      </c>
      <c r="H156" s="58" t="str">
        <f>VLOOKUP(G156,TABELA!$A$2:$D$30,4,FALSE)</f>
        <v>SP</v>
      </c>
      <c r="I156" s="58" t="str">
        <f>VLOOKUP(G156,TABELA!$A$2:$D$30,2,FALSE)</f>
        <v>61.902.722/0001-26</v>
      </c>
      <c r="J156" s="58" t="str">
        <f>VLOOKUP(G156,TABELA!$A$2:$D$30,3,FALSE)</f>
        <v>SIM</v>
      </c>
    </row>
    <row r="157" spans="1:10" s="57" customFormat="1" ht="20.100000000000001" customHeight="1" x14ac:dyDescent="0.25">
      <c r="A157" s="79">
        <v>2599</v>
      </c>
      <c r="B157" s="80" t="s">
        <v>845</v>
      </c>
      <c r="C157" s="78" t="s">
        <v>428</v>
      </c>
      <c r="D157" s="58" t="s">
        <v>13</v>
      </c>
      <c r="E157" s="79" t="s">
        <v>288</v>
      </c>
      <c r="F157" s="76" t="str">
        <f>VLOOKUP(A157,[1]ATESTADOS!$B$4:$E$1080,4,FALSE)</f>
        <v>OK</v>
      </c>
      <c r="G157" s="80" t="s">
        <v>420</v>
      </c>
      <c r="H157" s="58" t="str">
        <f>VLOOKUP(G157,TABELA!$A$2:$D$30,4,FALSE)</f>
        <v>RN</v>
      </c>
      <c r="I157" s="58" t="str">
        <f>VLOOKUP(G157,TABELA!$A$2:$D$30,2,FALSE)</f>
        <v>32.280.657/0001-46</v>
      </c>
      <c r="J157" s="58" t="str">
        <f>VLOOKUP(G157,TABELA!$A$2:$D$30,3,FALSE)</f>
        <v>—</v>
      </c>
    </row>
    <row r="158" spans="1:10" s="57" customFormat="1" ht="20.100000000000001" customHeight="1" x14ac:dyDescent="0.25">
      <c r="A158" s="58">
        <v>3134</v>
      </c>
      <c r="B158" s="59" t="s">
        <v>930</v>
      </c>
      <c r="C158" s="67" t="s">
        <v>576</v>
      </c>
      <c r="D158" s="58" t="s">
        <v>13</v>
      </c>
      <c r="E158" s="79" t="s">
        <v>288</v>
      </c>
      <c r="F158" s="76" t="e">
        <f>VLOOKUP(A158,[1]ATESTADOS!$B$4:$E$1080,4,FALSE)</f>
        <v>#N/A</v>
      </c>
      <c r="G158" s="59" t="s">
        <v>507</v>
      </c>
      <c r="H158" s="58" t="str">
        <f>VLOOKUP(G158,TABELA!$A$2:$D$30,4,FALSE)</f>
        <v>RJ</v>
      </c>
      <c r="I158" s="58" t="str">
        <f>VLOOKUP(G158,TABELA!$A$2:$D$30,2,FALSE)</f>
        <v>33.649.575/0001-99</v>
      </c>
      <c r="J158" s="58" t="str">
        <f>VLOOKUP(G158,TABELA!$A$2:$D$30,3,FALSE)</f>
        <v>SIM</v>
      </c>
    </row>
    <row r="159" spans="1:10" s="57" customFormat="1" ht="20.100000000000001" customHeight="1" x14ac:dyDescent="0.25">
      <c r="A159" s="76">
        <v>3114</v>
      </c>
      <c r="B159" s="80" t="s">
        <v>873</v>
      </c>
      <c r="C159" s="78" t="s">
        <v>178</v>
      </c>
      <c r="D159" s="78" t="s">
        <v>14</v>
      </c>
      <c r="E159" s="79" t="s">
        <v>288</v>
      </c>
      <c r="F159" s="76" t="str">
        <f>VLOOKUP(A159,[1]ATESTADOS!$B$4:$E$1080,4,FALSE)</f>
        <v>OK</v>
      </c>
      <c r="G159" s="80" t="s">
        <v>142</v>
      </c>
      <c r="H159" s="58" t="str">
        <f>VLOOKUP(G159,TABELA!$A$2:$D$30,4,FALSE)</f>
        <v>RJ</v>
      </c>
      <c r="I159" s="58" t="str">
        <f>VLOOKUP(G159,TABELA!$A$2:$D$30,2,FALSE)</f>
        <v>33.617.465/0001-45</v>
      </c>
      <c r="J159" s="58" t="str">
        <f>VLOOKUP(G159,TABELA!$A$2:$D$30,3,FALSE)</f>
        <v>SIM</v>
      </c>
    </row>
    <row r="160" spans="1:10" s="57" customFormat="1" ht="20.100000000000001" customHeight="1" x14ac:dyDescent="0.25">
      <c r="A160" s="58">
        <v>3130</v>
      </c>
      <c r="B160" s="59" t="s">
        <v>931</v>
      </c>
      <c r="C160" s="67" t="s">
        <v>577</v>
      </c>
      <c r="D160" s="58" t="s">
        <v>13</v>
      </c>
      <c r="E160" s="79" t="s">
        <v>288</v>
      </c>
      <c r="F160" s="76" t="e">
        <f>VLOOKUP(A160,[1]ATESTADOS!$B$4:$E$1080,4,FALSE)</f>
        <v>#N/A</v>
      </c>
      <c r="G160" s="59" t="s">
        <v>507</v>
      </c>
      <c r="H160" s="58" t="str">
        <f>VLOOKUP(G160,TABELA!$A$2:$D$30,4,FALSE)</f>
        <v>RJ</v>
      </c>
      <c r="I160" s="58" t="str">
        <f>VLOOKUP(G160,TABELA!$A$2:$D$30,2,FALSE)</f>
        <v>33.649.575/0001-99</v>
      </c>
      <c r="J160" s="58" t="str">
        <f>VLOOKUP(G160,TABELA!$A$2:$D$30,3,FALSE)</f>
        <v>SIM</v>
      </c>
    </row>
    <row r="161" spans="1:10" s="57" customFormat="1" ht="20.100000000000001" customHeight="1" x14ac:dyDescent="0.25">
      <c r="A161" s="76">
        <v>1667</v>
      </c>
      <c r="B161" s="77" t="s">
        <v>847</v>
      </c>
      <c r="C161" s="78" t="s">
        <v>956</v>
      </c>
      <c r="D161" s="58" t="s">
        <v>13</v>
      </c>
      <c r="E161" s="79" t="s">
        <v>11</v>
      </c>
      <c r="F161" s="76" t="str">
        <f>VLOOKUP(A161,[1]ATESTADOS!$B$4:$E$1080,4,FALSE)</f>
        <v>OK</v>
      </c>
      <c r="G161" s="80" t="s">
        <v>222</v>
      </c>
      <c r="H161" s="58" t="str">
        <f>VLOOKUP(G161,TABELA!$A$2:$D$30,4,FALSE)</f>
        <v>ES</v>
      </c>
      <c r="I161" s="58" t="str">
        <f>VLOOKUP(G161,TABELA!$A$2:$D$30,2,FALSE)</f>
        <v>33.089.415/0001-32</v>
      </c>
      <c r="J161" s="58" t="str">
        <f>VLOOKUP(G161,TABELA!$A$2:$D$30,3,FALSE)</f>
        <v>—</v>
      </c>
    </row>
    <row r="162" spans="1:10" s="57" customFormat="1" ht="20.100000000000001" customHeight="1" x14ac:dyDescent="0.25">
      <c r="A162" s="76">
        <v>2745</v>
      </c>
      <c r="B162" s="80" t="s">
        <v>874</v>
      </c>
      <c r="C162" s="78" t="s">
        <v>172</v>
      </c>
      <c r="D162" s="78" t="s">
        <v>14</v>
      </c>
      <c r="E162" s="79" t="s">
        <v>12</v>
      </c>
      <c r="F162" s="76" t="str">
        <f>VLOOKUP(A162,[1]ATESTADOS!$B$4:$E$1080,4,FALSE)</f>
        <v>OK</v>
      </c>
      <c r="G162" s="80" t="s">
        <v>142</v>
      </c>
      <c r="H162" s="58" t="str">
        <f>VLOOKUP(G162,TABELA!$A$2:$D$30,4,FALSE)</f>
        <v>RJ</v>
      </c>
      <c r="I162" s="58" t="str">
        <f>VLOOKUP(G162,TABELA!$A$2:$D$30,2,FALSE)</f>
        <v>33.617.465/0001-45</v>
      </c>
      <c r="J162" s="58" t="str">
        <f>VLOOKUP(G162,TABELA!$A$2:$D$30,3,FALSE)</f>
        <v>SIM</v>
      </c>
    </row>
    <row r="163" spans="1:10" s="57" customFormat="1" ht="20.100000000000001" customHeight="1" x14ac:dyDescent="0.25">
      <c r="A163" s="117">
        <v>427</v>
      </c>
      <c r="B163" s="59" t="s">
        <v>668</v>
      </c>
      <c r="C163" s="67" t="s">
        <v>669</v>
      </c>
      <c r="D163" s="58" t="s">
        <v>13</v>
      </c>
      <c r="E163" s="79" t="s">
        <v>12</v>
      </c>
      <c r="F163" s="76" t="str">
        <f>VLOOKUP(A163,[1]ATESTADOS!$B$4:$E$1080,4,FALSE)</f>
        <v>OK</v>
      </c>
      <c r="G163" s="59" t="s">
        <v>215</v>
      </c>
      <c r="H163" s="58" t="str">
        <f>VLOOKUP(G163,TABELA!$A$2:$D$30,4,FALSE)</f>
        <v>RS</v>
      </c>
      <c r="I163" s="58" t="str">
        <f>VLOOKUP(G163,TABELA!$A$2:$D$30,2,FALSE)</f>
        <v>92.841.279/0001-54</v>
      </c>
      <c r="J163" s="58" t="str">
        <f>VLOOKUP(G163,TABELA!$A$2:$D$30,3,FALSE)</f>
        <v>SIM</v>
      </c>
    </row>
    <row r="164" spans="1:10" s="57" customFormat="1" ht="20.100000000000001" customHeight="1" x14ac:dyDescent="0.25">
      <c r="A164" s="79">
        <v>2676</v>
      </c>
      <c r="B164" s="80" t="s">
        <v>315</v>
      </c>
      <c r="C164" s="78" t="s">
        <v>316</v>
      </c>
      <c r="D164" s="78" t="s">
        <v>14</v>
      </c>
      <c r="E164" s="79" t="s">
        <v>288</v>
      </c>
      <c r="F164" s="76" t="str">
        <f>VLOOKUP(A164,[1]ATESTADOS!$B$4:$E$1080,4,FALSE)</f>
        <v>OK</v>
      </c>
      <c r="G164" s="80" t="s">
        <v>300</v>
      </c>
      <c r="H164" s="58" t="str">
        <f>VLOOKUP(G164,TABELA!$A$2:$D$30,4,FALSE)</f>
        <v>DF</v>
      </c>
      <c r="I164" s="58" t="str">
        <f>VLOOKUP(G164,TABELA!$A$2:$D$30,2,FALSE)</f>
        <v>30.195.829/0001-28</v>
      </c>
      <c r="J164" s="58" t="str">
        <f>VLOOKUP(G164,TABELA!$A$2:$D$30,3,FALSE)</f>
        <v>—</v>
      </c>
    </row>
    <row r="165" spans="1:10" s="57" customFormat="1" ht="20.100000000000001" customHeight="1" x14ac:dyDescent="0.25">
      <c r="A165" s="58" t="s">
        <v>578</v>
      </c>
      <c r="B165" s="59" t="s">
        <v>579</v>
      </c>
      <c r="C165" s="67" t="s">
        <v>580</v>
      </c>
      <c r="D165" s="78" t="s">
        <v>14</v>
      </c>
      <c r="E165" s="79" t="s">
        <v>288</v>
      </c>
      <c r="F165" s="76" t="e">
        <f>VLOOKUP(A165,[1]ATESTADOS!$B$4:$E$1080,4,FALSE)</f>
        <v>#N/A</v>
      </c>
      <c r="G165" s="59" t="s">
        <v>507</v>
      </c>
      <c r="H165" s="58" t="str">
        <f>VLOOKUP(G165,TABELA!$A$2:$D$30,4,FALSE)</f>
        <v>RJ</v>
      </c>
      <c r="I165" s="58" t="str">
        <f>VLOOKUP(G165,TABELA!$A$2:$D$30,2,FALSE)</f>
        <v>33.649.575/0001-99</v>
      </c>
      <c r="J165" s="58" t="str">
        <f>VLOOKUP(G165,TABELA!$A$2:$D$30,3,FALSE)</f>
        <v>SIM</v>
      </c>
    </row>
    <row r="166" spans="1:10" s="57" customFormat="1" ht="20.100000000000001" customHeight="1" x14ac:dyDescent="0.25">
      <c r="A166" s="76">
        <v>2909</v>
      </c>
      <c r="B166" s="80" t="s">
        <v>136</v>
      </c>
      <c r="C166" s="78" t="s">
        <v>137</v>
      </c>
      <c r="D166" s="78" t="s">
        <v>14</v>
      </c>
      <c r="E166" s="79" t="s">
        <v>12</v>
      </c>
      <c r="F166" s="76" t="str">
        <f>VLOOKUP(A166,[1]ATESTADOS!$B$4:$E$1080,4,FALSE)</f>
        <v>OK</v>
      </c>
      <c r="G166" s="80" t="s">
        <v>124</v>
      </c>
      <c r="H166" s="58" t="str">
        <f>VLOOKUP(G166,TABELA!$A$2:$D$30,4,FALSE)</f>
        <v>RS</v>
      </c>
      <c r="I166" s="58" t="str">
        <f>VLOOKUP(G166,TABELA!$A$2:$D$30,2,FALSE)</f>
        <v>02.085.922/0001-74</v>
      </c>
      <c r="J166" s="58" t="str">
        <f>VLOOKUP(G166,TABELA!$A$2:$D$30,3,FALSE)</f>
        <v>SIM</v>
      </c>
    </row>
    <row r="167" spans="1:10" s="57" customFormat="1" ht="20.100000000000001" customHeight="1" x14ac:dyDescent="0.25">
      <c r="A167" s="76">
        <v>2251</v>
      </c>
      <c r="B167" s="80" t="s">
        <v>464</v>
      </c>
      <c r="C167" s="78" t="s">
        <v>465</v>
      </c>
      <c r="D167" s="58" t="s">
        <v>13</v>
      </c>
      <c r="E167" s="79" t="s">
        <v>288</v>
      </c>
      <c r="F167" s="76" t="str">
        <f>VLOOKUP(A167,[1]ATESTADOS!$B$4:$E$1080,4,FALSE)</f>
        <v>OK</v>
      </c>
      <c r="G167" s="80" t="s">
        <v>299</v>
      </c>
      <c r="H167" s="58" t="str">
        <f>VLOOKUP(G167,TABELA!$A$2:$D$30,4,FALSE)</f>
        <v>SC</v>
      </c>
      <c r="I167" s="58" t="str">
        <f>VLOOKUP(G167,TABELA!$A$2:$D$30,2,FALSE)</f>
        <v>82.660.622/0001-00</v>
      </c>
      <c r="J167" s="58" t="str">
        <f>VLOOKUP(G167,TABELA!$A$2:$D$30,3,FALSE)</f>
        <v>—</v>
      </c>
    </row>
    <row r="168" spans="1:10" s="57" customFormat="1" ht="20.100000000000001" customHeight="1" x14ac:dyDescent="0.25">
      <c r="A168" s="79">
        <v>2486</v>
      </c>
      <c r="B168" s="80" t="s">
        <v>850</v>
      </c>
      <c r="C168" s="78" t="s">
        <v>291</v>
      </c>
      <c r="D168" s="78" t="s">
        <v>14</v>
      </c>
      <c r="E168" s="79" t="s">
        <v>8</v>
      </c>
      <c r="F168" s="76" t="str">
        <f>VLOOKUP(A168,[1]ATESTADOS!$B$4:$E$1080,4,FALSE)</f>
        <v>OK</v>
      </c>
      <c r="G168" s="80" t="s">
        <v>285</v>
      </c>
      <c r="H168" s="58" t="str">
        <f>VLOOKUP(G168,TABELA!$A$2:$D$30,4,FALSE)</f>
        <v>SC</v>
      </c>
      <c r="I168" s="58" t="str">
        <f>VLOOKUP(G168,TABELA!$A$2:$D$30,2,FALSE)</f>
        <v>82.899.980/0001-70</v>
      </c>
      <c r="J168" s="58" t="str">
        <f>VLOOKUP(G168,TABELA!$A$2:$D$30,3,FALSE)</f>
        <v>—</v>
      </c>
    </row>
    <row r="169" spans="1:10" s="57" customFormat="1" ht="20.100000000000001" customHeight="1" x14ac:dyDescent="0.25">
      <c r="A169" s="58">
        <v>3018</v>
      </c>
      <c r="B169" s="59" t="s">
        <v>943</v>
      </c>
      <c r="C169" s="67" t="s">
        <v>661</v>
      </c>
      <c r="D169" s="78" t="s">
        <v>14</v>
      </c>
      <c r="E169" s="79" t="s">
        <v>12</v>
      </c>
      <c r="F169" s="76" t="str">
        <f>VLOOKUP(A169,[1]ATESTADOS!$B$4:$E$1080,4,FALSE)</f>
        <v>OK</v>
      </c>
      <c r="G169" s="59" t="s">
        <v>215</v>
      </c>
      <c r="H169" s="58" t="str">
        <f>VLOOKUP(G169,TABELA!$A$2:$D$30,4,FALSE)</f>
        <v>RS</v>
      </c>
      <c r="I169" s="58" t="str">
        <f>VLOOKUP(G169,TABELA!$A$2:$D$30,2,FALSE)</f>
        <v>92.841.279/0001-54</v>
      </c>
      <c r="J169" s="58" t="str">
        <f>VLOOKUP(G169,TABELA!$A$2:$D$30,3,FALSE)</f>
        <v>SIM</v>
      </c>
    </row>
    <row r="170" spans="1:10" s="57" customFormat="1" ht="20.100000000000001" customHeight="1" x14ac:dyDescent="0.25">
      <c r="A170" s="76">
        <v>1349</v>
      </c>
      <c r="B170" s="80" t="s">
        <v>862</v>
      </c>
      <c r="C170" s="78" t="s">
        <v>953</v>
      </c>
      <c r="D170" s="58" t="s">
        <v>13</v>
      </c>
      <c r="E170" s="79" t="s">
        <v>10</v>
      </c>
      <c r="F170" s="76" t="str">
        <f>VLOOKUP(A170,[1]ATESTADOS!$B$4:$E$1080,4,FALSE)</f>
        <v>OK</v>
      </c>
      <c r="G170" s="82" t="s">
        <v>240</v>
      </c>
      <c r="H170" s="58" t="str">
        <f>VLOOKUP(G170,TABELA!$A$2:$D$30,4,FALSE)</f>
        <v>PE</v>
      </c>
      <c r="I170" s="58" t="str">
        <f>VLOOKUP(G170,TABELA!$A$2:$D$30,2,FALSE)</f>
        <v>10.866.051/0001-54</v>
      </c>
      <c r="J170" s="58" t="str">
        <f>VLOOKUP(G170,TABELA!$A$2:$D$30,3,FALSE)</f>
        <v>SIM</v>
      </c>
    </row>
    <row r="171" spans="1:10" s="57" customFormat="1" ht="20.100000000000001" customHeight="1" x14ac:dyDescent="0.25">
      <c r="A171" s="58">
        <v>2783</v>
      </c>
      <c r="B171" s="59" t="s">
        <v>951</v>
      </c>
      <c r="C171" s="67" t="s">
        <v>677</v>
      </c>
      <c r="D171" s="58" t="s">
        <v>13</v>
      </c>
      <c r="E171" s="79" t="s">
        <v>288</v>
      </c>
      <c r="F171" s="76" t="str">
        <f>VLOOKUP(A171,[1]ATESTADOS!$B$4:$E$1080,4,FALSE)</f>
        <v>OK</v>
      </c>
      <c r="G171" s="59" t="s">
        <v>215</v>
      </c>
      <c r="H171" s="58" t="str">
        <f>VLOOKUP(G171,TABELA!$A$2:$D$30,4,FALSE)</f>
        <v>RS</v>
      </c>
      <c r="I171" s="58" t="str">
        <f>VLOOKUP(G171,TABELA!$A$2:$D$30,2,FALSE)</f>
        <v>92.841.279/0001-54</v>
      </c>
      <c r="J171" s="58" t="str">
        <f>VLOOKUP(G171,TABELA!$A$2:$D$30,3,FALSE)</f>
        <v>SIM</v>
      </c>
    </row>
    <row r="172" spans="1:10" s="57" customFormat="1" ht="20.100000000000001" customHeight="1" x14ac:dyDescent="0.25">
      <c r="A172" s="76">
        <v>212</v>
      </c>
      <c r="B172" s="77" t="s">
        <v>886</v>
      </c>
      <c r="C172" s="78" t="s">
        <v>496</v>
      </c>
      <c r="D172" s="78" t="s">
        <v>14</v>
      </c>
      <c r="E172" s="79" t="s">
        <v>12</v>
      </c>
      <c r="F172" s="76" t="str">
        <f>VLOOKUP(A172,[1]ATESTADOS!$B$4:$E$1080,4,FALSE)</f>
        <v>OK</v>
      </c>
      <c r="G172" s="80" t="s">
        <v>493</v>
      </c>
      <c r="H172" s="58" t="str">
        <f>VLOOKUP(G172,TABELA!$A$2:$D$30,4,FALSE)</f>
        <v>DF</v>
      </c>
      <c r="I172" s="58" t="str">
        <f>VLOOKUP(G172,TABELA!$A$2:$D$30,2,FALSE)</f>
        <v>26.463.112/0001-72</v>
      </c>
      <c r="J172" s="58" t="str">
        <f>VLOOKUP(G172,TABELA!$A$2:$D$30,3,FALSE)</f>
        <v>—</v>
      </c>
    </row>
    <row r="173" spans="1:10" s="57" customFormat="1" ht="20.100000000000001" customHeight="1" x14ac:dyDescent="0.25">
      <c r="A173" s="79">
        <v>2496</v>
      </c>
      <c r="B173" s="80" t="s">
        <v>851</v>
      </c>
      <c r="C173" s="78" t="s">
        <v>292</v>
      </c>
      <c r="D173" s="58" t="s">
        <v>13</v>
      </c>
      <c r="E173" s="79" t="s">
        <v>288</v>
      </c>
      <c r="F173" s="76" t="str">
        <f>VLOOKUP(A173,[1]ATESTADOS!$B$4:$E$1080,4,FALSE)</f>
        <v>OK</v>
      </c>
      <c r="G173" s="80" t="s">
        <v>285</v>
      </c>
      <c r="H173" s="58" t="str">
        <f>VLOOKUP(G173,TABELA!$A$2:$D$30,4,FALSE)</f>
        <v>SC</v>
      </c>
      <c r="I173" s="58" t="str">
        <f>VLOOKUP(G173,TABELA!$A$2:$D$30,2,FALSE)</f>
        <v>82.899.980/0001-70</v>
      </c>
      <c r="J173" s="58" t="str">
        <f>VLOOKUP(G173,TABELA!$A$2:$D$30,3,FALSE)</f>
        <v>—</v>
      </c>
    </row>
    <row r="174" spans="1:10" s="57" customFormat="1" ht="20.100000000000001" customHeight="1" x14ac:dyDescent="0.25">
      <c r="A174" s="58">
        <v>1802</v>
      </c>
      <c r="B174" s="59" t="s">
        <v>911</v>
      </c>
      <c r="C174" s="67" t="s">
        <v>581</v>
      </c>
      <c r="D174" s="78" t="s">
        <v>14</v>
      </c>
      <c r="E174" s="79" t="s">
        <v>8</v>
      </c>
      <c r="F174" s="76" t="str">
        <f>VLOOKUP(A174,[1]ATESTADOS!$B$4:$E$1080,4,FALSE)</f>
        <v>OK</v>
      </c>
      <c r="G174" s="59" t="s">
        <v>507</v>
      </c>
      <c r="H174" s="58" t="str">
        <f>VLOOKUP(G174,TABELA!$A$2:$D$30,4,FALSE)</f>
        <v>RJ</v>
      </c>
      <c r="I174" s="58" t="str">
        <f>VLOOKUP(G174,TABELA!$A$2:$D$30,2,FALSE)</f>
        <v>33.649.575/0001-99</v>
      </c>
      <c r="J174" s="58" t="str">
        <f>VLOOKUP(G174,TABELA!$A$2:$D$30,3,FALSE)</f>
        <v>SIM</v>
      </c>
    </row>
    <row r="175" spans="1:10" s="57" customFormat="1" ht="20.100000000000001" customHeight="1" x14ac:dyDescent="0.25">
      <c r="A175" s="76">
        <v>1563</v>
      </c>
      <c r="B175" s="80" t="s">
        <v>812</v>
      </c>
      <c r="C175" s="78" t="s">
        <v>129</v>
      </c>
      <c r="D175" s="78" t="s">
        <v>14</v>
      </c>
      <c r="E175" s="79" t="s">
        <v>12</v>
      </c>
      <c r="F175" s="76" t="str">
        <f>VLOOKUP(A175,[1]ATESTADOS!$B$4:$E$1080,4,FALSE)</f>
        <v>OK</v>
      </c>
      <c r="G175" s="80" t="s">
        <v>124</v>
      </c>
      <c r="H175" s="58" t="str">
        <f>VLOOKUP(G175,TABELA!$A$2:$D$30,4,FALSE)</f>
        <v>RS</v>
      </c>
      <c r="I175" s="58" t="str">
        <f>VLOOKUP(G175,TABELA!$A$2:$D$30,2,FALSE)</f>
        <v>02.085.922/0001-74</v>
      </c>
      <c r="J175" s="58" t="str">
        <f>VLOOKUP(G175,TABELA!$A$2:$D$30,3,FALSE)</f>
        <v>SIM</v>
      </c>
    </row>
    <row r="176" spans="1:10" s="57" customFormat="1" ht="20.100000000000001" customHeight="1" x14ac:dyDescent="0.25">
      <c r="A176" s="79">
        <v>2919</v>
      </c>
      <c r="B176" s="80" t="s">
        <v>852</v>
      </c>
      <c r="C176" s="78" t="s">
        <v>293</v>
      </c>
      <c r="D176" s="78" t="s">
        <v>14</v>
      </c>
      <c r="E176" s="79" t="s">
        <v>12</v>
      </c>
      <c r="F176" s="76" t="str">
        <f>VLOOKUP(A176,[1]ATESTADOS!$B$4:$E$1080,4,FALSE)</f>
        <v>OK</v>
      </c>
      <c r="G176" s="80" t="s">
        <v>285</v>
      </c>
      <c r="H176" s="58" t="str">
        <f>VLOOKUP(G176,TABELA!$A$2:$D$30,4,FALSE)</f>
        <v>SC</v>
      </c>
      <c r="I176" s="58" t="str">
        <f>VLOOKUP(G176,TABELA!$A$2:$D$30,2,FALSE)</f>
        <v>82.899.980/0001-70</v>
      </c>
      <c r="J176" s="58" t="str">
        <f>VLOOKUP(G176,TABELA!$A$2:$D$30,3,FALSE)</f>
        <v>—</v>
      </c>
    </row>
    <row r="177" spans="1:10" s="57" customFormat="1" ht="20.100000000000001" customHeight="1" x14ac:dyDescent="0.25">
      <c r="A177" s="79">
        <v>2489</v>
      </c>
      <c r="B177" s="80" t="s">
        <v>853</v>
      </c>
      <c r="C177" s="78" t="s">
        <v>294</v>
      </c>
      <c r="D177" s="58" t="s">
        <v>13</v>
      </c>
      <c r="E177" s="79" t="s">
        <v>8</v>
      </c>
      <c r="F177" s="76" t="str">
        <f>VLOOKUP(A177,[1]ATESTADOS!$B$4:$E$1080,4,FALSE)</f>
        <v>OK</v>
      </c>
      <c r="G177" s="80" t="s">
        <v>285</v>
      </c>
      <c r="H177" s="58" t="str">
        <f>VLOOKUP(G177,TABELA!$A$2:$D$30,4,FALSE)</f>
        <v>SC</v>
      </c>
      <c r="I177" s="58" t="str">
        <f>VLOOKUP(G177,TABELA!$A$2:$D$30,2,FALSE)</f>
        <v>82.899.980/0001-70</v>
      </c>
      <c r="J177" s="58" t="str">
        <f>VLOOKUP(G177,TABELA!$A$2:$D$30,3,FALSE)</f>
        <v>—</v>
      </c>
    </row>
    <row r="178" spans="1:10" s="57" customFormat="1" ht="20.100000000000001" customHeight="1" x14ac:dyDescent="0.25">
      <c r="A178" s="76">
        <v>227</v>
      </c>
      <c r="B178" s="80" t="s">
        <v>881</v>
      </c>
      <c r="C178" s="78" t="s">
        <v>169</v>
      </c>
      <c r="D178" s="58" t="s">
        <v>13</v>
      </c>
      <c r="E178" s="79" t="s">
        <v>288</v>
      </c>
      <c r="F178" s="76" t="str">
        <f>VLOOKUP(A178,[1]ATESTADOS!$B$4:$E$1080,4,FALSE)</f>
        <v>PENDENTE</v>
      </c>
      <c r="G178" s="80" t="s">
        <v>142</v>
      </c>
      <c r="H178" s="58" t="str">
        <f>VLOOKUP(G178,TABELA!$A$2:$D$30,4,FALSE)</f>
        <v>RJ</v>
      </c>
      <c r="I178" s="58" t="str">
        <f>VLOOKUP(G178,TABELA!$A$2:$D$30,2,FALSE)</f>
        <v>33.617.465/0001-45</v>
      </c>
      <c r="J178" s="58" t="str">
        <f>VLOOKUP(G178,TABELA!$A$2:$D$30,3,FALSE)</f>
        <v>SIM</v>
      </c>
    </row>
    <row r="179" spans="1:10" s="57" customFormat="1" ht="20.100000000000001" customHeight="1" x14ac:dyDescent="0.25">
      <c r="A179" s="58">
        <v>2698</v>
      </c>
      <c r="B179" s="59" t="s">
        <v>948</v>
      </c>
      <c r="C179" s="67" t="s">
        <v>674</v>
      </c>
      <c r="D179" s="58" t="s">
        <v>13</v>
      </c>
      <c r="E179" s="79" t="s">
        <v>288</v>
      </c>
      <c r="F179" s="76" t="str">
        <f>VLOOKUP(A179,[1]ATESTADOS!$B$4:$E$1080,4,FALSE)</f>
        <v>OK</v>
      </c>
      <c r="G179" s="59" t="s">
        <v>215</v>
      </c>
      <c r="H179" s="58" t="str">
        <f>VLOOKUP(G179,TABELA!$A$2:$D$30,4,FALSE)</f>
        <v>RS</v>
      </c>
      <c r="I179" s="58" t="str">
        <f>VLOOKUP(G179,TABELA!$A$2:$D$30,2,FALSE)</f>
        <v>92.841.279/0001-54</v>
      </c>
      <c r="J179" s="58" t="str">
        <f>VLOOKUP(G179,TABELA!$A$2:$D$30,3,FALSE)</f>
        <v>SIM</v>
      </c>
    </row>
    <row r="180" spans="1:10" s="57" customFormat="1" ht="20.100000000000001" customHeight="1" x14ac:dyDescent="0.25">
      <c r="A180" s="58">
        <v>2793</v>
      </c>
      <c r="B180" s="59" t="s">
        <v>912</v>
      </c>
      <c r="C180" s="67" t="s">
        <v>582</v>
      </c>
      <c r="D180" s="58" t="s">
        <v>13</v>
      </c>
      <c r="E180" s="79" t="s">
        <v>288</v>
      </c>
      <c r="F180" s="76" t="str">
        <f>VLOOKUP(A180,[1]ATESTADOS!$B$4:$E$1080,4,FALSE)</f>
        <v>OK</v>
      </c>
      <c r="G180" s="59" t="s">
        <v>507</v>
      </c>
      <c r="H180" s="58" t="str">
        <f>VLOOKUP(G180,TABELA!$A$2:$D$30,4,FALSE)</f>
        <v>RJ</v>
      </c>
      <c r="I180" s="58" t="str">
        <f>VLOOKUP(G180,TABELA!$A$2:$D$30,2,FALSE)</f>
        <v>33.649.575/0001-99</v>
      </c>
      <c r="J180" s="58" t="str">
        <f>VLOOKUP(G180,TABELA!$A$2:$D$30,3,FALSE)</f>
        <v>SIM</v>
      </c>
    </row>
    <row r="181" spans="1:10" s="57" customFormat="1" ht="20.100000000000001" customHeight="1" x14ac:dyDescent="0.25">
      <c r="A181" s="76">
        <v>81</v>
      </c>
      <c r="B181" s="80" t="s">
        <v>764</v>
      </c>
      <c r="C181" s="78" t="s">
        <v>221</v>
      </c>
      <c r="D181" s="58" t="s">
        <v>13</v>
      </c>
      <c r="E181" s="58" t="s">
        <v>19</v>
      </c>
      <c r="F181" s="76" t="str">
        <f>VLOOKUP(A181,[1]ATESTADOS!$B$4:$E$1080,4,FALSE)</f>
        <v>OK</v>
      </c>
      <c r="G181" s="82" t="s">
        <v>216</v>
      </c>
      <c r="H181" s="58" t="str">
        <f>VLOOKUP(G181,TABELA!$A$2:$D$30,4,FALSE)</f>
        <v>SP</v>
      </c>
      <c r="I181" s="58" t="str">
        <f>VLOOKUP(G181,TABELA!$A$2:$D$30,2,FALSE)</f>
        <v>50.651.322/0001-79</v>
      </c>
      <c r="J181" s="58" t="str">
        <f>VLOOKUP(G181,TABELA!$A$2:$D$30,3,FALSE)</f>
        <v>SIM</v>
      </c>
    </row>
    <row r="182" spans="1:10" s="57" customFormat="1" ht="20.100000000000001" customHeight="1" x14ac:dyDescent="0.25">
      <c r="A182" s="76">
        <v>440</v>
      </c>
      <c r="B182" s="80" t="s">
        <v>732</v>
      </c>
      <c r="C182" s="78" t="s">
        <v>157</v>
      </c>
      <c r="D182" s="58" t="s">
        <v>13</v>
      </c>
      <c r="E182" s="79" t="s">
        <v>12</v>
      </c>
      <c r="F182" s="76" t="str">
        <f>VLOOKUP(A182,[1]ATESTADOS!$B$4:$E$1080,4,FALSE)</f>
        <v>OK</v>
      </c>
      <c r="G182" s="80" t="s">
        <v>142</v>
      </c>
      <c r="H182" s="58" t="str">
        <f>VLOOKUP(G182,TABELA!$A$2:$D$30,4,FALSE)</f>
        <v>RJ</v>
      </c>
      <c r="I182" s="58" t="str">
        <f>VLOOKUP(G182,TABELA!$A$2:$D$30,2,FALSE)</f>
        <v>33.617.465/0001-45</v>
      </c>
      <c r="J182" s="58" t="str">
        <f>VLOOKUP(G182,TABELA!$A$2:$D$30,3,FALSE)</f>
        <v>SIM</v>
      </c>
    </row>
    <row r="183" spans="1:10" s="57" customFormat="1" ht="20.100000000000001" customHeight="1" x14ac:dyDescent="0.25">
      <c r="A183" s="76">
        <v>643</v>
      </c>
      <c r="B183" s="116" t="s">
        <v>787</v>
      </c>
      <c r="C183" s="78" t="s">
        <v>400</v>
      </c>
      <c r="D183" s="78" t="s">
        <v>13</v>
      </c>
      <c r="E183" s="79" t="s">
        <v>12</v>
      </c>
      <c r="F183" s="76" t="str">
        <f>VLOOKUP(A183,[1]ATESTADOS!$B$4:$E$1080,4,FALSE)</f>
        <v>OK</v>
      </c>
      <c r="G183" s="80" t="s">
        <v>275</v>
      </c>
      <c r="H183" s="58" t="str">
        <f>VLOOKUP(G183,TABELA!$A$2:$D$30,4,FALSE)</f>
        <v>RJ</v>
      </c>
      <c r="I183" s="58" t="str">
        <f>VLOOKUP(G183,TABELA!$A$2:$D$30,2,FALSE)</f>
        <v>30.029.587/0001-83</v>
      </c>
      <c r="J183" s="58" t="str">
        <f>VLOOKUP(G183,TABELA!$A$2:$D$30,3,FALSE)</f>
        <v>SIM</v>
      </c>
    </row>
    <row r="184" spans="1:10" s="57" customFormat="1" ht="20.100000000000001" customHeight="1" x14ac:dyDescent="0.25">
      <c r="A184" s="76">
        <v>210</v>
      </c>
      <c r="B184" s="80" t="s">
        <v>891</v>
      </c>
      <c r="C184" s="78" t="s">
        <v>501</v>
      </c>
      <c r="D184" s="78" t="s">
        <v>14</v>
      </c>
      <c r="E184" s="79" t="s">
        <v>12</v>
      </c>
      <c r="F184" s="76" t="str">
        <f>VLOOKUP(A184,[1]ATESTADOS!$B$4:$E$1080,4,FALSE)</f>
        <v>OK</v>
      </c>
      <c r="G184" s="80" t="s">
        <v>493</v>
      </c>
      <c r="H184" s="58" t="str">
        <f>VLOOKUP(G184,TABELA!$A$2:$D$30,4,FALSE)</f>
        <v>DF</v>
      </c>
      <c r="I184" s="58" t="str">
        <f>VLOOKUP(G184,TABELA!$A$2:$D$30,2,FALSE)</f>
        <v>26.463.112/0001-72</v>
      </c>
      <c r="J184" s="58" t="str">
        <f>VLOOKUP(G184,TABELA!$A$2:$D$30,3,FALSE)</f>
        <v>—</v>
      </c>
    </row>
    <row r="185" spans="1:10" s="57" customFormat="1" ht="20.100000000000001" customHeight="1" x14ac:dyDescent="0.25">
      <c r="A185" s="79">
        <v>3146</v>
      </c>
      <c r="B185" s="80" t="s">
        <v>317</v>
      </c>
      <c r="C185" s="78" t="s">
        <v>318</v>
      </c>
      <c r="D185" s="78" t="s">
        <v>14</v>
      </c>
      <c r="E185" s="79" t="s">
        <v>12</v>
      </c>
      <c r="F185" s="76" t="str">
        <f>VLOOKUP(A185,[1]ATESTADOS!$B$4:$E$1080,4,FALSE)</f>
        <v>OK</v>
      </c>
      <c r="G185" s="80" t="s">
        <v>300</v>
      </c>
      <c r="H185" s="58" t="str">
        <f>VLOOKUP(G185,TABELA!$A$2:$D$30,4,FALSE)</f>
        <v>DF</v>
      </c>
      <c r="I185" s="58" t="str">
        <f>VLOOKUP(G185,TABELA!$A$2:$D$30,2,FALSE)</f>
        <v>30.195.829/0001-28</v>
      </c>
      <c r="J185" s="58" t="str">
        <f>VLOOKUP(G185,TABELA!$A$2:$D$30,3,FALSE)</f>
        <v>—</v>
      </c>
    </row>
    <row r="186" spans="1:10" s="57" customFormat="1" ht="20.100000000000001" customHeight="1" x14ac:dyDescent="0.25">
      <c r="A186" s="58">
        <v>1784</v>
      </c>
      <c r="B186" s="59" t="s">
        <v>755</v>
      </c>
      <c r="C186" s="67" t="s">
        <v>226</v>
      </c>
      <c r="D186" s="58" t="s">
        <v>13</v>
      </c>
      <c r="E186" s="79" t="s">
        <v>8</v>
      </c>
      <c r="F186" s="76" t="str">
        <f>VLOOKUP(A186,[1]ATESTADOS!$B$4:$E$1080,4,FALSE)</f>
        <v>OK</v>
      </c>
      <c r="G186" s="80" t="s">
        <v>117</v>
      </c>
      <c r="H186" s="58" t="str">
        <f>VLOOKUP(G186,TABELA!$A$2:$D$30,4,FALSE)</f>
        <v>ES</v>
      </c>
      <c r="I186" s="58" t="str">
        <f>VLOOKUP(G186,TABELA!$A$2:$D$30,2,FALSE)</f>
        <v>28.165.207/0001-35</v>
      </c>
      <c r="J186" s="58"/>
    </row>
    <row r="187" spans="1:10" s="57" customFormat="1" ht="20.100000000000001" customHeight="1" x14ac:dyDescent="0.25">
      <c r="A187" s="117">
        <v>641</v>
      </c>
      <c r="B187" s="59" t="s">
        <v>583</v>
      </c>
      <c r="C187" s="67" t="s">
        <v>584</v>
      </c>
      <c r="D187" s="58" t="s">
        <v>13</v>
      </c>
      <c r="E187" s="79" t="s">
        <v>8</v>
      </c>
      <c r="F187" s="76" t="str">
        <f>VLOOKUP(A187,[1]ATESTADOS!$B$4:$E$1080,4,FALSE)</f>
        <v>OK</v>
      </c>
      <c r="G187" s="59" t="s">
        <v>507</v>
      </c>
      <c r="H187" s="58" t="str">
        <f>VLOOKUP(G187,TABELA!$A$2:$D$30,4,FALSE)</f>
        <v>RJ</v>
      </c>
      <c r="I187" s="58" t="str">
        <f>VLOOKUP(G187,TABELA!$A$2:$D$30,2,FALSE)</f>
        <v>33.649.575/0001-99</v>
      </c>
      <c r="J187" s="58" t="str">
        <f>VLOOKUP(G187,TABELA!$A$2:$D$30,3,FALSE)</f>
        <v>SIM</v>
      </c>
    </row>
    <row r="188" spans="1:10" s="57" customFormat="1" ht="20.100000000000001" customHeight="1" x14ac:dyDescent="0.25">
      <c r="A188" s="76">
        <v>2884</v>
      </c>
      <c r="B188" s="80" t="s">
        <v>875</v>
      </c>
      <c r="C188" s="78" t="s">
        <v>179</v>
      </c>
      <c r="D188" s="58" t="s">
        <v>13</v>
      </c>
      <c r="E188" s="79" t="s">
        <v>12</v>
      </c>
      <c r="F188" s="76" t="str">
        <f>VLOOKUP(A188,[1]ATESTADOS!$B$4:$E$1080,4,FALSE)</f>
        <v>OK</v>
      </c>
      <c r="G188" s="80" t="s">
        <v>142</v>
      </c>
      <c r="H188" s="58" t="str">
        <f>VLOOKUP(G188,TABELA!$A$2:$D$30,4,FALSE)</f>
        <v>RJ</v>
      </c>
      <c r="I188" s="58" t="str">
        <f>VLOOKUP(G188,TABELA!$A$2:$D$30,2,FALSE)</f>
        <v>33.617.465/0001-45</v>
      </c>
      <c r="J188" s="58" t="str">
        <f>VLOOKUP(G188,TABELA!$A$2:$D$30,3,FALSE)</f>
        <v>SIM</v>
      </c>
    </row>
    <row r="189" spans="1:10" s="57" customFormat="1" ht="20.100000000000001" customHeight="1" x14ac:dyDescent="0.25">
      <c r="A189" s="76">
        <v>1818</v>
      </c>
      <c r="B189" s="77" t="s">
        <v>829</v>
      </c>
      <c r="C189" s="118" t="s">
        <v>443</v>
      </c>
      <c r="D189" s="58" t="s">
        <v>13</v>
      </c>
      <c r="E189" s="79" t="s">
        <v>8</v>
      </c>
      <c r="F189" s="76" t="str">
        <f>VLOOKUP(A189,[1]ATESTADOS!$B$4:$E$1080,4,FALSE)</f>
        <v>OK</v>
      </c>
      <c r="G189" s="80" t="s">
        <v>301</v>
      </c>
      <c r="H189" s="58" t="str">
        <f>VLOOKUP(G189,TABELA!$A$2:$D$30,4,FALSE)</f>
        <v>PA</v>
      </c>
      <c r="I189" s="58" t="str">
        <f>VLOOKUP(G189,TABELA!$A$2:$D$30,2,FALSE)</f>
        <v>02.085.922/0001-76</v>
      </c>
      <c r="J189" s="58" t="str">
        <f>VLOOKUP(G189,TABELA!$A$2:$D$30,3,FALSE)</f>
        <v>SIM</v>
      </c>
    </row>
    <row r="190" spans="1:10" s="57" customFormat="1" ht="20.100000000000001" customHeight="1" x14ac:dyDescent="0.25">
      <c r="A190" s="58">
        <v>3132</v>
      </c>
      <c r="B190" s="59" t="s">
        <v>932</v>
      </c>
      <c r="C190" s="67" t="s">
        <v>585</v>
      </c>
      <c r="D190" s="58" t="s">
        <v>13</v>
      </c>
      <c r="E190" s="79" t="s">
        <v>288</v>
      </c>
      <c r="F190" s="76" t="e">
        <f>VLOOKUP(A190,[1]ATESTADOS!$B$4:$E$1080,4,FALSE)</f>
        <v>#N/A</v>
      </c>
      <c r="G190" s="59" t="s">
        <v>507</v>
      </c>
      <c r="H190" s="58" t="str">
        <f>VLOOKUP(G190,TABELA!$A$2:$D$30,4,FALSE)</f>
        <v>RJ</v>
      </c>
      <c r="I190" s="58" t="str">
        <f>VLOOKUP(G190,TABELA!$A$2:$D$30,2,FALSE)</f>
        <v>33.649.575/0001-99</v>
      </c>
      <c r="J190" s="58" t="str">
        <f>VLOOKUP(G190,TABELA!$A$2:$D$30,3,FALSE)</f>
        <v>SIM</v>
      </c>
    </row>
    <row r="191" spans="1:10" s="57" customFormat="1" ht="20.100000000000001" customHeight="1" x14ac:dyDescent="0.25">
      <c r="A191" s="58">
        <v>3133</v>
      </c>
      <c r="B191" s="59" t="s">
        <v>586</v>
      </c>
      <c r="C191" s="67" t="s">
        <v>587</v>
      </c>
      <c r="D191" s="58" t="s">
        <v>13</v>
      </c>
      <c r="E191" s="79" t="s">
        <v>288</v>
      </c>
      <c r="F191" s="76" t="e">
        <f>VLOOKUP(A191,[1]ATESTADOS!$B$4:$E$1080,4,FALSE)</f>
        <v>#N/A</v>
      </c>
      <c r="G191" s="59" t="s">
        <v>507</v>
      </c>
      <c r="H191" s="58" t="str">
        <f>VLOOKUP(G191,TABELA!$A$2:$D$30,4,FALSE)</f>
        <v>RJ</v>
      </c>
      <c r="I191" s="58" t="str">
        <f>VLOOKUP(G191,TABELA!$A$2:$D$30,2,FALSE)</f>
        <v>33.649.575/0001-99</v>
      </c>
      <c r="J191" s="58" t="str">
        <f>VLOOKUP(G191,TABELA!$A$2:$D$30,3,FALSE)</f>
        <v>SIM</v>
      </c>
    </row>
    <row r="192" spans="1:10" s="57" customFormat="1" ht="20.100000000000001" customHeight="1" x14ac:dyDescent="0.25">
      <c r="A192" s="79">
        <v>2008</v>
      </c>
      <c r="B192" s="80" t="s">
        <v>811</v>
      </c>
      <c r="C192" s="78" t="s">
        <v>335</v>
      </c>
      <c r="D192" s="78" t="s">
        <v>14</v>
      </c>
      <c r="E192" s="79" t="s">
        <v>12</v>
      </c>
      <c r="F192" s="76" t="str">
        <f>VLOOKUP(A192,[1]ATESTADOS!$B$4:$E$1080,4,FALSE)</f>
        <v>OK</v>
      </c>
      <c r="G192" s="80" t="s">
        <v>331</v>
      </c>
      <c r="H192" s="58" t="str">
        <f>VLOOKUP(G192,TABELA!$A$2:$D$30,4,FALSE)</f>
        <v>DF</v>
      </c>
      <c r="I192" s="58" t="str">
        <f>VLOOKUP(G192,TABELA!$A$2:$D$30,2,FALSE)</f>
        <v>14.688.122/0001-27</v>
      </c>
      <c r="J192" s="58" t="str">
        <f>VLOOKUP(G192,TABELA!$A$2:$D$30,3,FALSE)</f>
        <v>—</v>
      </c>
    </row>
    <row r="193" spans="1:10" s="57" customFormat="1" ht="20.100000000000001" customHeight="1" x14ac:dyDescent="0.25">
      <c r="A193" s="79">
        <v>3141</v>
      </c>
      <c r="B193" s="80" t="s">
        <v>854</v>
      </c>
      <c r="C193" s="78" t="s">
        <v>295</v>
      </c>
      <c r="D193" s="78" t="s">
        <v>14</v>
      </c>
      <c r="E193" s="79" t="s">
        <v>288</v>
      </c>
      <c r="F193" s="76" t="e">
        <f>VLOOKUP(A193,[1]ATESTADOS!$B$4:$E$1080,4,FALSE)</f>
        <v>#N/A</v>
      </c>
      <c r="G193" s="80" t="s">
        <v>285</v>
      </c>
      <c r="H193" s="58" t="str">
        <f>VLOOKUP(G193,TABELA!$A$2:$D$30,4,FALSE)</f>
        <v>SC</v>
      </c>
      <c r="I193" s="58" t="str">
        <f>VLOOKUP(G193,TABELA!$A$2:$D$30,2,FALSE)</f>
        <v>82.899.980/0001-70</v>
      </c>
      <c r="J193" s="58" t="str">
        <f>VLOOKUP(G193,TABELA!$A$2:$D$30,3,FALSE)</f>
        <v>—</v>
      </c>
    </row>
    <row r="194" spans="1:10" s="57" customFormat="1" ht="20.100000000000001" customHeight="1" x14ac:dyDescent="0.25">
      <c r="A194" s="76">
        <v>2249</v>
      </c>
      <c r="B194" s="80" t="s">
        <v>756</v>
      </c>
      <c r="C194" s="78" t="s">
        <v>122</v>
      </c>
      <c r="D194" s="78" t="s">
        <v>14</v>
      </c>
      <c r="E194" s="79" t="s">
        <v>288</v>
      </c>
      <c r="F194" s="76" t="str">
        <f>VLOOKUP(A194,[1]ATESTADOS!$B$4:$E$1080,4,FALSE)</f>
        <v>OK</v>
      </c>
      <c r="G194" s="80" t="s">
        <v>117</v>
      </c>
      <c r="H194" s="58" t="str">
        <f>VLOOKUP(G194,TABELA!$A$2:$D$30,4,FALSE)</f>
        <v>ES</v>
      </c>
      <c r="I194" s="58" t="str">
        <f>VLOOKUP(G194,TABELA!$A$2:$D$30,2,FALSE)</f>
        <v>28.165.207/0001-35</v>
      </c>
      <c r="J194" s="58" t="str">
        <f>VLOOKUP(G194,TABELA!$A$2:$D$30,3,FALSE)</f>
        <v>SIM</v>
      </c>
    </row>
    <row r="195" spans="1:10" s="57" customFormat="1" ht="20.100000000000001" customHeight="1" x14ac:dyDescent="0.25">
      <c r="A195" s="79">
        <v>2778</v>
      </c>
      <c r="B195" s="80" t="s">
        <v>207</v>
      </c>
      <c r="C195" s="78" t="s">
        <v>208</v>
      </c>
      <c r="D195" s="78" t="s">
        <v>14</v>
      </c>
      <c r="E195" s="79" t="s">
        <v>288</v>
      </c>
      <c r="F195" s="76" t="str">
        <f>VLOOKUP(A195,[1]ATESTADOS!$B$4:$E$1080,4,FALSE)</f>
        <v>OK</v>
      </c>
      <c r="G195" s="80" t="s">
        <v>189</v>
      </c>
      <c r="H195" s="58" t="str">
        <f>VLOOKUP(G195,TABELA!$A$2:$D$30,4,FALSE)</f>
        <v>SP</v>
      </c>
      <c r="I195" s="58" t="str">
        <f>VLOOKUP(G195,TABELA!$A$2:$D$30,2,FALSE)</f>
        <v>61.902.722/0001-26</v>
      </c>
      <c r="J195" s="58" t="str">
        <f>VLOOKUP(G195,TABELA!$A$2:$D$30,3,FALSE)</f>
        <v>SIM</v>
      </c>
    </row>
    <row r="196" spans="1:10" s="57" customFormat="1" ht="20.100000000000001" customHeight="1" x14ac:dyDescent="0.25">
      <c r="A196" s="58">
        <v>2166</v>
      </c>
      <c r="B196" s="59" t="s">
        <v>933</v>
      </c>
      <c r="C196" s="67" t="s">
        <v>588</v>
      </c>
      <c r="D196" s="58" t="s">
        <v>13</v>
      </c>
      <c r="E196" s="79" t="s">
        <v>288</v>
      </c>
      <c r="F196" s="76" t="e">
        <f>VLOOKUP(A196,[1]ATESTADOS!$B$4:$E$1080,4,FALSE)</f>
        <v>#N/A</v>
      </c>
      <c r="G196" s="59" t="s">
        <v>507</v>
      </c>
      <c r="H196" s="58" t="str">
        <f>VLOOKUP(G196,TABELA!$A$2:$D$30,4,FALSE)</f>
        <v>RJ</v>
      </c>
      <c r="I196" s="58" t="str">
        <f>VLOOKUP(G196,TABELA!$A$2:$D$30,2,FALSE)</f>
        <v>33.649.575/0001-99</v>
      </c>
      <c r="J196" s="58" t="str">
        <f>VLOOKUP(G196,TABELA!$A$2:$D$30,3,FALSE)</f>
        <v>SIM</v>
      </c>
    </row>
    <row r="197" spans="1:10" s="57" customFormat="1" ht="20.100000000000001" customHeight="1" x14ac:dyDescent="0.25">
      <c r="A197" s="58">
        <v>1154</v>
      </c>
      <c r="B197" s="59" t="s">
        <v>589</v>
      </c>
      <c r="C197" s="67" t="s">
        <v>590</v>
      </c>
      <c r="D197" s="58" t="s">
        <v>13</v>
      </c>
      <c r="E197" s="79" t="s">
        <v>8</v>
      </c>
      <c r="F197" s="76" t="str">
        <f>VLOOKUP(A197,[1]ATESTADOS!$B$4:$E$1080,4,FALSE)</f>
        <v>OK</v>
      </c>
      <c r="G197" s="59" t="s">
        <v>507</v>
      </c>
      <c r="H197" s="58" t="str">
        <f>VLOOKUP(G197,TABELA!$A$2:$D$30,4,FALSE)</f>
        <v>RJ</v>
      </c>
      <c r="I197" s="58" t="str">
        <f>VLOOKUP(G197,TABELA!$A$2:$D$30,2,FALSE)</f>
        <v>33.649.575/0001-99</v>
      </c>
      <c r="J197" s="58" t="str">
        <f>VLOOKUP(G197,TABELA!$A$2:$D$30,3,FALSE)</f>
        <v>SIM</v>
      </c>
    </row>
    <row r="198" spans="1:10" s="57" customFormat="1" ht="20.100000000000001" customHeight="1" x14ac:dyDescent="0.25">
      <c r="A198" s="84">
        <v>2240</v>
      </c>
      <c r="B198" s="116" t="s">
        <v>788</v>
      </c>
      <c r="C198" s="78" t="s">
        <v>401</v>
      </c>
      <c r="D198" s="78" t="s">
        <v>13</v>
      </c>
      <c r="E198" s="79" t="s">
        <v>8</v>
      </c>
      <c r="F198" s="76" t="str">
        <f>VLOOKUP(A198,[1]ATESTADOS!$B$4:$E$1080,4,FALSE)</f>
        <v>OK</v>
      </c>
      <c r="G198" s="80" t="s">
        <v>275</v>
      </c>
      <c r="H198" s="58" t="str">
        <f>VLOOKUP(G198,TABELA!$A$2:$D$30,4,FALSE)</f>
        <v>RJ</v>
      </c>
      <c r="I198" s="58" t="str">
        <f>VLOOKUP(G198,TABELA!$A$2:$D$30,2,FALSE)</f>
        <v>30.029.587/0001-83</v>
      </c>
      <c r="J198" s="58" t="str">
        <f>VLOOKUP(G198,TABELA!$A$2:$D$30,3,FALSE)</f>
        <v>SIM</v>
      </c>
    </row>
    <row r="199" spans="1:10" s="57" customFormat="1" ht="20.100000000000001" customHeight="1" x14ac:dyDescent="0.25">
      <c r="A199" s="76">
        <v>372</v>
      </c>
      <c r="B199" s="80" t="s">
        <v>830</v>
      </c>
      <c r="C199" s="78" t="s">
        <v>952</v>
      </c>
      <c r="D199" s="78" t="s">
        <v>14</v>
      </c>
      <c r="E199" s="79" t="s">
        <v>12</v>
      </c>
      <c r="F199" s="76" t="str">
        <f>VLOOKUP(A199,[1]ATESTADOS!$B$4:$E$1080,4,FALSE)</f>
        <v>OK</v>
      </c>
      <c r="G199" s="80" t="s">
        <v>301</v>
      </c>
      <c r="H199" s="58" t="str">
        <f>VLOOKUP(G199,TABELA!$A$2:$D$30,4,FALSE)</f>
        <v>PA</v>
      </c>
      <c r="I199" s="58" t="str">
        <f>VLOOKUP(G199,TABELA!$A$2:$D$30,2,FALSE)</f>
        <v>02.085.922/0001-76</v>
      </c>
      <c r="J199" s="58" t="str">
        <f>VLOOKUP(G199,TABELA!$A$2:$D$30,3,FALSE)</f>
        <v>SIM</v>
      </c>
    </row>
    <row r="200" spans="1:10" s="57" customFormat="1" ht="20.100000000000001" customHeight="1" x14ac:dyDescent="0.25">
      <c r="A200" s="79">
        <v>2939</v>
      </c>
      <c r="B200" s="80" t="s">
        <v>789</v>
      </c>
      <c r="C200" s="78" t="s">
        <v>402</v>
      </c>
      <c r="D200" s="78" t="s">
        <v>14</v>
      </c>
      <c r="E200" s="79" t="s">
        <v>288</v>
      </c>
      <c r="F200" s="76" t="str">
        <f>VLOOKUP(A200,[1]ATESTADOS!$B$4:$E$1080,4,FALSE)</f>
        <v>OK</v>
      </c>
      <c r="G200" s="80" t="s">
        <v>275</v>
      </c>
      <c r="H200" s="58" t="str">
        <f>VLOOKUP(G200,TABELA!$A$2:$D$30,4,FALSE)</f>
        <v>RJ</v>
      </c>
      <c r="I200" s="58" t="str">
        <f>VLOOKUP(G200,TABELA!$A$2:$D$30,2,FALSE)</f>
        <v>30.029.587/0001-83</v>
      </c>
      <c r="J200" s="58" t="str">
        <f>VLOOKUP(G200,TABELA!$A$2:$D$30,3,FALSE)</f>
        <v>SIM</v>
      </c>
    </row>
    <row r="201" spans="1:10" s="57" customFormat="1" ht="20.100000000000001" customHeight="1" x14ac:dyDescent="0.25">
      <c r="A201" s="58">
        <v>3110</v>
      </c>
      <c r="B201" s="59" t="s">
        <v>934</v>
      </c>
      <c r="C201" s="67" t="s">
        <v>591</v>
      </c>
      <c r="D201" s="78" t="s">
        <v>14</v>
      </c>
      <c r="E201" s="79" t="s">
        <v>288</v>
      </c>
      <c r="F201" s="76" t="e">
        <f>VLOOKUP(A201,[1]ATESTADOS!$B$4:$E$1080,4,FALSE)</f>
        <v>#N/A</v>
      </c>
      <c r="G201" s="59" t="s">
        <v>507</v>
      </c>
      <c r="H201" s="58" t="str">
        <f>VLOOKUP(G201,TABELA!$A$2:$D$30,4,FALSE)</f>
        <v>RJ</v>
      </c>
      <c r="I201" s="58" t="str">
        <f>VLOOKUP(G201,TABELA!$A$2:$D$30,2,FALSE)</f>
        <v>33.649.575/0001-99</v>
      </c>
      <c r="J201" s="58" t="str">
        <f>VLOOKUP(G201,TABELA!$A$2:$D$30,3,FALSE)</f>
        <v>SIM</v>
      </c>
    </row>
    <row r="202" spans="1:10" s="57" customFormat="1" ht="20.100000000000001" customHeight="1" x14ac:dyDescent="0.25">
      <c r="A202" s="58">
        <v>1980</v>
      </c>
      <c r="B202" s="59" t="s">
        <v>592</v>
      </c>
      <c r="C202" s="67" t="s">
        <v>593</v>
      </c>
      <c r="D202" s="78" t="s">
        <v>14</v>
      </c>
      <c r="E202" s="79" t="s">
        <v>12</v>
      </c>
      <c r="F202" s="76" t="str">
        <f>VLOOKUP(A202,[1]ATESTADOS!$B$4:$E$1080,4,FALSE)</f>
        <v>OK</v>
      </c>
      <c r="G202" s="59" t="s">
        <v>507</v>
      </c>
      <c r="H202" s="58" t="str">
        <f>VLOOKUP(G202,TABELA!$A$2:$D$30,4,FALSE)</f>
        <v>RJ</v>
      </c>
      <c r="I202" s="58" t="str">
        <f>VLOOKUP(G202,TABELA!$A$2:$D$30,2,FALSE)</f>
        <v>33.649.575/0001-99</v>
      </c>
      <c r="J202" s="58" t="str">
        <f>VLOOKUP(G202,TABELA!$A$2:$D$30,3,FALSE)</f>
        <v>SIM</v>
      </c>
    </row>
    <row r="203" spans="1:10" s="57" customFormat="1" ht="20.100000000000001" customHeight="1" x14ac:dyDescent="0.25">
      <c r="A203" s="79">
        <v>2981</v>
      </c>
      <c r="B203" s="80" t="s">
        <v>894</v>
      </c>
      <c r="C203" s="78" t="s">
        <v>503</v>
      </c>
      <c r="D203" s="78" t="s">
        <v>14</v>
      </c>
      <c r="E203" s="79" t="s">
        <v>12</v>
      </c>
      <c r="F203" s="76" t="e">
        <f>VLOOKUP(A203,[1]ATESTADOS!$B$4:$E$1080,4,FALSE)</f>
        <v>#N/A</v>
      </c>
      <c r="G203" s="80" t="s">
        <v>493</v>
      </c>
      <c r="H203" s="58" t="str">
        <f>VLOOKUP(G203,TABELA!$A$2:$D$30,4,FALSE)</f>
        <v>DF</v>
      </c>
      <c r="I203" s="58" t="str">
        <f>VLOOKUP(G203,TABELA!$A$2:$D$30,2,FALSE)</f>
        <v>26.463.112/0001-72</v>
      </c>
      <c r="J203" s="58" t="str">
        <f>VLOOKUP(G203,TABELA!$A$2:$D$30,3,FALSE)</f>
        <v>—</v>
      </c>
    </row>
    <row r="204" spans="1:10" s="57" customFormat="1" ht="20.100000000000001" customHeight="1" x14ac:dyDescent="0.25">
      <c r="A204" s="117">
        <v>391</v>
      </c>
      <c r="B204" s="59" t="s">
        <v>913</v>
      </c>
      <c r="C204" s="67" t="s">
        <v>594</v>
      </c>
      <c r="D204" s="78" t="s">
        <v>14</v>
      </c>
      <c r="E204" s="79" t="s">
        <v>288</v>
      </c>
      <c r="F204" s="76" t="str">
        <f>VLOOKUP(A204,[1]ATESTADOS!$B$4:$E$1080,4,FALSE)</f>
        <v>OK</v>
      </c>
      <c r="G204" s="59" t="s">
        <v>507</v>
      </c>
      <c r="H204" s="58" t="str">
        <f>VLOOKUP(G204,TABELA!$A$2:$D$30,4,FALSE)</f>
        <v>RJ</v>
      </c>
      <c r="I204" s="58" t="str">
        <f>VLOOKUP(G204,TABELA!$A$2:$D$30,2,FALSE)</f>
        <v>33.649.575/0001-99</v>
      </c>
      <c r="J204" s="58" t="str">
        <f>VLOOKUP(G204,TABELA!$A$2:$D$30,3,FALSE)</f>
        <v>SIM</v>
      </c>
    </row>
    <row r="205" spans="1:10" s="57" customFormat="1" ht="20.100000000000001" customHeight="1" x14ac:dyDescent="0.25">
      <c r="A205" s="79">
        <v>2185</v>
      </c>
      <c r="B205" s="80" t="s">
        <v>790</v>
      </c>
      <c r="C205" s="78" t="s">
        <v>403</v>
      </c>
      <c r="D205" s="78" t="s">
        <v>14</v>
      </c>
      <c r="E205" s="79" t="s">
        <v>288</v>
      </c>
      <c r="F205" s="76" t="str">
        <f>VLOOKUP(A205,[1]ATESTADOS!$B$4:$E$1080,4,FALSE)</f>
        <v>OK</v>
      </c>
      <c r="G205" s="80" t="s">
        <v>275</v>
      </c>
      <c r="H205" s="58" t="str">
        <f>VLOOKUP(G205,TABELA!$A$2:$D$30,4,FALSE)</f>
        <v>RJ</v>
      </c>
      <c r="I205" s="58" t="str">
        <f>VLOOKUP(G205,TABELA!$A$2:$D$30,2,FALSE)</f>
        <v>30.029.587/0001-83</v>
      </c>
      <c r="J205" s="58" t="str">
        <f>VLOOKUP(G205,TABELA!$A$2:$D$30,3,FALSE)</f>
        <v>SIM</v>
      </c>
    </row>
    <row r="206" spans="1:10" s="57" customFormat="1" ht="20.100000000000001" customHeight="1" x14ac:dyDescent="0.25">
      <c r="A206" s="117">
        <v>366</v>
      </c>
      <c r="B206" s="59" t="s">
        <v>595</v>
      </c>
      <c r="C206" s="67" t="s">
        <v>596</v>
      </c>
      <c r="D206" s="78" t="s">
        <v>14</v>
      </c>
      <c r="E206" s="79" t="s">
        <v>8</v>
      </c>
      <c r="F206" s="76" t="str">
        <f>VLOOKUP(A206,[1]ATESTADOS!$B$4:$E$1080,4,FALSE)</f>
        <v>OK</v>
      </c>
      <c r="G206" s="59" t="s">
        <v>507</v>
      </c>
      <c r="H206" s="58" t="str">
        <f>VLOOKUP(G206,TABELA!$A$2:$D$30,4,FALSE)</f>
        <v>RJ</v>
      </c>
      <c r="I206" s="58" t="str">
        <f>VLOOKUP(G206,TABELA!$A$2:$D$30,2,FALSE)</f>
        <v>33.649.575/0001-99</v>
      </c>
      <c r="J206" s="58" t="str">
        <f>VLOOKUP(G206,TABELA!$A$2:$D$30,3,FALSE)</f>
        <v>SIM</v>
      </c>
    </row>
    <row r="207" spans="1:10" s="57" customFormat="1" ht="20.100000000000001" customHeight="1" x14ac:dyDescent="0.25">
      <c r="A207" s="79">
        <v>1158</v>
      </c>
      <c r="B207" s="80" t="s">
        <v>791</v>
      </c>
      <c r="C207" s="78" t="s">
        <v>404</v>
      </c>
      <c r="D207" s="78" t="s">
        <v>14</v>
      </c>
      <c r="E207" s="79" t="s">
        <v>8</v>
      </c>
      <c r="F207" s="76" t="str">
        <f>VLOOKUP(A207,[1]ATESTADOS!$B$4:$E$1080,4,FALSE)</f>
        <v>OK</v>
      </c>
      <c r="G207" s="80" t="s">
        <v>275</v>
      </c>
      <c r="H207" s="58" t="str">
        <f>VLOOKUP(G207,TABELA!$A$2:$D$30,4,FALSE)</f>
        <v>RJ</v>
      </c>
      <c r="I207" s="58" t="str">
        <f>VLOOKUP(G207,TABELA!$A$2:$D$30,2,FALSE)</f>
        <v>30.029.587/0001-83</v>
      </c>
      <c r="J207" s="58" t="str">
        <f>VLOOKUP(G207,TABELA!$A$2:$D$30,3,FALSE)</f>
        <v>SIM</v>
      </c>
    </row>
    <row r="208" spans="1:10" s="57" customFormat="1" ht="20.100000000000001" customHeight="1" x14ac:dyDescent="0.25">
      <c r="A208" s="76">
        <v>707</v>
      </c>
      <c r="B208" s="77" t="s">
        <v>237</v>
      </c>
      <c r="C208" s="78" t="s">
        <v>231</v>
      </c>
      <c r="D208" s="78" t="s">
        <v>14</v>
      </c>
      <c r="E208" s="79" t="s">
        <v>12</v>
      </c>
      <c r="F208" s="76" t="str">
        <f>VLOOKUP(A208,[1]ATESTADOS!$B$4:$E$1080,4,FALSE)</f>
        <v>OK</v>
      </c>
      <c r="G208" s="82" t="s">
        <v>229</v>
      </c>
      <c r="H208" s="58" t="str">
        <f>VLOOKUP(G208,TABELA!$A$2:$D$30,4,FALSE)</f>
        <v>BA</v>
      </c>
      <c r="I208" s="58" t="str">
        <f>VLOOKUP(G208,TABELA!$A$2:$D$30,2,FALSE)</f>
        <v>32.609.281/0001-70</v>
      </c>
      <c r="J208" s="58" t="str">
        <f>VLOOKUP(G208,TABELA!$A$2:$D$30,3,FALSE)</f>
        <v>—</v>
      </c>
    </row>
    <row r="209" spans="1:10" s="57" customFormat="1" ht="20.100000000000001" customHeight="1" x14ac:dyDescent="0.25">
      <c r="A209" s="79">
        <v>2954</v>
      </c>
      <c r="B209" s="80" t="s">
        <v>338</v>
      </c>
      <c r="C209" s="78" t="s">
        <v>339</v>
      </c>
      <c r="D209" s="78" t="s">
        <v>14</v>
      </c>
      <c r="E209" s="79" t="s">
        <v>12</v>
      </c>
      <c r="F209" s="76" t="str">
        <f>VLOOKUP(A209,[1]ATESTADOS!$B$4:$E$1080,4,FALSE)</f>
        <v>OK</v>
      </c>
      <c r="G209" s="80" t="s">
        <v>331</v>
      </c>
      <c r="H209" s="58" t="str">
        <f>VLOOKUP(G209,TABELA!$A$2:$D$30,4,FALSE)</f>
        <v>DF</v>
      </c>
      <c r="I209" s="58" t="str">
        <f>VLOOKUP(G209,TABELA!$A$2:$D$30,2,FALSE)</f>
        <v>14.688.122/0001-27</v>
      </c>
      <c r="J209" s="58" t="str">
        <f>VLOOKUP(G209,TABELA!$A$2:$D$30,3,FALSE)</f>
        <v>—</v>
      </c>
    </row>
    <row r="210" spans="1:10" s="57" customFormat="1" ht="20.100000000000001" customHeight="1" x14ac:dyDescent="0.25">
      <c r="A210" s="76">
        <v>3113</v>
      </c>
      <c r="B210" s="80" t="s">
        <v>649</v>
      </c>
      <c r="C210" s="78" t="s">
        <v>180</v>
      </c>
      <c r="D210" s="58" t="s">
        <v>13</v>
      </c>
      <c r="E210" s="79" t="s">
        <v>288</v>
      </c>
      <c r="F210" s="76" t="str">
        <f>VLOOKUP(A210,[1]ATESTADOS!$B$4:$E$1080,4,FALSE)</f>
        <v>OK</v>
      </c>
      <c r="G210" s="80" t="s">
        <v>142</v>
      </c>
      <c r="H210" s="58" t="str">
        <f>VLOOKUP(G210,TABELA!$A$2:$D$30,4,FALSE)</f>
        <v>RJ</v>
      </c>
      <c r="I210" s="58" t="str">
        <f>VLOOKUP(G210,TABELA!$A$2:$D$30,2,FALSE)</f>
        <v>33.617.465/0001-45</v>
      </c>
      <c r="J210" s="58" t="str">
        <f>VLOOKUP(G210,TABELA!$A$2:$D$30,3,FALSE)</f>
        <v>SIM</v>
      </c>
    </row>
    <row r="211" spans="1:10" s="57" customFormat="1" ht="20.100000000000001" customHeight="1" x14ac:dyDescent="0.25">
      <c r="A211" s="58">
        <v>1411</v>
      </c>
      <c r="B211" s="59" t="s">
        <v>914</v>
      </c>
      <c r="C211" s="67" t="s">
        <v>597</v>
      </c>
      <c r="D211" s="58" t="s">
        <v>13</v>
      </c>
      <c r="E211" s="79" t="s">
        <v>12</v>
      </c>
      <c r="F211" s="76" t="str">
        <f>VLOOKUP(A211,[1]ATESTADOS!$B$4:$E$1080,4,FALSE)</f>
        <v>OK</v>
      </c>
      <c r="G211" s="59" t="s">
        <v>507</v>
      </c>
      <c r="H211" s="58" t="str">
        <f>VLOOKUP(G211,TABELA!$A$2:$D$30,4,FALSE)</f>
        <v>RJ</v>
      </c>
      <c r="I211" s="58" t="str">
        <f>VLOOKUP(G211,TABELA!$A$2:$D$30,2,FALSE)</f>
        <v>33.649.575/0001-99</v>
      </c>
      <c r="J211" s="58" t="str">
        <f>VLOOKUP(G211,TABELA!$A$2:$D$30,3,FALSE)</f>
        <v>SIM</v>
      </c>
    </row>
    <row r="212" spans="1:10" s="57" customFormat="1" ht="20.100000000000001" customHeight="1" x14ac:dyDescent="0.25">
      <c r="A212" s="76">
        <v>617</v>
      </c>
      <c r="B212" s="80" t="s">
        <v>821</v>
      </c>
      <c r="C212" s="78" t="s">
        <v>354</v>
      </c>
      <c r="D212" s="58" t="s">
        <v>13</v>
      </c>
      <c r="E212" s="79" t="s">
        <v>8</v>
      </c>
      <c r="F212" s="76" t="str">
        <f>VLOOKUP(A212,[1]ATESTADOS!$B$4:$E$1080,4,FALSE)</f>
        <v>OK</v>
      </c>
      <c r="G212" s="80" t="s">
        <v>277</v>
      </c>
      <c r="H212" s="58" t="str">
        <f>VLOOKUP(G212,TABELA!$A$2:$D$30,4,FALSE)</f>
        <v>SC</v>
      </c>
      <c r="I212" s="58" t="str">
        <f>VLOOKUP(G212,TABELA!$A$2:$D$30,2,FALSE)</f>
        <v>80.674.682/0001-57</v>
      </c>
      <c r="J212" s="58" t="str">
        <f>VLOOKUP(G212,TABELA!$A$2:$D$30,3,FALSE)</f>
        <v>—</v>
      </c>
    </row>
    <row r="213" spans="1:10" s="57" customFormat="1" ht="20.100000000000001" customHeight="1" x14ac:dyDescent="0.25">
      <c r="A213" s="79">
        <v>2013</v>
      </c>
      <c r="B213" s="80" t="s">
        <v>846</v>
      </c>
      <c r="C213" s="78" t="s">
        <v>433</v>
      </c>
      <c r="D213" s="58" t="s">
        <v>13</v>
      </c>
      <c r="E213" s="79" t="s">
        <v>12</v>
      </c>
      <c r="F213" s="76" t="str">
        <f>VLOOKUP(A213,[1]ATESTADOS!$B$4:$E$1080,4,FALSE)</f>
        <v>PENDENTE</v>
      </c>
      <c r="G213" s="80" t="s">
        <v>420</v>
      </c>
      <c r="H213" s="58" t="str">
        <f>VLOOKUP(G213,TABELA!$A$2:$D$30,4,FALSE)</f>
        <v>RN</v>
      </c>
      <c r="I213" s="58" t="str">
        <f>VLOOKUP(G213,TABELA!$A$2:$D$30,2,FALSE)</f>
        <v>32.280.657/0001-46</v>
      </c>
      <c r="J213" s="58" t="str">
        <f>VLOOKUP(G213,TABELA!$A$2:$D$30,3,FALSE)</f>
        <v>—</v>
      </c>
    </row>
    <row r="214" spans="1:10" s="57" customFormat="1" ht="20.100000000000001" customHeight="1" x14ac:dyDescent="0.25">
      <c r="A214" s="76">
        <v>46</v>
      </c>
      <c r="B214" s="80" t="s">
        <v>835</v>
      </c>
      <c r="C214" s="78" t="s">
        <v>269</v>
      </c>
      <c r="D214" s="58" t="s">
        <v>13</v>
      </c>
      <c r="E214" s="79" t="s">
        <v>12</v>
      </c>
      <c r="F214" s="76" t="str">
        <f>VLOOKUP(A214,[1]ATESTADOS!$B$4:$E$1080,4,FALSE)</f>
        <v>OK</v>
      </c>
      <c r="G214" s="80" t="s">
        <v>184</v>
      </c>
      <c r="H214" s="58" t="str">
        <f>VLOOKUP(G214,TABELA!$A$2:$D$30,4,FALSE)</f>
        <v>SP</v>
      </c>
      <c r="I214" s="58" t="str">
        <f>VLOOKUP(G214,TABELA!$A$2:$D$30,2,FALSE)</f>
        <v>60.854.205/0001-66</v>
      </c>
      <c r="J214" s="58" t="str">
        <f>VLOOKUP(G214,TABELA!$A$2:$D$30,3,FALSE)</f>
        <v>SIM</v>
      </c>
    </row>
    <row r="215" spans="1:10" s="57" customFormat="1" ht="20.100000000000001" customHeight="1" x14ac:dyDescent="0.25">
      <c r="A215" s="76">
        <v>2796</v>
      </c>
      <c r="B215" s="85" t="s">
        <v>888</v>
      </c>
      <c r="C215" s="78" t="s">
        <v>498</v>
      </c>
      <c r="D215" s="58" t="s">
        <v>13</v>
      </c>
      <c r="E215" s="79" t="s">
        <v>12</v>
      </c>
      <c r="F215" s="76" t="str">
        <f>VLOOKUP(A215,[1]ATESTADOS!$B$4:$E$1080,4,FALSE)</f>
        <v>OK</v>
      </c>
      <c r="G215" s="80" t="s">
        <v>493</v>
      </c>
      <c r="H215" s="58" t="str">
        <f>VLOOKUP(G215,TABELA!$A$2:$D$30,4,FALSE)</f>
        <v>DF</v>
      </c>
      <c r="I215" s="58" t="str">
        <f>VLOOKUP(G215,TABELA!$A$2:$D$30,2,FALSE)</f>
        <v>26.463.112/0001-72</v>
      </c>
      <c r="J215" s="58" t="str">
        <f>VLOOKUP(G215,TABELA!$A$2:$D$30,3,FALSE)</f>
        <v>—</v>
      </c>
    </row>
    <row r="216" spans="1:10" s="57" customFormat="1" ht="20.100000000000001" customHeight="1" x14ac:dyDescent="0.25">
      <c r="A216" s="79">
        <v>1937</v>
      </c>
      <c r="B216" s="80" t="s">
        <v>836</v>
      </c>
      <c r="C216" s="78" t="s">
        <v>271</v>
      </c>
      <c r="D216" s="58" t="s">
        <v>13</v>
      </c>
      <c r="E216" s="79" t="s">
        <v>12</v>
      </c>
      <c r="F216" s="76" t="str">
        <f>VLOOKUP(A216,[1]ATESTADOS!$B$4:$E$1080,4,FALSE)</f>
        <v>OK</v>
      </c>
      <c r="G216" s="80" t="s">
        <v>184</v>
      </c>
      <c r="H216" s="58" t="str">
        <f>VLOOKUP(G216,TABELA!$A$2:$D$30,4,FALSE)</f>
        <v>SP</v>
      </c>
      <c r="I216" s="58" t="str">
        <f>VLOOKUP(G216,TABELA!$A$2:$D$30,2,FALSE)</f>
        <v>60.854.205/0001-66</v>
      </c>
      <c r="J216" s="58" t="str">
        <f>VLOOKUP(G216,TABELA!$A$2:$D$30,3,FALSE)</f>
        <v>SIM</v>
      </c>
    </row>
    <row r="217" spans="1:10" s="57" customFormat="1" ht="20.100000000000001" customHeight="1" x14ac:dyDescent="0.25">
      <c r="A217" s="58">
        <v>1981</v>
      </c>
      <c r="B217" s="59" t="s">
        <v>598</v>
      </c>
      <c r="C217" s="67"/>
      <c r="D217" s="58" t="s">
        <v>13</v>
      </c>
      <c r="E217" s="79" t="s">
        <v>12</v>
      </c>
      <c r="F217" s="76" t="str">
        <f>VLOOKUP(A217,[1]ATESTADOS!$B$4:$E$1080,4,FALSE)</f>
        <v>PENDENTE</v>
      </c>
      <c r="G217" s="59" t="s">
        <v>507</v>
      </c>
      <c r="H217" s="58" t="str">
        <f>VLOOKUP(G217,TABELA!$A$2:$D$30,4,FALSE)</f>
        <v>RJ</v>
      </c>
      <c r="I217" s="58" t="str">
        <f>VLOOKUP(G217,TABELA!$A$2:$D$30,2,FALSE)</f>
        <v>33.649.575/0001-99</v>
      </c>
      <c r="J217" s="58" t="str">
        <f>VLOOKUP(G217,TABELA!$A$2:$D$30,3,FALSE)</f>
        <v>SIM</v>
      </c>
    </row>
    <row r="218" spans="1:10" s="57" customFormat="1" ht="20.100000000000001" customHeight="1" x14ac:dyDescent="0.25">
      <c r="A218" s="58">
        <v>1201</v>
      </c>
      <c r="B218" s="59" t="s">
        <v>599</v>
      </c>
      <c r="C218" s="67" t="s">
        <v>600</v>
      </c>
      <c r="D218" s="58" t="s">
        <v>13</v>
      </c>
      <c r="E218" s="58" t="s">
        <v>19</v>
      </c>
      <c r="F218" s="76" t="str">
        <f>VLOOKUP(A218,[1]ATESTADOS!$B$4:$E$1080,4,FALSE)</f>
        <v>OK</v>
      </c>
      <c r="G218" s="59" t="s">
        <v>507</v>
      </c>
      <c r="H218" s="58" t="str">
        <f>VLOOKUP(G218,TABELA!$A$2:$D$30,4,FALSE)</f>
        <v>RJ</v>
      </c>
      <c r="I218" s="58" t="str">
        <f>VLOOKUP(G218,TABELA!$A$2:$D$30,2,FALSE)</f>
        <v>33.649.575/0001-99</v>
      </c>
      <c r="J218" s="58" t="str">
        <f>VLOOKUP(G218,TABELA!$A$2:$D$30,3,FALSE)</f>
        <v>SIM</v>
      </c>
    </row>
    <row r="219" spans="1:10" s="57" customFormat="1" ht="20.100000000000001" customHeight="1" x14ac:dyDescent="0.25">
      <c r="A219" s="58">
        <v>3136</v>
      </c>
      <c r="B219" s="59" t="s">
        <v>601</v>
      </c>
      <c r="C219" s="67" t="s">
        <v>602</v>
      </c>
      <c r="D219" s="58" t="s">
        <v>13</v>
      </c>
      <c r="E219" s="79" t="s">
        <v>288</v>
      </c>
      <c r="F219" s="76" t="e">
        <f>VLOOKUP(A219,[1]ATESTADOS!$B$4:$E$1080,4,FALSE)</f>
        <v>#N/A</v>
      </c>
      <c r="G219" s="59" t="s">
        <v>507</v>
      </c>
      <c r="H219" s="58" t="str">
        <f>VLOOKUP(G219,TABELA!$A$2:$D$30,4,FALSE)</f>
        <v>RJ</v>
      </c>
      <c r="I219" s="58" t="str">
        <f>VLOOKUP(G219,TABELA!$A$2:$D$30,2,FALSE)</f>
        <v>33.649.575/0001-99</v>
      </c>
      <c r="J219" s="58" t="str">
        <f>VLOOKUP(G219,TABELA!$A$2:$D$30,3,FALSE)</f>
        <v>SIM</v>
      </c>
    </row>
    <row r="220" spans="1:10" s="57" customFormat="1" ht="20.100000000000001" customHeight="1" x14ac:dyDescent="0.25">
      <c r="A220" s="79">
        <v>3150</v>
      </c>
      <c r="B220" s="80" t="s">
        <v>961</v>
      </c>
      <c r="C220" s="78" t="s">
        <v>255</v>
      </c>
      <c r="D220" s="58" t="s">
        <v>13</v>
      </c>
      <c r="E220" s="79" t="s">
        <v>288</v>
      </c>
      <c r="F220" s="76" t="e">
        <f>VLOOKUP(A220,[1]ATESTADOS!$B$4:$E$1080,4,FALSE)</f>
        <v>#N/A</v>
      </c>
      <c r="G220" s="80" t="s">
        <v>189</v>
      </c>
      <c r="H220" s="58" t="str">
        <f>VLOOKUP(G220,TABELA!$A$2:$D$30,4,FALSE)</f>
        <v>SP</v>
      </c>
      <c r="I220" s="58" t="str">
        <f>VLOOKUP(G220,TABELA!$A$2:$D$30,2,FALSE)</f>
        <v>61.902.722/0001-26</v>
      </c>
      <c r="J220" s="58" t="str">
        <f>VLOOKUP(G220,TABELA!$A$2:$D$30,3,FALSE)</f>
        <v>SIM</v>
      </c>
    </row>
    <row r="221" spans="1:10" s="57" customFormat="1" ht="20.100000000000001" customHeight="1" x14ac:dyDescent="0.25">
      <c r="A221" s="79">
        <v>2876</v>
      </c>
      <c r="B221" s="80" t="s">
        <v>809</v>
      </c>
      <c r="C221" s="78" t="s">
        <v>281</v>
      </c>
      <c r="D221" s="58" t="s">
        <v>13</v>
      </c>
      <c r="E221" s="79" t="s">
        <v>288</v>
      </c>
      <c r="F221" s="76" t="str">
        <f>VLOOKUP(A221,[1]ATESTADOS!$B$4:$E$1080,4,FALSE)</f>
        <v>OK</v>
      </c>
      <c r="G221" s="80" t="s">
        <v>279</v>
      </c>
      <c r="H221" s="58" t="str">
        <f>VLOOKUP(G221,TABELA!$A$2:$D$30,4,FALSE)</f>
        <v>SE</v>
      </c>
      <c r="I221" s="58" t="str">
        <f>VLOOKUP(G221,TABELA!$A$2:$D$30,2,FALSE)</f>
        <v>13.045.273/0001-02</v>
      </c>
      <c r="J221" s="58" t="str">
        <f>VLOOKUP(G221,TABELA!$A$2:$D$30,3,FALSE)</f>
        <v>—</v>
      </c>
    </row>
    <row r="222" spans="1:10" s="57" customFormat="1" ht="20.100000000000001" customHeight="1" x14ac:dyDescent="0.25">
      <c r="A222" s="76">
        <v>3034</v>
      </c>
      <c r="B222" s="80" t="s">
        <v>757</v>
      </c>
      <c r="C222" s="78" t="s">
        <v>119</v>
      </c>
      <c r="D222" s="58" t="s">
        <v>13</v>
      </c>
      <c r="E222" s="79" t="s">
        <v>288</v>
      </c>
      <c r="F222" s="76" t="str">
        <f>VLOOKUP(A222,[1]ATESTADOS!$B$4:$E$1080,4,FALSE)</f>
        <v>OK</v>
      </c>
      <c r="G222" s="80" t="s">
        <v>117</v>
      </c>
      <c r="H222" s="58" t="str">
        <f>VLOOKUP(G222,TABELA!$A$2:$D$30,4,FALSE)</f>
        <v>ES</v>
      </c>
      <c r="I222" s="58" t="str">
        <f>VLOOKUP(G222,TABELA!$A$2:$D$30,2,FALSE)</f>
        <v>28.165.207/0001-35</v>
      </c>
      <c r="J222" s="58" t="str">
        <f>VLOOKUP(G222,TABELA!$A$2:$D$30,3,FALSE)</f>
        <v>SIM</v>
      </c>
    </row>
    <row r="223" spans="1:10" s="57" customFormat="1" ht="20.100000000000001" customHeight="1" x14ac:dyDescent="0.25">
      <c r="A223" s="58">
        <v>3131</v>
      </c>
      <c r="B223" s="59" t="s">
        <v>935</v>
      </c>
      <c r="C223" s="67" t="s">
        <v>603</v>
      </c>
      <c r="D223" s="58" t="s">
        <v>13</v>
      </c>
      <c r="E223" s="79" t="s">
        <v>288</v>
      </c>
      <c r="F223" s="76" t="e">
        <f>VLOOKUP(A223,[1]ATESTADOS!$B$4:$E$1080,4,FALSE)</f>
        <v>#N/A</v>
      </c>
      <c r="G223" s="59" t="s">
        <v>507</v>
      </c>
      <c r="H223" s="58" t="str">
        <f>VLOOKUP(G223,TABELA!$A$2:$D$30,4,FALSE)</f>
        <v>RJ</v>
      </c>
      <c r="I223" s="58" t="str">
        <f>VLOOKUP(G223,TABELA!$A$2:$D$30,2,FALSE)</f>
        <v>33.649.575/0001-99</v>
      </c>
      <c r="J223" s="58" t="str">
        <f>VLOOKUP(G223,TABELA!$A$2:$D$30,3,FALSE)</f>
        <v>SIM</v>
      </c>
    </row>
    <row r="224" spans="1:10" s="57" customFormat="1" ht="20.100000000000001" customHeight="1" x14ac:dyDescent="0.25">
      <c r="A224" s="58">
        <v>1166</v>
      </c>
      <c r="B224" s="59" t="s">
        <v>604</v>
      </c>
      <c r="C224" s="67" t="s">
        <v>605</v>
      </c>
      <c r="D224" s="78" t="s">
        <v>14</v>
      </c>
      <c r="E224" s="79" t="s">
        <v>12</v>
      </c>
      <c r="F224" s="76" t="str">
        <f>VLOOKUP(A224,[1]ATESTADOS!$B$4:$E$1080,4,FALSE)</f>
        <v>OK</v>
      </c>
      <c r="G224" s="59" t="s">
        <v>507</v>
      </c>
      <c r="H224" s="58" t="str">
        <f>VLOOKUP(G224,TABELA!$A$2:$D$30,4,FALSE)</f>
        <v>RJ</v>
      </c>
      <c r="I224" s="58" t="str">
        <f>VLOOKUP(G224,TABELA!$A$2:$D$30,2,FALSE)</f>
        <v>33.649.575/0001-99</v>
      </c>
      <c r="J224" s="58" t="str">
        <f>VLOOKUP(G224,TABELA!$A$2:$D$30,3,FALSE)</f>
        <v>SIM</v>
      </c>
    </row>
    <row r="225" spans="1:10" s="57" customFormat="1" ht="20.100000000000001" customHeight="1" x14ac:dyDescent="0.25">
      <c r="A225" s="58">
        <v>3138</v>
      </c>
      <c r="B225" s="59" t="s">
        <v>941</v>
      </c>
      <c r="C225" s="67" t="s">
        <v>659</v>
      </c>
      <c r="D225" s="78" t="s">
        <v>14</v>
      </c>
      <c r="E225" s="79" t="s">
        <v>288</v>
      </c>
      <c r="F225" s="76" t="e">
        <f>VLOOKUP(A225,[1]ATESTADOS!$B$4:$E$1080,4,FALSE)</f>
        <v>#N/A</v>
      </c>
      <c r="G225" s="59" t="s">
        <v>215</v>
      </c>
      <c r="H225" s="58" t="str">
        <f>VLOOKUP(G225,TABELA!$A$2:$D$30,4,FALSE)</f>
        <v>RS</v>
      </c>
      <c r="I225" s="58" t="str">
        <f>VLOOKUP(G225,TABELA!$A$2:$D$30,2,FALSE)</f>
        <v>92.841.279/0001-54</v>
      </c>
      <c r="J225" s="58" t="str">
        <f>VLOOKUP(G225,TABELA!$A$2:$D$30,3,FALSE)</f>
        <v>SIM</v>
      </c>
    </row>
    <row r="226" spans="1:10" s="57" customFormat="1" ht="20.100000000000001" customHeight="1" x14ac:dyDescent="0.25">
      <c r="A226" s="79">
        <v>2678</v>
      </c>
      <c r="B226" s="80" t="s">
        <v>319</v>
      </c>
      <c r="C226" s="78" t="s">
        <v>320</v>
      </c>
      <c r="D226" s="78" t="s">
        <v>14</v>
      </c>
      <c r="E226" s="79" t="s">
        <v>12</v>
      </c>
      <c r="F226" s="76" t="str">
        <f>VLOOKUP(A226,[1]ATESTADOS!$B$4:$E$1080,4,FALSE)</f>
        <v>PENDENTE</v>
      </c>
      <c r="G226" s="80" t="s">
        <v>300</v>
      </c>
      <c r="H226" s="58" t="str">
        <f>VLOOKUP(G226,TABELA!$A$2:$D$30,4,FALSE)</f>
        <v>DF</v>
      </c>
      <c r="I226" s="58" t="str">
        <f>VLOOKUP(G226,TABELA!$A$2:$D$30,2,FALSE)</f>
        <v>30.195.829/0001-28</v>
      </c>
      <c r="J226" s="58" t="str">
        <f>VLOOKUP(G226,TABELA!$A$2:$D$30,3,FALSE)</f>
        <v>—</v>
      </c>
    </row>
    <row r="227" spans="1:10" s="57" customFormat="1" ht="20.100000000000001" customHeight="1" x14ac:dyDescent="0.25">
      <c r="A227" s="76">
        <v>660</v>
      </c>
      <c r="B227" s="80" t="s">
        <v>792</v>
      </c>
      <c r="C227" s="78" t="s">
        <v>405</v>
      </c>
      <c r="D227" s="78" t="s">
        <v>14</v>
      </c>
      <c r="E227" s="79" t="s">
        <v>12</v>
      </c>
      <c r="F227" s="76" t="str">
        <f>VLOOKUP(A227,[1]ATESTADOS!$B$4:$E$1080,4,FALSE)</f>
        <v>OK</v>
      </c>
      <c r="G227" s="80" t="s">
        <v>275</v>
      </c>
      <c r="H227" s="58" t="str">
        <f>VLOOKUP(G227,TABELA!$A$2:$D$30,4,FALSE)</f>
        <v>RJ</v>
      </c>
      <c r="I227" s="58" t="str">
        <f>VLOOKUP(G227,TABELA!$A$2:$D$30,2,FALSE)</f>
        <v>30.029.587/0001-83</v>
      </c>
      <c r="J227" s="58" t="str">
        <f>VLOOKUP(G227,TABELA!$A$2:$D$30,3,FALSE)</f>
        <v>SIM</v>
      </c>
    </row>
    <row r="228" spans="1:10" s="57" customFormat="1" ht="20.100000000000001" customHeight="1" x14ac:dyDescent="0.25">
      <c r="A228" s="58">
        <v>2228</v>
      </c>
      <c r="B228" s="59" t="s">
        <v>946</v>
      </c>
      <c r="C228" s="67" t="s">
        <v>670</v>
      </c>
      <c r="D228" s="58" t="s">
        <v>13</v>
      </c>
      <c r="E228" s="79" t="s">
        <v>12</v>
      </c>
      <c r="F228" s="76" t="str">
        <f>VLOOKUP(A228,[1]ATESTADOS!$B$4:$E$1080,4,FALSE)</f>
        <v>OK</v>
      </c>
      <c r="G228" s="59" t="s">
        <v>215</v>
      </c>
      <c r="H228" s="58" t="str">
        <f>VLOOKUP(G228,TABELA!$A$2:$D$30,4,FALSE)</f>
        <v>RS</v>
      </c>
      <c r="I228" s="58" t="str">
        <f>VLOOKUP(G228,TABELA!$A$2:$D$30,2,FALSE)</f>
        <v>92.841.279/0001-54</v>
      </c>
      <c r="J228" s="58" t="str">
        <f>VLOOKUP(G228,TABELA!$A$2:$D$30,3,FALSE)</f>
        <v>SIM</v>
      </c>
    </row>
    <row r="229" spans="1:10" s="57" customFormat="1" ht="20.100000000000001" customHeight="1" x14ac:dyDescent="0.25">
      <c r="A229" s="76">
        <v>3147</v>
      </c>
      <c r="B229" s="77" t="s">
        <v>793</v>
      </c>
      <c r="C229" s="78" t="s">
        <v>406</v>
      </c>
      <c r="D229" s="78" t="s">
        <v>13</v>
      </c>
      <c r="E229" s="79" t="s">
        <v>288</v>
      </c>
      <c r="F229" s="76" t="str">
        <f>VLOOKUP(A229,[1]ATESTADOS!$B$4:$E$1080,4,FALSE)</f>
        <v>OK</v>
      </c>
      <c r="G229" s="80" t="s">
        <v>275</v>
      </c>
      <c r="H229" s="58" t="str">
        <f>VLOOKUP(G229,TABELA!$A$2:$D$30,4,FALSE)</f>
        <v>RJ</v>
      </c>
      <c r="I229" s="58" t="str">
        <f>VLOOKUP(G229,TABELA!$A$2:$D$30,2,FALSE)</f>
        <v>30.029.587/0001-83</v>
      </c>
      <c r="J229" s="58" t="str">
        <f>VLOOKUP(G229,TABELA!$A$2:$D$30,3,FALSE)</f>
        <v>SIM</v>
      </c>
    </row>
    <row r="230" spans="1:10" s="57" customFormat="1" ht="20.100000000000001" customHeight="1" x14ac:dyDescent="0.25">
      <c r="A230" s="76">
        <v>1986</v>
      </c>
      <c r="B230" s="77" t="s">
        <v>794</v>
      </c>
      <c r="C230" s="78" t="s">
        <v>407</v>
      </c>
      <c r="D230" s="78" t="s">
        <v>14</v>
      </c>
      <c r="E230" s="79" t="s">
        <v>288</v>
      </c>
      <c r="F230" s="76" t="str">
        <f>VLOOKUP(A230,[1]ATESTADOS!$B$4:$E$1080,4,FALSE)</f>
        <v>OK</v>
      </c>
      <c r="G230" s="80" t="s">
        <v>275</v>
      </c>
      <c r="H230" s="58" t="str">
        <f>VLOOKUP(G230,TABELA!$A$2:$D$30,4,FALSE)</f>
        <v>RJ</v>
      </c>
      <c r="I230" s="58" t="str">
        <f>VLOOKUP(G230,TABELA!$A$2:$D$30,2,FALSE)</f>
        <v>30.029.587/0001-83</v>
      </c>
      <c r="J230" s="58" t="str">
        <f>VLOOKUP(G230,TABELA!$A$2:$D$30,3,FALSE)</f>
        <v>SIM</v>
      </c>
    </row>
    <row r="231" spans="1:10" s="57" customFormat="1" ht="20.100000000000001" customHeight="1" x14ac:dyDescent="0.25">
      <c r="A231" s="76">
        <v>45</v>
      </c>
      <c r="B231" s="80" t="s">
        <v>837</v>
      </c>
      <c r="C231" s="78" t="s">
        <v>270</v>
      </c>
      <c r="D231" s="58" t="s">
        <v>13</v>
      </c>
      <c r="E231" s="79" t="s">
        <v>12</v>
      </c>
      <c r="F231" s="76" t="str">
        <f>VLOOKUP(A231,[1]ATESTADOS!$B$4:$E$1080,4,FALSE)</f>
        <v>OK</v>
      </c>
      <c r="G231" s="80" t="s">
        <v>184</v>
      </c>
      <c r="H231" s="58" t="str">
        <f>VLOOKUP(G231,TABELA!$A$2:$D$30,4,FALSE)</f>
        <v>SP</v>
      </c>
      <c r="I231" s="58" t="str">
        <f>VLOOKUP(G231,TABELA!$A$2:$D$30,2,FALSE)</f>
        <v>60.854.205/0001-66</v>
      </c>
      <c r="J231" s="58" t="str">
        <f>VLOOKUP(G231,TABELA!$A$2:$D$30,3,FALSE)</f>
        <v>SIM</v>
      </c>
    </row>
    <row r="232" spans="1:10" s="57" customFormat="1" ht="20.100000000000001" customHeight="1" x14ac:dyDescent="0.25">
      <c r="A232" s="76">
        <v>2200</v>
      </c>
      <c r="B232" s="80" t="s">
        <v>469</v>
      </c>
      <c r="C232" s="78" t="s">
        <v>470</v>
      </c>
      <c r="D232" s="58" t="s">
        <v>13</v>
      </c>
      <c r="E232" s="79" t="s">
        <v>10</v>
      </c>
      <c r="F232" s="76" t="str">
        <f>VLOOKUP(A232,[1]ATESTADOS!$B$4:$E$1080,4,FALSE)</f>
        <v>PENDENTE</v>
      </c>
      <c r="G232" s="80" t="s">
        <v>299</v>
      </c>
      <c r="H232" s="58" t="str">
        <f>VLOOKUP(G232,TABELA!$A$2:$D$30,4,FALSE)</f>
        <v>SC</v>
      </c>
      <c r="I232" s="58" t="str">
        <f>VLOOKUP(G232,TABELA!$A$2:$D$30,2,FALSE)</f>
        <v>82.660.622/0001-00</v>
      </c>
      <c r="J232" s="58" t="str">
        <f>VLOOKUP(G232,TABELA!$A$2:$D$30,3,FALSE)</f>
        <v>—</v>
      </c>
    </row>
    <row r="233" spans="1:10" s="57" customFormat="1" ht="20.100000000000001" customHeight="1" x14ac:dyDescent="0.25">
      <c r="A233" s="58">
        <v>2151</v>
      </c>
      <c r="B233" s="59" t="s">
        <v>922</v>
      </c>
      <c r="C233" s="67">
        <v>222222</v>
      </c>
      <c r="D233" s="58" t="s">
        <v>13</v>
      </c>
      <c r="E233" s="79" t="s">
        <v>12</v>
      </c>
      <c r="F233" s="76" t="str">
        <f>VLOOKUP(A233,[1]ATESTADOS!$B$4:$E$1080,4,FALSE)</f>
        <v>PENDENTE</v>
      </c>
      <c r="G233" s="59" t="s">
        <v>507</v>
      </c>
      <c r="H233" s="58" t="str">
        <f>VLOOKUP(G233,TABELA!$A$2:$D$30,4,FALSE)</f>
        <v>RJ</v>
      </c>
      <c r="I233" s="58" t="str">
        <f>VLOOKUP(G233,TABELA!$A$2:$D$30,2,FALSE)</f>
        <v>33.649.575/0001-99</v>
      </c>
      <c r="J233" s="58" t="str">
        <f>VLOOKUP(G233,TABELA!$A$2:$D$30,3,FALSE)</f>
        <v>SIM</v>
      </c>
    </row>
    <row r="234" spans="1:10" s="57" customFormat="1" ht="20.100000000000001" customHeight="1" x14ac:dyDescent="0.25">
      <c r="A234" s="76">
        <v>2007</v>
      </c>
      <c r="B234" s="80" t="s">
        <v>893</v>
      </c>
      <c r="C234" s="78" t="s">
        <v>478</v>
      </c>
      <c r="D234" s="78" t="s">
        <v>14</v>
      </c>
      <c r="E234" s="79" t="s">
        <v>12</v>
      </c>
      <c r="F234" s="76" t="str">
        <f>VLOOKUP(A234,[1]ATESTADOS!$B$4:$E$1080,4,FALSE)</f>
        <v>PENDENTE</v>
      </c>
      <c r="G234" s="80" t="s">
        <v>493</v>
      </c>
      <c r="H234" s="58" t="str">
        <f>VLOOKUP(G234,TABELA!$A$2:$D$30,4,FALSE)</f>
        <v>DF</v>
      </c>
      <c r="I234" s="58" t="str">
        <f>VLOOKUP(G234,TABELA!$A$2:$D$30,2,FALSE)</f>
        <v>26.463.112/0001-72</v>
      </c>
      <c r="J234" s="58" t="str">
        <f>VLOOKUP(G234,TABELA!$A$2:$D$30,3,FALSE)</f>
        <v>—</v>
      </c>
    </row>
    <row r="235" spans="1:10" s="57" customFormat="1" ht="20.100000000000001" customHeight="1" x14ac:dyDescent="0.25">
      <c r="A235" s="76">
        <v>2279</v>
      </c>
      <c r="B235" s="80" t="s">
        <v>876</v>
      </c>
      <c r="C235" s="78" t="s">
        <v>161</v>
      </c>
      <c r="D235" s="78" t="s">
        <v>14</v>
      </c>
      <c r="E235" s="79" t="s">
        <v>8</v>
      </c>
      <c r="F235" s="76" t="str">
        <f>VLOOKUP(A235,[1]ATESTADOS!$B$4:$E$1080,4,FALSE)</f>
        <v>OK</v>
      </c>
      <c r="G235" s="80" t="s">
        <v>142</v>
      </c>
      <c r="H235" s="58" t="str">
        <f>VLOOKUP(G235,TABELA!$A$2:$D$30,4,FALSE)</f>
        <v>RJ</v>
      </c>
      <c r="I235" s="58" t="str">
        <f>VLOOKUP(G235,TABELA!$A$2:$D$30,2,FALSE)</f>
        <v>33.617.465/0001-45</v>
      </c>
      <c r="J235" s="58" t="str">
        <f>VLOOKUP(G235,TABELA!$A$2:$D$30,3,FALSE)</f>
        <v>SIM</v>
      </c>
    </row>
    <row r="236" spans="1:10" s="57" customFormat="1" ht="20.100000000000001" customHeight="1" x14ac:dyDescent="0.25">
      <c r="A236" s="79">
        <v>2262</v>
      </c>
      <c r="B236" s="80" t="s">
        <v>822</v>
      </c>
      <c r="C236" s="78" t="s">
        <v>351</v>
      </c>
      <c r="D236" s="58" t="s">
        <v>13</v>
      </c>
      <c r="E236" s="79" t="s">
        <v>288</v>
      </c>
      <c r="F236" s="76" t="str">
        <f>VLOOKUP(A236,[1]ATESTADOS!$B$4:$E$1080,4,FALSE)</f>
        <v>OK</v>
      </c>
      <c r="G236" s="80" t="s">
        <v>277</v>
      </c>
      <c r="H236" s="58" t="str">
        <f>VLOOKUP(G236,TABELA!$A$2:$D$30,4,FALSE)</f>
        <v>SC</v>
      </c>
      <c r="I236" s="58" t="str">
        <f>VLOOKUP(G236,TABELA!$A$2:$D$30,2,FALSE)</f>
        <v>80.674.682/0001-57</v>
      </c>
      <c r="J236" s="58" t="str">
        <f>VLOOKUP(G236,TABELA!$A$2:$D$30,3,FALSE)</f>
        <v>—</v>
      </c>
    </row>
    <row r="237" spans="1:10" s="57" customFormat="1" ht="20.100000000000001" customHeight="1" x14ac:dyDescent="0.25">
      <c r="A237" s="76">
        <v>2707</v>
      </c>
      <c r="B237" s="80" t="s">
        <v>823</v>
      </c>
      <c r="C237" s="78" t="s">
        <v>352</v>
      </c>
      <c r="D237" s="58" t="s">
        <v>13</v>
      </c>
      <c r="E237" s="79" t="s">
        <v>288</v>
      </c>
      <c r="F237" s="76" t="str">
        <f>VLOOKUP(A237,[1]ATESTADOS!$B$4:$E$1080,4,FALSE)</f>
        <v>OK</v>
      </c>
      <c r="G237" s="80" t="s">
        <v>277</v>
      </c>
      <c r="H237" s="58" t="str">
        <f>VLOOKUP(G237,TABELA!$A$2:$D$30,4,FALSE)</f>
        <v>SC</v>
      </c>
      <c r="I237" s="58" t="str">
        <f>VLOOKUP(G237,TABELA!$A$2:$D$30,2,FALSE)</f>
        <v>80.674.682/0001-57</v>
      </c>
      <c r="J237" s="58" t="str">
        <f>VLOOKUP(G237,TABELA!$A$2:$D$30,3,FALSE)</f>
        <v>—</v>
      </c>
    </row>
    <row r="238" spans="1:10" s="57" customFormat="1" ht="20.100000000000001" customHeight="1" x14ac:dyDescent="0.25">
      <c r="A238" s="76">
        <v>1170</v>
      </c>
      <c r="B238" s="77" t="s">
        <v>795</v>
      </c>
      <c r="C238" s="78" t="s">
        <v>408</v>
      </c>
      <c r="D238" s="78" t="s">
        <v>13</v>
      </c>
      <c r="E238" s="79" t="s">
        <v>12</v>
      </c>
      <c r="F238" s="76" t="str">
        <f>VLOOKUP(A238,[1]ATESTADOS!$B$4:$E$1080,4,FALSE)</f>
        <v>OK</v>
      </c>
      <c r="G238" s="80" t="s">
        <v>275</v>
      </c>
      <c r="H238" s="58" t="str">
        <f>VLOOKUP(G238,TABELA!$A$2:$D$30,4,FALSE)</f>
        <v>RJ</v>
      </c>
      <c r="I238" s="58" t="str">
        <f>VLOOKUP(G238,TABELA!$A$2:$D$30,2,FALSE)</f>
        <v>30.029.587/0001-83</v>
      </c>
      <c r="J238" s="58" t="str">
        <f>VLOOKUP(G238,TABELA!$A$2:$D$30,3,FALSE)</f>
        <v>SIM</v>
      </c>
    </row>
    <row r="239" spans="1:10" s="57" customFormat="1" ht="20.100000000000001" customHeight="1" x14ac:dyDescent="0.25">
      <c r="A239" s="79">
        <v>1635</v>
      </c>
      <c r="B239" s="80" t="s">
        <v>824</v>
      </c>
      <c r="C239" s="78" t="s">
        <v>355</v>
      </c>
      <c r="D239" s="58" t="s">
        <v>13</v>
      </c>
      <c r="E239" s="79" t="s">
        <v>8</v>
      </c>
      <c r="F239" s="76" t="str">
        <f>VLOOKUP(A239,[1]ATESTADOS!$B$4:$E$1080,4,FALSE)</f>
        <v>OK</v>
      </c>
      <c r="G239" s="80" t="s">
        <v>277</v>
      </c>
      <c r="H239" s="58" t="str">
        <f>VLOOKUP(G239,TABELA!$A$2:$D$30,4,FALSE)</f>
        <v>SC</v>
      </c>
      <c r="I239" s="58" t="str">
        <f>VLOOKUP(G239,TABELA!$A$2:$D$30,2,FALSE)</f>
        <v>80.674.682/0001-57</v>
      </c>
      <c r="J239" s="58" t="str">
        <f>VLOOKUP(G239,TABELA!$A$2:$D$30,3,FALSE)</f>
        <v>—</v>
      </c>
    </row>
    <row r="240" spans="1:10" s="57" customFormat="1" ht="20.100000000000001" customHeight="1" x14ac:dyDescent="0.25">
      <c r="A240" s="79">
        <v>2324</v>
      </c>
      <c r="B240" s="80" t="s">
        <v>197</v>
      </c>
      <c r="C240" s="78" t="s">
        <v>198</v>
      </c>
      <c r="D240" s="58" t="s">
        <v>13</v>
      </c>
      <c r="E240" s="79" t="s">
        <v>288</v>
      </c>
      <c r="F240" s="76" t="str">
        <f>VLOOKUP(A240,[1]ATESTADOS!$B$4:$E$1080,4,FALSE)</f>
        <v>OK</v>
      </c>
      <c r="G240" s="80" t="s">
        <v>189</v>
      </c>
      <c r="H240" s="58" t="str">
        <f>VLOOKUP(G240,TABELA!$A$2:$D$30,4,FALSE)</f>
        <v>SP</v>
      </c>
      <c r="I240" s="58" t="str">
        <f>VLOOKUP(G240,TABELA!$A$2:$D$30,2,FALSE)</f>
        <v>61.902.722/0001-26</v>
      </c>
      <c r="J240" s="58" t="str">
        <f>VLOOKUP(G240,TABELA!$A$2:$D$30,3,FALSE)</f>
        <v>SIM</v>
      </c>
    </row>
    <row r="241" spans="1:10" s="57" customFormat="1" ht="20.100000000000001" customHeight="1" x14ac:dyDescent="0.25">
      <c r="A241" s="58">
        <v>3016</v>
      </c>
      <c r="B241" s="59" t="s">
        <v>606</v>
      </c>
      <c r="C241" s="67" t="s">
        <v>607</v>
      </c>
      <c r="D241" s="58" t="s">
        <v>13</v>
      </c>
      <c r="E241" s="79" t="s">
        <v>288</v>
      </c>
      <c r="F241" s="76" t="str">
        <f>VLOOKUP(A241,[1]ATESTADOS!$B$4:$E$1080,4,FALSE)</f>
        <v>OK</v>
      </c>
      <c r="G241" s="59" t="s">
        <v>507</v>
      </c>
      <c r="H241" s="58" t="str">
        <f>VLOOKUP(G241,TABELA!$A$2:$D$30,4,FALSE)</f>
        <v>RJ</v>
      </c>
      <c r="I241" s="58" t="str">
        <f>VLOOKUP(G241,TABELA!$A$2:$D$30,2,FALSE)</f>
        <v>33.649.575/0001-99</v>
      </c>
      <c r="J241" s="58" t="str">
        <f>VLOOKUP(G241,TABELA!$A$2:$D$30,3,FALSE)</f>
        <v>SIM</v>
      </c>
    </row>
    <row r="242" spans="1:10" s="57" customFormat="1" ht="20.100000000000001" customHeight="1" x14ac:dyDescent="0.25">
      <c r="A242" s="79">
        <v>2677</v>
      </c>
      <c r="B242" s="80" t="s">
        <v>321</v>
      </c>
      <c r="C242" s="78" t="s">
        <v>322</v>
      </c>
      <c r="D242" s="58" t="s">
        <v>13</v>
      </c>
      <c r="E242" s="79" t="s">
        <v>288</v>
      </c>
      <c r="F242" s="76" t="str">
        <f>VLOOKUP(A242,[1]ATESTADOS!$B$4:$E$1080,4,FALSE)</f>
        <v>OK</v>
      </c>
      <c r="G242" s="80" t="s">
        <v>300</v>
      </c>
      <c r="H242" s="58" t="str">
        <f>VLOOKUP(G242,TABELA!$A$2:$D$30,4,FALSE)</f>
        <v>DF</v>
      </c>
      <c r="I242" s="58" t="str">
        <f>VLOOKUP(G242,TABELA!$A$2:$D$30,2,FALSE)</f>
        <v>30.195.829/0001-28</v>
      </c>
      <c r="J242" s="58" t="str">
        <f>VLOOKUP(G242,TABELA!$A$2:$D$30,3,FALSE)</f>
        <v>—</v>
      </c>
    </row>
    <row r="243" spans="1:10" s="57" customFormat="1" ht="20.100000000000001" customHeight="1" x14ac:dyDescent="0.25">
      <c r="A243" s="117">
        <v>339</v>
      </c>
      <c r="B243" s="59" t="s">
        <v>608</v>
      </c>
      <c r="C243" s="67" t="s">
        <v>609</v>
      </c>
      <c r="D243" s="58" t="s">
        <v>13</v>
      </c>
      <c r="E243" s="79" t="s">
        <v>8</v>
      </c>
      <c r="F243" s="76" t="str">
        <f>VLOOKUP(A243,[1]ATESTADOS!$B$4:$E$1080,4,FALSE)</f>
        <v>OK</v>
      </c>
      <c r="G243" s="59" t="s">
        <v>507</v>
      </c>
      <c r="H243" s="58" t="str">
        <f>VLOOKUP(G243,TABELA!$A$2:$D$30,4,FALSE)</f>
        <v>RJ</v>
      </c>
      <c r="I243" s="58" t="str">
        <f>VLOOKUP(G243,TABELA!$A$2:$D$30,2,FALSE)</f>
        <v>33.649.575/0001-99</v>
      </c>
      <c r="J243" s="58" t="str">
        <f>VLOOKUP(G243,TABELA!$A$2:$D$30,3,FALSE)</f>
        <v>SIM</v>
      </c>
    </row>
    <row r="244" spans="1:10" s="57" customFormat="1" ht="20.100000000000001" customHeight="1" x14ac:dyDescent="0.25">
      <c r="A244" s="76">
        <v>3148</v>
      </c>
      <c r="B244" s="77" t="s">
        <v>796</v>
      </c>
      <c r="C244" s="78" t="s">
        <v>409</v>
      </c>
      <c r="D244" s="78" t="s">
        <v>13</v>
      </c>
      <c r="E244" s="79" t="s">
        <v>288</v>
      </c>
      <c r="F244" s="76" t="str">
        <f>VLOOKUP(A244,[1]ATESTADOS!$B$4:$E$1080,4,FALSE)</f>
        <v>OK</v>
      </c>
      <c r="G244" s="80" t="s">
        <v>275</v>
      </c>
      <c r="H244" s="58" t="str">
        <f>VLOOKUP(G244,TABELA!$A$2:$D$30,4,FALSE)</f>
        <v>RJ</v>
      </c>
      <c r="I244" s="58" t="str">
        <f>VLOOKUP(G244,TABELA!$A$2:$D$30,2,FALSE)</f>
        <v>30.029.587/0001-83</v>
      </c>
      <c r="J244" s="58" t="str">
        <f>VLOOKUP(G244,TABELA!$A$2:$D$30,3,FALSE)</f>
        <v>SIM</v>
      </c>
    </row>
    <row r="245" spans="1:10" s="57" customFormat="1" ht="20.100000000000001" customHeight="1" x14ac:dyDescent="0.25">
      <c r="A245" s="76">
        <v>2952</v>
      </c>
      <c r="B245" s="77" t="s">
        <v>797</v>
      </c>
      <c r="C245" s="78" t="s">
        <v>410</v>
      </c>
      <c r="D245" s="78" t="s">
        <v>14</v>
      </c>
      <c r="E245" s="79" t="s">
        <v>11</v>
      </c>
      <c r="F245" s="76" t="str">
        <f>VLOOKUP(A245,[1]ATESTADOS!$B$4:$E$1080,4,FALSE)</f>
        <v>OK</v>
      </c>
      <c r="G245" s="80" t="s">
        <v>275</v>
      </c>
      <c r="H245" s="58" t="str">
        <f>VLOOKUP(G245,TABELA!$A$2:$D$30,4,FALSE)</f>
        <v>RJ</v>
      </c>
      <c r="I245" s="58" t="str">
        <f>VLOOKUP(G245,TABELA!$A$2:$D$30,2,FALSE)</f>
        <v>30.029.587/0001-83</v>
      </c>
      <c r="J245" s="58" t="str">
        <f>VLOOKUP(G245,TABELA!$A$2:$D$30,3,FALSE)</f>
        <v>SIM</v>
      </c>
    </row>
    <row r="246" spans="1:10" s="57" customFormat="1" ht="20.100000000000001" customHeight="1" x14ac:dyDescent="0.25">
      <c r="A246" s="58">
        <v>3135</v>
      </c>
      <c r="B246" s="59" t="s">
        <v>936</v>
      </c>
      <c r="C246" s="67" t="s">
        <v>610</v>
      </c>
      <c r="D246" s="58" t="s">
        <v>13</v>
      </c>
      <c r="E246" s="79" t="s">
        <v>288</v>
      </c>
      <c r="F246" s="76" t="e">
        <f>VLOOKUP(A246,[1]ATESTADOS!$B$4:$E$1080,4,FALSE)</f>
        <v>#N/A</v>
      </c>
      <c r="G246" s="59" t="s">
        <v>507</v>
      </c>
      <c r="H246" s="58" t="str">
        <f>VLOOKUP(G246,TABELA!$A$2:$D$30,4,FALSE)</f>
        <v>RJ</v>
      </c>
      <c r="I246" s="58" t="str">
        <f>VLOOKUP(G246,TABELA!$A$2:$D$30,2,FALSE)</f>
        <v>33.649.575/0001-99</v>
      </c>
      <c r="J246" s="58" t="str">
        <f>VLOOKUP(G246,TABELA!$A$2:$D$30,3,FALSE)</f>
        <v>SIM</v>
      </c>
    </row>
    <row r="247" spans="1:10" s="57" customFormat="1" ht="20.100000000000001" customHeight="1" x14ac:dyDescent="0.25">
      <c r="A247" s="76">
        <v>2232</v>
      </c>
      <c r="B247" s="80" t="s">
        <v>467</v>
      </c>
      <c r="C247" s="78" t="s">
        <v>468</v>
      </c>
      <c r="D247" s="58" t="s">
        <v>13</v>
      </c>
      <c r="E247" s="79" t="s">
        <v>8</v>
      </c>
      <c r="F247" s="76" t="str">
        <f>VLOOKUP(A247,[1]ATESTADOS!$B$4:$E$1080,4,FALSE)</f>
        <v>OK</v>
      </c>
      <c r="G247" s="80" t="s">
        <v>299</v>
      </c>
      <c r="H247" s="58" t="str">
        <f>VLOOKUP(G247,TABELA!$A$2:$D$30,4,FALSE)</f>
        <v>SC</v>
      </c>
      <c r="I247" s="58" t="str">
        <f>VLOOKUP(G247,TABELA!$A$2:$D$30,2,FALSE)</f>
        <v>82.660.622/0001-00</v>
      </c>
      <c r="J247" s="58" t="str">
        <f>VLOOKUP(G247,TABELA!$A$2:$D$30,3,FALSE)</f>
        <v>—</v>
      </c>
    </row>
    <row r="248" spans="1:10" s="57" customFormat="1" ht="20.100000000000001" customHeight="1" x14ac:dyDescent="0.25">
      <c r="A248" s="58">
        <v>2979</v>
      </c>
      <c r="B248" s="59" t="s">
        <v>937</v>
      </c>
      <c r="C248" s="67" t="s">
        <v>611</v>
      </c>
      <c r="D248" s="78" t="s">
        <v>14</v>
      </c>
      <c r="E248" s="79" t="s">
        <v>288</v>
      </c>
      <c r="F248" s="76" t="e">
        <f>VLOOKUP(A248,[1]ATESTADOS!$B$4:$E$1080,4,FALSE)</f>
        <v>#N/A</v>
      </c>
      <c r="G248" s="59" t="s">
        <v>507</v>
      </c>
      <c r="H248" s="58" t="str">
        <f>VLOOKUP(G248,TABELA!$A$2:$D$30,4,FALSE)</f>
        <v>RJ</v>
      </c>
      <c r="I248" s="58" t="str">
        <f>VLOOKUP(G248,TABELA!$A$2:$D$30,2,FALSE)</f>
        <v>33.649.575/0001-99</v>
      </c>
      <c r="J248" s="58" t="str">
        <f>VLOOKUP(G248,TABELA!$A$2:$D$30,3,FALSE)</f>
        <v>SIM</v>
      </c>
    </row>
    <row r="249" spans="1:10" s="57" customFormat="1" ht="20.100000000000001" customHeight="1" x14ac:dyDescent="0.25">
      <c r="A249" s="58">
        <v>2715</v>
      </c>
      <c r="B249" s="59" t="s">
        <v>612</v>
      </c>
      <c r="C249" s="67" t="s">
        <v>958</v>
      </c>
      <c r="D249" s="58" t="s">
        <v>13</v>
      </c>
      <c r="E249" s="79" t="s">
        <v>11</v>
      </c>
      <c r="F249" s="76" t="str">
        <f>VLOOKUP(A249,[1]ATESTADOS!$B$4:$E$1080,4,FALSE)</f>
        <v>OK</v>
      </c>
      <c r="G249" s="59" t="s">
        <v>507</v>
      </c>
      <c r="H249" s="58" t="str">
        <f>VLOOKUP(G249,TABELA!$A$2:$D$30,4,FALSE)</f>
        <v>RJ</v>
      </c>
      <c r="I249" s="58" t="str">
        <f>VLOOKUP(G249,TABELA!$A$2:$D$30,2,FALSE)</f>
        <v>33.649.575/0001-99</v>
      </c>
      <c r="J249" s="58" t="str">
        <f>VLOOKUP(G249,TABELA!$A$2:$D$30,3,FALSE)</f>
        <v>SIM</v>
      </c>
    </row>
    <row r="250" spans="1:10" s="57" customFormat="1" ht="20.100000000000001" customHeight="1" x14ac:dyDescent="0.25">
      <c r="A250" s="76">
        <v>2161</v>
      </c>
      <c r="B250" s="77" t="s">
        <v>798</v>
      </c>
      <c r="C250" s="78" t="s">
        <v>411</v>
      </c>
      <c r="D250" s="78" t="s">
        <v>14</v>
      </c>
      <c r="E250" s="79" t="s">
        <v>12</v>
      </c>
      <c r="F250" s="76" t="str">
        <f>VLOOKUP(A250,[1]ATESTADOS!$B$4:$E$1080,4,FALSE)</f>
        <v>OK</v>
      </c>
      <c r="G250" s="80" t="s">
        <v>275</v>
      </c>
      <c r="H250" s="58" t="str">
        <f>VLOOKUP(G250,TABELA!$A$2:$D$30,4,FALSE)</f>
        <v>RJ</v>
      </c>
      <c r="I250" s="58" t="str">
        <f>VLOOKUP(G250,TABELA!$A$2:$D$30,2,FALSE)</f>
        <v>30.029.587/0001-83</v>
      </c>
      <c r="J250" s="58" t="str">
        <f>VLOOKUP(G250,TABELA!$A$2:$D$30,3,FALSE)</f>
        <v>SIM</v>
      </c>
    </row>
    <row r="251" spans="1:10" s="57" customFormat="1" ht="20.100000000000001" customHeight="1" x14ac:dyDescent="0.25">
      <c r="A251" s="76">
        <v>1403</v>
      </c>
      <c r="B251" s="77" t="s">
        <v>799</v>
      </c>
      <c r="C251" s="78" t="s">
        <v>412</v>
      </c>
      <c r="D251" s="78" t="s">
        <v>13</v>
      </c>
      <c r="E251" s="79" t="s">
        <v>12</v>
      </c>
      <c r="F251" s="76" t="str">
        <f>VLOOKUP(A251,[1]ATESTADOS!$B$4:$E$1080,4,FALSE)</f>
        <v>OK</v>
      </c>
      <c r="G251" s="80" t="s">
        <v>275</v>
      </c>
      <c r="H251" s="58" t="str">
        <f>VLOOKUP(G251,TABELA!$A$2:$D$30,4,FALSE)</f>
        <v>RJ</v>
      </c>
      <c r="I251" s="58" t="str">
        <f>VLOOKUP(G251,TABELA!$A$2:$D$30,2,FALSE)</f>
        <v>30.029.587/0001-83</v>
      </c>
      <c r="J251" s="58" t="str">
        <f>VLOOKUP(G251,TABELA!$A$2:$D$30,3,FALSE)</f>
        <v>SIM</v>
      </c>
    </row>
    <row r="252" spans="1:10" s="57" customFormat="1" ht="20.100000000000001" customHeight="1" x14ac:dyDescent="0.25">
      <c r="A252" s="76">
        <v>723</v>
      </c>
      <c r="B252" s="80" t="s">
        <v>233</v>
      </c>
      <c r="C252" s="78" t="s">
        <v>234</v>
      </c>
      <c r="D252" s="58" t="s">
        <v>13</v>
      </c>
      <c r="E252" s="79" t="s">
        <v>10</v>
      </c>
      <c r="F252" s="76" t="str">
        <f>VLOOKUP(A252,[1]ATESTADOS!$B$4:$E$1080,4,FALSE)</f>
        <v>OK</v>
      </c>
      <c r="G252" s="82" t="s">
        <v>229</v>
      </c>
      <c r="H252" s="58" t="str">
        <f>VLOOKUP(G252,TABELA!$A$2:$D$30,4,FALSE)</f>
        <v>BA</v>
      </c>
      <c r="I252" s="58" t="str">
        <f>VLOOKUP(G252,TABELA!$A$2:$D$30,2,FALSE)</f>
        <v>32.609.281/0001-70</v>
      </c>
      <c r="J252" s="58" t="str">
        <f>VLOOKUP(G252,TABELA!$A$2:$D$30,3,FALSE)</f>
        <v>—</v>
      </c>
    </row>
    <row r="253" spans="1:10" s="57" customFormat="1" ht="20.100000000000001" customHeight="1" x14ac:dyDescent="0.25">
      <c r="A253" s="79">
        <v>1852</v>
      </c>
      <c r="B253" s="80" t="s">
        <v>855</v>
      </c>
      <c r="C253" s="78" t="s">
        <v>296</v>
      </c>
      <c r="D253" s="58" t="s">
        <v>13</v>
      </c>
      <c r="E253" s="79" t="s">
        <v>8</v>
      </c>
      <c r="F253" s="76" t="str">
        <f>VLOOKUP(A253,[1]ATESTADOS!$B$4:$E$1080,4,FALSE)</f>
        <v>OK</v>
      </c>
      <c r="G253" s="80" t="s">
        <v>285</v>
      </c>
      <c r="H253" s="58" t="str">
        <f>VLOOKUP(G253,TABELA!$A$2:$D$30,4,FALSE)</f>
        <v>SC</v>
      </c>
      <c r="I253" s="58" t="str">
        <f>VLOOKUP(G253,TABELA!$A$2:$D$30,2,FALSE)</f>
        <v>82.899.980/0001-70</v>
      </c>
      <c r="J253" s="58" t="str">
        <f>VLOOKUP(G253,TABELA!$A$2:$D$30,3,FALSE)</f>
        <v>—</v>
      </c>
    </row>
    <row r="254" spans="1:10" s="57" customFormat="1" ht="20.100000000000001" customHeight="1" x14ac:dyDescent="0.25">
      <c r="A254" s="76">
        <v>2685</v>
      </c>
      <c r="B254" s="80" t="s">
        <v>877</v>
      </c>
      <c r="C254" s="78" t="s">
        <v>171</v>
      </c>
      <c r="D254" s="58" t="s">
        <v>13</v>
      </c>
      <c r="E254" s="79" t="s">
        <v>288</v>
      </c>
      <c r="F254" s="76" t="str">
        <f>VLOOKUP(A254,[1]ATESTADOS!$B$4:$E$1080,4,FALSE)</f>
        <v>OK</v>
      </c>
      <c r="G254" s="80" t="s">
        <v>142</v>
      </c>
      <c r="H254" s="58" t="str">
        <f>VLOOKUP(G254,TABELA!$A$2:$D$30,4,FALSE)</f>
        <v>RJ</v>
      </c>
      <c r="I254" s="58" t="str">
        <f>VLOOKUP(G254,TABELA!$A$2:$D$30,2,FALSE)</f>
        <v>33.617.465/0001-45</v>
      </c>
      <c r="J254" s="58" t="str">
        <f>VLOOKUP(G254,TABELA!$A$2:$D$30,3,FALSE)</f>
        <v>SIM</v>
      </c>
    </row>
    <row r="255" spans="1:10" s="57" customFormat="1" ht="20.100000000000001" customHeight="1" x14ac:dyDescent="0.25">
      <c r="A255" s="117">
        <v>395</v>
      </c>
      <c r="B255" s="59" t="s">
        <v>915</v>
      </c>
      <c r="C255" s="67" t="s">
        <v>613</v>
      </c>
      <c r="D255" s="58" t="s">
        <v>13</v>
      </c>
      <c r="E255" s="79" t="s">
        <v>8</v>
      </c>
      <c r="F255" s="76" t="str">
        <f>VLOOKUP(A255,[1]ATESTADOS!$B$4:$E$1080,4,FALSE)</f>
        <v>OK</v>
      </c>
      <c r="G255" s="59" t="s">
        <v>507</v>
      </c>
      <c r="H255" s="58" t="str">
        <f>VLOOKUP(G255,TABELA!$A$2:$D$30,4,FALSE)</f>
        <v>RJ</v>
      </c>
      <c r="I255" s="58" t="str">
        <f>VLOOKUP(G255,TABELA!$A$2:$D$30,2,FALSE)</f>
        <v>33.649.575/0001-99</v>
      </c>
      <c r="J255" s="58" t="str">
        <f>VLOOKUP(G255,TABELA!$A$2:$D$30,3,FALSE)</f>
        <v>SIM</v>
      </c>
    </row>
    <row r="256" spans="1:10" s="57" customFormat="1" ht="20.100000000000001" customHeight="1" x14ac:dyDescent="0.25">
      <c r="A256" s="76">
        <v>2282</v>
      </c>
      <c r="B256" s="80" t="s">
        <v>878</v>
      </c>
      <c r="C256" s="78" t="s">
        <v>170</v>
      </c>
      <c r="D256" s="58" t="s">
        <v>13</v>
      </c>
      <c r="E256" s="79" t="s">
        <v>288</v>
      </c>
      <c r="F256" s="76" t="str">
        <f>VLOOKUP(A256,[1]ATESTADOS!$B$4:$E$1080,4,FALSE)</f>
        <v>OK</v>
      </c>
      <c r="G256" s="80" t="s">
        <v>142</v>
      </c>
      <c r="H256" s="58" t="str">
        <f>VLOOKUP(G256,TABELA!$A$2:$D$30,4,FALSE)</f>
        <v>RJ</v>
      </c>
      <c r="I256" s="58" t="str">
        <f>VLOOKUP(G256,TABELA!$A$2:$D$30,2,FALSE)</f>
        <v>33.617.465/0001-45</v>
      </c>
      <c r="J256" s="58" t="str">
        <f>VLOOKUP(G256,TABELA!$A$2:$D$30,3,FALSE)</f>
        <v>SIM</v>
      </c>
    </row>
    <row r="257" spans="1:10" s="57" customFormat="1" ht="20.100000000000001" customHeight="1" x14ac:dyDescent="0.25">
      <c r="A257" s="76">
        <v>1092</v>
      </c>
      <c r="B257" s="80" t="s">
        <v>892</v>
      </c>
      <c r="C257" s="78" t="s">
        <v>502</v>
      </c>
      <c r="D257" s="78" t="s">
        <v>14</v>
      </c>
      <c r="E257" s="79" t="s">
        <v>12</v>
      </c>
      <c r="F257" s="76" t="str">
        <f>VLOOKUP(A257,[1]ATESTADOS!$B$4:$E$1080,4,FALSE)</f>
        <v>OK</v>
      </c>
      <c r="G257" s="80" t="s">
        <v>493</v>
      </c>
      <c r="H257" s="58" t="str">
        <f>VLOOKUP(G257,TABELA!$A$2:$D$30,4,FALSE)</f>
        <v>DF</v>
      </c>
      <c r="I257" s="58" t="str">
        <f>VLOOKUP(G257,TABELA!$A$2:$D$30,2,FALSE)</f>
        <v>26.463.112/0001-72</v>
      </c>
      <c r="J257" s="58" t="str">
        <f>VLOOKUP(G257,TABELA!$A$2:$D$30,3,FALSE)</f>
        <v>—</v>
      </c>
    </row>
    <row r="258" spans="1:10" s="57" customFormat="1" ht="20.100000000000001" customHeight="1" x14ac:dyDescent="0.25">
      <c r="A258" s="58">
        <v>1172</v>
      </c>
      <c r="B258" s="59" t="s">
        <v>614</v>
      </c>
      <c r="C258" s="67" t="s">
        <v>615</v>
      </c>
      <c r="D258" s="58" t="s">
        <v>13</v>
      </c>
      <c r="E258" s="79" t="s">
        <v>11</v>
      </c>
      <c r="F258" s="76" t="str">
        <f>VLOOKUP(A258,[1]ATESTADOS!$B$4:$E$1080,4,FALSE)</f>
        <v>OK</v>
      </c>
      <c r="G258" s="59" t="s">
        <v>507</v>
      </c>
      <c r="H258" s="58" t="str">
        <f>VLOOKUP(G258,TABELA!$A$2:$D$30,4,FALSE)</f>
        <v>RJ</v>
      </c>
      <c r="I258" s="58" t="str">
        <f>VLOOKUP(G258,TABELA!$A$2:$D$30,2,FALSE)</f>
        <v>33.649.575/0001-99</v>
      </c>
      <c r="J258" s="58" t="str">
        <f>VLOOKUP(G258,TABELA!$A$2:$D$30,3,FALSE)</f>
        <v>SIM</v>
      </c>
    </row>
    <row r="259" spans="1:10" s="57" customFormat="1" ht="20.100000000000001" customHeight="1" x14ac:dyDescent="0.25">
      <c r="A259" s="76">
        <v>2631</v>
      </c>
      <c r="B259" s="80" t="s">
        <v>800</v>
      </c>
      <c r="C259" s="78" t="s">
        <v>413</v>
      </c>
      <c r="D259" s="78" t="s">
        <v>14</v>
      </c>
      <c r="E259" s="79" t="s">
        <v>12</v>
      </c>
      <c r="F259" s="76" t="str">
        <f>VLOOKUP(A259,[1]ATESTADOS!$B$4:$E$1080,4,FALSE)</f>
        <v>OK</v>
      </c>
      <c r="G259" s="80" t="s">
        <v>275</v>
      </c>
      <c r="H259" s="58" t="str">
        <f>VLOOKUP(G259,TABELA!$A$2:$D$30,4,FALSE)</f>
        <v>RJ</v>
      </c>
      <c r="I259" s="58" t="str">
        <f>VLOOKUP(G259,TABELA!$A$2:$D$30,2,FALSE)</f>
        <v>30.029.587/0001-83</v>
      </c>
      <c r="J259" s="58" t="str">
        <f>VLOOKUP(G259,TABELA!$A$2:$D$30,3,FALSE)</f>
        <v>SIM</v>
      </c>
    </row>
    <row r="260" spans="1:10" s="57" customFormat="1" ht="20.100000000000001" customHeight="1" x14ac:dyDescent="0.25">
      <c r="A260" s="58">
        <v>1674</v>
      </c>
      <c r="B260" s="59" t="s">
        <v>945</v>
      </c>
      <c r="C260" s="67" t="s">
        <v>665</v>
      </c>
      <c r="D260" s="58" t="s">
        <v>13</v>
      </c>
      <c r="E260" s="79" t="s">
        <v>12</v>
      </c>
      <c r="F260" s="76" t="str">
        <f>VLOOKUP(A260,[1]ATESTADOS!$B$4:$E$1080,4,FALSE)</f>
        <v>OK</v>
      </c>
      <c r="G260" s="59" t="s">
        <v>215</v>
      </c>
      <c r="H260" s="58" t="str">
        <f>VLOOKUP(G260,TABELA!$A$2:$D$30,4,FALSE)</f>
        <v>RS</v>
      </c>
      <c r="I260" s="58" t="str">
        <f>VLOOKUP(G260,TABELA!$A$2:$D$30,2,FALSE)</f>
        <v>92.841.279/0001-54</v>
      </c>
      <c r="J260" s="58" t="str">
        <f>VLOOKUP(G260,TABELA!$A$2:$D$30,3,FALSE)</f>
        <v>SIM</v>
      </c>
    </row>
    <row r="261" spans="1:10" s="57" customFormat="1" ht="20.100000000000001" customHeight="1" x14ac:dyDescent="0.25">
      <c r="A261" s="117">
        <v>335</v>
      </c>
      <c r="B261" s="59" t="s">
        <v>616</v>
      </c>
      <c r="C261" s="67" t="s">
        <v>617</v>
      </c>
      <c r="D261" s="78" t="s">
        <v>14</v>
      </c>
      <c r="E261" s="79" t="s">
        <v>8</v>
      </c>
      <c r="F261" s="76" t="str">
        <f>VLOOKUP(A261,[1]ATESTADOS!$B$4:$E$1080,4,FALSE)</f>
        <v>OK</v>
      </c>
      <c r="G261" s="59" t="s">
        <v>507</v>
      </c>
      <c r="H261" s="58" t="str">
        <f>VLOOKUP(G261,TABELA!$A$2:$D$30,4,FALSE)</f>
        <v>RJ</v>
      </c>
      <c r="I261" s="58" t="str">
        <f>VLOOKUP(G261,TABELA!$A$2:$D$30,2,FALSE)</f>
        <v>33.649.575/0001-99</v>
      </c>
      <c r="J261" s="58" t="str">
        <f>VLOOKUP(G261,TABELA!$A$2:$D$30,3,FALSE)</f>
        <v>SIM</v>
      </c>
    </row>
    <row r="262" spans="1:10" s="57" customFormat="1" ht="20.100000000000001" customHeight="1" x14ac:dyDescent="0.25">
      <c r="A262" s="76">
        <v>1576</v>
      </c>
      <c r="B262" s="80" t="s">
        <v>134</v>
      </c>
      <c r="C262" s="78" t="s">
        <v>135</v>
      </c>
      <c r="D262" s="58" t="s">
        <v>13</v>
      </c>
      <c r="E262" s="79" t="s">
        <v>8</v>
      </c>
      <c r="F262" s="76" t="str">
        <f>VLOOKUP(A262,[1]ATESTADOS!$B$4:$E$1080,4,FALSE)</f>
        <v>OK</v>
      </c>
      <c r="G262" s="80" t="s">
        <v>124</v>
      </c>
      <c r="H262" s="58" t="str">
        <f>VLOOKUP(G262,TABELA!$A$2:$D$30,4,FALSE)</f>
        <v>RS</v>
      </c>
      <c r="I262" s="58" t="str">
        <f>VLOOKUP(G262,TABELA!$A$2:$D$30,2,FALSE)</f>
        <v>02.085.922/0001-74</v>
      </c>
      <c r="J262" s="58" t="str">
        <f>VLOOKUP(G262,TABELA!$A$2:$D$30,3,FALSE)</f>
        <v>SIM</v>
      </c>
    </row>
    <row r="263" spans="1:10" s="57" customFormat="1" ht="20.100000000000001" customHeight="1" x14ac:dyDescent="0.25">
      <c r="A263" s="117">
        <v>961</v>
      </c>
      <c r="B263" s="59" t="s">
        <v>618</v>
      </c>
      <c r="C263" s="67" t="s">
        <v>619</v>
      </c>
      <c r="D263" s="78" t="s">
        <v>14</v>
      </c>
      <c r="E263" s="79" t="s">
        <v>12</v>
      </c>
      <c r="F263" s="76" t="e">
        <f>VLOOKUP(A263,[1]ATESTADOS!$B$4:$E$1080,4,FALSE)</f>
        <v>#N/A</v>
      </c>
      <c r="G263" s="59" t="s">
        <v>507</v>
      </c>
      <c r="H263" s="58" t="str">
        <f>VLOOKUP(G263,TABELA!$A$2:$D$30,4,FALSE)</f>
        <v>RJ</v>
      </c>
      <c r="I263" s="58" t="str">
        <f>VLOOKUP(G263,TABELA!$A$2:$D$30,2,FALSE)</f>
        <v>33.649.575/0001-99</v>
      </c>
      <c r="J263" s="58" t="str">
        <f>VLOOKUP(G263,TABELA!$A$2:$D$30,3,FALSE)</f>
        <v>SIM</v>
      </c>
    </row>
    <row r="264" spans="1:10" s="57" customFormat="1" ht="20.100000000000001" customHeight="1" x14ac:dyDescent="0.25">
      <c r="A264" s="79">
        <v>3014</v>
      </c>
      <c r="B264" s="80" t="s">
        <v>825</v>
      </c>
      <c r="C264" s="78" t="s">
        <v>356</v>
      </c>
      <c r="D264" s="78" t="s">
        <v>14</v>
      </c>
      <c r="E264" s="79" t="s">
        <v>288</v>
      </c>
      <c r="F264" s="76" t="str">
        <f>VLOOKUP(A264,[1]ATESTADOS!$B$4:$E$1080,4,FALSE)</f>
        <v>OK</v>
      </c>
      <c r="G264" s="80" t="s">
        <v>277</v>
      </c>
      <c r="H264" s="58" t="str">
        <f>VLOOKUP(G264,TABELA!$A$2:$D$30,4,FALSE)</f>
        <v>SC</v>
      </c>
      <c r="I264" s="58" t="str">
        <f>VLOOKUP(G264,TABELA!$A$2:$D$30,2,FALSE)</f>
        <v>80.674.682/0001-57</v>
      </c>
      <c r="J264" s="58" t="str">
        <f>VLOOKUP(G264,TABELA!$A$2:$D$30,3,FALSE)</f>
        <v>—</v>
      </c>
    </row>
    <row r="265" spans="1:10" s="57" customFormat="1" ht="20.100000000000001" customHeight="1" x14ac:dyDescent="0.25">
      <c r="A265" s="76">
        <v>3112</v>
      </c>
      <c r="B265" s="80" t="s">
        <v>879</v>
      </c>
      <c r="C265" s="78" t="s">
        <v>181</v>
      </c>
      <c r="D265" s="78" t="s">
        <v>14</v>
      </c>
      <c r="E265" s="79" t="s">
        <v>288</v>
      </c>
      <c r="F265" s="76" t="str">
        <f>VLOOKUP(A265,[1]ATESTADOS!$B$4:$E$1080,4,FALSE)</f>
        <v>OK</v>
      </c>
      <c r="G265" s="80" t="s">
        <v>142</v>
      </c>
      <c r="H265" s="58" t="str">
        <f>VLOOKUP(G265,TABELA!$A$2:$D$30,4,FALSE)</f>
        <v>RJ</v>
      </c>
      <c r="I265" s="58" t="str">
        <f>VLOOKUP(G265,TABELA!$A$2:$D$30,2,FALSE)</f>
        <v>33.617.465/0001-45</v>
      </c>
      <c r="J265" s="58" t="str">
        <f>VLOOKUP(G265,TABELA!$A$2:$D$30,3,FALSE)</f>
        <v>SIM</v>
      </c>
    </row>
    <row r="266" spans="1:10" s="57" customFormat="1" ht="20.100000000000001" customHeight="1" x14ac:dyDescent="0.25">
      <c r="A266" s="117">
        <v>324</v>
      </c>
      <c r="B266" s="59" t="s">
        <v>895</v>
      </c>
      <c r="C266" s="67" t="s">
        <v>504</v>
      </c>
      <c r="D266" s="78" t="s">
        <v>14</v>
      </c>
      <c r="E266" s="79" t="s">
        <v>12</v>
      </c>
      <c r="F266" s="76" t="str">
        <f>VLOOKUP(A266,[1]ATESTADOS!$B$4:$E$1080,4,FALSE)</f>
        <v>PENDENTE</v>
      </c>
      <c r="G266" s="80" t="s">
        <v>493</v>
      </c>
      <c r="H266" s="58" t="str">
        <f>VLOOKUP(G266,TABELA!$A$2:$D$30,4,FALSE)</f>
        <v>DF</v>
      </c>
      <c r="I266" s="58" t="str">
        <f>VLOOKUP(G266,TABELA!$A$2:$D$30,2,FALSE)</f>
        <v>26.463.112/0001-72</v>
      </c>
      <c r="J266" s="58" t="str">
        <f>VLOOKUP(G266,TABELA!$A$2:$D$30,3,FALSE)</f>
        <v>—</v>
      </c>
    </row>
    <row r="267" spans="1:10" s="57" customFormat="1" ht="20.100000000000001" customHeight="1" x14ac:dyDescent="0.25">
      <c r="A267" s="76">
        <v>633</v>
      </c>
      <c r="B267" s="80" t="s">
        <v>856</v>
      </c>
      <c r="C267" s="78" t="s">
        <v>297</v>
      </c>
      <c r="D267" s="78" t="s">
        <v>14</v>
      </c>
      <c r="E267" s="79" t="s">
        <v>12</v>
      </c>
      <c r="F267" s="76" t="e">
        <f>VLOOKUP(A267,[1]ATESTADOS!$B$4:$E$1080,4,FALSE)</f>
        <v>#N/A</v>
      </c>
      <c r="G267" s="80" t="s">
        <v>285</v>
      </c>
      <c r="H267" s="58" t="str">
        <f>VLOOKUP(G267,TABELA!$A$2:$D$30,4,FALSE)</f>
        <v>SC</v>
      </c>
      <c r="I267" s="58" t="str">
        <f>VLOOKUP(G267,TABELA!$A$2:$D$30,2,FALSE)</f>
        <v>82.899.980/0001-70</v>
      </c>
      <c r="J267" s="58" t="str">
        <f>VLOOKUP(G267,TABELA!$A$2:$D$30,3,FALSE)</f>
        <v>—</v>
      </c>
    </row>
    <row r="268" spans="1:10" s="57" customFormat="1" ht="20.100000000000001" customHeight="1" x14ac:dyDescent="0.25">
      <c r="A268" s="76">
        <v>665</v>
      </c>
      <c r="B268" s="77" t="s">
        <v>801</v>
      </c>
      <c r="C268" s="78" t="s">
        <v>414</v>
      </c>
      <c r="D268" s="78" t="s">
        <v>14</v>
      </c>
      <c r="E268" s="79" t="s">
        <v>8</v>
      </c>
      <c r="F268" s="76" t="str">
        <f>VLOOKUP(A268,[1]ATESTADOS!$B$4:$E$1080,4,FALSE)</f>
        <v>OK</v>
      </c>
      <c r="G268" s="80" t="s">
        <v>275</v>
      </c>
      <c r="H268" s="58" t="str">
        <f>VLOOKUP(G268,TABELA!$A$2:$D$30,4,FALSE)</f>
        <v>RJ</v>
      </c>
      <c r="I268" s="58" t="str">
        <f>VLOOKUP(G268,TABELA!$A$2:$D$30,2,FALSE)</f>
        <v>30.029.587/0001-83</v>
      </c>
      <c r="J268" s="58" t="str">
        <f>VLOOKUP(G268,TABELA!$A$2:$D$30,3,FALSE)</f>
        <v>SIM</v>
      </c>
    </row>
    <row r="269" spans="1:10" s="57" customFormat="1" ht="20.100000000000001" customHeight="1" x14ac:dyDescent="0.25">
      <c r="A269" s="76">
        <v>2686</v>
      </c>
      <c r="B269" s="80" t="s">
        <v>880</v>
      </c>
      <c r="C269" s="78" t="s">
        <v>162</v>
      </c>
      <c r="D269" s="78" t="s">
        <v>14</v>
      </c>
      <c r="E269" s="79" t="s">
        <v>288</v>
      </c>
      <c r="F269" s="76" t="str">
        <f>VLOOKUP(A269,[1]ATESTADOS!$B$4:$E$1080,4,FALSE)</f>
        <v>OK</v>
      </c>
      <c r="G269" s="80" t="s">
        <v>142</v>
      </c>
      <c r="H269" s="58" t="str">
        <f>VLOOKUP(G269,TABELA!$A$2:$D$30,4,FALSE)</f>
        <v>RJ</v>
      </c>
      <c r="I269" s="58" t="str">
        <f>VLOOKUP(G269,TABELA!$A$2:$D$30,2,FALSE)</f>
        <v>33.617.465/0001-45</v>
      </c>
      <c r="J269" s="58" t="str">
        <f>VLOOKUP(G269,TABELA!$A$2:$D$30,3,FALSE)</f>
        <v>SIM</v>
      </c>
    </row>
    <row r="270" spans="1:10" s="57" customFormat="1" ht="20.100000000000001" customHeight="1" x14ac:dyDescent="0.25">
      <c r="A270" s="76">
        <v>2247</v>
      </c>
      <c r="B270" s="80" t="s">
        <v>758</v>
      </c>
      <c r="C270" s="78" t="s">
        <v>123</v>
      </c>
      <c r="D270" s="78" t="s">
        <v>14</v>
      </c>
      <c r="E270" s="79" t="s">
        <v>288</v>
      </c>
      <c r="F270" s="76" t="str">
        <f>VLOOKUP(A270,[1]ATESTADOS!$B$4:$E$1080,4,FALSE)</f>
        <v>OK</v>
      </c>
      <c r="G270" s="80" t="s">
        <v>117</v>
      </c>
      <c r="H270" s="58" t="str">
        <f>VLOOKUP(G270,TABELA!$A$2:$D$30,4,FALSE)</f>
        <v>ES</v>
      </c>
      <c r="I270" s="58" t="str">
        <f>VLOOKUP(G270,TABELA!$A$2:$D$30,2,FALSE)</f>
        <v>28.165.207/0001-35</v>
      </c>
      <c r="J270" s="58" t="str">
        <f>VLOOKUP(G270,TABELA!$A$2:$D$30,3,FALSE)</f>
        <v>SIM</v>
      </c>
    </row>
    <row r="271" spans="1:10" s="57" customFormat="1" ht="20.100000000000001" customHeight="1" x14ac:dyDescent="0.25">
      <c r="A271" s="76">
        <v>2769</v>
      </c>
      <c r="B271" s="80" t="s">
        <v>759</v>
      </c>
      <c r="C271" s="78" t="s">
        <v>120</v>
      </c>
      <c r="D271" s="58" t="s">
        <v>13</v>
      </c>
      <c r="E271" s="79" t="s">
        <v>288</v>
      </c>
      <c r="F271" s="76" t="str">
        <f>VLOOKUP(A271,[1]ATESTADOS!$B$4:$E$1080,4,FALSE)</f>
        <v>OK</v>
      </c>
      <c r="G271" s="80" t="s">
        <v>117</v>
      </c>
      <c r="H271" s="58" t="str">
        <f>VLOOKUP(G271,TABELA!$A$2:$D$30,4,FALSE)</f>
        <v>ES</v>
      </c>
      <c r="I271" s="58" t="str">
        <f>VLOOKUP(G271,TABELA!$A$2:$D$30,2,FALSE)</f>
        <v>28.165.207/0001-35</v>
      </c>
      <c r="J271" s="58" t="str">
        <f>VLOOKUP(G271,TABELA!$A$2:$D$30,3,FALSE)</f>
        <v>SIM</v>
      </c>
    </row>
    <row r="272" spans="1:10" s="57" customFormat="1" ht="20.100000000000001" customHeight="1" x14ac:dyDescent="0.25">
      <c r="A272" s="79">
        <v>1593</v>
      </c>
      <c r="B272" s="80" t="s">
        <v>199</v>
      </c>
      <c r="C272" s="78" t="s">
        <v>200</v>
      </c>
      <c r="D272" s="58" t="s">
        <v>13</v>
      </c>
      <c r="E272" s="79" t="s">
        <v>12</v>
      </c>
      <c r="F272" s="76" t="str">
        <f>VLOOKUP(A272,[1]ATESTADOS!$B$4:$E$1080,4,FALSE)</f>
        <v>OK</v>
      </c>
      <c r="G272" s="80" t="s">
        <v>189</v>
      </c>
      <c r="H272" s="58" t="str">
        <f>VLOOKUP(G272,TABELA!$A$2:$D$30,4,FALSE)</f>
        <v>SP</v>
      </c>
      <c r="I272" s="58" t="str">
        <f>VLOOKUP(G272,TABELA!$A$2:$D$30,2,FALSE)</f>
        <v>61.902.722/0001-26</v>
      </c>
      <c r="J272" s="58" t="str">
        <f>VLOOKUP(G272,TABELA!$A$2:$D$30,3,FALSE)</f>
        <v>SIM</v>
      </c>
    </row>
    <row r="273" spans="1:10" s="57" customFormat="1" ht="20.100000000000001" customHeight="1" x14ac:dyDescent="0.25">
      <c r="A273" s="76">
        <v>644</v>
      </c>
      <c r="B273" s="77" t="s">
        <v>802</v>
      </c>
      <c r="C273" s="78" t="s">
        <v>415</v>
      </c>
      <c r="D273" s="78" t="s">
        <v>13</v>
      </c>
      <c r="E273" s="79" t="s">
        <v>12</v>
      </c>
      <c r="F273" s="76" t="str">
        <f>VLOOKUP(A273,[1]ATESTADOS!$B$4:$E$1080,4,FALSE)</f>
        <v>OK</v>
      </c>
      <c r="G273" s="80" t="s">
        <v>275</v>
      </c>
      <c r="H273" s="58" t="str">
        <f>VLOOKUP(G273,TABELA!$A$2:$D$30,4,FALSE)</f>
        <v>RJ</v>
      </c>
      <c r="I273" s="58" t="str">
        <f>VLOOKUP(G273,TABELA!$A$2:$D$30,2,FALSE)</f>
        <v>30.029.587/0001-83</v>
      </c>
      <c r="J273" s="58" t="str">
        <f>VLOOKUP(G273,TABELA!$A$2:$D$30,3,FALSE)</f>
        <v>SIM</v>
      </c>
    </row>
    <row r="274" spans="1:10" s="57" customFormat="1" ht="20.100000000000001" customHeight="1" x14ac:dyDescent="0.25">
      <c r="A274" s="117">
        <v>80</v>
      </c>
      <c r="B274" s="59" t="s">
        <v>923</v>
      </c>
      <c r="C274" s="67" t="s">
        <v>620</v>
      </c>
      <c r="D274" s="78" t="s">
        <v>14</v>
      </c>
      <c r="E274" s="79" t="s">
        <v>12</v>
      </c>
      <c r="F274" s="76" t="str">
        <f>VLOOKUP(A274,[1]ATESTADOS!$B$4:$E$1080,4,FALSE)</f>
        <v>PENDENTE</v>
      </c>
      <c r="G274" s="59" t="s">
        <v>507</v>
      </c>
      <c r="H274" s="58" t="str">
        <f>VLOOKUP(G274,TABELA!$A$2:$D$30,4,FALSE)</f>
        <v>RJ</v>
      </c>
      <c r="I274" s="58" t="str">
        <f>VLOOKUP(G274,TABELA!$A$2:$D$30,2,FALSE)</f>
        <v>33.649.575/0001-99</v>
      </c>
      <c r="J274" s="58" t="str">
        <f>VLOOKUP(G274,TABELA!$A$2:$D$30,3,FALSE)</f>
        <v>SIM</v>
      </c>
    </row>
    <row r="275" spans="1:10" s="57" customFormat="1" ht="20.100000000000001" customHeight="1" x14ac:dyDescent="0.25">
      <c r="A275" s="117">
        <v>140</v>
      </c>
      <c r="B275" s="59" t="s">
        <v>621</v>
      </c>
      <c r="C275" s="67" t="s">
        <v>622</v>
      </c>
      <c r="D275" s="58" t="s">
        <v>13</v>
      </c>
      <c r="E275" s="79" t="s">
        <v>12</v>
      </c>
      <c r="F275" s="76" t="str">
        <f>VLOOKUP(A275,[1]ATESTADOS!$B$4:$E$1080,4,FALSE)</f>
        <v>OK</v>
      </c>
      <c r="G275" s="59" t="s">
        <v>507</v>
      </c>
      <c r="H275" s="58" t="str">
        <f>VLOOKUP(G275,TABELA!$A$2:$D$30,4,FALSE)</f>
        <v>RJ</v>
      </c>
      <c r="I275" s="58" t="str">
        <f>VLOOKUP(G275,TABELA!$A$2:$D$30,2,FALSE)</f>
        <v>33.649.575/0001-99</v>
      </c>
      <c r="J275" s="58" t="str">
        <f>VLOOKUP(G275,TABELA!$A$2:$D$30,3,FALSE)</f>
        <v>SIM</v>
      </c>
    </row>
    <row r="276" spans="1:10" s="57" customFormat="1" ht="20.100000000000001" customHeight="1" x14ac:dyDescent="0.25">
      <c r="A276" s="58">
        <v>2925</v>
      </c>
      <c r="B276" s="59" t="s">
        <v>916</v>
      </c>
      <c r="C276" s="67" t="s">
        <v>623</v>
      </c>
      <c r="D276" s="58" t="s">
        <v>13</v>
      </c>
      <c r="E276" s="79" t="s">
        <v>288</v>
      </c>
      <c r="F276" s="76" t="str">
        <f>VLOOKUP(A276,[1]ATESTADOS!$B$4:$E$1080,4,FALSE)</f>
        <v>OK</v>
      </c>
      <c r="G276" s="59" t="s">
        <v>507</v>
      </c>
      <c r="H276" s="58" t="str">
        <f>VLOOKUP(G276,TABELA!$A$2:$D$30,4,FALSE)</f>
        <v>RJ</v>
      </c>
      <c r="I276" s="58" t="str">
        <f>VLOOKUP(G276,TABELA!$A$2:$D$30,2,FALSE)</f>
        <v>33.649.575/0001-99</v>
      </c>
      <c r="J276" s="58" t="str">
        <f>VLOOKUP(G276,TABELA!$A$2:$D$30,3,FALSE)</f>
        <v>SIM</v>
      </c>
    </row>
    <row r="277" spans="1:10" s="57" customFormat="1" ht="20.100000000000001" customHeight="1" x14ac:dyDescent="0.25">
      <c r="A277" s="79">
        <v>2180</v>
      </c>
      <c r="B277" s="80" t="s">
        <v>803</v>
      </c>
      <c r="C277" s="78" t="s">
        <v>416</v>
      </c>
      <c r="D277" s="78" t="s">
        <v>13</v>
      </c>
      <c r="E277" s="79" t="s">
        <v>288</v>
      </c>
      <c r="F277" s="76" t="str">
        <f>VLOOKUP(A277,[1]ATESTADOS!$B$4:$E$1080,4,FALSE)</f>
        <v>OK</v>
      </c>
      <c r="G277" s="80" t="s">
        <v>275</v>
      </c>
      <c r="H277" s="58" t="str">
        <f>VLOOKUP(G277,TABELA!$A$2:$D$30,4,FALSE)</f>
        <v>RJ</v>
      </c>
      <c r="I277" s="58" t="str">
        <f>VLOOKUP(G277,TABELA!$A$2:$D$30,2,FALSE)</f>
        <v>30.029.587/0001-83</v>
      </c>
      <c r="J277" s="58" t="str">
        <f>VLOOKUP(G277,TABELA!$A$2:$D$30,3,FALSE)</f>
        <v>SIM</v>
      </c>
    </row>
    <row r="278" spans="1:10" s="57" customFormat="1" ht="20.100000000000001" customHeight="1" x14ac:dyDescent="0.25">
      <c r="A278" s="76">
        <v>2858</v>
      </c>
      <c r="B278" s="80" t="s">
        <v>858</v>
      </c>
      <c r="C278" s="78" t="s">
        <v>235</v>
      </c>
      <c r="D278" s="58" t="s">
        <v>13</v>
      </c>
      <c r="E278" s="79" t="s">
        <v>288</v>
      </c>
      <c r="F278" s="76" t="str">
        <f>VLOOKUP(A278,[1]ATESTADOS!$B$4:$E$1080,4,FALSE)</f>
        <v>OK</v>
      </c>
      <c r="G278" s="82" t="s">
        <v>229</v>
      </c>
      <c r="H278" s="58" t="str">
        <f>VLOOKUP(G278,TABELA!$A$2:$D$30,4,FALSE)</f>
        <v>BA</v>
      </c>
      <c r="I278" s="58" t="str">
        <f>VLOOKUP(G278,TABELA!$A$2:$D$30,2,FALSE)</f>
        <v>32.609.281/0001-70</v>
      </c>
      <c r="J278" s="58" t="str">
        <f>VLOOKUP(G278,TABELA!$A$2:$D$30,3,FALSE)</f>
        <v>—</v>
      </c>
    </row>
    <row r="279" spans="1:10" s="57" customFormat="1" ht="20.100000000000001" customHeight="1" x14ac:dyDescent="0.25">
      <c r="A279" s="76">
        <v>787</v>
      </c>
      <c r="B279" s="80" t="s">
        <v>831</v>
      </c>
      <c r="C279" s="78" t="s">
        <v>439</v>
      </c>
      <c r="D279" s="78" t="s">
        <v>14</v>
      </c>
      <c r="E279" s="79" t="s">
        <v>12</v>
      </c>
      <c r="F279" s="76" t="str">
        <f>VLOOKUP(A279,[1]ATESTADOS!$B$4:$E$1080,4,FALSE)</f>
        <v>OK</v>
      </c>
      <c r="G279" s="80" t="s">
        <v>301</v>
      </c>
      <c r="H279" s="58" t="str">
        <f>VLOOKUP(G279,TABELA!$A$2:$D$30,4,FALSE)</f>
        <v>PA</v>
      </c>
      <c r="I279" s="58" t="str">
        <f>VLOOKUP(G279,TABELA!$A$2:$D$30,2,FALSE)</f>
        <v>02.085.922/0001-76</v>
      </c>
      <c r="J279" s="58" t="str">
        <f>VLOOKUP(G279,TABELA!$A$2:$D$30,3,FALSE)</f>
        <v>SIM</v>
      </c>
    </row>
    <row r="280" spans="1:10" s="57" customFormat="1" ht="20.100000000000001" customHeight="1" x14ac:dyDescent="0.25">
      <c r="A280" s="117">
        <v>177</v>
      </c>
      <c r="B280" s="59" t="s">
        <v>672</v>
      </c>
      <c r="C280" s="67" t="s">
        <v>673</v>
      </c>
      <c r="D280" s="58" t="s">
        <v>13</v>
      </c>
      <c r="E280" s="79" t="s">
        <v>12</v>
      </c>
      <c r="F280" s="76" t="str">
        <f>VLOOKUP(A280,[1]ATESTADOS!$B$4:$E$1080,4,FALSE)</f>
        <v>OK</v>
      </c>
      <c r="G280" s="59" t="s">
        <v>215</v>
      </c>
      <c r="H280" s="58" t="str">
        <f>VLOOKUP(G280,TABELA!$A$2:$D$30,4,FALSE)</f>
        <v>RS</v>
      </c>
      <c r="I280" s="58" t="str">
        <f>VLOOKUP(G280,TABELA!$A$2:$D$30,2,FALSE)</f>
        <v>92.841.279/0001-54</v>
      </c>
      <c r="J280" s="58" t="str">
        <f>VLOOKUP(G280,TABELA!$A$2:$D$30,3,FALSE)</f>
        <v>SIM</v>
      </c>
    </row>
    <row r="281" spans="1:10" s="57" customFormat="1" ht="20.100000000000001" customHeight="1" x14ac:dyDescent="0.25">
      <c r="A281" s="76">
        <v>2246</v>
      </c>
      <c r="B281" s="80" t="s">
        <v>760</v>
      </c>
      <c r="C281" s="78" t="s">
        <v>121</v>
      </c>
      <c r="D281" s="58" t="s">
        <v>13</v>
      </c>
      <c r="E281" s="79" t="s">
        <v>288</v>
      </c>
      <c r="F281" s="76" t="str">
        <f>VLOOKUP(A281,[1]ATESTADOS!$B$4:$E$1080,4,FALSE)</f>
        <v>OK</v>
      </c>
      <c r="G281" s="80" t="s">
        <v>117</v>
      </c>
      <c r="H281" s="58" t="str">
        <f>VLOOKUP(G281,TABELA!$A$2:$D$30,4,FALSE)</f>
        <v>ES</v>
      </c>
      <c r="I281" s="58" t="str">
        <f>VLOOKUP(G281,TABELA!$A$2:$D$30,2,FALSE)</f>
        <v>28.165.207/0001-35</v>
      </c>
      <c r="J281" s="58" t="str">
        <f>VLOOKUP(G281,TABELA!$A$2:$D$30,3,FALSE)</f>
        <v>SIM</v>
      </c>
    </row>
    <row r="282" spans="1:10" s="57" customFormat="1" ht="20.100000000000001" customHeight="1" x14ac:dyDescent="0.25">
      <c r="A282" s="76">
        <v>2611</v>
      </c>
      <c r="B282" s="80" t="s">
        <v>490</v>
      </c>
      <c r="C282" s="78" t="s">
        <v>491</v>
      </c>
      <c r="D282" s="58" t="s">
        <v>13</v>
      </c>
      <c r="E282" s="79" t="s">
        <v>8</v>
      </c>
      <c r="F282" s="76" t="str">
        <f>VLOOKUP(A282,[1]ATESTADOS!$B$4:$E$1080,4,FALSE)</f>
        <v>OK</v>
      </c>
      <c r="G282" s="80" t="s">
        <v>247</v>
      </c>
      <c r="H282" s="58" t="str">
        <f>VLOOKUP(G282,TABELA!$A$2:$D$30,4,FALSE)</f>
        <v>BA</v>
      </c>
      <c r="I282" s="58" t="str">
        <f>VLOOKUP(G282,TABELA!$A$2:$D$30,2,FALSE)</f>
        <v>15.217.003/0001-59</v>
      </c>
      <c r="J282" s="58" t="str">
        <f>VLOOKUP(G282,TABELA!$A$2:$D$30,3,FALSE)</f>
        <v>—</v>
      </c>
    </row>
    <row r="283" spans="1:10" s="57" customFormat="1" ht="20.100000000000001" customHeight="1" x14ac:dyDescent="0.25">
      <c r="A283" s="58">
        <v>2933</v>
      </c>
      <c r="B283" s="59" t="s">
        <v>917</v>
      </c>
      <c r="C283" s="67" t="s">
        <v>624</v>
      </c>
      <c r="D283" s="78" t="s">
        <v>14</v>
      </c>
      <c r="E283" s="79" t="s">
        <v>288</v>
      </c>
      <c r="F283" s="76" t="str">
        <f>VLOOKUP(A283,[1]ATESTADOS!$B$4:$E$1080,4,FALSE)</f>
        <v>OK</v>
      </c>
      <c r="G283" s="59" t="s">
        <v>507</v>
      </c>
      <c r="H283" s="58" t="str">
        <f>VLOOKUP(G283,TABELA!$A$2:$D$30,4,FALSE)</f>
        <v>RJ</v>
      </c>
      <c r="I283" s="58" t="str">
        <f>VLOOKUP(G283,TABELA!$A$2:$D$30,2,FALSE)</f>
        <v>33.649.575/0001-99</v>
      </c>
      <c r="J283" s="58" t="str">
        <f>VLOOKUP(G283,TABELA!$A$2:$D$30,3,FALSE)</f>
        <v>SIM</v>
      </c>
    </row>
    <row r="284" spans="1:10" s="57" customFormat="1" ht="20.100000000000001" customHeight="1" x14ac:dyDescent="0.25">
      <c r="A284" s="58">
        <v>3120</v>
      </c>
      <c r="B284" s="59" t="s">
        <v>938</v>
      </c>
      <c r="C284" s="67" t="s">
        <v>625</v>
      </c>
      <c r="D284" s="78" t="s">
        <v>14</v>
      </c>
      <c r="E284" s="79" t="s">
        <v>288</v>
      </c>
      <c r="F284" s="76" t="e">
        <f>VLOOKUP(A284,[1]ATESTADOS!$B$4:$E$1080,4,FALSE)</f>
        <v>#N/A</v>
      </c>
      <c r="G284" s="59" t="s">
        <v>507</v>
      </c>
      <c r="H284" s="58" t="str">
        <f>VLOOKUP(G284,TABELA!$A$2:$D$30,4,FALSE)</f>
        <v>RJ</v>
      </c>
      <c r="I284" s="58" t="str">
        <f>VLOOKUP(G284,TABELA!$A$2:$D$30,2,FALSE)</f>
        <v>33.649.575/0001-99</v>
      </c>
      <c r="J284" s="58" t="str">
        <f>VLOOKUP(G284,TABELA!$A$2:$D$30,3,FALSE)</f>
        <v>SIM</v>
      </c>
    </row>
    <row r="285" spans="1:10" s="57" customFormat="1" ht="20.100000000000001" customHeight="1" x14ac:dyDescent="0.25">
      <c r="A285" s="117">
        <v>486</v>
      </c>
      <c r="B285" s="59" t="s">
        <v>662</v>
      </c>
      <c r="C285" s="67" t="s">
        <v>663</v>
      </c>
      <c r="D285" s="78" t="s">
        <v>14</v>
      </c>
      <c r="E285" s="79" t="s">
        <v>12</v>
      </c>
      <c r="F285" s="76" t="str">
        <f>VLOOKUP(A285,[1]ATESTADOS!$B$4:$E$1080,4,FALSE)</f>
        <v>OK</v>
      </c>
      <c r="G285" s="59" t="s">
        <v>215</v>
      </c>
      <c r="H285" s="58" t="str">
        <f>VLOOKUP(G285,TABELA!$A$2:$D$30,4,FALSE)</f>
        <v>RS</v>
      </c>
      <c r="I285" s="58" t="str">
        <f>VLOOKUP(G285,TABELA!$A$2:$D$30,2,FALSE)</f>
        <v>92.841.279/0001-54</v>
      </c>
      <c r="J285" s="58" t="str">
        <f>VLOOKUP(G285,TABELA!$A$2:$D$30,3,FALSE)</f>
        <v>SIM</v>
      </c>
    </row>
    <row r="286" spans="1:10" s="57" customFormat="1" ht="20.100000000000001" customHeight="1" x14ac:dyDescent="0.25">
      <c r="A286" s="58">
        <v>2146</v>
      </c>
      <c r="B286" s="59" t="s">
        <v>626</v>
      </c>
      <c r="C286" s="67" t="s">
        <v>627</v>
      </c>
      <c r="D286" s="78" t="s">
        <v>14</v>
      </c>
      <c r="E286" s="79" t="s">
        <v>288</v>
      </c>
      <c r="F286" s="76" t="str">
        <f>VLOOKUP(A286,[1]ATESTADOS!$B$4:$E$1080,4,FALSE)</f>
        <v>OK</v>
      </c>
      <c r="G286" s="59" t="s">
        <v>507</v>
      </c>
      <c r="H286" s="58" t="str">
        <f>VLOOKUP(G286,TABELA!$A$2:$D$30,4,FALSE)</f>
        <v>RJ</v>
      </c>
      <c r="I286" s="58" t="str">
        <f>VLOOKUP(G286,TABELA!$A$2:$D$30,2,FALSE)</f>
        <v>33.649.575/0001-99</v>
      </c>
      <c r="J286" s="58" t="str">
        <f>VLOOKUP(G286,TABELA!$A$2:$D$30,3,FALSE)</f>
        <v>SIM</v>
      </c>
    </row>
    <row r="287" spans="1:10" s="57" customFormat="1" ht="20.100000000000001" customHeight="1" x14ac:dyDescent="0.25">
      <c r="A287" s="58">
        <v>1734</v>
      </c>
      <c r="B287" s="59" t="s">
        <v>918</v>
      </c>
      <c r="C287" s="67" t="s">
        <v>628</v>
      </c>
      <c r="D287" s="58" t="s">
        <v>13</v>
      </c>
      <c r="E287" s="79" t="s">
        <v>8</v>
      </c>
      <c r="F287" s="76" t="str">
        <f>VLOOKUP(A287,[1]ATESTADOS!$B$4:$E$1080,4,FALSE)</f>
        <v>OK</v>
      </c>
      <c r="G287" s="59" t="s">
        <v>507</v>
      </c>
      <c r="H287" s="58" t="str">
        <f>VLOOKUP(G287,TABELA!$A$2:$D$30,4,FALSE)</f>
        <v>RJ</v>
      </c>
      <c r="I287" s="58" t="str">
        <f>VLOOKUP(G287,TABELA!$A$2:$D$30,2,FALSE)</f>
        <v>33.649.575/0001-99</v>
      </c>
      <c r="J287" s="58" t="str">
        <f>VLOOKUP(G287,TABELA!$A$2:$D$30,3,FALSE)</f>
        <v>SIM</v>
      </c>
    </row>
    <row r="288" spans="1:10" s="57" customFormat="1" ht="20.100000000000001" customHeight="1" x14ac:dyDescent="0.25">
      <c r="A288" s="76">
        <v>179</v>
      </c>
      <c r="B288" s="80" t="s">
        <v>201</v>
      </c>
      <c r="C288" s="78" t="s">
        <v>202</v>
      </c>
      <c r="D288" s="58" t="s">
        <v>13</v>
      </c>
      <c r="E288" s="79" t="s">
        <v>12</v>
      </c>
      <c r="F288" s="76" t="str">
        <f>VLOOKUP(A288,[1]ATESTADOS!$B$4:$E$1080,4,FALSE)</f>
        <v>OK</v>
      </c>
      <c r="G288" s="80" t="s">
        <v>189</v>
      </c>
      <c r="H288" s="58" t="str">
        <f>VLOOKUP(G288,TABELA!$A$2:$D$30,4,FALSE)</f>
        <v>SP</v>
      </c>
      <c r="I288" s="58" t="str">
        <f>VLOOKUP(G288,TABELA!$A$2:$D$30,2,FALSE)</f>
        <v>61.902.722/0001-26</v>
      </c>
      <c r="J288" s="58" t="str">
        <f>VLOOKUP(G288,TABELA!$A$2:$D$30,3,FALSE)</f>
        <v>SIM</v>
      </c>
    </row>
    <row r="289" spans="1:10" s="57" customFormat="1" ht="20.100000000000001" customHeight="1" x14ac:dyDescent="0.25">
      <c r="A289" s="117">
        <v>496</v>
      </c>
      <c r="B289" s="59" t="s">
        <v>629</v>
      </c>
      <c r="C289" s="67" t="s">
        <v>630</v>
      </c>
      <c r="D289" s="58" t="s">
        <v>13</v>
      </c>
      <c r="E289" s="79" t="s">
        <v>12</v>
      </c>
      <c r="F289" s="76" t="str">
        <f>VLOOKUP(A289,[1]ATESTADOS!$B$4:$E$1080,4,FALSE)</f>
        <v>PENDENTE</v>
      </c>
      <c r="G289" s="59" t="s">
        <v>507</v>
      </c>
      <c r="H289" s="58" t="str">
        <f>VLOOKUP(G289,TABELA!$A$2:$D$30,4,FALSE)</f>
        <v>RJ</v>
      </c>
      <c r="I289" s="58" t="str">
        <f>VLOOKUP(G289,TABELA!$A$2:$D$30,2,FALSE)</f>
        <v>33.649.575/0001-99</v>
      </c>
      <c r="J289" s="58" t="str">
        <f>VLOOKUP(G289,TABELA!$A$2:$D$30,3,FALSE)</f>
        <v>SIM</v>
      </c>
    </row>
    <row r="290" spans="1:10" s="57" customFormat="1" ht="20.100000000000001" customHeight="1" x14ac:dyDescent="0.25">
      <c r="A290" s="58">
        <v>1052</v>
      </c>
      <c r="B290" s="59" t="s">
        <v>919</v>
      </c>
      <c r="C290" s="67" t="s">
        <v>631</v>
      </c>
      <c r="D290" s="58" t="s">
        <v>13</v>
      </c>
      <c r="E290" s="79" t="s">
        <v>8</v>
      </c>
      <c r="F290" s="76" t="str">
        <f>VLOOKUP(A290,[1]ATESTADOS!$B$4:$E$1080,4,FALSE)</f>
        <v>OK</v>
      </c>
      <c r="G290" s="59" t="s">
        <v>507</v>
      </c>
      <c r="H290" s="58" t="str">
        <f>VLOOKUP(G290,TABELA!$A$2:$D$30,4,FALSE)</f>
        <v>RJ</v>
      </c>
      <c r="I290" s="58" t="str">
        <f>VLOOKUP(G290,TABELA!$A$2:$D$30,2,FALSE)</f>
        <v>33.649.575/0001-99</v>
      </c>
      <c r="J290" s="58" t="str">
        <f>VLOOKUP(G290,TABELA!$A$2:$D$30,3,FALSE)</f>
        <v>SIM</v>
      </c>
    </row>
    <row r="291" spans="1:10" s="57" customFormat="1" ht="20.100000000000001" customHeight="1" x14ac:dyDescent="0.25">
      <c r="A291" s="76">
        <v>3111</v>
      </c>
      <c r="B291" s="80" t="s">
        <v>882</v>
      </c>
      <c r="C291" s="78" t="s">
        <v>182</v>
      </c>
      <c r="D291" s="78" t="s">
        <v>14</v>
      </c>
      <c r="E291" s="79" t="s">
        <v>288</v>
      </c>
      <c r="F291" s="76" t="str">
        <f>VLOOKUP(A291,[1]ATESTADOS!$B$4:$E$1080,4,FALSE)</f>
        <v>OK</v>
      </c>
      <c r="G291" s="80" t="s">
        <v>142</v>
      </c>
      <c r="H291" s="58" t="str">
        <f>VLOOKUP(G291,TABELA!$A$2:$D$30,4,FALSE)</f>
        <v>RJ</v>
      </c>
      <c r="I291" s="58" t="str">
        <f>VLOOKUP(G291,TABELA!$A$2:$D$30,2,FALSE)</f>
        <v>33.617.465/0001-45</v>
      </c>
      <c r="J291" s="58" t="str">
        <f>VLOOKUP(G291,TABELA!$A$2:$D$30,3,FALSE)</f>
        <v>SIM</v>
      </c>
    </row>
  </sheetData>
  <autoFilter ref="A1:J291">
    <sortState ref="A2:J291">
      <sortCondition ref="B1:B291"/>
    </sortState>
  </autoFilter>
  <conditionalFormatting sqref="F1:F1048576">
    <cfRule type="containsErrors" dxfId="24" priority="17">
      <formula>ISERROR(F1)</formula>
    </cfRule>
    <cfRule type="cellIs" dxfId="23" priority="18" operator="equal">
      <formula>"PENDENTE"</formula>
    </cfRule>
  </conditionalFormatting>
  <conditionalFormatting sqref="J1 J52:J291">
    <cfRule type="cellIs" dxfId="22" priority="16" operator="equal">
      <formula>"sim"</formula>
    </cfRule>
  </conditionalFormatting>
  <conditionalFormatting sqref="J52:J87">
    <cfRule type="cellIs" dxfId="21" priority="14" operator="equal">
      <formula>"sim"</formula>
    </cfRule>
  </conditionalFormatting>
  <conditionalFormatting sqref="J292:J1048576">
    <cfRule type="cellIs" dxfId="20" priority="11" operator="equal">
      <formula>"sim"</formula>
    </cfRule>
  </conditionalFormatting>
  <conditionalFormatting sqref="B1:B1048576">
    <cfRule type="duplicateValues" dxfId="19" priority="2"/>
  </conditionalFormatting>
  <conditionalFormatting sqref="J2:J291">
    <cfRule type="cellIs" dxfId="18" priority="1" operator="equal">
      <formula>"SIM"</formula>
    </cfRule>
  </conditionalFormatting>
  <pageMargins left="0.11811023622047245" right="0.11811023622047245" top="0" bottom="0" header="0.31496062992125984" footer="0.31496062992125984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1"/>
  <sheetViews>
    <sheetView topLeftCell="A208" zoomScaleNormal="100" workbookViewId="0">
      <selection activeCell="F86" sqref="F86"/>
    </sheetView>
  </sheetViews>
  <sheetFormatPr defaultRowHeight="15" x14ac:dyDescent="0.25"/>
  <cols>
    <col min="1" max="1" width="3.7109375" style="24" customWidth="1"/>
    <col min="2" max="2" width="15.7109375" style="24" customWidth="1"/>
    <col min="3" max="3" width="10.7109375" style="24" customWidth="1"/>
    <col min="4" max="4" width="28.85546875" style="24" customWidth="1"/>
    <col min="5" max="5" width="26.85546875" style="24" customWidth="1"/>
    <col min="6" max="6" width="50.7109375" style="88" customWidth="1"/>
    <col min="7" max="7" width="15.7109375" style="24" customWidth="1"/>
    <col min="8" max="13" width="9" style="5" customWidth="1"/>
    <col min="14" max="16384" width="9.140625" style="5"/>
  </cols>
  <sheetData>
    <row r="1" spans="1:8" s="88" customFormat="1" ht="20.100000000000001" customHeight="1" x14ac:dyDescent="0.25">
      <c r="A1" s="95" t="s">
        <v>37</v>
      </c>
      <c r="B1" s="75" t="s">
        <v>4</v>
      </c>
      <c r="C1" s="75" t="s">
        <v>38</v>
      </c>
      <c r="D1" s="75" t="s">
        <v>9</v>
      </c>
      <c r="E1" s="75" t="s">
        <v>20</v>
      </c>
      <c r="F1" s="125" t="s">
        <v>2</v>
      </c>
      <c r="G1" s="75" t="s">
        <v>39</v>
      </c>
      <c r="H1" s="4"/>
    </row>
    <row r="2" spans="1:8" s="129" customFormat="1" ht="20.100000000000001" customHeight="1" x14ac:dyDescent="0.25">
      <c r="A2" s="63">
        <v>1</v>
      </c>
      <c r="B2" s="63" t="s">
        <v>90</v>
      </c>
      <c r="C2" s="92">
        <v>0.375</v>
      </c>
      <c r="D2" s="63" t="s">
        <v>635</v>
      </c>
      <c r="E2" s="63" t="s">
        <v>507</v>
      </c>
      <c r="F2" s="123" t="s">
        <v>898</v>
      </c>
      <c r="G2" s="79" t="s">
        <v>214</v>
      </c>
    </row>
    <row r="3" spans="1:8" s="129" customFormat="1" ht="20.100000000000001" customHeight="1" x14ac:dyDescent="0.25">
      <c r="A3" s="63">
        <v>1</v>
      </c>
      <c r="B3" s="63" t="s">
        <v>90</v>
      </c>
      <c r="C3" s="92">
        <v>0.375</v>
      </c>
      <c r="D3" s="63" t="s">
        <v>635</v>
      </c>
      <c r="E3" s="63" t="s">
        <v>507</v>
      </c>
      <c r="F3" s="123" t="s">
        <v>899</v>
      </c>
      <c r="G3" s="79" t="s">
        <v>214</v>
      </c>
    </row>
    <row r="4" spans="1:8" s="129" customFormat="1" ht="20.100000000000001" customHeight="1" x14ac:dyDescent="0.25">
      <c r="A4" s="63">
        <v>1</v>
      </c>
      <c r="B4" s="63" t="s">
        <v>90</v>
      </c>
      <c r="C4" s="92">
        <v>0.375</v>
      </c>
      <c r="D4" s="63" t="s">
        <v>635</v>
      </c>
      <c r="E4" s="63" t="s">
        <v>507</v>
      </c>
      <c r="F4" s="123" t="s">
        <v>928</v>
      </c>
      <c r="G4" s="79" t="s">
        <v>214</v>
      </c>
    </row>
    <row r="5" spans="1:8" s="129" customFormat="1" ht="20.100000000000001" customHeight="1" x14ac:dyDescent="0.25">
      <c r="A5" s="63">
        <v>1</v>
      </c>
      <c r="B5" s="63" t="s">
        <v>90</v>
      </c>
      <c r="C5" s="92">
        <v>0.375</v>
      </c>
      <c r="D5" s="63" t="s">
        <v>635</v>
      </c>
      <c r="E5" s="63" t="s">
        <v>507</v>
      </c>
      <c r="F5" s="123" t="s">
        <v>557</v>
      </c>
      <c r="G5" s="79" t="s">
        <v>214</v>
      </c>
    </row>
    <row r="6" spans="1:8" s="129" customFormat="1" ht="20.100000000000001" customHeight="1" x14ac:dyDescent="0.25">
      <c r="A6" s="63">
        <v>1</v>
      </c>
      <c r="B6" s="63" t="s">
        <v>90</v>
      </c>
      <c r="C6" s="92">
        <v>0.375</v>
      </c>
      <c r="D6" s="63" t="s">
        <v>635</v>
      </c>
      <c r="E6" s="63" t="s">
        <v>507</v>
      </c>
      <c r="F6" s="123" t="s">
        <v>910</v>
      </c>
      <c r="G6" s="79" t="s">
        <v>214</v>
      </c>
    </row>
    <row r="7" spans="1:8" s="129" customFormat="1" ht="20.100000000000001" customHeight="1" x14ac:dyDescent="0.25">
      <c r="A7" s="63">
        <v>1</v>
      </c>
      <c r="B7" s="63" t="s">
        <v>90</v>
      </c>
      <c r="C7" s="92">
        <v>0.375</v>
      </c>
      <c r="D7" s="63" t="s">
        <v>635</v>
      </c>
      <c r="E7" s="63" t="s">
        <v>507</v>
      </c>
      <c r="F7" s="123" t="s">
        <v>934</v>
      </c>
      <c r="G7" s="79" t="s">
        <v>214</v>
      </c>
    </row>
    <row r="8" spans="1:8" s="129" customFormat="1" ht="20.100000000000001" customHeight="1" x14ac:dyDescent="0.25">
      <c r="A8" s="63">
        <v>1</v>
      </c>
      <c r="B8" s="63" t="s">
        <v>90</v>
      </c>
      <c r="C8" s="92">
        <v>0.375</v>
      </c>
      <c r="D8" s="63" t="s">
        <v>635</v>
      </c>
      <c r="E8" s="63" t="s">
        <v>507</v>
      </c>
      <c r="F8" s="123" t="s">
        <v>1018</v>
      </c>
      <c r="G8" s="79" t="s">
        <v>214</v>
      </c>
    </row>
    <row r="9" spans="1:8" s="129" customFormat="1" ht="20.100000000000001" customHeight="1" x14ac:dyDescent="0.25">
      <c r="A9" s="63">
        <v>1</v>
      </c>
      <c r="B9" s="63" t="s">
        <v>90</v>
      </c>
      <c r="C9" s="92">
        <v>0.375</v>
      </c>
      <c r="D9" s="63" t="s">
        <v>635</v>
      </c>
      <c r="E9" s="63" t="s">
        <v>507</v>
      </c>
      <c r="F9" s="123" t="s">
        <v>917</v>
      </c>
      <c r="G9" s="79" t="s">
        <v>214</v>
      </c>
    </row>
    <row r="10" spans="1:8" s="129" customFormat="1" ht="20.100000000000001" customHeight="1" x14ac:dyDescent="0.25">
      <c r="A10" s="63">
        <v>1</v>
      </c>
      <c r="B10" s="63" t="s">
        <v>90</v>
      </c>
      <c r="C10" s="92">
        <v>0.375</v>
      </c>
      <c r="D10" s="63" t="s">
        <v>635</v>
      </c>
      <c r="E10" s="63" t="s">
        <v>507</v>
      </c>
      <c r="F10" s="123" t="s">
        <v>626</v>
      </c>
      <c r="G10" s="79" t="s">
        <v>214</v>
      </c>
    </row>
    <row r="11" spans="1:8" s="129" customFormat="1" ht="20.100000000000001" customHeight="1" x14ac:dyDescent="0.25">
      <c r="A11" s="87">
        <v>1</v>
      </c>
      <c r="B11" s="79" t="s">
        <v>90</v>
      </c>
      <c r="C11" s="89">
        <v>0.375</v>
      </c>
      <c r="D11" s="63" t="s">
        <v>145</v>
      </c>
      <c r="E11" s="79" t="s">
        <v>84</v>
      </c>
      <c r="F11" s="123" t="s">
        <v>1005</v>
      </c>
      <c r="G11" s="63" t="s">
        <v>86</v>
      </c>
    </row>
    <row r="12" spans="1:8" s="129" customFormat="1" ht="20.100000000000001" customHeight="1" x14ac:dyDescent="0.25">
      <c r="A12" s="87">
        <v>1</v>
      </c>
      <c r="B12" s="79" t="s">
        <v>90</v>
      </c>
      <c r="C12" s="89">
        <v>0.375</v>
      </c>
      <c r="D12" s="63" t="s">
        <v>145</v>
      </c>
      <c r="E12" s="79" t="s">
        <v>84</v>
      </c>
      <c r="F12" s="123" t="s">
        <v>1006</v>
      </c>
      <c r="G12" s="63" t="s">
        <v>86</v>
      </c>
    </row>
    <row r="13" spans="1:8" s="129" customFormat="1" ht="20.100000000000001" customHeight="1" x14ac:dyDescent="0.25">
      <c r="A13" s="87">
        <v>1</v>
      </c>
      <c r="B13" s="79" t="s">
        <v>90</v>
      </c>
      <c r="C13" s="89">
        <v>0.375</v>
      </c>
      <c r="D13" s="63" t="s">
        <v>145</v>
      </c>
      <c r="E13" s="79" t="s">
        <v>277</v>
      </c>
      <c r="F13" s="123" t="s">
        <v>966</v>
      </c>
      <c r="G13" s="63" t="s">
        <v>86</v>
      </c>
    </row>
    <row r="14" spans="1:8" s="129" customFormat="1" ht="20.100000000000001" customHeight="1" x14ac:dyDescent="0.25">
      <c r="A14" s="87">
        <v>1</v>
      </c>
      <c r="B14" s="79" t="s">
        <v>90</v>
      </c>
      <c r="C14" s="89">
        <v>0.375</v>
      </c>
      <c r="D14" s="63" t="s">
        <v>145</v>
      </c>
      <c r="E14" s="79" t="s">
        <v>299</v>
      </c>
      <c r="F14" s="123" t="s">
        <v>1007</v>
      </c>
      <c r="G14" s="63" t="s">
        <v>86</v>
      </c>
    </row>
    <row r="15" spans="1:8" s="129" customFormat="1" ht="20.100000000000001" customHeight="1" x14ac:dyDescent="0.25">
      <c r="A15" s="87">
        <v>1</v>
      </c>
      <c r="B15" s="79" t="s">
        <v>90</v>
      </c>
      <c r="C15" s="89">
        <v>0.375</v>
      </c>
      <c r="D15" s="63" t="s">
        <v>145</v>
      </c>
      <c r="E15" s="79" t="s">
        <v>299</v>
      </c>
      <c r="F15" s="123" t="s">
        <v>1008</v>
      </c>
      <c r="G15" s="63" t="s">
        <v>86</v>
      </c>
    </row>
    <row r="16" spans="1:8" s="129" customFormat="1" ht="20.100000000000001" customHeight="1" x14ac:dyDescent="0.25">
      <c r="A16" s="87">
        <v>1</v>
      </c>
      <c r="B16" s="79" t="s">
        <v>90</v>
      </c>
      <c r="C16" s="89">
        <v>0.375</v>
      </c>
      <c r="D16" s="63" t="s">
        <v>145</v>
      </c>
      <c r="E16" s="79" t="s">
        <v>277</v>
      </c>
      <c r="F16" s="123" t="s">
        <v>967</v>
      </c>
      <c r="G16" s="63" t="s">
        <v>86</v>
      </c>
    </row>
    <row r="17" spans="1:7" s="129" customFormat="1" ht="20.100000000000001" customHeight="1" x14ac:dyDescent="0.25">
      <c r="A17" s="87">
        <v>1</v>
      </c>
      <c r="B17" s="79" t="s">
        <v>90</v>
      </c>
      <c r="C17" s="89">
        <v>0.375</v>
      </c>
      <c r="D17" s="63" t="s">
        <v>145</v>
      </c>
      <c r="E17" s="79" t="s">
        <v>300</v>
      </c>
      <c r="F17" s="123" t="s">
        <v>968</v>
      </c>
      <c r="G17" s="63" t="s">
        <v>86</v>
      </c>
    </row>
    <row r="18" spans="1:7" s="129" customFormat="1" ht="20.100000000000001" customHeight="1" x14ac:dyDescent="0.25">
      <c r="A18" s="87">
        <v>1</v>
      </c>
      <c r="B18" s="79" t="s">
        <v>90</v>
      </c>
      <c r="C18" s="89">
        <v>0.375</v>
      </c>
      <c r="D18" s="63" t="s">
        <v>145</v>
      </c>
      <c r="E18" s="79" t="s">
        <v>285</v>
      </c>
      <c r="F18" s="123" t="s">
        <v>969</v>
      </c>
      <c r="G18" s="63" t="s">
        <v>86</v>
      </c>
    </row>
    <row r="19" spans="1:7" s="129" customFormat="1" ht="20.100000000000001" customHeight="1" x14ac:dyDescent="0.25">
      <c r="A19" s="87">
        <v>1</v>
      </c>
      <c r="B19" s="79" t="s">
        <v>90</v>
      </c>
      <c r="C19" s="89">
        <v>0.375</v>
      </c>
      <c r="D19" s="63" t="s">
        <v>145</v>
      </c>
      <c r="E19" s="79" t="s">
        <v>277</v>
      </c>
      <c r="F19" s="123" t="s">
        <v>1009</v>
      </c>
      <c r="G19" s="63" t="s">
        <v>86</v>
      </c>
    </row>
    <row r="20" spans="1:7" s="129" customFormat="1" ht="20.100000000000001" customHeight="1" x14ac:dyDescent="0.25">
      <c r="A20" s="63">
        <v>1</v>
      </c>
      <c r="B20" s="63" t="s">
        <v>90</v>
      </c>
      <c r="C20" s="92">
        <v>0.375</v>
      </c>
      <c r="D20" s="63" t="s">
        <v>276</v>
      </c>
      <c r="E20" s="63" t="s">
        <v>507</v>
      </c>
      <c r="F20" s="123" t="s">
        <v>924</v>
      </c>
      <c r="G20" s="79" t="s">
        <v>214</v>
      </c>
    </row>
    <row r="21" spans="1:7" s="129" customFormat="1" ht="20.100000000000001" customHeight="1" x14ac:dyDescent="0.25">
      <c r="A21" s="63">
        <v>1</v>
      </c>
      <c r="B21" s="63" t="s">
        <v>90</v>
      </c>
      <c r="C21" s="92">
        <v>0.375</v>
      </c>
      <c r="D21" s="63" t="s">
        <v>276</v>
      </c>
      <c r="E21" s="63" t="s">
        <v>507</v>
      </c>
      <c r="F21" s="123" t="s">
        <v>514</v>
      </c>
      <c r="G21" s="79" t="s">
        <v>214</v>
      </c>
    </row>
    <row r="22" spans="1:7" s="129" customFormat="1" ht="20.100000000000001" customHeight="1" x14ac:dyDescent="0.25">
      <c r="A22" s="63">
        <v>1</v>
      </c>
      <c r="B22" s="63" t="s">
        <v>90</v>
      </c>
      <c r="C22" s="92">
        <v>0.375</v>
      </c>
      <c r="D22" s="63" t="s">
        <v>276</v>
      </c>
      <c r="E22" s="63" t="s">
        <v>639</v>
      </c>
      <c r="F22" s="123" t="s">
        <v>524</v>
      </c>
      <c r="G22" s="79" t="s">
        <v>214</v>
      </c>
    </row>
    <row r="23" spans="1:7" s="129" customFormat="1" ht="20.100000000000001" customHeight="1" x14ac:dyDescent="0.25">
      <c r="A23" s="63">
        <v>1</v>
      </c>
      <c r="B23" s="63" t="s">
        <v>90</v>
      </c>
      <c r="C23" s="92">
        <v>0.375</v>
      </c>
      <c r="D23" s="63" t="s">
        <v>276</v>
      </c>
      <c r="E23" s="63" t="s">
        <v>507</v>
      </c>
      <c r="F23" s="123" t="s">
        <v>529</v>
      </c>
      <c r="G23" s="79" t="s">
        <v>214</v>
      </c>
    </row>
    <row r="24" spans="1:7" s="129" customFormat="1" ht="20.100000000000001" customHeight="1" x14ac:dyDescent="0.25">
      <c r="A24" s="63">
        <v>1</v>
      </c>
      <c r="B24" s="63" t="s">
        <v>90</v>
      </c>
      <c r="C24" s="92">
        <v>0.375</v>
      </c>
      <c r="D24" s="63" t="s">
        <v>276</v>
      </c>
      <c r="E24" s="63" t="s">
        <v>507</v>
      </c>
      <c r="F24" s="123" t="s">
        <v>632</v>
      </c>
      <c r="G24" s="79" t="s">
        <v>214</v>
      </c>
    </row>
    <row r="25" spans="1:7" s="129" customFormat="1" ht="20.100000000000001" customHeight="1" x14ac:dyDescent="0.25">
      <c r="A25" s="63">
        <v>1</v>
      </c>
      <c r="B25" s="63" t="s">
        <v>90</v>
      </c>
      <c r="C25" s="92">
        <v>0.375</v>
      </c>
      <c r="D25" s="63" t="s">
        <v>276</v>
      </c>
      <c r="E25" s="63" t="s">
        <v>507</v>
      </c>
      <c r="F25" s="123" t="s">
        <v>908</v>
      </c>
      <c r="G25" s="79" t="s">
        <v>214</v>
      </c>
    </row>
    <row r="26" spans="1:7" s="129" customFormat="1" ht="20.100000000000001" customHeight="1" x14ac:dyDescent="0.25">
      <c r="A26" s="63">
        <v>1</v>
      </c>
      <c r="B26" s="63" t="s">
        <v>90</v>
      </c>
      <c r="C26" s="92">
        <v>0.375</v>
      </c>
      <c r="D26" s="63" t="s">
        <v>276</v>
      </c>
      <c r="E26" s="63" t="s">
        <v>507</v>
      </c>
      <c r="F26" s="123" t="s">
        <v>579</v>
      </c>
      <c r="G26" s="79" t="s">
        <v>214</v>
      </c>
    </row>
    <row r="27" spans="1:7" s="129" customFormat="1" ht="20.100000000000001" customHeight="1" x14ac:dyDescent="0.25">
      <c r="A27" s="63">
        <v>1</v>
      </c>
      <c r="B27" s="63" t="s">
        <v>90</v>
      </c>
      <c r="C27" s="92">
        <v>0.375</v>
      </c>
      <c r="D27" s="63" t="s">
        <v>276</v>
      </c>
      <c r="E27" s="63" t="s">
        <v>507</v>
      </c>
      <c r="F27" s="123" t="s">
        <v>937</v>
      </c>
      <c r="G27" s="79" t="s">
        <v>214</v>
      </c>
    </row>
    <row r="28" spans="1:7" s="129" customFormat="1" ht="20.100000000000001" customHeight="1" x14ac:dyDescent="0.25">
      <c r="A28" s="63">
        <v>1</v>
      </c>
      <c r="B28" s="63" t="s">
        <v>90</v>
      </c>
      <c r="C28" s="92">
        <v>0.375</v>
      </c>
      <c r="D28" s="63" t="s">
        <v>276</v>
      </c>
      <c r="E28" s="63" t="s">
        <v>507</v>
      </c>
      <c r="F28" s="123" t="s">
        <v>1017</v>
      </c>
      <c r="G28" s="79" t="s">
        <v>214</v>
      </c>
    </row>
    <row r="29" spans="1:7" s="129" customFormat="1" ht="20.100000000000001" customHeight="1" x14ac:dyDescent="0.25">
      <c r="A29" s="87">
        <v>2</v>
      </c>
      <c r="B29" s="63" t="s">
        <v>238</v>
      </c>
      <c r="C29" s="89">
        <v>0.38194444444444442</v>
      </c>
      <c r="D29" s="63" t="s">
        <v>417</v>
      </c>
      <c r="E29" s="63" t="s">
        <v>275</v>
      </c>
      <c r="F29" s="123" t="s">
        <v>769</v>
      </c>
      <c r="G29" s="63" t="s">
        <v>214</v>
      </c>
    </row>
    <row r="30" spans="1:7" s="129" customFormat="1" ht="20.100000000000001" customHeight="1" x14ac:dyDescent="0.25">
      <c r="A30" s="87">
        <v>2</v>
      </c>
      <c r="B30" s="63" t="s">
        <v>238</v>
      </c>
      <c r="C30" s="89">
        <v>0.38194444444444442</v>
      </c>
      <c r="D30" s="63" t="s">
        <v>417</v>
      </c>
      <c r="E30" s="63" t="s">
        <v>275</v>
      </c>
      <c r="F30" s="123" t="s">
        <v>803</v>
      </c>
      <c r="G30" s="63" t="s">
        <v>214</v>
      </c>
    </row>
    <row r="31" spans="1:7" s="129" customFormat="1" ht="20.100000000000001" customHeight="1" x14ac:dyDescent="0.25">
      <c r="A31" s="24">
        <v>2</v>
      </c>
      <c r="B31" s="24" t="s">
        <v>238</v>
      </c>
      <c r="C31" s="111">
        <v>0.38194444444444442</v>
      </c>
      <c r="D31" s="24" t="s">
        <v>642</v>
      </c>
      <c r="E31" s="63" t="s">
        <v>639</v>
      </c>
      <c r="F31" s="88" t="s">
        <v>940</v>
      </c>
      <c r="G31" s="79" t="s">
        <v>214</v>
      </c>
    </row>
    <row r="32" spans="1:7" s="129" customFormat="1" ht="20.100000000000001" customHeight="1" x14ac:dyDescent="0.25">
      <c r="A32" s="24">
        <v>2</v>
      </c>
      <c r="B32" s="24" t="s">
        <v>238</v>
      </c>
      <c r="C32" s="111">
        <v>0.38194444444444442</v>
      </c>
      <c r="D32" s="24" t="s">
        <v>642</v>
      </c>
      <c r="E32" s="63" t="s">
        <v>639</v>
      </c>
      <c r="F32" s="88" t="s">
        <v>939</v>
      </c>
      <c r="G32" s="79" t="s">
        <v>214</v>
      </c>
    </row>
    <row r="33" spans="1:7" s="129" customFormat="1" ht="20.100000000000001" customHeight="1" x14ac:dyDescent="0.25">
      <c r="A33" s="63">
        <v>2</v>
      </c>
      <c r="B33" s="63" t="s">
        <v>238</v>
      </c>
      <c r="C33" s="89">
        <v>0.38194444444444442</v>
      </c>
      <c r="D33" s="63" t="s">
        <v>283</v>
      </c>
      <c r="E33" s="79" t="s">
        <v>279</v>
      </c>
      <c r="F33" s="123" t="s">
        <v>808</v>
      </c>
      <c r="G33" s="79" t="s">
        <v>86</v>
      </c>
    </row>
    <row r="34" spans="1:7" s="129" customFormat="1" ht="20.100000000000001" customHeight="1" x14ac:dyDescent="0.25">
      <c r="A34" s="63">
        <v>2</v>
      </c>
      <c r="B34" s="63" t="s">
        <v>238</v>
      </c>
      <c r="C34" s="89">
        <v>0.38194444444444442</v>
      </c>
      <c r="D34" s="63" t="s">
        <v>283</v>
      </c>
      <c r="E34" s="79" t="s">
        <v>279</v>
      </c>
      <c r="F34" s="123" t="s">
        <v>970</v>
      </c>
      <c r="G34" s="63" t="s">
        <v>86</v>
      </c>
    </row>
    <row r="35" spans="1:7" s="129" customFormat="1" ht="20.100000000000001" customHeight="1" x14ac:dyDescent="0.25">
      <c r="A35" s="63">
        <v>2</v>
      </c>
      <c r="B35" s="79" t="s">
        <v>238</v>
      </c>
      <c r="C35" s="92">
        <v>0.38194444444444442</v>
      </c>
      <c r="D35" s="63" t="s">
        <v>323</v>
      </c>
      <c r="E35" s="63" t="s">
        <v>300</v>
      </c>
      <c r="F35" s="123" t="s">
        <v>309</v>
      </c>
      <c r="G35" s="63" t="s">
        <v>86</v>
      </c>
    </row>
    <row r="36" spans="1:7" s="129" customFormat="1" ht="20.100000000000001" customHeight="1" x14ac:dyDescent="0.25">
      <c r="A36" s="63">
        <v>2</v>
      </c>
      <c r="B36" s="79" t="s">
        <v>238</v>
      </c>
      <c r="C36" s="92">
        <v>0.38194444444444442</v>
      </c>
      <c r="D36" s="63" t="s">
        <v>323</v>
      </c>
      <c r="E36" s="63" t="s">
        <v>300</v>
      </c>
      <c r="F36" s="123" t="s">
        <v>321</v>
      </c>
      <c r="G36" s="79" t="s">
        <v>86</v>
      </c>
    </row>
    <row r="37" spans="1:7" s="129" customFormat="1" ht="20.100000000000001" customHeight="1" x14ac:dyDescent="0.25">
      <c r="A37" s="63">
        <v>2</v>
      </c>
      <c r="B37" s="63" t="s">
        <v>238</v>
      </c>
      <c r="C37" s="92">
        <v>0.38194444444444442</v>
      </c>
      <c r="D37" s="63" t="s">
        <v>634</v>
      </c>
      <c r="E37" s="63" t="s">
        <v>507</v>
      </c>
      <c r="F37" s="123" t="s">
        <v>518</v>
      </c>
      <c r="G37" s="79" t="s">
        <v>214</v>
      </c>
    </row>
    <row r="38" spans="1:7" s="129" customFormat="1" ht="20.100000000000001" customHeight="1" x14ac:dyDescent="0.25">
      <c r="A38" s="63">
        <v>2</v>
      </c>
      <c r="B38" s="63" t="s">
        <v>238</v>
      </c>
      <c r="C38" s="92">
        <v>0.38194444444444442</v>
      </c>
      <c r="D38" s="63" t="s">
        <v>634</v>
      </c>
      <c r="E38" s="63" t="s">
        <v>507</v>
      </c>
      <c r="F38" s="123" t="s">
        <v>566</v>
      </c>
      <c r="G38" s="79" t="s">
        <v>214</v>
      </c>
    </row>
    <row r="39" spans="1:7" s="129" customFormat="1" ht="20.100000000000001" customHeight="1" x14ac:dyDescent="0.25">
      <c r="A39" s="24">
        <v>2</v>
      </c>
      <c r="B39" s="24" t="s">
        <v>238</v>
      </c>
      <c r="C39" s="89">
        <v>0.38194444444444442</v>
      </c>
      <c r="D39" s="63" t="s">
        <v>680</v>
      </c>
      <c r="E39" s="63" t="s">
        <v>215</v>
      </c>
      <c r="F39" s="88" t="s">
        <v>973</v>
      </c>
      <c r="G39" s="79" t="s">
        <v>214</v>
      </c>
    </row>
    <row r="40" spans="1:7" s="129" customFormat="1" ht="20.100000000000001" customHeight="1" x14ac:dyDescent="0.25">
      <c r="A40" s="24">
        <v>2</v>
      </c>
      <c r="B40" s="24" t="s">
        <v>238</v>
      </c>
      <c r="C40" s="89">
        <v>0.38194444444444442</v>
      </c>
      <c r="D40" s="63" t="s">
        <v>680</v>
      </c>
      <c r="E40" s="63" t="s">
        <v>215</v>
      </c>
      <c r="F40" s="88" t="s">
        <v>972</v>
      </c>
      <c r="G40" s="79" t="s">
        <v>214</v>
      </c>
    </row>
    <row r="41" spans="1:7" s="129" customFormat="1" ht="20.100000000000001" customHeight="1" x14ac:dyDescent="0.25">
      <c r="A41" s="63">
        <v>2</v>
      </c>
      <c r="B41" s="63" t="s">
        <v>238</v>
      </c>
      <c r="C41" s="89">
        <v>0.38194444444444442</v>
      </c>
      <c r="D41" s="63" t="s">
        <v>357</v>
      </c>
      <c r="E41" s="63" t="s">
        <v>277</v>
      </c>
      <c r="F41" s="123" t="s">
        <v>822</v>
      </c>
      <c r="G41" s="63" t="s">
        <v>86</v>
      </c>
    </row>
    <row r="42" spans="1:7" s="129" customFormat="1" ht="20.100000000000001" customHeight="1" x14ac:dyDescent="0.25">
      <c r="A42" s="63">
        <v>2</v>
      </c>
      <c r="B42" s="63" t="s">
        <v>238</v>
      </c>
      <c r="C42" s="89">
        <v>0.38194444444444442</v>
      </c>
      <c r="D42" s="63" t="s">
        <v>357</v>
      </c>
      <c r="E42" s="63" t="s">
        <v>277</v>
      </c>
      <c r="F42" s="123" t="s">
        <v>823</v>
      </c>
      <c r="G42" s="63" t="s">
        <v>86</v>
      </c>
    </row>
    <row r="43" spans="1:7" s="129" customFormat="1" ht="20.100000000000001" customHeight="1" x14ac:dyDescent="0.25">
      <c r="A43" s="63">
        <v>2</v>
      </c>
      <c r="B43" s="63" t="s">
        <v>238</v>
      </c>
      <c r="C43" s="89">
        <v>0.38194444444444442</v>
      </c>
      <c r="D43" s="63" t="s">
        <v>145</v>
      </c>
      <c r="E43" s="63" t="s">
        <v>299</v>
      </c>
      <c r="F43" s="123" t="s">
        <v>971</v>
      </c>
      <c r="G43" s="63" t="s">
        <v>214</v>
      </c>
    </row>
    <row r="44" spans="1:7" s="129" customFormat="1" ht="20.100000000000001" customHeight="1" x14ac:dyDescent="0.25">
      <c r="A44" s="63">
        <v>2</v>
      </c>
      <c r="B44" s="63" t="s">
        <v>238</v>
      </c>
      <c r="C44" s="89">
        <v>0.38194444444444442</v>
      </c>
      <c r="D44" s="63" t="s">
        <v>145</v>
      </c>
      <c r="E44" s="63" t="s">
        <v>277</v>
      </c>
      <c r="F44" s="123" t="s">
        <v>820</v>
      </c>
      <c r="G44" s="63" t="s">
        <v>214</v>
      </c>
    </row>
    <row r="45" spans="1:7" s="129" customFormat="1" ht="20.100000000000001" customHeight="1" x14ac:dyDescent="0.25">
      <c r="A45" s="87">
        <v>2</v>
      </c>
      <c r="B45" s="63" t="s">
        <v>238</v>
      </c>
      <c r="C45" s="89">
        <v>0.38194444444444442</v>
      </c>
      <c r="D45" s="63" t="s">
        <v>965</v>
      </c>
      <c r="E45" s="79" t="s">
        <v>229</v>
      </c>
      <c r="F45" s="97" t="s">
        <v>857</v>
      </c>
      <c r="G45" s="79" t="s">
        <v>86</v>
      </c>
    </row>
    <row r="46" spans="1:7" s="129" customFormat="1" ht="20.100000000000001" customHeight="1" x14ac:dyDescent="0.25">
      <c r="A46" s="87">
        <v>2</v>
      </c>
      <c r="B46" s="63" t="s">
        <v>238</v>
      </c>
      <c r="C46" s="89">
        <v>0.38194444444444442</v>
      </c>
      <c r="D46" s="63" t="s">
        <v>965</v>
      </c>
      <c r="E46" s="79" t="s">
        <v>229</v>
      </c>
      <c r="F46" s="97" t="s">
        <v>858</v>
      </c>
      <c r="G46" s="79" t="s">
        <v>86</v>
      </c>
    </row>
    <row r="47" spans="1:7" s="129" customFormat="1" ht="20.100000000000001" customHeight="1" x14ac:dyDescent="0.25">
      <c r="A47" s="79">
        <v>2</v>
      </c>
      <c r="B47" s="79" t="s">
        <v>238</v>
      </c>
      <c r="C47" s="89">
        <v>0.38194444444444442</v>
      </c>
      <c r="D47" s="79" t="s">
        <v>492</v>
      </c>
      <c r="E47" s="63" t="s">
        <v>247</v>
      </c>
      <c r="F47" s="123" t="s">
        <v>885</v>
      </c>
      <c r="G47" s="63" t="s">
        <v>86</v>
      </c>
    </row>
    <row r="48" spans="1:7" s="129" customFormat="1" ht="20.100000000000001" customHeight="1" x14ac:dyDescent="0.25">
      <c r="A48" s="79">
        <v>2</v>
      </c>
      <c r="B48" s="79" t="s">
        <v>238</v>
      </c>
      <c r="C48" s="89">
        <v>0.38194444444444442</v>
      </c>
      <c r="D48" s="79" t="s">
        <v>492</v>
      </c>
      <c r="E48" s="63" t="s">
        <v>247</v>
      </c>
      <c r="F48" s="123" t="s">
        <v>884</v>
      </c>
      <c r="G48" s="63" t="s">
        <v>86</v>
      </c>
    </row>
    <row r="49" spans="1:10" s="129" customFormat="1" ht="20.100000000000001" customHeight="1" x14ac:dyDescent="0.25">
      <c r="A49" s="87">
        <v>3</v>
      </c>
      <c r="B49" s="63" t="s">
        <v>272</v>
      </c>
      <c r="C49" s="89">
        <v>0.3888888888888889</v>
      </c>
      <c r="D49" s="63" t="s">
        <v>417</v>
      </c>
      <c r="E49" s="63" t="s">
        <v>275</v>
      </c>
      <c r="F49" s="123" t="s">
        <v>780</v>
      </c>
      <c r="G49" s="63" t="s">
        <v>214</v>
      </c>
    </row>
    <row r="50" spans="1:10" s="129" customFormat="1" ht="20.100000000000001" customHeight="1" x14ac:dyDescent="0.25">
      <c r="A50" s="87">
        <v>3</v>
      </c>
      <c r="B50" s="63" t="s">
        <v>272</v>
      </c>
      <c r="C50" s="89">
        <v>0.3888888888888889</v>
      </c>
      <c r="D50" s="63" t="s">
        <v>417</v>
      </c>
      <c r="E50" s="63" t="s">
        <v>275</v>
      </c>
      <c r="F50" s="123" t="s">
        <v>802</v>
      </c>
      <c r="G50" s="63" t="s">
        <v>214</v>
      </c>
    </row>
    <row r="51" spans="1:10" s="129" customFormat="1" ht="20.100000000000001" customHeight="1" x14ac:dyDescent="0.25">
      <c r="A51" s="79">
        <v>3</v>
      </c>
      <c r="B51" s="63" t="s">
        <v>272</v>
      </c>
      <c r="C51" s="92">
        <v>0.3888888888888889</v>
      </c>
      <c r="D51" s="63" t="s">
        <v>635</v>
      </c>
      <c r="E51" s="63" t="s">
        <v>507</v>
      </c>
      <c r="F51" s="123" t="s">
        <v>608</v>
      </c>
      <c r="G51" s="79" t="s">
        <v>214</v>
      </c>
    </row>
    <row r="52" spans="1:10" s="129" customFormat="1" ht="20.100000000000001" customHeight="1" x14ac:dyDescent="0.25">
      <c r="A52" s="79">
        <v>3</v>
      </c>
      <c r="B52" s="63" t="s">
        <v>272</v>
      </c>
      <c r="C52" s="92">
        <v>0.3888888888888889</v>
      </c>
      <c r="D52" s="63" t="s">
        <v>635</v>
      </c>
      <c r="E52" s="63" t="s">
        <v>507</v>
      </c>
      <c r="F52" s="123" t="s">
        <v>629</v>
      </c>
      <c r="G52" s="79" t="s">
        <v>214</v>
      </c>
    </row>
    <row r="53" spans="1:10" s="129" customFormat="1" ht="20.100000000000001" customHeight="1" x14ac:dyDescent="0.25">
      <c r="A53" s="63">
        <v>3</v>
      </c>
      <c r="B53" s="63" t="s">
        <v>272</v>
      </c>
      <c r="C53" s="92">
        <v>0.3888888888888889</v>
      </c>
      <c r="D53" s="63" t="s">
        <v>636</v>
      </c>
      <c r="E53" s="63" t="s">
        <v>507</v>
      </c>
      <c r="F53" s="123" t="s">
        <v>539</v>
      </c>
      <c r="G53" s="79" t="s">
        <v>214</v>
      </c>
    </row>
    <row r="54" spans="1:10" s="129" customFormat="1" ht="20.100000000000001" customHeight="1" x14ac:dyDescent="0.25">
      <c r="A54" s="63">
        <v>3</v>
      </c>
      <c r="B54" s="63" t="s">
        <v>272</v>
      </c>
      <c r="C54" s="92">
        <v>0.3888888888888889</v>
      </c>
      <c r="D54" s="63" t="s">
        <v>636</v>
      </c>
      <c r="E54" s="63" t="s">
        <v>507</v>
      </c>
      <c r="F54" s="123" t="s">
        <v>909</v>
      </c>
      <c r="G54" s="79" t="s">
        <v>214</v>
      </c>
    </row>
    <row r="55" spans="1:10" s="129" customFormat="1" ht="20.100000000000001" customHeight="1" x14ac:dyDescent="0.25">
      <c r="A55" s="87">
        <v>3</v>
      </c>
      <c r="B55" s="63" t="s">
        <v>272</v>
      </c>
      <c r="C55" s="89">
        <v>0.3888888888888889</v>
      </c>
      <c r="D55" s="63" t="s">
        <v>358</v>
      </c>
      <c r="E55" s="63" t="s">
        <v>277</v>
      </c>
      <c r="F55" s="123" t="s">
        <v>815</v>
      </c>
      <c r="G55" s="63" t="s">
        <v>86</v>
      </c>
    </row>
    <row r="56" spans="1:10" s="129" customFormat="1" ht="20.100000000000001" customHeight="1" x14ac:dyDescent="0.25">
      <c r="A56" s="87">
        <v>3</v>
      </c>
      <c r="B56" s="63" t="s">
        <v>272</v>
      </c>
      <c r="C56" s="89">
        <v>0.3888888888888889</v>
      </c>
      <c r="D56" s="63" t="s">
        <v>358</v>
      </c>
      <c r="E56" s="63" t="s">
        <v>277</v>
      </c>
      <c r="F56" s="123" t="s">
        <v>817</v>
      </c>
      <c r="G56" s="63" t="s">
        <v>86</v>
      </c>
    </row>
    <row r="57" spans="1:10" s="88" customFormat="1" ht="20.100000000000001" customHeight="1" x14ac:dyDescent="0.25">
      <c r="A57" s="79">
        <v>3</v>
      </c>
      <c r="B57" s="79" t="s">
        <v>272</v>
      </c>
      <c r="C57" s="92">
        <v>0.3888888888888889</v>
      </c>
      <c r="D57" s="79" t="s">
        <v>41</v>
      </c>
      <c r="E57" s="63" t="s">
        <v>277</v>
      </c>
      <c r="F57" s="123" t="s">
        <v>974</v>
      </c>
      <c r="G57" s="63" t="s">
        <v>86</v>
      </c>
      <c r="I57" s="129"/>
      <c r="J57" s="129"/>
    </row>
    <row r="58" spans="1:10" s="88" customFormat="1" ht="20.100000000000001" customHeight="1" x14ac:dyDescent="0.25">
      <c r="A58" s="79">
        <v>3</v>
      </c>
      <c r="B58" s="79" t="s">
        <v>272</v>
      </c>
      <c r="C58" s="92">
        <v>0.3888888888888889</v>
      </c>
      <c r="D58" s="79" t="s">
        <v>41</v>
      </c>
      <c r="E58" s="63" t="s">
        <v>277</v>
      </c>
      <c r="F58" s="123" t="s">
        <v>818</v>
      </c>
      <c r="G58" s="63" t="s">
        <v>86</v>
      </c>
      <c r="I58" s="129"/>
      <c r="J58" s="129"/>
    </row>
    <row r="59" spans="1:10" s="88" customFormat="1" ht="20.100000000000001" customHeight="1" x14ac:dyDescent="0.25">
      <c r="A59" s="87">
        <v>3</v>
      </c>
      <c r="B59" s="63" t="s">
        <v>272</v>
      </c>
      <c r="C59" s="89">
        <v>0.3888888888888889</v>
      </c>
      <c r="D59" s="63" t="s">
        <v>274</v>
      </c>
      <c r="E59" s="79" t="s">
        <v>184</v>
      </c>
      <c r="F59" s="123" t="s">
        <v>836</v>
      </c>
      <c r="G59" s="79" t="s">
        <v>214</v>
      </c>
      <c r="I59" s="129"/>
      <c r="J59" s="129"/>
    </row>
    <row r="60" spans="1:10" s="88" customFormat="1" ht="20.100000000000001" customHeight="1" x14ac:dyDescent="0.25">
      <c r="A60" s="87">
        <v>3</v>
      </c>
      <c r="B60" s="63" t="s">
        <v>272</v>
      </c>
      <c r="C60" s="89">
        <v>0.3888888888888889</v>
      </c>
      <c r="D60" s="63" t="s">
        <v>274</v>
      </c>
      <c r="E60" s="79" t="s">
        <v>184</v>
      </c>
      <c r="F60" s="123" t="s">
        <v>837</v>
      </c>
      <c r="G60" s="79" t="s">
        <v>214</v>
      </c>
      <c r="I60" s="129"/>
      <c r="J60" s="129"/>
    </row>
    <row r="61" spans="1:10" s="88" customFormat="1" ht="20.100000000000001" customHeight="1" x14ac:dyDescent="0.25">
      <c r="A61" s="87">
        <v>3</v>
      </c>
      <c r="B61" s="79" t="s">
        <v>272</v>
      </c>
      <c r="C61" s="89">
        <v>0.3888888888888889</v>
      </c>
      <c r="D61" s="79" t="s">
        <v>492</v>
      </c>
      <c r="E61" s="63" t="s">
        <v>247</v>
      </c>
      <c r="F61" s="123" t="s">
        <v>883</v>
      </c>
      <c r="G61" s="63" t="s">
        <v>86</v>
      </c>
      <c r="I61" s="129"/>
      <c r="J61" s="129"/>
    </row>
    <row r="62" spans="1:10" s="88" customFormat="1" ht="20.100000000000001" customHeight="1" x14ac:dyDescent="0.25">
      <c r="A62" s="87">
        <v>3</v>
      </c>
      <c r="B62" s="79" t="s">
        <v>272</v>
      </c>
      <c r="C62" s="89">
        <v>0.3888888888888889</v>
      </c>
      <c r="D62" s="79" t="s">
        <v>492</v>
      </c>
      <c r="E62" s="63" t="s">
        <v>247</v>
      </c>
      <c r="F62" s="123" t="s">
        <v>490</v>
      </c>
      <c r="G62" s="63" t="s">
        <v>86</v>
      </c>
      <c r="I62" s="129"/>
      <c r="J62" s="129"/>
    </row>
    <row r="63" spans="1:10" s="88" customFormat="1" ht="20.100000000000001" customHeight="1" x14ac:dyDescent="0.25">
      <c r="A63" s="63">
        <v>4</v>
      </c>
      <c r="B63" s="63" t="s">
        <v>273</v>
      </c>
      <c r="C63" s="89">
        <v>0.39583333333333331</v>
      </c>
      <c r="D63" s="63" t="s">
        <v>473</v>
      </c>
      <c r="E63" s="63" t="s">
        <v>299</v>
      </c>
      <c r="F63" s="123" t="s">
        <v>761</v>
      </c>
      <c r="G63" s="63" t="s">
        <v>86</v>
      </c>
      <c r="I63" s="129"/>
      <c r="J63" s="129"/>
    </row>
    <row r="64" spans="1:10" s="88" customFormat="1" ht="20.100000000000001" customHeight="1" x14ac:dyDescent="0.25">
      <c r="A64" s="87">
        <v>4</v>
      </c>
      <c r="B64" s="63" t="s">
        <v>273</v>
      </c>
      <c r="C64" s="89">
        <v>0.39583333333333331</v>
      </c>
      <c r="D64" s="63" t="s">
        <v>274</v>
      </c>
      <c r="E64" s="79" t="s">
        <v>184</v>
      </c>
      <c r="F64" s="123" t="s">
        <v>832</v>
      </c>
      <c r="G64" s="79" t="s">
        <v>214</v>
      </c>
      <c r="I64" s="129"/>
      <c r="J64" s="129"/>
    </row>
    <row r="65" spans="1:10" s="88" customFormat="1" ht="20.100000000000001" customHeight="1" x14ac:dyDescent="0.25">
      <c r="A65" s="63">
        <v>5</v>
      </c>
      <c r="B65" s="63" t="s">
        <v>94</v>
      </c>
      <c r="C65" s="89">
        <v>0.40972222222222227</v>
      </c>
      <c r="D65" s="63" t="s">
        <v>634</v>
      </c>
      <c r="E65" s="63" t="s">
        <v>507</v>
      </c>
      <c r="F65" s="123" t="s">
        <v>531</v>
      </c>
      <c r="G65" s="79" t="s">
        <v>214</v>
      </c>
      <c r="I65" s="129"/>
      <c r="J65" s="129"/>
    </row>
    <row r="66" spans="1:10" s="88" customFormat="1" ht="20.100000000000001" customHeight="1" x14ac:dyDescent="0.25">
      <c r="A66" s="63">
        <v>5</v>
      </c>
      <c r="B66" s="63" t="s">
        <v>94</v>
      </c>
      <c r="C66" s="89">
        <v>0.40972222222222227</v>
      </c>
      <c r="D66" s="63" t="s">
        <v>634</v>
      </c>
      <c r="E66" s="63" t="s">
        <v>507</v>
      </c>
      <c r="F66" s="123" t="s">
        <v>907</v>
      </c>
      <c r="G66" s="79" t="s">
        <v>214</v>
      </c>
      <c r="I66" s="129"/>
      <c r="J66" s="129"/>
    </row>
    <row r="67" spans="1:10" s="88" customFormat="1" ht="20.100000000000001" customHeight="1" x14ac:dyDescent="0.25">
      <c r="A67" s="87">
        <v>5</v>
      </c>
      <c r="B67" s="63" t="s">
        <v>94</v>
      </c>
      <c r="C67" s="89">
        <v>0.40972222222222227</v>
      </c>
      <c r="D67" s="63" t="s">
        <v>635</v>
      </c>
      <c r="E67" s="63" t="s">
        <v>507</v>
      </c>
      <c r="F67" s="123" t="s">
        <v>902</v>
      </c>
      <c r="G67" s="79" t="s">
        <v>214</v>
      </c>
      <c r="I67" s="129"/>
      <c r="J67" s="129"/>
    </row>
    <row r="68" spans="1:10" s="88" customFormat="1" ht="20.100000000000001" customHeight="1" x14ac:dyDescent="0.25">
      <c r="A68" s="87">
        <v>5</v>
      </c>
      <c r="B68" s="63" t="s">
        <v>94</v>
      </c>
      <c r="C68" s="89">
        <v>0.40972222222222227</v>
      </c>
      <c r="D68" s="63" t="s">
        <v>635</v>
      </c>
      <c r="E68" s="63" t="s">
        <v>507</v>
      </c>
      <c r="F68" s="123" t="s">
        <v>612</v>
      </c>
      <c r="G68" s="79" t="s">
        <v>214</v>
      </c>
      <c r="I68" s="129"/>
      <c r="J68" s="129"/>
    </row>
    <row r="69" spans="1:10" s="88" customFormat="1" ht="20.100000000000001" customHeight="1" x14ac:dyDescent="0.25">
      <c r="A69" s="87">
        <v>5</v>
      </c>
      <c r="B69" s="63" t="s">
        <v>94</v>
      </c>
      <c r="C69" s="89">
        <v>0.40972222222222227</v>
      </c>
      <c r="D69" s="63" t="s">
        <v>145</v>
      </c>
      <c r="E69" s="79" t="s">
        <v>184</v>
      </c>
      <c r="F69" s="123" t="s">
        <v>833</v>
      </c>
      <c r="G69" s="79" t="s">
        <v>214</v>
      </c>
      <c r="I69" s="129"/>
      <c r="J69" s="129"/>
    </row>
    <row r="70" spans="1:10" s="88" customFormat="1" ht="20.100000000000001" customHeight="1" x14ac:dyDescent="0.25">
      <c r="A70" s="87">
        <v>5</v>
      </c>
      <c r="B70" s="63" t="s">
        <v>94</v>
      </c>
      <c r="C70" s="89">
        <v>0.40972222222222227</v>
      </c>
      <c r="D70" s="63" t="s">
        <v>145</v>
      </c>
      <c r="E70" s="79" t="s">
        <v>275</v>
      </c>
      <c r="F70" s="123" t="s">
        <v>1010</v>
      </c>
      <c r="G70" s="79" t="s">
        <v>214</v>
      </c>
      <c r="I70" s="129"/>
      <c r="J70" s="129"/>
    </row>
    <row r="71" spans="1:10" s="88" customFormat="1" ht="20.100000000000001" customHeight="1" x14ac:dyDescent="0.25">
      <c r="A71" s="63">
        <v>5</v>
      </c>
      <c r="B71" s="79" t="s">
        <v>94</v>
      </c>
      <c r="C71" s="89">
        <v>0.40972222222222227</v>
      </c>
      <c r="D71" s="63" t="s">
        <v>276</v>
      </c>
      <c r="E71" s="63" t="s">
        <v>246</v>
      </c>
      <c r="F71" s="123" t="s">
        <v>303</v>
      </c>
      <c r="G71" s="63" t="s">
        <v>214</v>
      </c>
      <c r="I71" s="129"/>
      <c r="J71" s="129"/>
    </row>
    <row r="72" spans="1:10" s="88" customFormat="1" ht="20.100000000000001" customHeight="1" x14ac:dyDescent="0.25">
      <c r="A72" s="63">
        <v>5</v>
      </c>
      <c r="B72" s="79" t="s">
        <v>94</v>
      </c>
      <c r="C72" s="89">
        <v>0.40972222222222227</v>
      </c>
      <c r="D72" s="63" t="s">
        <v>276</v>
      </c>
      <c r="E72" s="63" t="s">
        <v>275</v>
      </c>
      <c r="F72" s="123" t="s">
        <v>975</v>
      </c>
      <c r="G72" s="63" t="s">
        <v>214</v>
      </c>
      <c r="I72" s="129"/>
      <c r="J72" s="129"/>
    </row>
    <row r="73" spans="1:10" s="88" customFormat="1" ht="20.100000000000001" customHeight="1" x14ac:dyDescent="0.25">
      <c r="A73" s="87">
        <v>5</v>
      </c>
      <c r="B73" s="79" t="s">
        <v>94</v>
      </c>
      <c r="C73" s="89">
        <v>0.40972222222222227</v>
      </c>
      <c r="D73" s="63" t="s">
        <v>325</v>
      </c>
      <c r="E73" s="63" t="s">
        <v>247</v>
      </c>
      <c r="F73" s="123" t="s">
        <v>1011</v>
      </c>
      <c r="G73" s="63" t="s">
        <v>86</v>
      </c>
      <c r="I73" s="129"/>
      <c r="J73" s="129"/>
    </row>
    <row r="74" spans="1:10" s="88" customFormat="1" ht="20.100000000000001" customHeight="1" x14ac:dyDescent="0.25">
      <c r="A74" s="87">
        <v>5</v>
      </c>
      <c r="B74" s="79" t="s">
        <v>94</v>
      </c>
      <c r="C74" s="89">
        <v>0.40972222222222227</v>
      </c>
      <c r="D74" s="63" t="s">
        <v>325</v>
      </c>
      <c r="E74" s="63" t="s">
        <v>222</v>
      </c>
      <c r="F74" s="123" t="s">
        <v>222</v>
      </c>
      <c r="G74" s="63" t="s">
        <v>86</v>
      </c>
      <c r="I74" s="129"/>
      <c r="J74" s="129"/>
    </row>
    <row r="75" spans="1:10" s="88" customFormat="1" ht="20.100000000000001" customHeight="1" x14ac:dyDescent="0.25">
      <c r="A75" s="87">
        <v>6</v>
      </c>
      <c r="B75" s="63" t="s">
        <v>95</v>
      </c>
      <c r="C75" s="89">
        <v>0.4236111111111111</v>
      </c>
      <c r="D75" s="63" t="s">
        <v>635</v>
      </c>
      <c r="E75" s="63" t="s">
        <v>507</v>
      </c>
      <c r="F75" s="123" t="s">
        <v>904</v>
      </c>
      <c r="G75" s="79" t="s">
        <v>214</v>
      </c>
      <c r="I75" s="129"/>
      <c r="J75" s="129"/>
    </row>
    <row r="76" spans="1:10" s="88" customFormat="1" ht="20.100000000000001" customHeight="1" x14ac:dyDescent="0.25">
      <c r="A76" s="87">
        <v>6</v>
      </c>
      <c r="B76" s="63" t="s">
        <v>95</v>
      </c>
      <c r="C76" s="89">
        <v>0.4236111111111111</v>
      </c>
      <c r="D76" s="63" t="s">
        <v>635</v>
      </c>
      <c r="E76" s="63" t="s">
        <v>507</v>
      </c>
      <c r="F76" s="123" t="s">
        <v>913</v>
      </c>
      <c r="G76" s="79" t="s">
        <v>214</v>
      </c>
      <c r="I76" s="129"/>
      <c r="J76" s="129"/>
    </row>
    <row r="77" spans="1:10" s="88" customFormat="1" ht="20.100000000000001" customHeight="1" x14ac:dyDescent="0.25">
      <c r="A77" s="87">
        <v>6</v>
      </c>
      <c r="B77" s="63" t="s">
        <v>95</v>
      </c>
      <c r="C77" s="89">
        <v>0.4236111111111111</v>
      </c>
      <c r="D77" s="63" t="s">
        <v>635</v>
      </c>
      <c r="E77" s="63" t="s">
        <v>507</v>
      </c>
      <c r="F77" s="123" t="s">
        <v>595</v>
      </c>
      <c r="G77" s="79" t="s">
        <v>214</v>
      </c>
      <c r="I77" s="129"/>
      <c r="J77" s="129"/>
    </row>
    <row r="78" spans="1:10" s="88" customFormat="1" ht="20.100000000000001" customHeight="1" x14ac:dyDescent="0.25">
      <c r="A78" s="87">
        <v>6</v>
      </c>
      <c r="B78" s="63" t="s">
        <v>95</v>
      </c>
      <c r="C78" s="89">
        <v>0.4236111111111111</v>
      </c>
      <c r="D78" s="63" t="s">
        <v>635</v>
      </c>
      <c r="E78" s="63" t="s">
        <v>507</v>
      </c>
      <c r="F78" s="123" t="s">
        <v>616</v>
      </c>
      <c r="G78" s="79" t="s">
        <v>214</v>
      </c>
      <c r="I78" s="129"/>
      <c r="J78" s="129"/>
    </row>
    <row r="79" spans="1:10" s="88" customFormat="1" ht="20.100000000000001" customHeight="1" x14ac:dyDescent="0.25">
      <c r="A79" s="87">
        <v>6</v>
      </c>
      <c r="B79" s="63" t="s">
        <v>95</v>
      </c>
      <c r="C79" s="89">
        <v>0.4236111111111111</v>
      </c>
      <c r="D79" s="63" t="s">
        <v>636</v>
      </c>
      <c r="E79" s="63" t="s">
        <v>507</v>
      </c>
      <c r="F79" s="90" t="s">
        <v>579</v>
      </c>
      <c r="G79" s="79" t="s">
        <v>214</v>
      </c>
      <c r="I79" s="129"/>
      <c r="J79" s="129"/>
    </row>
    <row r="80" spans="1:10" s="88" customFormat="1" ht="20.100000000000001" customHeight="1" x14ac:dyDescent="0.25">
      <c r="A80" s="87">
        <v>6</v>
      </c>
      <c r="B80" s="63" t="s">
        <v>95</v>
      </c>
      <c r="C80" s="89">
        <v>0.4236111111111111</v>
      </c>
      <c r="D80" s="63" t="s">
        <v>636</v>
      </c>
      <c r="E80" s="63" t="s">
        <v>507</v>
      </c>
      <c r="F80" s="90" t="s">
        <v>1078</v>
      </c>
      <c r="G80" s="79" t="s">
        <v>214</v>
      </c>
      <c r="I80" s="129"/>
      <c r="J80" s="129"/>
    </row>
    <row r="81" spans="1:10" s="88" customFormat="1" ht="20.100000000000001" customHeight="1" x14ac:dyDescent="0.25">
      <c r="A81" s="87">
        <v>6</v>
      </c>
      <c r="B81" s="63" t="s">
        <v>95</v>
      </c>
      <c r="C81" s="89">
        <v>0.4236111111111111</v>
      </c>
      <c r="D81" s="63" t="s">
        <v>636</v>
      </c>
      <c r="E81" s="63" t="s">
        <v>507</v>
      </c>
      <c r="F81" s="90" t="s">
        <v>1079</v>
      </c>
      <c r="G81" s="79" t="s">
        <v>214</v>
      </c>
      <c r="I81" s="129"/>
      <c r="J81" s="129"/>
    </row>
    <row r="82" spans="1:10" s="88" customFormat="1" ht="20.100000000000001" customHeight="1" x14ac:dyDescent="0.25">
      <c r="A82" s="87">
        <v>6</v>
      </c>
      <c r="B82" s="63" t="s">
        <v>95</v>
      </c>
      <c r="C82" s="89">
        <v>0.4236111111111111</v>
      </c>
      <c r="D82" s="63" t="s">
        <v>636</v>
      </c>
      <c r="E82" s="63" t="s">
        <v>507</v>
      </c>
      <c r="F82" s="90" t="s">
        <v>1080</v>
      </c>
      <c r="G82" s="79" t="s">
        <v>214</v>
      </c>
      <c r="I82" s="129"/>
      <c r="J82" s="129"/>
    </row>
    <row r="83" spans="1:10" s="88" customFormat="1" ht="20.100000000000001" customHeight="1" x14ac:dyDescent="0.25">
      <c r="A83" s="79">
        <v>6</v>
      </c>
      <c r="B83" s="79" t="s">
        <v>95</v>
      </c>
      <c r="C83" s="92">
        <v>0.4236111111111111</v>
      </c>
      <c r="D83" s="79" t="s">
        <v>145</v>
      </c>
      <c r="E83" s="63" t="s">
        <v>215</v>
      </c>
      <c r="F83" s="123" t="s">
        <v>1012</v>
      </c>
      <c r="G83" s="63" t="s">
        <v>214</v>
      </c>
      <c r="I83" s="129"/>
      <c r="J83" s="129"/>
    </row>
    <row r="84" spans="1:10" s="88" customFormat="1" ht="20.100000000000001" customHeight="1" x14ac:dyDescent="0.25">
      <c r="A84" s="79">
        <v>6</v>
      </c>
      <c r="B84" s="79" t="s">
        <v>95</v>
      </c>
      <c r="C84" s="92">
        <v>0.4236111111111111</v>
      </c>
      <c r="D84" s="79" t="s">
        <v>145</v>
      </c>
      <c r="E84" s="63" t="s">
        <v>300</v>
      </c>
      <c r="F84" s="123" t="s">
        <v>326</v>
      </c>
      <c r="G84" s="63" t="s">
        <v>214</v>
      </c>
      <c r="I84" s="129"/>
      <c r="J84" s="129"/>
    </row>
    <row r="85" spans="1:10" s="88" customFormat="1" ht="20.100000000000001" customHeight="1" x14ac:dyDescent="0.25">
      <c r="A85" s="79">
        <v>6</v>
      </c>
      <c r="B85" s="79" t="s">
        <v>95</v>
      </c>
      <c r="C85" s="92">
        <v>0.4236111111111111</v>
      </c>
      <c r="D85" s="79" t="s">
        <v>145</v>
      </c>
      <c r="E85" s="63" t="s">
        <v>215</v>
      </c>
      <c r="F85" s="123" t="s">
        <v>1013</v>
      </c>
      <c r="G85" s="79" t="s">
        <v>214</v>
      </c>
      <c r="I85" s="129"/>
      <c r="J85" s="129"/>
    </row>
    <row r="86" spans="1:10" s="88" customFormat="1" ht="20.100000000000001" customHeight="1" x14ac:dyDescent="0.25">
      <c r="A86" s="79">
        <v>6</v>
      </c>
      <c r="B86" s="79" t="s">
        <v>95</v>
      </c>
      <c r="C86" s="92">
        <v>0.4236111111111111</v>
      </c>
      <c r="D86" s="79" t="s">
        <v>145</v>
      </c>
      <c r="E86" s="63" t="s">
        <v>215</v>
      </c>
      <c r="F86" s="123" t="s">
        <v>324</v>
      </c>
      <c r="G86" s="63" t="s">
        <v>214</v>
      </c>
      <c r="I86" s="129"/>
      <c r="J86" s="129"/>
    </row>
    <row r="87" spans="1:10" s="88" customFormat="1" ht="20.100000000000001" customHeight="1" x14ac:dyDescent="0.25">
      <c r="A87" s="87">
        <v>7</v>
      </c>
      <c r="B87" s="63" t="s">
        <v>257</v>
      </c>
      <c r="C87" s="89">
        <v>0.43055555555555558</v>
      </c>
      <c r="D87" s="63" t="s">
        <v>417</v>
      </c>
      <c r="E87" s="63" t="s">
        <v>275</v>
      </c>
      <c r="F87" s="123" t="s">
        <v>769</v>
      </c>
      <c r="G87" s="63" t="s">
        <v>214</v>
      </c>
      <c r="I87" s="129"/>
      <c r="J87" s="129"/>
    </row>
    <row r="88" spans="1:10" s="88" customFormat="1" ht="20.100000000000001" customHeight="1" x14ac:dyDescent="0.25">
      <c r="A88" s="87">
        <v>7</v>
      </c>
      <c r="B88" s="63" t="s">
        <v>257</v>
      </c>
      <c r="C88" s="89">
        <v>0.43055555555555558</v>
      </c>
      <c r="D88" s="63" t="s">
        <v>417</v>
      </c>
      <c r="E88" s="63" t="s">
        <v>275</v>
      </c>
      <c r="F88" s="123" t="s">
        <v>793</v>
      </c>
      <c r="G88" s="63" t="s">
        <v>214</v>
      </c>
      <c r="I88" s="129"/>
      <c r="J88" s="129"/>
    </row>
    <row r="89" spans="1:10" s="88" customFormat="1" ht="20.100000000000001" customHeight="1" x14ac:dyDescent="0.25">
      <c r="A89" s="87">
        <v>7</v>
      </c>
      <c r="B89" s="63" t="s">
        <v>257</v>
      </c>
      <c r="C89" s="89">
        <v>0.43055555555555558</v>
      </c>
      <c r="D89" s="63" t="s">
        <v>417</v>
      </c>
      <c r="E89" s="63" t="s">
        <v>275</v>
      </c>
      <c r="F89" s="123" t="s">
        <v>796</v>
      </c>
      <c r="G89" s="63" t="s">
        <v>214</v>
      </c>
      <c r="I89" s="129"/>
      <c r="J89" s="129"/>
    </row>
    <row r="90" spans="1:10" s="88" customFormat="1" ht="20.100000000000001" customHeight="1" x14ac:dyDescent="0.25">
      <c r="A90" s="87">
        <v>7</v>
      </c>
      <c r="B90" s="63" t="s">
        <v>257</v>
      </c>
      <c r="C90" s="89">
        <v>0.43055555555555558</v>
      </c>
      <c r="D90" s="63" t="s">
        <v>417</v>
      </c>
      <c r="E90" s="63" t="s">
        <v>275</v>
      </c>
      <c r="F90" s="123" t="s">
        <v>803</v>
      </c>
      <c r="G90" s="63" t="s">
        <v>214</v>
      </c>
      <c r="I90" s="129"/>
      <c r="J90" s="129"/>
    </row>
    <row r="91" spans="1:10" s="88" customFormat="1" ht="20.100000000000001" customHeight="1" x14ac:dyDescent="0.25">
      <c r="A91" s="91">
        <v>7</v>
      </c>
      <c r="B91" s="79" t="s">
        <v>257</v>
      </c>
      <c r="C91" s="92">
        <v>0.43055555555555558</v>
      </c>
      <c r="D91" s="63" t="s">
        <v>262</v>
      </c>
      <c r="E91" s="79" t="s">
        <v>189</v>
      </c>
      <c r="F91" s="123" t="s">
        <v>641</v>
      </c>
      <c r="G91" s="79" t="s">
        <v>214</v>
      </c>
      <c r="I91" s="129"/>
      <c r="J91" s="129"/>
    </row>
    <row r="92" spans="1:10" s="88" customFormat="1" ht="20.100000000000001" customHeight="1" x14ac:dyDescent="0.25">
      <c r="A92" s="91">
        <v>7</v>
      </c>
      <c r="B92" s="79" t="s">
        <v>257</v>
      </c>
      <c r="C92" s="92">
        <v>0.43055555555555558</v>
      </c>
      <c r="D92" s="63" t="s">
        <v>262</v>
      </c>
      <c r="E92" s="79" t="s">
        <v>189</v>
      </c>
      <c r="F92" s="123" t="s">
        <v>205</v>
      </c>
      <c r="G92" s="79" t="s">
        <v>214</v>
      </c>
      <c r="I92" s="129"/>
      <c r="J92" s="129"/>
    </row>
    <row r="93" spans="1:10" s="88" customFormat="1" ht="20.100000000000001" customHeight="1" x14ac:dyDescent="0.25">
      <c r="A93" s="91">
        <v>7</v>
      </c>
      <c r="B93" s="79" t="s">
        <v>257</v>
      </c>
      <c r="C93" s="92">
        <v>0.43055555555555558</v>
      </c>
      <c r="D93" s="63" t="s">
        <v>262</v>
      </c>
      <c r="E93" s="79" t="s">
        <v>189</v>
      </c>
      <c r="F93" s="123" t="s">
        <v>961</v>
      </c>
      <c r="G93" s="79" t="s">
        <v>214</v>
      </c>
      <c r="I93" s="129"/>
      <c r="J93" s="129"/>
    </row>
    <row r="94" spans="1:10" s="88" customFormat="1" ht="20.100000000000001" customHeight="1" x14ac:dyDescent="0.25">
      <c r="A94" s="91">
        <v>7</v>
      </c>
      <c r="B94" s="79" t="s">
        <v>257</v>
      </c>
      <c r="C94" s="92">
        <v>0.43055555555555558</v>
      </c>
      <c r="D94" s="63" t="s">
        <v>262</v>
      </c>
      <c r="E94" s="79" t="s">
        <v>189</v>
      </c>
      <c r="F94" s="123" t="s">
        <v>197</v>
      </c>
      <c r="G94" s="79" t="s">
        <v>214</v>
      </c>
      <c r="I94" s="129"/>
      <c r="J94" s="129"/>
    </row>
    <row r="95" spans="1:10" s="88" customFormat="1" ht="20.100000000000001" customHeight="1" x14ac:dyDescent="0.25">
      <c r="A95" s="63">
        <v>7</v>
      </c>
      <c r="B95" s="63" t="s">
        <v>257</v>
      </c>
      <c r="C95" s="89">
        <v>0.43055555555555558</v>
      </c>
      <c r="D95" s="63" t="s">
        <v>635</v>
      </c>
      <c r="E95" s="63" t="s">
        <v>507</v>
      </c>
      <c r="F95" s="123" t="s">
        <v>518</v>
      </c>
      <c r="G95" s="79" t="s">
        <v>214</v>
      </c>
      <c r="I95" s="129"/>
      <c r="J95" s="129"/>
    </row>
    <row r="96" spans="1:10" s="88" customFormat="1" ht="20.100000000000001" customHeight="1" x14ac:dyDescent="0.25">
      <c r="A96" s="63">
        <v>7</v>
      </c>
      <c r="B96" s="63" t="s">
        <v>257</v>
      </c>
      <c r="C96" s="89">
        <v>0.43055555555555558</v>
      </c>
      <c r="D96" s="63" t="s">
        <v>635</v>
      </c>
      <c r="E96" s="63" t="s">
        <v>507</v>
      </c>
      <c r="F96" s="123" t="s">
        <v>534</v>
      </c>
      <c r="G96" s="79" t="s">
        <v>214</v>
      </c>
      <c r="I96" s="129"/>
      <c r="J96" s="129"/>
    </row>
    <row r="97" spans="1:10" s="88" customFormat="1" ht="20.100000000000001" customHeight="1" x14ac:dyDescent="0.25">
      <c r="A97" s="63">
        <v>7</v>
      </c>
      <c r="B97" s="63" t="s">
        <v>257</v>
      </c>
      <c r="C97" s="89">
        <v>0.43055555555555558</v>
      </c>
      <c r="D97" s="63" t="s">
        <v>635</v>
      </c>
      <c r="E97" s="63" t="s">
        <v>507</v>
      </c>
      <c r="F97" s="123" t="s">
        <v>566</v>
      </c>
      <c r="G97" s="79" t="s">
        <v>214</v>
      </c>
      <c r="I97" s="129"/>
      <c r="J97" s="129"/>
    </row>
    <row r="98" spans="1:10" s="88" customFormat="1" ht="20.100000000000001" customHeight="1" x14ac:dyDescent="0.25">
      <c r="A98" s="63">
        <v>7</v>
      </c>
      <c r="B98" s="63" t="s">
        <v>257</v>
      </c>
      <c r="C98" s="89">
        <v>0.43055555555555558</v>
      </c>
      <c r="D98" s="63" t="s">
        <v>635</v>
      </c>
      <c r="E98" s="63" t="s">
        <v>507</v>
      </c>
      <c r="F98" s="123" t="s">
        <v>572</v>
      </c>
      <c r="G98" s="79" t="s">
        <v>214</v>
      </c>
      <c r="I98" s="129"/>
      <c r="J98" s="129"/>
    </row>
    <row r="99" spans="1:10" s="88" customFormat="1" ht="20.100000000000001" customHeight="1" x14ac:dyDescent="0.25">
      <c r="A99" s="63">
        <v>7</v>
      </c>
      <c r="B99" s="63" t="s">
        <v>257</v>
      </c>
      <c r="C99" s="89">
        <v>0.47222222222222199</v>
      </c>
      <c r="D99" s="63" t="s">
        <v>636</v>
      </c>
      <c r="E99" s="63" t="s">
        <v>507</v>
      </c>
      <c r="F99" s="123" t="s">
        <v>926</v>
      </c>
      <c r="G99" s="79" t="s">
        <v>214</v>
      </c>
      <c r="I99" s="129"/>
      <c r="J99" s="129"/>
    </row>
    <row r="100" spans="1:10" s="88" customFormat="1" ht="20.100000000000001" customHeight="1" x14ac:dyDescent="0.25">
      <c r="A100" s="63">
        <v>7</v>
      </c>
      <c r="B100" s="63" t="s">
        <v>257</v>
      </c>
      <c r="C100" s="89">
        <v>0.47222222222222199</v>
      </c>
      <c r="D100" s="63" t="s">
        <v>636</v>
      </c>
      <c r="E100" s="63" t="s">
        <v>507</v>
      </c>
      <c r="F100" s="123" t="s">
        <v>568</v>
      </c>
      <c r="G100" s="79" t="s">
        <v>214</v>
      </c>
      <c r="I100" s="129"/>
      <c r="J100" s="129"/>
    </row>
    <row r="101" spans="1:10" s="88" customFormat="1" ht="20.100000000000001" customHeight="1" x14ac:dyDescent="0.25">
      <c r="A101" s="63">
        <v>7</v>
      </c>
      <c r="B101" s="63" t="s">
        <v>257</v>
      </c>
      <c r="C101" s="89">
        <v>0.47222222222222199</v>
      </c>
      <c r="D101" s="63" t="s">
        <v>636</v>
      </c>
      <c r="E101" s="63" t="s">
        <v>507</v>
      </c>
      <c r="F101" s="123" t="s">
        <v>912</v>
      </c>
      <c r="G101" s="79" t="s">
        <v>214</v>
      </c>
      <c r="I101" s="129"/>
      <c r="J101" s="129"/>
    </row>
    <row r="102" spans="1:10" s="88" customFormat="1" ht="20.100000000000001" customHeight="1" x14ac:dyDescent="0.25">
      <c r="A102" s="63">
        <v>7</v>
      </c>
      <c r="B102" s="63" t="s">
        <v>257</v>
      </c>
      <c r="C102" s="89">
        <v>0.47222222222222199</v>
      </c>
      <c r="D102" s="63" t="s">
        <v>636</v>
      </c>
      <c r="E102" s="63" t="s">
        <v>507</v>
      </c>
      <c r="F102" s="123" t="s">
        <v>606</v>
      </c>
      <c r="G102" s="79" t="s">
        <v>214</v>
      </c>
      <c r="I102" s="129"/>
      <c r="J102" s="129"/>
    </row>
    <row r="103" spans="1:10" s="88" customFormat="1" ht="20.100000000000001" customHeight="1" x14ac:dyDescent="0.25">
      <c r="A103" s="24">
        <v>7</v>
      </c>
      <c r="B103" s="24" t="s">
        <v>257</v>
      </c>
      <c r="C103" s="89">
        <v>0.43055555555555558</v>
      </c>
      <c r="D103" s="63" t="s">
        <v>680</v>
      </c>
      <c r="E103" s="63" t="s">
        <v>215</v>
      </c>
      <c r="F103" s="88" t="s">
        <v>980</v>
      </c>
      <c r="G103" s="79" t="s">
        <v>214</v>
      </c>
      <c r="I103" s="129"/>
      <c r="J103" s="129"/>
    </row>
    <row r="104" spans="1:10" s="88" customFormat="1" ht="20.100000000000001" customHeight="1" x14ac:dyDescent="0.25">
      <c r="A104" s="24">
        <v>7</v>
      </c>
      <c r="B104" s="24" t="s">
        <v>257</v>
      </c>
      <c r="C104" s="89">
        <v>0.43055555555555558</v>
      </c>
      <c r="D104" s="63" t="s">
        <v>680</v>
      </c>
      <c r="E104" s="63" t="s">
        <v>215</v>
      </c>
      <c r="F104" s="88" t="s">
        <v>950</v>
      </c>
      <c r="G104" s="79" t="s">
        <v>214</v>
      </c>
      <c r="I104" s="129"/>
      <c r="J104" s="129"/>
    </row>
    <row r="105" spans="1:10" s="88" customFormat="1" ht="20.100000000000001" customHeight="1" x14ac:dyDescent="0.25">
      <c r="A105" s="24">
        <v>7</v>
      </c>
      <c r="B105" s="24" t="s">
        <v>257</v>
      </c>
      <c r="C105" s="89">
        <v>0.43055555555555558</v>
      </c>
      <c r="D105" s="63" t="s">
        <v>680</v>
      </c>
      <c r="E105" s="63" t="s">
        <v>215</v>
      </c>
      <c r="F105" s="88" t="s">
        <v>973</v>
      </c>
      <c r="G105" s="79" t="s">
        <v>214</v>
      </c>
      <c r="I105" s="129"/>
      <c r="J105" s="129"/>
    </row>
    <row r="106" spans="1:10" s="88" customFormat="1" ht="20.100000000000001" customHeight="1" x14ac:dyDescent="0.25">
      <c r="A106" s="24">
        <v>7</v>
      </c>
      <c r="B106" s="24" t="s">
        <v>257</v>
      </c>
      <c r="C106" s="89">
        <v>0.43055555555555558</v>
      </c>
      <c r="D106" s="63" t="s">
        <v>680</v>
      </c>
      <c r="E106" s="63" t="s">
        <v>215</v>
      </c>
      <c r="F106" s="88" t="s">
        <v>972</v>
      </c>
      <c r="G106" s="79" t="s">
        <v>214</v>
      </c>
      <c r="I106" s="129"/>
      <c r="J106" s="129"/>
    </row>
    <row r="107" spans="1:10" s="88" customFormat="1" ht="20.100000000000001" customHeight="1" x14ac:dyDescent="0.25">
      <c r="A107" s="87">
        <v>7</v>
      </c>
      <c r="B107" s="79" t="s">
        <v>257</v>
      </c>
      <c r="C107" s="89">
        <v>0.43055555555555558</v>
      </c>
      <c r="D107" s="63" t="s">
        <v>145</v>
      </c>
      <c r="E107" s="63" t="s">
        <v>300</v>
      </c>
      <c r="F107" s="123" t="s">
        <v>976</v>
      </c>
      <c r="G107" s="63" t="s">
        <v>86</v>
      </c>
      <c r="I107" s="129"/>
      <c r="J107" s="129"/>
    </row>
    <row r="108" spans="1:10" s="88" customFormat="1" ht="20.100000000000001" customHeight="1" x14ac:dyDescent="0.25">
      <c r="A108" s="87">
        <v>7</v>
      </c>
      <c r="B108" s="79" t="s">
        <v>257</v>
      </c>
      <c r="C108" s="89">
        <v>0.43055555555555558</v>
      </c>
      <c r="D108" s="63" t="s">
        <v>145</v>
      </c>
      <c r="E108" s="63" t="s">
        <v>277</v>
      </c>
      <c r="F108" s="123" t="s">
        <v>977</v>
      </c>
      <c r="G108" s="63" t="s">
        <v>86</v>
      </c>
      <c r="I108" s="129"/>
      <c r="J108" s="129"/>
    </row>
    <row r="109" spans="1:10" s="88" customFormat="1" ht="20.100000000000001" customHeight="1" x14ac:dyDescent="0.25">
      <c r="A109" s="87">
        <v>7</v>
      </c>
      <c r="B109" s="79" t="s">
        <v>257</v>
      </c>
      <c r="C109" s="89">
        <v>0.43055555555555558</v>
      </c>
      <c r="D109" s="63" t="s">
        <v>145</v>
      </c>
      <c r="E109" s="63" t="s">
        <v>277</v>
      </c>
      <c r="F109" s="123" t="s">
        <v>978</v>
      </c>
      <c r="G109" s="79" t="s">
        <v>86</v>
      </c>
      <c r="I109" s="129"/>
      <c r="J109" s="129"/>
    </row>
    <row r="110" spans="1:10" s="88" customFormat="1" ht="20.100000000000001" customHeight="1" x14ac:dyDescent="0.25">
      <c r="A110" s="87">
        <v>7</v>
      </c>
      <c r="B110" s="79" t="s">
        <v>257</v>
      </c>
      <c r="C110" s="89">
        <v>0.43055555555555558</v>
      </c>
      <c r="D110" s="63" t="s">
        <v>145</v>
      </c>
      <c r="E110" s="63" t="s">
        <v>300</v>
      </c>
      <c r="F110" s="123" t="s">
        <v>979</v>
      </c>
      <c r="G110" s="63" t="s">
        <v>86</v>
      </c>
      <c r="I110" s="129"/>
      <c r="J110" s="129"/>
    </row>
    <row r="111" spans="1:10" s="88" customFormat="1" ht="20.100000000000001" customHeight="1" x14ac:dyDescent="0.25">
      <c r="A111" s="63">
        <v>7</v>
      </c>
      <c r="B111" s="63" t="s">
        <v>257</v>
      </c>
      <c r="C111" s="89">
        <v>0.43055555555555558</v>
      </c>
      <c r="D111" s="63" t="s">
        <v>435</v>
      </c>
      <c r="E111" s="63" t="s">
        <v>420</v>
      </c>
      <c r="F111" s="123" t="s">
        <v>839</v>
      </c>
      <c r="G111" s="79" t="s">
        <v>86</v>
      </c>
      <c r="I111" s="129"/>
      <c r="J111" s="129"/>
    </row>
    <row r="112" spans="1:10" s="88" customFormat="1" ht="20.100000000000001" customHeight="1" x14ac:dyDescent="0.25">
      <c r="A112" s="63">
        <v>7</v>
      </c>
      <c r="B112" s="63" t="s">
        <v>257</v>
      </c>
      <c r="C112" s="89">
        <v>0.43055555555555558</v>
      </c>
      <c r="D112" s="63" t="s">
        <v>435</v>
      </c>
      <c r="E112" s="63" t="s">
        <v>420</v>
      </c>
      <c r="F112" s="123" t="s">
        <v>841</v>
      </c>
      <c r="G112" s="79" t="s">
        <v>86</v>
      </c>
      <c r="I112" s="129"/>
      <c r="J112" s="129"/>
    </row>
    <row r="113" spans="1:10" s="88" customFormat="1" ht="20.100000000000001" customHeight="1" x14ac:dyDescent="0.25">
      <c r="A113" s="63">
        <v>7</v>
      </c>
      <c r="B113" s="63" t="s">
        <v>257</v>
      </c>
      <c r="C113" s="89">
        <v>0.43055555555555558</v>
      </c>
      <c r="D113" s="63" t="s">
        <v>435</v>
      </c>
      <c r="E113" s="63" t="s">
        <v>420</v>
      </c>
      <c r="F113" s="123" t="s">
        <v>843</v>
      </c>
      <c r="G113" s="79" t="s">
        <v>86</v>
      </c>
      <c r="I113" s="129"/>
      <c r="J113" s="129"/>
    </row>
    <row r="114" spans="1:10" s="88" customFormat="1" ht="20.100000000000001" customHeight="1" x14ac:dyDescent="0.25">
      <c r="A114" s="63">
        <v>7</v>
      </c>
      <c r="B114" s="63" t="s">
        <v>257</v>
      </c>
      <c r="C114" s="89">
        <v>0.43055555555555558</v>
      </c>
      <c r="D114" s="63" t="s">
        <v>435</v>
      </c>
      <c r="E114" s="63" t="s">
        <v>420</v>
      </c>
      <c r="F114" s="123" t="s">
        <v>845</v>
      </c>
      <c r="G114" s="79" t="s">
        <v>86</v>
      </c>
      <c r="I114" s="129"/>
      <c r="J114" s="129"/>
    </row>
    <row r="115" spans="1:10" s="88" customFormat="1" ht="20.100000000000001" customHeight="1" x14ac:dyDescent="0.25">
      <c r="A115" s="87">
        <v>8</v>
      </c>
      <c r="B115" s="63" t="s">
        <v>258</v>
      </c>
      <c r="C115" s="89">
        <v>0.4375</v>
      </c>
      <c r="D115" s="63" t="s">
        <v>418</v>
      </c>
      <c r="E115" s="63" t="s">
        <v>275</v>
      </c>
      <c r="F115" s="123" t="s">
        <v>780</v>
      </c>
      <c r="G115" s="63" t="s">
        <v>214</v>
      </c>
      <c r="I115" s="129"/>
      <c r="J115" s="129"/>
    </row>
    <row r="116" spans="1:10" s="88" customFormat="1" ht="20.100000000000001" customHeight="1" x14ac:dyDescent="0.25">
      <c r="A116" s="87">
        <v>8</v>
      </c>
      <c r="B116" s="63" t="s">
        <v>258</v>
      </c>
      <c r="C116" s="89">
        <v>0.4375</v>
      </c>
      <c r="D116" s="63" t="s">
        <v>418</v>
      </c>
      <c r="E116" s="63" t="s">
        <v>275</v>
      </c>
      <c r="F116" s="123" t="s">
        <v>787</v>
      </c>
      <c r="G116" s="63" t="s">
        <v>214</v>
      </c>
      <c r="I116" s="129"/>
      <c r="J116" s="129"/>
    </row>
    <row r="117" spans="1:10" s="88" customFormat="1" ht="20.100000000000001" customHeight="1" x14ac:dyDescent="0.25">
      <c r="A117" s="87">
        <v>8</v>
      </c>
      <c r="B117" s="63" t="s">
        <v>258</v>
      </c>
      <c r="C117" s="89">
        <v>0.4375</v>
      </c>
      <c r="D117" s="63" t="s">
        <v>419</v>
      </c>
      <c r="E117" s="63" t="s">
        <v>275</v>
      </c>
      <c r="F117" s="123" t="s">
        <v>770</v>
      </c>
      <c r="G117" s="63" t="s">
        <v>214</v>
      </c>
      <c r="I117" s="129"/>
      <c r="J117" s="129"/>
    </row>
    <row r="118" spans="1:10" s="88" customFormat="1" ht="20.100000000000001" customHeight="1" x14ac:dyDescent="0.25">
      <c r="A118" s="87">
        <v>8</v>
      </c>
      <c r="B118" s="63" t="s">
        <v>258</v>
      </c>
      <c r="C118" s="89">
        <v>0.4375</v>
      </c>
      <c r="D118" s="63" t="s">
        <v>419</v>
      </c>
      <c r="E118" s="63" t="s">
        <v>275</v>
      </c>
      <c r="F118" s="123" t="s">
        <v>779</v>
      </c>
      <c r="G118" s="63" t="s">
        <v>214</v>
      </c>
      <c r="I118" s="129"/>
      <c r="J118" s="129"/>
    </row>
    <row r="119" spans="1:10" s="88" customFormat="1" ht="20.100000000000001" customHeight="1" x14ac:dyDescent="0.25">
      <c r="A119" s="91">
        <v>8</v>
      </c>
      <c r="B119" s="79" t="s">
        <v>258</v>
      </c>
      <c r="C119" s="92">
        <v>0.4375</v>
      </c>
      <c r="D119" s="63" t="s">
        <v>262</v>
      </c>
      <c r="E119" s="79" t="s">
        <v>189</v>
      </c>
      <c r="F119" s="123" t="s">
        <v>806</v>
      </c>
      <c r="G119" s="79" t="s">
        <v>214</v>
      </c>
      <c r="I119" s="129"/>
      <c r="J119" s="129"/>
    </row>
    <row r="120" spans="1:10" s="88" customFormat="1" ht="20.100000000000001" customHeight="1" x14ac:dyDescent="0.25">
      <c r="A120" s="91">
        <v>8</v>
      </c>
      <c r="B120" s="79" t="s">
        <v>258</v>
      </c>
      <c r="C120" s="92">
        <v>0.4375</v>
      </c>
      <c r="D120" s="63" t="s">
        <v>262</v>
      </c>
      <c r="E120" s="79" t="s">
        <v>189</v>
      </c>
      <c r="F120" s="123" t="s">
        <v>199</v>
      </c>
      <c r="G120" s="79" t="s">
        <v>214</v>
      </c>
      <c r="I120" s="129"/>
      <c r="J120" s="129"/>
    </row>
    <row r="121" spans="1:10" s="88" customFormat="1" ht="20.100000000000001" customHeight="1" x14ac:dyDescent="0.25">
      <c r="A121" s="63">
        <v>8</v>
      </c>
      <c r="B121" s="63" t="s">
        <v>258</v>
      </c>
      <c r="C121" s="89">
        <v>0.4375</v>
      </c>
      <c r="D121" s="63" t="s">
        <v>634</v>
      </c>
      <c r="E121" s="63" t="s">
        <v>507</v>
      </c>
      <c r="F121" s="123" t="s">
        <v>897</v>
      </c>
      <c r="G121" s="79" t="s">
        <v>214</v>
      </c>
      <c r="I121" s="129"/>
      <c r="J121" s="129"/>
    </row>
    <row r="122" spans="1:10" s="88" customFormat="1" ht="20.100000000000001" customHeight="1" x14ac:dyDescent="0.25">
      <c r="A122" s="63">
        <v>8</v>
      </c>
      <c r="B122" s="63" t="s">
        <v>258</v>
      </c>
      <c r="C122" s="89">
        <v>0.4375</v>
      </c>
      <c r="D122" s="63" t="s">
        <v>634</v>
      </c>
      <c r="E122" s="63" t="s">
        <v>507</v>
      </c>
      <c r="F122" s="123" t="s">
        <v>905</v>
      </c>
      <c r="G122" s="79" t="s">
        <v>214</v>
      </c>
      <c r="I122" s="129"/>
      <c r="J122" s="129"/>
    </row>
    <row r="123" spans="1:10" s="88" customFormat="1" ht="20.100000000000001" customHeight="1" x14ac:dyDescent="0.25">
      <c r="A123" s="63">
        <v>8</v>
      </c>
      <c r="B123" s="63" t="s">
        <v>258</v>
      </c>
      <c r="C123" s="89">
        <v>0.4375</v>
      </c>
      <c r="D123" s="63" t="s">
        <v>635</v>
      </c>
      <c r="E123" s="63" t="s">
        <v>507</v>
      </c>
      <c r="F123" s="123" t="s">
        <v>522</v>
      </c>
      <c r="G123" s="79" t="s">
        <v>214</v>
      </c>
      <c r="I123" s="129"/>
      <c r="J123" s="129"/>
    </row>
    <row r="124" spans="1:10" s="88" customFormat="1" ht="20.100000000000001" customHeight="1" x14ac:dyDescent="0.25">
      <c r="A124" s="63">
        <v>8</v>
      </c>
      <c r="B124" s="63" t="s">
        <v>258</v>
      </c>
      <c r="C124" s="89">
        <v>0.4375</v>
      </c>
      <c r="D124" s="63" t="s">
        <v>635</v>
      </c>
      <c r="E124" s="63" t="s">
        <v>507</v>
      </c>
      <c r="F124" s="123" t="s">
        <v>545</v>
      </c>
      <c r="G124" s="79" t="s">
        <v>214</v>
      </c>
      <c r="I124" s="129"/>
      <c r="J124" s="129"/>
    </row>
    <row r="125" spans="1:10" s="88" customFormat="1" ht="20.100000000000001" customHeight="1" x14ac:dyDescent="0.25">
      <c r="A125" s="87">
        <v>8</v>
      </c>
      <c r="B125" s="63" t="s">
        <v>258</v>
      </c>
      <c r="C125" s="89">
        <v>0.4375</v>
      </c>
      <c r="D125" s="63" t="s">
        <v>274</v>
      </c>
      <c r="E125" s="79" t="s">
        <v>184</v>
      </c>
      <c r="F125" s="123" t="s">
        <v>834</v>
      </c>
      <c r="G125" s="79" t="s">
        <v>214</v>
      </c>
      <c r="I125" s="129"/>
      <c r="J125" s="129"/>
    </row>
    <row r="126" spans="1:10" s="88" customFormat="1" ht="20.100000000000001" customHeight="1" x14ac:dyDescent="0.25">
      <c r="A126" s="87">
        <v>8</v>
      </c>
      <c r="B126" s="63" t="s">
        <v>258</v>
      </c>
      <c r="C126" s="89">
        <v>0.4375</v>
      </c>
      <c r="D126" s="63" t="s">
        <v>274</v>
      </c>
      <c r="E126" s="79" t="s">
        <v>184</v>
      </c>
      <c r="F126" s="123" t="s">
        <v>835</v>
      </c>
      <c r="G126" s="79" t="s">
        <v>214</v>
      </c>
      <c r="I126" s="129"/>
      <c r="J126" s="129"/>
    </row>
    <row r="127" spans="1:10" s="88" customFormat="1" ht="20.100000000000001" customHeight="1" x14ac:dyDescent="0.25">
      <c r="A127" s="87">
        <v>8</v>
      </c>
      <c r="B127" s="63" t="s">
        <v>258</v>
      </c>
      <c r="C127" s="89">
        <v>0.4375</v>
      </c>
      <c r="D127" s="63" t="s">
        <v>435</v>
      </c>
      <c r="E127" s="63" t="s">
        <v>420</v>
      </c>
      <c r="F127" s="123" t="s">
        <v>842</v>
      </c>
      <c r="G127" s="79" t="s">
        <v>86</v>
      </c>
      <c r="I127" s="129"/>
      <c r="J127" s="129"/>
    </row>
    <row r="128" spans="1:10" s="88" customFormat="1" ht="20.100000000000001" customHeight="1" x14ac:dyDescent="0.25">
      <c r="A128" s="87">
        <v>8</v>
      </c>
      <c r="B128" s="63" t="s">
        <v>258</v>
      </c>
      <c r="C128" s="89">
        <v>0.4375</v>
      </c>
      <c r="D128" s="63" t="s">
        <v>435</v>
      </c>
      <c r="E128" s="63" t="s">
        <v>420</v>
      </c>
      <c r="F128" s="123" t="s">
        <v>846</v>
      </c>
      <c r="G128" s="79" t="s">
        <v>86</v>
      </c>
      <c r="I128" s="129"/>
      <c r="J128" s="129"/>
    </row>
    <row r="129" spans="1:10" s="88" customFormat="1" ht="20.100000000000001" customHeight="1" x14ac:dyDescent="0.25">
      <c r="A129" s="87">
        <v>8</v>
      </c>
      <c r="B129" s="79" t="s">
        <v>258</v>
      </c>
      <c r="C129" s="89">
        <v>0.4375</v>
      </c>
      <c r="D129" s="63" t="s">
        <v>505</v>
      </c>
      <c r="E129" s="63" t="s">
        <v>493</v>
      </c>
      <c r="F129" s="123" t="s">
        <v>887</v>
      </c>
      <c r="G129" s="79" t="s">
        <v>86</v>
      </c>
      <c r="I129" s="129"/>
      <c r="J129" s="129"/>
    </row>
    <row r="130" spans="1:10" s="88" customFormat="1" ht="20.100000000000001" customHeight="1" x14ac:dyDescent="0.25">
      <c r="A130" s="87">
        <v>8</v>
      </c>
      <c r="B130" s="79" t="s">
        <v>258</v>
      </c>
      <c r="C130" s="89">
        <v>0.4375</v>
      </c>
      <c r="D130" s="63" t="s">
        <v>505</v>
      </c>
      <c r="E130" s="63" t="s">
        <v>493</v>
      </c>
      <c r="F130" s="123" t="s">
        <v>888</v>
      </c>
      <c r="G130" s="79" t="s">
        <v>86</v>
      </c>
      <c r="I130" s="129"/>
      <c r="J130" s="129"/>
    </row>
    <row r="131" spans="1:10" s="88" customFormat="1" ht="20.100000000000001" customHeight="1" x14ac:dyDescent="0.25">
      <c r="A131" s="63">
        <v>8</v>
      </c>
      <c r="B131" s="79" t="s">
        <v>258</v>
      </c>
      <c r="C131" s="89">
        <v>0.4375</v>
      </c>
      <c r="D131" s="79" t="s">
        <v>492</v>
      </c>
      <c r="E131" s="63" t="s">
        <v>247</v>
      </c>
      <c r="F131" s="123" t="s">
        <v>885</v>
      </c>
      <c r="G131" s="63" t="s">
        <v>86</v>
      </c>
      <c r="I131" s="129"/>
      <c r="J131" s="129"/>
    </row>
    <row r="132" spans="1:10" s="88" customFormat="1" ht="20.100000000000001" customHeight="1" x14ac:dyDescent="0.25">
      <c r="A132" s="63">
        <v>8</v>
      </c>
      <c r="B132" s="79" t="s">
        <v>258</v>
      </c>
      <c r="C132" s="89">
        <v>0.4375</v>
      </c>
      <c r="D132" s="79" t="s">
        <v>492</v>
      </c>
      <c r="E132" s="63" t="s">
        <v>247</v>
      </c>
      <c r="F132" s="123" t="s">
        <v>490</v>
      </c>
      <c r="G132" s="63" t="s">
        <v>86</v>
      </c>
      <c r="I132" s="129"/>
      <c r="J132" s="129"/>
    </row>
    <row r="133" spans="1:10" s="88" customFormat="1" ht="20.100000000000001" customHeight="1" x14ac:dyDescent="0.25">
      <c r="A133" s="63">
        <v>9</v>
      </c>
      <c r="B133" s="63" t="s">
        <v>259</v>
      </c>
      <c r="C133" s="93">
        <v>0.44444444444444442</v>
      </c>
      <c r="D133" s="63" t="s">
        <v>418</v>
      </c>
      <c r="E133" s="63" t="s">
        <v>275</v>
      </c>
      <c r="F133" s="123" t="s">
        <v>790</v>
      </c>
      <c r="G133" s="63" t="s">
        <v>214</v>
      </c>
      <c r="I133" s="129"/>
      <c r="J133" s="129"/>
    </row>
    <row r="134" spans="1:10" s="88" customFormat="1" ht="20.100000000000001" customHeight="1" x14ac:dyDescent="0.25">
      <c r="A134" s="63">
        <v>9</v>
      </c>
      <c r="B134" s="63" t="s">
        <v>259</v>
      </c>
      <c r="C134" s="93">
        <v>0.44444444444444442</v>
      </c>
      <c r="D134" s="63" t="s">
        <v>418</v>
      </c>
      <c r="E134" s="63" t="s">
        <v>275</v>
      </c>
      <c r="F134" s="123" t="s">
        <v>801</v>
      </c>
      <c r="G134" s="63" t="s">
        <v>214</v>
      </c>
      <c r="I134" s="129"/>
      <c r="J134" s="129"/>
    </row>
    <row r="135" spans="1:10" s="88" customFormat="1" ht="20.100000000000001" customHeight="1" x14ac:dyDescent="0.25">
      <c r="A135" s="63">
        <v>9</v>
      </c>
      <c r="B135" s="63" t="s">
        <v>259</v>
      </c>
      <c r="C135" s="93">
        <v>0.44444444444444442</v>
      </c>
      <c r="D135" s="63" t="s">
        <v>419</v>
      </c>
      <c r="E135" s="63" t="s">
        <v>275</v>
      </c>
      <c r="F135" s="123" t="s">
        <v>786</v>
      </c>
      <c r="G135" s="63" t="s">
        <v>214</v>
      </c>
      <c r="I135" s="129"/>
      <c r="J135" s="129"/>
    </row>
    <row r="136" spans="1:10" s="88" customFormat="1" ht="20.100000000000001" customHeight="1" x14ac:dyDescent="0.25">
      <c r="A136" s="63">
        <v>9</v>
      </c>
      <c r="B136" s="63" t="s">
        <v>259</v>
      </c>
      <c r="C136" s="93">
        <v>0.44444444444444442</v>
      </c>
      <c r="D136" s="63" t="s">
        <v>419</v>
      </c>
      <c r="E136" s="63" t="s">
        <v>275</v>
      </c>
      <c r="F136" s="123" t="s">
        <v>791</v>
      </c>
      <c r="G136" s="63" t="s">
        <v>214</v>
      </c>
      <c r="I136" s="129"/>
      <c r="J136" s="129"/>
    </row>
    <row r="137" spans="1:10" s="88" customFormat="1" ht="20.100000000000001" customHeight="1" x14ac:dyDescent="0.25">
      <c r="A137" s="63">
        <v>9</v>
      </c>
      <c r="B137" s="79" t="s">
        <v>259</v>
      </c>
      <c r="C137" s="89">
        <v>0.44444444444444442</v>
      </c>
      <c r="D137" s="63" t="s">
        <v>262</v>
      </c>
      <c r="E137" s="79" t="s">
        <v>189</v>
      </c>
      <c r="F137" s="123" t="s">
        <v>203</v>
      </c>
      <c r="G137" s="79" t="s">
        <v>86</v>
      </c>
      <c r="I137" s="129"/>
      <c r="J137" s="129"/>
    </row>
    <row r="138" spans="1:10" s="88" customFormat="1" ht="20.100000000000001" customHeight="1" x14ac:dyDescent="0.25">
      <c r="A138" s="63">
        <v>9</v>
      </c>
      <c r="B138" s="79" t="s">
        <v>259</v>
      </c>
      <c r="C138" s="89">
        <v>0.44444444444444442</v>
      </c>
      <c r="D138" s="63" t="s">
        <v>262</v>
      </c>
      <c r="E138" s="79" t="s">
        <v>189</v>
      </c>
      <c r="F138" s="123" t="s">
        <v>807</v>
      </c>
      <c r="G138" s="79" t="s">
        <v>86</v>
      </c>
      <c r="I138" s="129"/>
      <c r="J138" s="129"/>
    </row>
    <row r="139" spans="1:10" s="88" customFormat="1" ht="20.100000000000001" customHeight="1" x14ac:dyDescent="0.25">
      <c r="A139" s="63">
        <v>9</v>
      </c>
      <c r="B139" s="63" t="s">
        <v>259</v>
      </c>
      <c r="C139" s="89">
        <v>0.44444444444444442</v>
      </c>
      <c r="D139" s="63" t="s">
        <v>634</v>
      </c>
      <c r="E139" s="63" t="s">
        <v>507</v>
      </c>
      <c r="F139" s="123" t="s">
        <v>898</v>
      </c>
      <c r="G139" s="79" t="s">
        <v>214</v>
      </c>
      <c r="I139" s="129"/>
      <c r="J139" s="129"/>
    </row>
    <row r="140" spans="1:10" s="88" customFormat="1" ht="20.100000000000001" customHeight="1" x14ac:dyDescent="0.25">
      <c r="A140" s="63">
        <v>9</v>
      </c>
      <c r="B140" s="63" t="s">
        <v>259</v>
      </c>
      <c r="C140" s="89">
        <v>0.44444444444444442</v>
      </c>
      <c r="D140" s="63" t="s">
        <v>634</v>
      </c>
      <c r="E140" s="63" t="s">
        <v>507</v>
      </c>
      <c r="F140" s="123" t="s">
        <v>570</v>
      </c>
      <c r="G140" s="79" t="s">
        <v>214</v>
      </c>
      <c r="I140" s="129"/>
      <c r="J140" s="129"/>
    </row>
    <row r="141" spans="1:10" s="88" customFormat="1" ht="20.100000000000001" customHeight="1" x14ac:dyDescent="0.25">
      <c r="A141" s="91">
        <v>9</v>
      </c>
      <c r="B141" s="63" t="s">
        <v>259</v>
      </c>
      <c r="C141" s="92">
        <v>0.44444444444444442</v>
      </c>
      <c r="D141" s="79" t="s">
        <v>435</v>
      </c>
      <c r="E141" s="63" t="s">
        <v>420</v>
      </c>
      <c r="F141" s="123" t="s">
        <v>840</v>
      </c>
      <c r="G141" s="79" t="s">
        <v>86</v>
      </c>
      <c r="I141" s="129"/>
      <c r="J141" s="129"/>
    </row>
    <row r="142" spans="1:10" s="88" customFormat="1" ht="20.100000000000001" customHeight="1" x14ac:dyDescent="0.25">
      <c r="A142" s="91">
        <v>9</v>
      </c>
      <c r="B142" s="63" t="s">
        <v>259</v>
      </c>
      <c r="C142" s="92">
        <v>0.44444444444444442</v>
      </c>
      <c r="D142" s="79" t="s">
        <v>435</v>
      </c>
      <c r="E142" s="63" t="s">
        <v>420</v>
      </c>
      <c r="F142" s="123" t="s">
        <v>844</v>
      </c>
      <c r="G142" s="79" t="s">
        <v>86</v>
      </c>
      <c r="I142" s="129"/>
      <c r="J142" s="129"/>
    </row>
    <row r="143" spans="1:10" s="88" customFormat="1" ht="20.100000000000001" customHeight="1" x14ac:dyDescent="0.25">
      <c r="A143" s="87">
        <v>10</v>
      </c>
      <c r="B143" s="79" t="s">
        <v>99</v>
      </c>
      <c r="C143" s="89">
        <v>0.5</v>
      </c>
      <c r="D143" s="63" t="s">
        <v>417</v>
      </c>
      <c r="E143" s="63" t="s">
        <v>275</v>
      </c>
      <c r="F143" s="123" t="s">
        <v>774</v>
      </c>
      <c r="G143" s="63" t="s">
        <v>214</v>
      </c>
      <c r="I143" s="129"/>
      <c r="J143" s="129"/>
    </row>
    <row r="144" spans="1:10" s="88" customFormat="1" ht="20.100000000000001" customHeight="1" x14ac:dyDescent="0.25">
      <c r="A144" s="87">
        <v>10</v>
      </c>
      <c r="B144" s="79" t="s">
        <v>99</v>
      </c>
      <c r="C144" s="89">
        <v>0.5</v>
      </c>
      <c r="D144" s="63" t="s">
        <v>417</v>
      </c>
      <c r="E144" s="63" t="s">
        <v>275</v>
      </c>
      <c r="F144" s="123" t="s">
        <v>787</v>
      </c>
      <c r="G144" s="63" t="s">
        <v>214</v>
      </c>
      <c r="I144" s="129"/>
      <c r="J144" s="129"/>
    </row>
    <row r="145" spans="1:10" s="88" customFormat="1" ht="20.100000000000001" customHeight="1" x14ac:dyDescent="0.25">
      <c r="A145" s="87">
        <v>10</v>
      </c>
      <c r="B145" s="79" t="s">
        <v>99</v>
      </c>
      <c r="C145" s="89">
        <v>0.5</v>
      </c>
      <c r="D145" s="63" t="s">
        <v>417</v>
      </c>
      <c r="E145" s="63" t="s">
        <v>275</v>
      </c>
      <c r="F145" s="123" t="s">
        <v>795</v>
      </c>
      <c r="G145" s="63" t="s">
        <v>214</v>
      </c>
      <c r="I145" s="129"/>
      <c r="J145" s="129"/>
    </row>
    <row r="146" spans="1:10" s="88" customFormat="1" ht="20.100000000000001" customHeight="1" x14ac:dyDescent="0.25">
      <c r="A146" s="87">
        <v>10</v>
      </c>
      <c r="B146" s="79" t="s">
        <v>99</v>
      </c>
      <c r="C146" s="89">
        <v>0.5</v>
      </c>
      <c r="D146" s="63" t="s">
        <v>417</v>
      </c>
      <c r="E146" s="63" t="s">
        <v>275</v>
      </c>
      <c r="F146" s="123" t="s">
        <v>799</v>
      </c>
      <c r="G146" s="63" t="s">
        <v>214</v>
      </c>
      <c r="I146" s="129"/>
      <c r="J146" s="129"/>
    </row>
    <row r="147" spans="1:10" s="88" customFormat="1" ht="20.100000000000001" customHeight="1" x14ac:dyDescent="0.25">
      <c r="A147" s="63">
        <v>10</v>
      </c>
      <c r="B147" s="79" t="s">
        <v>99</v>
      </c>
      <c r="C147" s="89">
        <v>0.5</v>
      </c>
      <c r="D147" s="63" t="s">
        <v>262</v>
      </c>
      <c r="E147" s="79" t="s">
        <v>189</v>
      </c>
      <c r="F147" s="123" t="s">
        <v>806</v>
      </c>
      <c r="G147" s="79" t="s">
        <v>86</v>
      </c>
      <c r="I147" s="129"/>
      <c r="J147" s="129"/>
    </row>
    <row r="148" spans="1:10" s="88" customFormat="1" ht="20.100000000000001" customHeight="1" x14ac:dyDescent="0.25">
      <c r="A148" s="63">
        <v>10</v>
      </c>
      <c r="B148" s="79" t="s">
        <v>99</v>
      </c>
      <c r="C148" s="89">
        <v>0.5</v>
      </c>
      <c r="D148" s="63" t="s">
        <v>262</v>
      </c>
      <c r="E148" s="79" t="s">
        <v>189</v>
      </c>
      <c r="F148" s="123" t="s">
        <v>194</v>
      </c>
      <c r="G148" s="79" t="s">
        <v>86</v>
      </c>
      <c r="I148" s="129"/>
      <c r="J148" s="129"/>
    </row>
    <row r="149" spans="1:10" s="88" customFormat="1" ht="20.100000000000001" customHeight="1" x14ac:dyDescent="0.25">
      <c r="A149" s="63">
        <v>10</v>
      </c>
      <c r="B149" s="79" t="s">
        <v>99</v>
      </c>
      <c r="C149" s="89">
        <v>0.5</v>
      </c>
      <c r="D149" s="63" t="s">
        <v>262</v>
      </c>
      <c r="E149" s="79" t="s">
        <v>189</v>
      </c>
      <c r="F149" s="123" t="s">
        <v>199</v>
      </c>
      <c r="G149" s="79" t="s">
        <v>86</v>
      </c>
      <c r="I149" s="129"/>
      <c r="J149" s="129"/>
    </row>
    <row r="150" spans="1:10" s="88" customFormat="1" ht="20.100000000000001" customHeight="1" x14ac:dyDescent="0.25">
      <c r="A150" s="63">
        <v>10</v>
      </c>
      <c r="B150" s="79" t="s">
        <v>99</v>
      </c>
      <c r="C150" s="89">
        <v>0.5</v>
      </c>
      <c r="D150" s="63" t="s">
        <v>262</v>
      </c>
      <c r="E150" s="79" t="s">
        <v>189</v>
      </c>
      <c r="F150" s="123" t="s">
        <v>201</v>
      </c>
      <c r="G150" s="79" t="s">
        <v>86</v>
      </c>
      <c r="I150" s="129"/>
      <c r="J150" s="129"/>
    </row>
    <row r="151" spans="1:10" s="88" customFormat="1" ht="20.100000000000001" customHeight="1" x14ac:dyDescent="0.25">
      <c r="A151" s="63">
        <v>10</v>
      </c>
      <c r="B151" s="63" t="s">
        <v>99</v>
      </c>
      <c r="C151" s="89">
        <v>0.5</v>
      </c>
      <c r="D151" s="63" t="s">
        <v>635</v>
      </c>
      <c r="E151" s="63" t="s">
        <v>507</v>
      </c>
      <c r="F151" s="123" t="s">
        <v>897</v>
      </c>
      <c r="G151" s="79" t="s">
        <v>214</v>
      </c>
      <c r="I151" s="129"/>
      <c r="J151" s="129"/>
    </row>
    <row r="152" spans="1:10" s="88" customFormat="1" ht="20.100000000000001" customHeight="1" x14ac:dyDescent="0.25">
      <c r="A152" s="63">
        <v>10</v>
      </c>
      <c r="B152" s="63" t="s">
        <v>99</v>
      </c>
      <c r="C152" s="89">
        <v>0.5</v>
      </c>
      <c r="D152" s="63" t="s">
        <v>635</v>
      </c>
      <c r="E152" s="63" t="s">
        <v>507</v>
      </c>
      <c r="F152" s="123" t="s">
        <v>545</v>
      </c>
      <c r="G152" s="79" t="s">
        <v>214</v>
      </c>
      <c r="I152" s="129"/>
      <c r="J152" s="129"/>
    </row>
    <row r="153" spans="1:10" s="88" customFormat="1" ht="20.100000000000001" customHeight="1" x14ac:dyDescent="0.25">
      <c r="A153" s="63">
        <v>10</v>
      </c>
      <c r="B153" s="63" t="s">
        <v>99</v>
      </c>
      <c r="C153" s="89">
        <v>0.5</v>
      </c>
      <c r="D153" s="63" t="s">
        <v>635</v>
      </c>
      <c r="E153" s="63" t="s">
        <v>507</v>
      </c>
      <c r="F153" s="123" t="s">
        <v>922</v>
      </c>
      <c r="G153" s="79" t="s">
        <v>214</v>
      </c>
      <c r="I153" s="129"/>
      <c r="J153" s="129"/>
    </row>
    <row r="154" spans="1:10" s="88" customFormat="1" ht="20.100000000000001" customHeight="1" x14ac:dyDescent="0.25">
      <c r="A154" s="63">
        <v>10</v>
      </c>
      <c r="B154" s="63" t="s">
        <v>99</v>
      </c>
      <c r="C154" s="89">
        <v>0.5</v>
      </c>
      <c r="D154" s="63" t="s">
        <v>635</v>
      </c>
      <c r="E154" s="63" t="s">
        <v>507</v>
      </c>
      <c r="F154" s="123" t="s">
        <v>915</v>
      </c>
      <c r="G154" s="79" t="s">
        <v>214</v>
      </c>
      <c r="I154" s="129"/>
      <c r="J154" s="129"/>
    </row>
    <row r="155" spans="1:10" s="88" customFormat="1" ht="20.100000000000001" customHeight="1" x14ac:dyDescent="0.25">
      <c r="A155" s="63">
        <v>10</v>
      </c>
      <c r="B155" s="63" t="s">
        <v>99</v>
      </c>
      <c r="C155" s="89">
        <v>0.5</v>
      </c>
      <c r="D155" s="63" t="s">
        <v>636</v>
      </c>
      <c r="E155" s="63" t="s">
        <v>507</v>
      </c>
      <c r="F155" s="123" t="s">
        <v>900</v>
      </c>
      <c r="G155" s="79" t="s">
        <v>214</v>
      </c>
      <c r="I155" s="129"/>
      <c r="J155" s="129"/>
    </row>
    <row r="156" spans="1:10" s="88" customFormat="1" ht="20.100000000000001" customHeight="1" x14ac:dyDescent="0.25">
      <c r="A156" s="63">
        <v>10</v>
      </c>
      <c r="B156" s="63" t="s">
        <v>99</v>
      </c>
      <c r="C156" s="89">
        <v>0.5</v>
      </c>
      <c r="D156" s="63" t="s">
        <v>636</v>
      </c>
      <c r="E156" s="63" t="s">
        <v>507</v>
      </c>
      <c r="F156" s="123" t="s">
        <v>539</v>
      </c>
      <c r="G156" s="79" t="s">
        <v>214</v>
      </c>
      <c r="I156" s="129"/>
      <c r="J156" s="129"/>
    </row>
    <row r="157" spans="1:10" s="88" customFormat="1" ht="20.100000000000001" customHeight="1" x14ac:dyDescent="0.25">
      <c r="A157" s="63">
        <v>10</v>
      </c>
      <c r="B157" s="63" t="s">
        <v>99</v>
      </c>
      <c r="C157" s="89">
        <v>0.5</v>
      </c>
      <c r="D157" s="63" t="s">
        <v>636</v>
      </c>
      <c r="E157" s="63" t="s">
        <v>507</v>
      </c>
      <c r="F157" s="123" t="s">
        <v>621</v>
      </c>
      <c r="G157" s="79" t="s">
        <v>214</v>
      </c>
      <c r="I157" s="129"/>
      <c r="J157" s="129"/>
    </row>
    <row r="158" spans="1:10" s="88" customFormat="1" ht="20.100000000000001" customHeight="1" x14ac:dyDescent="0.25">
      <c r="A158" s="63">
        <v>10</v>
      </c>
      <c r="B158" s="63" t="s">
        <v>99</v>
      </c>
      <c r="C158" s="89">
        <v>0.5</v>
      </c>
      <c r="D158" s="63" t="s">
        <v>636</v>
      </c>
      <c r="E158" s="63" t="s">
        <v>507</v>
      </c>
      <c r="F158" s="123" t="s">
        <v>629</v>
      </c>
      <c r="G158" s="79" t="s">
        <v>214</v>
      </c>
      <c r="I158" s="129"/>
      <c r="J158" s="129"/>
    </row>
    <row r="159" spans="1:10" s="88" customFormat="1" ht="20.100000000000001" customHeight="1" x14ac:dyDescent="0.25">
      <c r="A159" s="24">
        <v>10</v>
      </c>
      <c r="B159" s="24" t="s">
        <v>99</v>
      </c>
      <c r="C159" s="24">
        <v>0.5</v>
      </c>
      <c r="D159" s="63" t="s">
        <v>680</v>
      </c>
      <c r="E159" s="63" t="s">
        <v>215</v>
      </c>
      <c r="F159" s="88" t="s">
        <v>982</v>
      </c>
      <c r="G159" s="79" t="s">
        <v>214</v>
      </c>
      <c r="I159" s="129"/>
      <c r="J159" s="129"/>
    </row>
    <row r="160" spans="1:10" s="88" customFormat="1" ht="20.100000000000001" customHeight="1" x14ac:dyDescent="0.25">
      <c r="A160" s="24">
        <v>10</v>
      </c>
      <c r="B160" s="24" t="s">
        <v>99</v>
      </c>
      <c r="C160" s="24">
        <v>0.5</v>
      </c>
      <c r="D160" s="63" t="s">
        <v>680</v>
      </c>
      <c r="E160" s="63" t="s">
        <v>215</v>
      </c>
      <c r="F160" s="88" t="s">
        <v>666</v>
      </c>
      <c r="G160" s="79" t="s">
        <v>214</v>
      </c>
      <c r="I160" s="129"/>
      <c r="J160" s="129"/>
    </row>
    <row r="161" spans="1:10" s="88" customFormat="1" ht="20.100000000000001" customHeight="1" x14ac:dyDescent="0.25">
      <c r="A161" s="24">
        <v>10</v>
      </c>
      <c r="B161" s="24" t="s">
        <v>99</v>
      </c>
      <c r="C161" s="24">
        <v>0.5</v>
      </c>
      <c r="D161" s="63" t="s">
        <v>680</v>
      </c>
      <c r="E161" s="63" t="s">
        <v>215</v>
      </c>
      <c r="F161" s="88" t="s">
        <v>981</v>
      </c>
      <c r="G161" s="79" t="s">
        <v>214</v>
      </c>
      <c r="I161" s="129"/>
      <c r="J161" s="129"/>
    </row>
    <row r="162" spans="1:10" s="88" customFormat="1" ht="20.100000000000001" customHeight="1" x14ac:dyDescent="0.25">
      <c r="A162" s="24">
        <v>10</v>
      </c>
      <c r="B162" s="24" t="s">
        <v>99</v>
      </c>
      <c r="C162" s="24">
        <v>0.5</v>
      </c>
      <c r="D162" s="63" t="s">
        <v>680</v>
      </c>
      <c r="E162" s="63" t="s">
        <v>215</v>
      </c>
      <c r="F162" s="88" t="s">
        <v>983</v>
      </c>
      <c r="G162" s="79" t="s">
        <v>214</v>
      </c>
      <c r="I162" s="129"/>
      <c r="J162" s="129"/>
    </row>
    <row r="163" spans="1:10" s="88" customFormat="1" ht="20.100000000000001" customHeight="1" x14ac:dyDescent="0.25">
      <c r="A163" s="63">
        <v>10</v>
      </c>
      <c r="B163" s="63" t="s">
        <v>99</v>
      </c>
      <c r="C163" s="89">
        <v>0.5</v>
      </c>
      <c r="D163" s="63" t="s">
        <v>274</v>
      </c>
      <c r="E163" s="79" t="s">
        <v>184</v>
      </c>
      <c r="F163" s="123" t="s">
        <v>834</v>
      </c>
      <c r="G163" s="79" t="s">
        <v>214</v>
      </c>
      <c r="I163" s="129"/>
      <c r="J163" s="129"/>
    </row>
    <row r="164" spans="1:10" s="88" customFormat="1" ht="20.100000000000001" customHeight="1" x14ac:dyDescent="0.25">
      <c r="A164" s="63">
        <v>10</v>
      </c>
      <c r="B164" s="63" t="s">
        <v>99</v>
      </c>
      <c r="C164" s="89">
        <v>0.5</v>
      </c>
      <c r="D164" s="63" t="s">
        <v>274</v>
      </c>
      <c r="E164" s="79" t="s">
        <v>184</v>
      </c>
      <c r="F164" s="123" t="s">
        <v>835</v>
      </c>
      <c r="G164" s="79" t="s">
        <v>214</v>
      </c>
      <c r="I164" s="129"/>
      <c r="J164" s="129"/>
    </row>
    <row r="165" spans="1:10" s="88" customFormat="1" ht="20.100000000000001" customHeight="1" x14ac:dyDescent="0.25">
      <c r="A165" s="63">
        <v>10</v>
      </c>
      <c r="B165" s="63" t="s">
        <v>99</v>
      </c>
      <c r="C165" s="89">
        <v>0.5</v>
      </c>
      <c r="D165" s="63" t="s">
        <v>274</v>
      </c>
      <c r="E165" s="79" t="s">
        <v>184</v>
      </c>
      <c r="F165" s="123" t="s">
        <v>836</v>
      </c>
      <c r="G165" s="79" t="s">
        <v>214</v>
      </c>
      <c r="I165" s="129"/>
      <c r="J165" s="129"/>
    </row>
    <row r="166" spans="1:10" s="88" customFormat="1" ht="20.100000000000001" customHeight="1" x14ac:dyDescent="0.25">
      <c r="A166" s="63">
        <v>10</v>
      </c>
      <c r="B166" s="63" t="s">
        <v>99</v>
      </c>
      <c r="C166" s="89">
        <v>0.5</v>
      </c>
      <c r="D166" s="63" t="s">
        <v>274</v>
      </c>
      <c r="E166" s="79" t="s">
        <v>184</v>
      </c>
      <c r="F166" s="123" t="s">
        <v>837</v>
      </c>
      <c r="G166" s="79" t="s">
        <v>214</v>
      </c>
      <c r="I166" s="129"/>
      <c r="J166" s="129"/>
    </row>
    <row r="167" spans="1:10" s="88" customFormat="1" ht="20.100000000000001" customHeight="1" x14ac:dyDescent="0.25">
      <c r="A167" s="79">
        <v>11</v>
      </c>
      <c r="B167" s="79" t="s">
        <v>260</v>
      </c>
      <c r="C167" s="92">
        <v>0.50694444444444442</v>
      </c>
      <c r="D167" s="79" t="s">
        <v>417</v>
      </c>
      <c r="E167" s="63" t="s">
        <v>275</v>
      </c>
      <c r="F167" s="123" t="s">
        <v>790</v>
      </c>
      <c r="G167" s="63" t="s">
        <v>214</v>
      </c>
      <c r="I167" s="129"/>
      <c r="J167" s="129"/>
    </row>
    <row r="168" spans="1:10" s="88" customFormat="1" ht="20.100000000000001" customHeight="1" x14ac:dyDescent="0.25">
      <c r="A168" s="79">
        <v>11</v>
      </c>
      <c r="B168" s="79" t="s">
        <v>260</v>
      </c>
      <c r="C168" s="92">
        <v>0.50694444444444442</v>
      </c>
      <c r="D168" s="79" t="s">
        <v>417</v>
      </c>
      <c r="E168" s="63" t="s">
        <v>275</v>
      </c>
      <c r="F168" s="123" t="s">
        <v>801</v>
      </c>
      <c r="G168" s="63" t="s">
        <v>214</v>
      </c>
      <c r="I168" s="129"/>
      <c r="J168" s="129"/>
    </row>
    <row r="169" spans="1:10" s="88" customFormat="1" ht="20.100000000000001" customHeight="1" x14ac:dyDescent="0.25">
      <c r="A169" s="87">
        <v>11</v>
      </c>
      <c r="B169" s="63" t="s">
        <v>260</v>
      </c>
      <c r="C169" s="89">
        <v>0.50694444444444442</v>
      </c>
      <c r="D169" s="63" t="s">
        <v>635</v>
      </c>
      <c r="E169" s="63" t="s">
        <v>507</v>
      </c>
      <c r="F169" s="123" t="s">
        <v>911</v>
      </c>
      <c r="G169" s="79" t="s">
        <v>214</v>
      </c>
      <c r="I169" s="129"/>
      <c r="J169" s="129"/>
    </row>
    <row r="170" spans="1:10" s="88" customFormat="1" ht="20.100000000000001" customHeight="1" x14ac:dyDescent="0.25">
      <c r="A170" s="87">
        <v>11</v>
      </c>
      <c r="B170" s="63" t="s">
        <v>260</v>
      </c>
      <c r="C170" s="89">
        <v>0.50694444444444442</v>
      </c>
      <c r="D170" s="63" t="s">
        <v>635</v>
      </c>
      <c r="E170" s="63" t="s">
        <v>507</v>
      </c>
      <c r="F170" s="123" t="s">
        <v>595</v>
      </c>
      <c r="G170" s="79" t="s">
        <v>214</v>
      </c>
      <c r="I170" s="129"/>
      <c r="J170" s="129"/>
    </row>
    <row r="171" spans="1:10" s="88" customFormat="1" ht="20.100000000000001" customHeight="1" x14ac:dyDescent="0.25">
      <c r="A171" s="87">
        <v>11</v>
      </c>
      <c r="B171" s="63" t="s">
        <v>260</v>
      </c>
      <c r="C171" s="89">
        <v>0.50694444444444442</v>
      </c>
      <c r="D171" s="63" t="s">
        <v>636</v>
      </c>
      <c r="E171" s="63" t="s">
        <v>507</v>
      </c>
      <c r="F171" s="88" t="s">
        <v>904</v>
      </c>
      <c r="G171" s="79" t="s">
        <v>214</v>
      </c>
      <c r="I171" s="129"/>
      <c r="J171" s="129"/>
    </row>
    <row r="172" spans="1:10" s="88" customFormat="1" ht="20.100000000000001" customHeight="1" x14ac:dyDescent="0.25">
      <c r="A172" s="87">
        <v>11</v>
      </c>
      <c r="B172" s="63" t="s">
        <v>260</v>
      </c>
      <c r="C172" s="89">
        <v>0.50694444444444442</v>
      </c>
      <c r="D172" s="63" t="s">
        <v>636</v>
      </c>
      <c r="E172" s="63" t="s">
        <v>507</v>
      </c>
      <c r="F172" s="123" t="s">
        <v>616</v>
      </c>
      <c r="G172" s="79" t="s">
        <v>214</v>
      </c>
      <c r="I172" s="129"/>
      <c r="J172" s="129"/>
    </row>
    <row r="173" spans="1:10" s="88" customFormat="1" ht="20.100000000000001" customHeight="1" x14ac:dyDescent="0.25">
      <c r="A173" s="24">
        <v>11</v>
      </c>
      <c r="B173" s="24" t="s">
        <v>260</v>
      </c>
      <c r="C173" s="89">
        <v>0.50694444444444442</v>
      </c>
      <c r="D173" s="63" t="s">
        <v>680</v>
      </c>
      <c r="E173" s="63" t="s">
        <v>215</v>
      </c>
      <c r="F173" s="88" t="s">
        <v>985</v>
      </c>
      <c r="G173" s="79" t="s">
        <v>214</v>
      </c>
      <c r="I173" s="129"/>
      <c r="J173" s="129"/>
    </row>
    <row r="174" spans="1:10" s="88" customFormat="1" ht="20.100000000000001" customHeight="1" x14ac:dyDescent="0.25">
      <c r="A174" s="24">
        <v>11</v>
      </c>
      <c r="B174" s="24" t="s">
        <v>260</v>
      </c>
      <c r="C174" s="89">
        <v>0.50694444444444442</v>
      </c>
      <c r="D174" s="63" t="s">
        <v>680</v>
      </c>
      <c r="E174" s="63" t="s">
        <v>215</v>
      </c>
      <c r="F174" s="88" t="s">
        <v>984</v>
      </c>
      <c r="G174" s="79" t="s">
        <v>214</v>
      </c>
      <c r="I174" s="129"/>
      <c r="J174" s="129"/>
    </row>
    <row r="175" spans="1:10" s="88" customFormat="1" ht="20.100000000000001" customHeight="1" x14ac:dyDescent="0.25">
      <c r="A175" s="87">
        <v>11</v>
      </c>
      <c r="B175" s="63" t="s">
        <v>260</v>
      </c>
      <c r="C175" s="89">
        <v>0.50694444444444442</v>
      </c>
      <c r="D175" s="63" t="s">
        <v>145</v>
      </c>
      <c r="E175" s="79" t="s">
        <v>189</v>
      </c>
      <c r="F175" s="123" t="s">
        <v>203</v>
      </c>
      <c r="G175" s="63" t="s">
        <v>214</v>
      </c>
      <c r="I175" s="129"/>
      <c r="J175" s="129"/>
    </row>
    <row r="176" spans="1:10" s="88" customFormat="1" ht="20.100000000000001" customHeight="1" x14ac:dyDescent="0.25">
      <c r="A176" s="87">
        <v>11</v>
      </c>
      <c r="B176" s="63" t="s">
        <v>260</v>
      </c>
      <c r="C176" s="89">
        <v>0.50694444444444442</v>
      </c>
      <c r="D176" s="63" t="s">
        <v>145</v>
      </c>
      <c r="E176" s="79" t="s">
        <v>215</v>
      </c>
      <c r="F176" s="123" t="s">
        <v>261</v>
      </c>
      <c r="G176" s="63" t="s">
        <v>214</v>
      </c>
      <c r="I176" s="129"/>
      <c r="J176" s="129"/>
    </row>
    <row r="177" spans="1:10" s="88" customFormat="1" ht="20.100000000000001" customHeight="1" x14ac:dyDescent="0.25">
      <c r="A177" s="79">
        <v>12</v>
      </c>
      <c r="B177" s="79" t="s">
        <v>138</v>
      </c>
      <c r="C177" s="92">
        <v>0.51388888888888895</v>
      </c>
      <c r="D177" s="79" t="s">
        <v>417</v>
      </c>
      <c r="E177" s="63" t="s">
        <v>275</v>
      </c>
      <c r="F177" s="123" t="s">
        <v>766</v>
      </c>
      <c r="G177" s="63" t="s">
        <v>214</v>
      </c>
      <c r="I177" s="129"/>
      <c r="J177" s="129"/>
    </row>
    <row r="178" spans="1:10" s="88" customFormat="1" ht="20.100000000000001" customHeight="1" x14ac:dyDescent="0.25">
      <c r="A178" s="79">
        <v>12</v>
      </c>
      <c r="B178" s="79" t="s">
        <v>138</v>
      </c>
      <c r="C178" s="92">
        <v>0.51388888888888895</v>
      </c>
      <c r="D178" s="79" t="s">
        <v>417</v>
      </c>
      <c r="E178" s="63" t="s">
        <v>275</v>
      </c>
      <c r="F178" s="123" t="s">
        <v>778</v>
      </c>
      <c r="G178" s="63" t="s">
        <v>214</v>
      </c>
      <c r="I178" s="129"/>
      <c r="J178" s="129"/>
    </row>
    <row r="179" spans="1:10" s="88" customFormat="1" ht="20.100000000000001" customHeight="1" x14ac:dyDescent="0.25">
      <c r="A179" s="79">
        <v>12</v>
      </c>
      <c r="B179" s="79" t="s">
        <v>138</v>
      </c>
      <c r="C179" s="92">
        <v>0.51388888888888895</v>
      </c>
      <c r="D179" s="79" t="s">
        <v>417</v>
      </c>
      <c r="E179" s="63" t="s">
        <v>275</v>
      </c>
      <c r="F179" s="123" t="s">
        <v>781</v>
      </c>
      <c r="G179" s="63" t="s">
        <v>214</v>
      </c>
      <c r="I179" s="129"/>
      <c r="J179" s="129"/>
    </row>
    <row r="180" spans="1:10" s="88" customFormat="1" ht="20.100000000000001" customHeight="1" x14ac:dyDescent="0.25">
      <c r="A180" s="79">
        <v>12</v>
      </c>
      <c r="B180" s="79" t="s">
        <v>138</v>
      </c>
      <c r="C180" s="92">
        <v>0.51388888888888895</v>
      </c>
      <c r="D180" s="79" t="s">
        <v>417</v>
      </c>
      <c r="E180" s="63" t="s">
        <v>275</v>
      </c>
      <c r="F180" s="123" t="s">
        <v>782</v>
      </c>
      <c r="G180" s="63" t="s">
        <v>214</v>
      </c>
      <c r="I180" s="129"/>
      <c r="J180" s="129"/>
    </row>
    <row r="181" spans="1:10" s="88" customFormat="1" ht="20.100000000000001" customHeight="1" x14ac:dyDescent="0.25">
      <c r="A181" s="24">
        <v>12</v>
      </c>
      <c r="B181" s="24" t="s">
        <v>138</v>
      </c>
      <c r="C181" s="92">
        <v>0.51388888888888895</v>
      </c>
      <c r="D181" s="63" t="s">
        <v>634</v>
      </c>
      <c r="E181" s="63" t="s">
        <v>507</v>
      </c>
      <c r="F181" s="88" t="s">
        <v>560</v>
      </c>
      <c r="G181" s="79" t="s">
        <v>214</v>
      </c>
      <c r="I181" s="129"/>
      <c r="J181" s="129"/>
    </row>
    <row r="182" spans="1:10" s="88" customFormat="1" ht="20.100000000000001" customHeight="1" x14ac:dyDescent="0.25">
      <c r="A182" s="24">
        <v>12</v>
      </c>
      <c r="B182" s="24" t="s">
        <v>138</v>
      </c>
      <c r="C182" s="92">
        <v>0.51388888888888895</v>
      </c>
      <c r="D182" s="63" t="s">
        <v>634</v>
      </c>
      <c r="E182" s="63" t="s">
        <v>507</v>
      </c>
      <c r="F182" s="88" t="s">
        <v>570</v>
      </c>
      <c r="G182" s="79" t="s">
        <v>214</v>
      </c>
      <c r="I182" s="129"/>
      <c r="J182" s="129"/>
    </row>
    <row r="183" spans="1:10" s="88" customFormat="1" ht="20.100000000000001" customHeight="1" x14ac:dyDescent="0.25">
      <c r="A183" s="24">
        <v>12</v>
      </c>
      <c r="B183" s="24" t="s">
        <v>138</v>
      </c>
      <c r="C183" s="92">
        <v>0.51388888888888895</v>
      </c>
      <c r="D183" s="63" t="s">
        <v>634</v>
      </c>
      <c r="E183" s="63" t="s">
        <v>507</v>
      </c>
      <c r="F183" s="88" t="s">
        <v>618</v>
      </c>
      <c r="G183" s="79" t="s">
        <v>214</v>
      </c>
      <c r="I183" s="129"/>
      <c r="J183" s="129"/>
    </row>
    <row r="184" spans="1:10" s="88" customFormat="1" ht="20.100000000000001" customHeight="1" x14ac:dyDescent="0.25">
      <c r="A184" s="24">
        <v>12</v>
      </c>
      <c r="B184" s="24" t="s">
        <v>138</v>
      </c>
      <c r="C184" s="92">
        <v>0.51388888888888895</v>
      </c>
      <c r="D184" s="63" t="s">
        <v>634</v>
      </c>
      <c r="E184" s="63" t="s">
        <v>507</v>
      </c>
      <c r="F184" s="88" t="s">
        <v>923</v>
      </c>
      <c r="G184" s="79" t="s">
        <v>214</v>
      </c>
      <c r="I184" s="129"/>
      <c r="J184" s="129"/>
    </row>
    <row r="185" spans="1:10" s="88" customFormat="1" ht="20.100000000000001" customHeight="1" x14ac:dyDescent="0.25">
      <c r="A185" s="63">
        <v>12</v>
      </c>
      <c r="B185" s="63" t="s">
        <v>138</v>
      </c>
      <c r="C185" s="89">
        <v>0.51388888888888895</v>
      </c>
      <c r="D185" s="63" t="s">
        <v>145</v>
      </c>
      <c r="E185" s="79" t="s">
        <v>142</v>
      </c>
      <c r="F185" s="97" t="s">
        <v>141</v>
      </c>
      <c r="G185" s="79" t="s">
        <v>214</v>
      </c>
      <c r="I185" s="129"/>
      <c r="J185" s="129"/>
    </row>
    <row r="186" spans="1:10" s="88" customFormat="1" ht="20.100000000000001" customHeight="1" x14ac:dyDescent="0.25">
      <c r="A186" s="63">
        <v>12</v>
      </c>
      <c r="B186" s="63" t="s">
        <v>138</v>
      </c>
      <c r="C186" s="89">
        <v>0.51388888888888895</v>
      </c>
      <c r="D186" s="63" t="s">
        <v>145</v>
      </c>
      <c r="E186" s="79" t="s">
        <v>142</v>
      </c>
      <c r="F186" s="97" t="s">
        <v>140</v>
      </c>
      <c r="G186" s="79" t="s">
        <v>214</v>
      </c>
      <c r="I186" s="129"/>
      <c r="J186" s="129"/>
    </row>
    <row r="187" spans="1:10" s="88" customFormat="1" ht="20.100000000000001" customHeight="1" x14ac:dyDescent="0.25">
      <c r="A187" s="63">
        <v>12</v>
      </c>
      <c r="B187" s="63" t="s">
        <v>138</v>
      </c>
      <c r="C187" s="89">
        <v>0.51388888888888895</v>
      </c>
      <c r="D187" s="63" t="s">
        <v>145</v>
      </c>
      <c r="E187" s="79" t="s">
        <v>124</v>
      </c>
      <c r="F187" s="97" t="s">
        <v>986</v>
      </c>
      <c r="G187" s="79" t="s">
        <v>214</v>
      </c>
      <c r="I187" s="129"/>
      <c r="J187" s="129"/>
    </row>
    <row r="188" spans="1:10" s="88" customFormat="1" ht="20.100000000000001" customHeight="1" x14ac:dyDescent="0.25">
      <c r="A188" s="63">
        <v>12</v>
      </c>
      <c r="B188" s="63" t="s">
        <v>138</v>
      </c>
      <c r="C188" s="89">
        <v>0.51388888888888895</v>
      </c>
      <c r="D188" s="63" t="s">
        <v>145</v>
      </c>
      <c r="E188" s="79" t="s">
        <v>124</v>
      </c>
      <c r="F188" s="97" t="s">
        <v>987</v>
      </c>
      <c r="G188" s="79" t="s">
        <v>214</v>
      </c>
      <c r="I188" s="129"/>
      <c r="J188" s="129"/>
    </row>
    <row r="189" spans="1:10" s="88" customFormat="1" ht="20.100000000000001" customHeight="1" x14ac:dyDescent="0.25">
      <c r="A189" s="63">
        <v>12</v>
      </c>
      <c r="B189" s="79" t="s">
        <v>138</v>
      </c>
      <c r="C189" s="89">
        <v>0.51388888888888895</v>
      </c>
      <c r="D189" s="63" t="s">
        <v>276</v>
      </c>
      <c r="E189" s="63" t="s">
        <v>301</v>
      </c>
      <c r="F189" s="123" t="s">
        <v>1014</v>
      </c>
      <c r="G189" s="63" t="s">
        <v>86</v>
      </c>
      <c r="I189" s="129"/>
      <c r="J189" s="129"/>
    </row>
    <row r="190" spans="1:10" s="88" customFormat="1" ht="20.100000000000001" customHeight="1" x14ac:dyDescent="0.25">
      <c r="A190" s="63">
        <v>12</v>
      </c>
      <c r="B190" s="79" t="s">
        <v>138</v>
      </c>
      <c r="C190" s="89">
        <v>0.51388888888888895</v>
      </c>
      <c r="D190" s="63" t="s">
        <v>276</v>
      </c>
      <c r="E190" s="79" t="s">
        <v>285</v>
      </c>
      <c r="F190" s="123" t="s">
        <v>988</v>
      </c>
      <c r="G190" s="63" t="s">
        <v>86</v>
      </c>
      <c r="I190" s="129"/>
      <c r="J190" s="129"/>
    </row>
    <row r="191" spans="1:10" s="88" customFormat="1" ht="20.100000000000001" customHeight="1" x14ac:dyDescent="0.25">
      <c r="A191" s="63">
        <v>12</v>
      </c>
      <c r="B191" s="79" t="s">
        <v>138</v>
      </c>
      <c r="C191" s="89">
        <v>0.51388888888888895</v>
      </c>
      <c r="D191" s="63" t="s">
        <v>276</v>
      </c>
      <c r="E191" s="79" t="s">
        <v>285</v>
      </c>
      <c r="F191" s="123" t="s">
        <v>989</v>
      </c>
      <c r="G191" s="63" t="s">
        <v>86</v>
      </c>
      <c r="I191" s="129"/>
      <c r="J191" s="129"/>
    </row>
    <row r="192" spans="1:10" s="88" customFormat="1" ht="20.100000000000001" customHeight="1" x14ac:dyDescent="0.25">
      <c r="A192" s="63">
        <v>12</v>
      </c>
      <c r="B192" s="79" t="s">
        <v>138</v>
      </c>
      <c r="C192" s="89">
        <v>0.51388888888888895</v>
      </c>
      <c r="D192" s="63" t="s">
        <v>276</v>
      </c>
      <c r="E192" s="79" t="s">
        <v>285</v>
      </c>
      <c r="F192" s="123" t="s">
        <v>990</v>
      </c>
      <c r="G192" s="63" t="s">
        <v>86</v>
      </c>
      <c r="I192" s="129"/>
      <c r="J192" s="129"/>
    </row>
    <row r="193" spans="1:10" s="88" customFormat="1" ht="20.100000000000001" customHeight="1" x14ac:dyDescent="0.25">
      <c r="A193" s="91">
        <v>12</v>
      </c>
      <c r="B193" s="79" t="s">
        <v>138</v>
      </c>
      <c r="C193" s="92">
        <v>0.51388888888888895</v>
      </c>
      <c r="D193" s="79" t="s">
        <v>505</v>
      </c>
      <c r="E193" s="63" t="s">
        <v>493</v>
      </c>
      <c r="F193" s="123" t="s">
        <v>890</v>
      </c>
      <c r="G193" s="79" t="s">
        <v>86</v>
      </c>
      <c r="I193" s="129"/>
      <c r="J193" s="129"/>
    </row>
    <row r="194" spans="1:10" s="88" customFormat="1" ht="20.100000000000001" customHeight="1" x14ac:dyDescent="0.25">
      <c r="A194" s="91">
        <v>12</v>
      </c>
      <c r="B194" s="79" t="s">
        <v>138</v>
      </c>
      <c r="C194" s="92">
        <v>0.51388888888888895</v>
      </c>
      <c r="D194" s="79" t="s">
        <v>505</v>
      </c>
      <c r="E194" s="63" t="s">
        <v>493</v>
      </c>
      <c r="F194" s="123" t="s">
        <v>886</v>
      </c>
      <c r="G194" s="79" t="s">
        <v>86</v>
      </c>
      <c r="I194" s="129"/>
      <c r="J194" s="129"/>
    </row>
    <row r="195" spans="1:10" s="88" customFormat="1" ht="20.100000000000001" customHeight="1" x14ac:dyDescent="0.25">
      <c r="A195" s="91">
        <v>12</v>
      </c>
      <c r="B195" s="79" t="s">
        <v>138</v>
      </c>
      <c r="C195" s="92">
        <v>0.51388888888888895</v>
      </c>
      <c r="D195" s="79" t="s">
        <v>505</v>
      </c>
      <c r="E195" s="63" t="s">
        <v>493</v>
      </c>
      <c r="F195" s="123" t="s">
        <v>891</v>
      </c>
      <c r="G195" s="79" t="s">
        <v>86</v>
      </c>
      <c r="I195" s="129"/>
      <c r="J195" s="129"/>
    </row>
    <row r="196" spans="1:10" s="88" customFormat="1" ht="20.100000000000001" customHeight="1" x14ac:dyDescent="0.25">
      <c r="A196" s="91">
        <v>12</v>
      </c>
      <c r="B196" s="79" t="s">
        <v>138</v>
      </c>
      <c r="C196" s="92">
        <v>0.51388888888888895</v>
      </c>
      <c r="D196" s="79" t="s">
        <v>505</v>
      </c>
      <c r="E196" s="63" t="s">
        <v>493</v>
      </c>
      <c r="F196" s="123" t="s">
        <v>893</v>
      </c>
      <c r="G196" s="79" t="s">
        <v>86</v>
      </c>
      <c r="I196" s="129"/>
      <c r="J196" s="129"/>
    </row>
    <row r="197" spans="1:10" s="88" customFormat="1" ht="20.100000000000001" customHeight="1" x14ac:dyDescent="0.25">
      <c r="A197" s="63">
        <v>13</v>
      </c>
      <c r="B197" s="79" t="s">
        <v>66</v>
      </c>
      <c r="C197" s="89">
        <v>0.52083333333333337</v>
      </c>
      <c r="D197" s="63" t="s">
        <v>417</v>
      </c>
      <c r="E197" s="63" t="s">
        <v>275</v>
      </c>
      <c r="F197" s="123" t="s">
        <v>784</v>
      </c>
      <c r="G197" s="63" t="s">
        <v>214</v>
      </c>
      <c r="I197" s="129"/>
      <c r="J197" s="129"/>
    </row>
    <row r="198" spans="1:10" s="88" customFormat="1" ht="20.100000000000001" customHeight="1" x14ac:dyDescent="0.25">
      <c r="A198" s="63">
        <v>13</v>
      </c>
      <c r="B198" s="79" t="s">
        <v>66</v>
      </c>
      <c r="C198" s="89">
        <v>0.52083333333333337</v>
      </c>
      <c r="D198" s="63" t="s">
        <v>417</v>
      </c>
      <c r="E198" s="63" t="s">
        <v>275</v>
      </c>
      <c r="F198" s="123" t="s">
        <v>789</v>
      </c>
      <c r="G198" s="63" t="s">
        <v>214</v>
      </c>
      <c r="I198" s="129"/>
      <c r="J198" s="129"/>
    </row>
    <row r="199" spans="1:10" s="88" customFormat="1" ht="20.100000000000001" customHeight="1" x14ac:dyDescent="0.25">
      <c r="A199" s="63">
        <v>13</v>
      </c>
      <c r="B199" s="79" t="s">
        <v>66</v>
      </c>
      <c r="C199" s="89">
        <v>0.52083333333333337</v>
      </c>
      <c r="D199" s="63" t="s">
        <v>417</v>
      </c>
      <c r="E199" s="63" t="s">
        <v>275</v>
      </c>
      <c r="F199" s="123" t="s">
        <v>790</v>
      </c>
      <c r="G199" s="63" t="s">
        <v>214</v>
      </c>
      <c r="I199" s="129"/>
      <c r="J199" s="129"/>
    </row>
    <row r="200" spans="1:10" s="88" customFormat="1" ht="20.100000000000001" customHeight="1" x14ac:dyDescent="0.25">
      <c r="A200" s="63">
        <v>13</v>
      </c>
      <c r="B200" s="79" t="s">
        <v>66</v>
      </c>
      <c r="C200" s="89">
        <v>0.52083333333333337</v>
      </c>
      <c r="D200" s="63" t="s">
        <v>417</v>
      </c>
      <c r="E200" s="63" t="s">
        <v>275</v>
      </c>
      <c r="F200" s="123" t="s">
        <v>794</v>
      </c>
      <c r="G200" s="63" t="s">
        <v>214</v>
      </c>
      <c r="I200" s="129"/>
      <c r="J200" s="129"/>
    </row>
    <row r="201" spans="1:10" s="88" customFormat="1" ht="20.100000000000001" customHeight="1" x14ac:dyDescent="0.25">
      <c r="A201" s="24">
        <v>13</v>
      </c>
      <c r="B201" s="24" t="s">
        <v>66</v>
      </c>
      <c r="C201" s="89">
        <v>0.52083333333333337</v>
      </c>
      <c r="D201" s="63" t="s">
        <v>634</v>
      </c>
      <c r="E201" s="63" t="s">
        <v>507</v>
      </c>
      <c r="F201" s="88" t="s">
        <v>898</v>
      </c>
      <c r="G201" s="79" t="s">
        <v>214</v>
      </c>
      <c r="I201" s="129"/>
      <c r="J201" s="129"/>
    </row>
    <row r="202" spans="1:10" s="88" customFormat="1" ht="20.100000000000001" customHeight="1" x14ac:dyDescent="0.25">
      <c r="A202" s="24">
        <v>13</v>
      </c>
      <c r="B202" s="24" t="s">
        <v>66</v>
      </c>
      <c r="C202" s="89">
        <v>0.52083333333333337</v>
      </c>
      <c r="D202" s="63" t="s">
        <v>634</v>
      </c>
      <c r="E202" s="63" t="s">
        <v>507</v>
      </c>
      <c r="F202" s="88" t="s">
        <v>899</v>
      </c>
      <c r="G202" s="79" t="s">
        <v>214</v>
      </c>
      <c r="I202" s="129"/>
      <c r="J202" s="129"/>
    </row>
    <row r="203" spans="1:10" s="88" customFormat="1" ht="20.100000000000001" customHeight="1" x14ac:dyDescent="0.25">
      <c r="A203" s="24">
        <v>13</v>
      </c>
      <c r="B203" s="24" t="s">
        <v>66</v>
      </c>
      <c r="C203" s="89">
        <v>0.52083333333333337</v>
      </c>
      <c r="D203" s="63" t="s">
        <v>634</v>
      </c>
      <c r="E203" s="63" t="s">
        <v>507</v>
      </c>
      <c r="F203" s="88" t="s">
        <v>557</v>
      </c>
      <c r="G203" s="79" t="s">
        <v>214</v>
      </c>
      <c r="I203" s="129"/>
      <c r="J203" s="129"/>
    </row>
    <row r="204" spans="1:10" s="88" customFormat="1" ht="20.100000000000001" customHeight="1" x14ac:dyDescent="0.25">
      <c r="A204" s="24">
        <v>13</v>
      </c>
      <c r="B204" s="24" t="s">
        <v>66</v>
      </c>
      <c r="C204" s="89">
        <v>0.52083333333333337</v>
      </c>
      <c r="D204" s="63" t="s">
        <v>634</v>
      </c>
      <c r="E204" s="63" t="s">
        <v>507</v>
      </c>
      <c r="F204" s="88" t="s">
        <v>626</v>
      </c>
      <c r="G204" s="79" t="s">
        <v>214</v>
      </c>
      <c r="I204" s="129"/>
      <c r="J204" s="129"/>
    </row>
    <row r="205" spans="1:10" s="88" customFormat="1" ht="20.100000000000001" customHeight="1" x14ac:dyDescent="0.25">
      <c r="A205" s="63">
        <v>13</v>
      </c>
      <c r="B205" s="63" t="s">
        <v>66</v>
      </c>
      <c r="C205" s="89">
        <v>0.52083333333333337</v>
      </c>
      <c r="D205" s="63" t="s">
        <v>145</v>
      </c>
      <c r="E205" s="79" t="s">
        <v>84</v>
      </c>
      <c r="F205" s="97" t="s">
        <v>1005</v>
      </c>
      <c r="G205" s="79" t="s">
        <v>86</v>
      </c>
      <c r="I205" s="129"/>
      <c r="J205" s="129"/>
    </row>
    <row r="206" spans="1:10" s="88" customFormat="1" ht="20.100000000000001" customHeight="1" x14ac:dyDescent="0.25">
      <c r="A206" s="63">
        <v>13</v>
      </c>
      <c r="B206" s="63" t="s">
        <v>66</v>
      </c>
      <c r="C206" s="89">
        <v>0.52083333333333337</v>
      </c>
      <c r="D206" s="63" t="s">
        <v>145</v>
      </c>
      <c r="E206" s="79" t="s">
        <v>84</v>
      </c>
      <c r="F206" s="126" t="s">
        <v>1006</v>
      </c>
      <c r="G206" s="63" t="s">
        <v>86</v>
      </c>
      <c r="I206" s="129"/>
      <c r="J206" s="129"/>
    </row>
    <row r="207" spans="1:10" s="88" customFormat="1" ht="20.100000000000001" customHeight="1" x14ac:dyDescent="0.25">
      <c r="A207" s="63">
        <v>13</v>
      </c>
      <c r="B207" s="63" t="s">
        <v>66</v>
      </c>
      <c r="C207" s="89">
        <v>0.52083333333333337</v>
      </c>
      <c r="D207" s="63" t="s">
        <v>145</v>
      </c>
      <c r="E207" s="79" t="s">
        <v>117</v>
      </c>
      <c r="F207" s="97" t="s">
        <v>1015</v>
      </c>
      <c r="G207" s="79" t="s">
        <v>86</v>
      </c>
      <c r="I207" s="129"/>
      <c r="J207" s="129"/>
    </row>
    <row r="208" spans="1:10" s="88" customFormat="1" ht="20.100000000000001" customHeight="1" x14ac:dyDescent="0.25">
      <c r="A208" s="63">
        <v>13</v>
      </c>
      <c r="B208" s="63" t="s">
        <v>66</v>
      </c>
      <c r="C208" s="89">
        <v>0.52083333333333337</v>
      </c>
      <c r="D208" s="63" t="s">
        <v>145</v>
      </c>
      <c r="E208" s="79" t="s">
        <v>117</v>
      </c>
      <c r="F208" s="123" t="s">
        <v>1016</v>
      </c>
      <c r="G208" s="79" t="s">
        <v>86</v>
      </c>
      <c r="I208" s="129"/>
      <c r="J208" s="129"/>
    </row>
    <row r="209" spans="1:10" s="88" customFormat="1" ht="20.100000000000001" customHeight="1" x14ac:dyDescent="0.25">
      <c r="A209" s="63">
        <v>13</v>
      </c>
      <c r="B209" s="79" t="s">
        <v>66</v>
      </c>
      <c r="C209" s="89">
        <v>0.52083333333333337</v>
      </c>
      <c r="D209" s="63" t="s">
        <v>276</v>
      </c>
      <c r="E209" s="79" t="s">
        <v>299</v>
      </c>
      <c r="F209" s="123" t="s">
        <v>1007</v>
      </c>
      <c r="G209" s="63" t="s">
        <v>86</v>
      </c>
      <c r="I209" s="129"/>
      <c r="J209" s="129"/>
    </row>
    <row r="210" spans="1:10" s="88" customFormat="1" ht="20.100000000000001" customHeight="1" x14ac:dyDescent="0.25">
      <c r="A210" s="63">
        <v>13</v>
      </c>
      <c r="B210" s="79" t="s">
        <v>66</v>
      </c>
      <c r="C210" s="89">
        <v>0.52083333333333337</v>
      </c>
      <c r="D210" s="63" t="s">
        <v>276</v>
      </c>
      <c r="E210" s="79" t="s">
        <v>277</v>
      </c>
      <c r="F210" s="123" t="s">
        <v>967</v>
      </c>
      <c r="G210" s="63" t="s">
        <v>86</v>
      </c>
      <c r="I210" s="129"/>
      <c r="J210" s="129"/>
    </row>
    <row r="211" spans="1:10" s="88" customFormat="1" ht="20.100000000000001" customHeight="1" x14ac:dyDescent="0.25">
      <c r="A211" s="63">
        <v>13</v>
      </c>
      <c r="B211" s="79" t="s">
        <v>66</v>
      </c>
      <c r="C211" s="89">
        <v>0.52083333333333337</v>
      </c>
      <c r="D211" s="63" t="s">
        <v>276</v>
      </c>
      <c r="E211" s="63" t="s">
        <v>300</v>
      </c>
      <c r="F211" s="123" t="s">
        <v>968</v>
      </c>
      <c r="G211" s="63" t="s">
        <v>86</v>
      </c>
      <c r="I211" s="129"/>
      <c r="J211" s="129"/>
    </row>
    <row r="212" spans="1:10" s="88" customFormat="1" ht="20.100000000000001" customHeight="1" x14ac:dyDescent="0.25">
      <c r="A212" s="63">
        <v>13</v>
      </c>
      <c r="B212" s="79" t="s">
        <v>66</v>
      </c>
      <c r="C212" s="89">
        <v>0.52083333333333337</v>
      </c>
      <c r="D212" s="63" t="s">
        <v>276</v>
      </c>
      <c r="E212" s="79" t="s">
        <v>285</v>
      </c>
      <c r="F212" s="123" t="s">
        <v>969</v>
      </c>
      <c r="G212" s="63" t="s">
        <v>86</v>
      </c>
      <c r="I212" s="129"/>
      <c r="J212" s="129"/>
    </row>
    <row r="213" spans="1:10" s="88" customFormat="1" ht="20.100000000000001" customHeight="1" x14ac:dyDescent="0.25">
      <c r="A213" s="24">
        <v>14</v>
      </c>
      <c r="B213" s="24" t="s">
        <v>471</v>
      </c>
      <c r="C213" s="89">
        <v>0.52777777777777779</v>
      </c>
      <c r="D213" s="63" t="s">
        <v>634</v>
      </c>
      <c r="E213" s="63" t="s">
        <v>507</v>
      </c>
      <c r="F213" s="88" t="s">
        <v>520</v>
      </c>
      <c r="G213" s="79" t="s">
        <v>214</v>
      </c>
      <c r="I213" s="129"/>
      <c r="J213" s="129"/>
    </row>
    <row r="214" spans="1:10" s="88" customFormat="1" ht="20.100000000000001" customHeight="1" x14ac:dyDescent="0.25">
      <c r="A214" s="24">
        <v>14</v>
      </c>
      <c r="B214" s="24" t="s">
        <v>471</v>
      </c>
      <c r="C214" s="89">
        <v>0.52777777777777779</v>
      </c>
      <c r="D214" s="63" t="s">
        <v>634</v>
      </c>
      <c r="E214" s="63" t="s">
        <v>507</v>
      </c>
      <c r="F214" s="88" t="s">
        <v>526</v>
      </c>
      <c r="G214" s="79" t="s">
        <v>214</v>
      </c>
      <c r="I214" s="129"/>
      <c r="J214" s="129"/>
    </row>
    <row r="215" spans="1:10" s="88" customFormat="1" ht="20.100000000000001" customHeight="1" x14ac:dyDescent="0.25">
      <c r="A215" s="24">
        <v>14</v>
      </c>
      <c r="B215" s="24" t="s">
        <v>471</v>
      </c>
      <c r="C215" s="89">
        <v>0.52777777777777779</v>
      </c>
      <c r="D215" s="63" t="s">
        <v>634</v>
      </c>
      <c r="E215" s="63" t="s">
        <v>507</v>
      </c>
      <c r="F215" s="88" t="s">
        <v>547</v>
      </c>
      <c r="G215" s="79" t="s">
        <v>214</v>
      </c>
      <c r="I215" s="129"/>
      <c r="J215" s="129"/>
    </row>
    <row r="216" spans="1:10" s="88" customFormat="1" ht="20.100000000000001" customHeight="1" x14ac:dyDescent="0.25">
      <c r="A216" s="24">
        <v>14</v>
      </c>
      <c r="B216" s="24" t="s">
        <v>471</v>
      </c>
      <c r="C216" s="89">
        <v>0.52777777777777779</v>
      </c>
      <c r="D216" s="63" t="s">
        <v>634</v>
      </c>
      <c r="E216" s="63" t="s">
        <v>507</v>
      </c>
      <c r="F216" s="88" t="s">
        <v>583</v>
      </c>
      <c r="G216" s="79" t="s">
        <v>214</v>
      </c>
      <c r="I216" s="129"/>
      <c r="J216" s="129"/>
    </row>
    <row r="217" spans="1:10" s="88" customFormat="1" ht="20.100000000000001" customHeight="1" x14ac:dyDescent="0.25">
      <c r="A217" s="63">
        <v>14</v>
      </c>
      <c r="B217" s="63" t="s">
        <v>471</v>
      </c>
      <c r="C217" s="89">
        <v>0.52777777777777779</v>
      </c>
      <c r="D217" s="63" t="s">
        <v>145</v>
      </c>
      <c r="E217" s="63" t="s">
        <v>124</v>
      </c>
      <c r="F217" s="123" t="s">
        <v>991</v>
      </c>
      <c r="G217" s="63" t="s">
        <v>86</v>
      </c>
      <c r="I217" s="129"/>
      <c r="J217" s="129"/>
    </row>
    <row r="218" spans="1:10" s="88" customFormat="1" ht="20.100000000000001" customHeight="1" x14ac:dyDescent="0.25">
      <c r="A218" s="63">
        <v>14</v>
      </c>
      <c r="B218" s="63" t="s">
        <v>471</v>
      </c>
      <c r="C218" s="89">
        <v>0.52777777777777779</v>
      </c>
      <c r="D218" s="63" t="s">
        <v>145</v>
      </c>
      <c r="E218" s="63" t="s">
        <v>299</v>
      </c>
      <c r="F218" s="123" t="s">
        <v>992</v>
      </c>
      <c r="G218" s="63" t="s">
        <v>86</v>
      </c>
      <c r="I218" s="129"/>
      <c r="J218" s="129"/>
    </row>
    <row r="219" spans="1:10" s="88" customFormat="1" ht="20.100000000000001" customHeight="1" x14ac:dyDescent="0.25">
      <c r="A219" s="63">
        <v>14</v>
      </c>
      <c r="B219" s="63" t="s">
        <v>471</v>
      </c>
      <c r="C219" s="89">
        <v>0.52777777777777779</v>
      </c>
      <c r="D219" s="63" t="s">
        <v>145</v>
      </c>
      <c r="E219" s="63" t="s">
        <v>299</v>
      </c>
      <c r="F219" s="123" t="s">
        <v>472</v>
      </c>
      <c r="G219" s="63" t="s">
        <v>86</v>
      </c>
      <c r="I219" s="129"/>
      <c r="J219" s="129"/>
    </row>
    <row r="220" spans="1:10" s="88" customFormat="1" ht="20.100000000000001" customHeight="1" x14ac:dyDescent="0.25">
      <c r="A220" s="63">
        <v>14</v>
      </c>
      <c r="B220" s="63" t="s">
        <v>471</v>
      </c>
      <c r="C220" s="89">
        <v>0.52777777777777779</v>
      </c>
      <c r="D220" s="63" t="s">
        <v>145</v>
      </c>
      <c r="E220" s="63" t="s">
        <v>124</v>
      </c>
      <c r="F220" s="123" t="s">
        <v>993</v>
      </c>
      <c r="G220" s="79" t="s">
        <v>214</v>
      </c>
      <c r="I220" s="129"/>
      <c r="J220" s="129"/>
    </row>
    <row r="221" spans="1:10" s="88" customFormat="1" ht="20.100000000000001" customHeight="1" x14ac:dyDescent="0.25">
      <c r="A221" s="24">
        <v>14</v>
      </c>
      <c r="B221" s="24" t="s">
        <v>471</v>
      </c>
      <c r="C221" s="111">
        <v>0.52777777777777779</v>
      </c>
      <c r="D221" s="63" t="s">
        <v>646</v>
      </c>
      <c r="E221" s="63" t="s">
        <v>142</v>
      </c>
      <c r="F221" s="97" t="s">
        <v>995</v>
      </c>
      <c r="G221" s="79" t="s">
        <v>214</v>
      </c>
      <c r="I221" s="129"/>
      <c r="J221" s="129"/>
    </row>
    <row r="222" spans="1:10" s="88" customFormat="1" ht="20.100000000000001" customHeight="1" x14ac:dyDescent="0.25">
      <c r="A222" s="24">
        <v>14</v>
      </c>
      <c r="B222" s="24" t="s">
        <v>471</v>
      </c>
      <c r="C222" s="111">
        <v>0.52777777777777779</v>
      </c>
      <c r="D222" s="63" t="s">
        <v>646</v>
      </c>
      <c r="E222" s="63" t="s">
        <v>142</v>
      </c>
      <c r="F222" s="97" t="s">
        <v>994</v>
      </c>
      <c r="G222" s="79" t="s">
        <v>214</v>
      </c>
      <c r="I222" s="129"/>
      <c r="J222" s="129"/>
    </row>
    <row r="223" spans="1:10" s="88" customFormat="1" ht="20.100000000000001" customHeight="1" x14ac:dyDescent="0.25">
      <c r="A223" s="24">
        <v>14</v>
      </c>
      <c r="B223" s="24" t="s">
        <v>471</v>
      </c>
      <c r="C223" s="111">
        <v>0.52777777777777779</v>
      </c>
      <c r="D223" s="63" t="s">
        <v>646</v>
      </c>
      <c r="E223" s="63" t="s">
        <v>142</v>
      </c>
      <c r="F223" s="97" t="s">
        <v>643</v>
      </c>
      <c r="G223" s="79" t="s">
        <v>214</v>
      </c>
      <c r="I223" s="129"/>
      <c r="J223" s="129"/>
    </row>
    <row r="224" spans="1:10" s="88" customFormat="1" ht="20.100000000000001" customHeight="1" x14ac:dyDescent="0.25">
      <c r="A224" s="24">
        <v>14</v>
      </c>
      <c r="B224" s="24" t="s">
        <v>471</v>
      </c>
      <c r="C224" s="111">
        <v>0.52777777777777779</v>
      </c>
      <c r="D224" s="63" t="s">
        <v>646</v>
      </c>
      <c r="E224" s="63" t="s">
        <v>142</v>
      </c>
      <c r="F224" s="97" t="s">
        <v>996</v>
      </c>
      <c r="G224" s="79" t="s">
        <v>214</v>
      </c>
      <c r="I224" s="129"/>
      <c r="J224" s="129"/>
    </row>
    <row r="225" spans="1:10" s="88" customFormat="1" ht="20.100000000000001" customHeight="1" x14ac:dyDescent="0.25">
      <c r="A225" s="24">
        <v>15</v>
      </c>
      <c r="B225" s="24" t="s">
        <v>103</v>
      </c>
      <c r="C225" s="89">
        <v>0.53472222222222221</v>
      </c>
      <c r="D225" s="63" t="s">
        <v>634</v>
      </c>
      <c r="E225" s="63" t="s">
        <v>507</v>
      </c>
      <c r="F225" s="88" t="s">
        <v>907</v>
      </c>
      <c r="G225" s="79" t="s">
        <v>214</v>
      </c>
      <c r="I225" s="129"/>
      <c r="J225" s="129"/>
    </row>
    <row r="226" spans="1:10" s="88" customFormat="1" ht="20.100000000000001" customHeight="1" x14ac:dyDescent="0.25">
      <c r="A226" s="24">
        <v>15</v>
      </c>
      <c r="B226" s="24" t="s">
        <v>103</v>
      </c>
      <c r="C226" s="89">
        <v>0.53472222222222221</v>
      </c>
      <c r="D226" s="63" t="s">
        <v>634</v>
      </c>
      <c r="E226" s="63" t="s">
        <v>507</v>
      </c>
      <c r="F226" s="88" t="s">
        <v>599</v>
      </c>
      <c r="G226" s="79" t="s">
        <v>214</v>
      </c>
      <c r="I226" s="129"/>
      <c r="J226" s="129"/>
    </row>
    <row r="227" spans="1:10" s="88" customFormat="1" ht="20.100000000000001" customHeight="1" x14ac:dyDescent="0.25">
      <c r="A227" s="87">
        <v>15</v>
      </c>
      <c r="B227" s="63" t="s">
        <v>103</v>
      </c>
      <c r="C227" s="89">
        <v>0.53472222222222221</v>
      </c>
      <c r="D227" s="63" t="s">
        <v>145</v>
      </c>
      <c r="E227" s="79" t="s">
        <v>216</v>
      </c>
      <c r="F227" s="97" t="s">
        <v>764</v>
      </c>
      <c r="G227" s="79" t="s">
        <v>86</v>
      </c>
      <c r="I227" s="129"/>
      <c r="J227" s="129"/>
    </row>
    <row r="228" spans="1:10" s="88" customFormat="1" ht="20.100000000000001" customHeight="1" x14ac:dyDescent="0.25">
      <c r="A228" s="87">
        <v>15</v>
      </c>
      <c r="B228" s="63" t="s">
        <v>103</v>
      </c>
      <c r="C228" s="89">
        <v>0.53472222222222221</v>
      </c>
      <c r="D228" s="63" t="s">
        <v>145</v>
      </c>
      <c r="E228" s="79" t="s">
        <v>222</v>
      </c>
      <c r="F228" s="123" t="s">
        <v>222</v>
      </c>
      <c r="G228" s="79" t="s">
        <v>86</v>
      </c>
      <c r="I228" s="129"/>
      <c r="J228" s="129"/>
    </row>
    <row r="229" spans="1:10" s="88" customFormat="1" ht="20.100000000000001" customHeight="1" x14ac:dyDescent="0.25">
      <c r="A229" s="63">
        <v>16</v>
      </c>
      <c r="B229" s="79" t="s">
        <v>340</v>
      </c>
      <c r="C229" s="89">
        <v>0.54861111111111105</v>
      </c>
      <c r="D229" s="63" t="s">
        <v>418</v>
      </c>
      <c r="E229" s="63" t="s">
        <v>275</v>
      </c>
      <c r="F229" s="123" t="s">
        <v>768</v>
      </c>
      <c r="G229" s="63" t="s">
        <v>214</v>
      </c>
      <c r="I229" s="129"/>
      <c r="J229" s="129"/>
    </row>
    <row r="230" spans="1:10" s="88" customFormat="1" ht="20.100000000000001" customHeight="1" x14ac:dyDescent="0.25">
      <c r="A230" s="63">
        <v>16</v>
      </c>
      <c r="B230" s="79" t="s">
        <v>340</v>
      </c>
      <c r="C230" s="89">
        <v>0.54861111111111105</v>
      </c>
      <c r="D230" s="63" t="s">
        <v>418</v>
      </c>
      <c r="E230" s="63" t="s">
        <v>275</v>
      </c>
      <c r="F230" s="123" t="s">
        <v>772</v>
      </c>
      <c r="G230" s="63" t="s">
        <v>214</v>
      </c>
      <c r="I230" s="129"/>
      <c r="J230" s="129"/>
    </row>
    <row r="231" spans="1:10" s="88" customFormat="1" ht="20.100000000000001" customHeight="1" x14ac:dyDescent="0.25">
      <c r="A231" s="63">
        <v>16</v>
      </c>
      <c r="B231" s="79" t="s">
        <v>340</v>
      </c>
      <c r="C231" s="89">
        <v>0.54861111111111105</v>
      </c>
      <c r="D231" s="63" t="s">
        <v>418</v>
      </c>
      <c r="E231" s="63" t="s">
        <v>275</v>
      </c>
      <c r="F231" s="123" t="s">
        <v>773</v>
      </c>
      <c r="G231" s="63" t="s">
        <v>214</v>
      </c>
      <c r="I231" s="129"/>
      <c r="J231" s="129"/>
    </row>
    <row r="232" spans="1:10" s="88" customFormat="1" ht="20.100000000000001" customHeight="1" x14ac:dyDescent="0.25">
      <c r="A232" s="63">
        <v>16</v>
      </c>
      <c r="B232" s="79" t="s">
        <v>340</v>
      </c>
      <c r="C232" s="89">
        <v>0.54861111111111105</v>
      </c>
      <c r="D232" s="63" t="s">
        <v>418</v>
      </c>
      <c r="E232" s="63" t="s">
        <v>275</v>
      </c>
      <c r="F232" s="123" t="s">
        <v>792</v>
      </c>
      <c r="G232" s="63" t="s">
        <v>214</v>
      </c>
      <c r="I232" s="129"/>
      <c r="J232" s="129"/>
    </row>
    <row r="233" spans="1:10" s="88" customFormat="1" ht="20.100000000000001" customHeight="1" x14ac:dyDescent="0.25">
      <c r="A233" s="63">
        <v>16</v>
      </c>
      <c r="B233" s="79" t="s">
        <v>340</v>
      </c>
      <c r="C233" s="89">
        <v>0.54861111111111105</v>
      </c>
      <c r="D233" s="79" t="s">
        <v>419</v>
      </c>
      <c r="E233" s="63" t="s">
        <v>275</v>
      </c>
      <c r="F233" s="123" t="s">
        <v>765</v>
      </c>
      <c r="G233" s="63" t="s">
        <v>214</v>
      </c>
      <c r="I233" s="129"/>
      <c r="J233" s="129"/>
    </row>
    <row r="234" spans="1:10" s="88" customFormat="1" ht="20.100000000000001" customHeight="1" x14ac:dyDescent="0.25">
      <c r="A234" s="63">
        <v>16</v>
      </c>
      <c r="B234" s="79" t="s">
        <v>340</v>
      </c>
      <c r="C234" s="89">
        <v>0.54861111111111105</v>
      </c>
      <c r="D234" s="79" t="s">
        <v>419</v>
      </c>
      <c r="E234" s="63" t="s">
        <v>275</v>
      </c>
      <c r="F234" s="123" t="s">
        <v>766</v>
      </c>
      <c r="G234" s="63" t="s">
        <v>214</v>
      </c>
      <c r="I234" s="129"/>
      <c r="J234" s="129"/>
    </row>
    <row r="235" spans="1:10" s="88" customFormat="1" ht="20.100000000000001" customHeight="1" x14ac:dyDescent="0.25">
      <c r="A235" s="63">
        <v>16</v>
      </c>
      <c r="B235" s="79" t="s">
        <v>340</v>
      </c>
      <c r="C235" s="89">
        <v>0.54861111111111105</v>
      </c>
      <c r="D235" s="79" t="s">
        <v>419</v>
      </c>
      <c r="E235" s="63" t="s">
        <v>275</v>
      </c>
      <c r="F235" s="123" t="s">
        <v>776</v>
      </c>
      <c r="G235" s="63" t="s">
        <v>214</v>
      </c>
      <c r="I235" s="129"/>
      <c r="J235" s="129"/>
    </row>
    <row r="236" spans="1:10" s="88" customFormat="1" ht="20.100000000000001" customHeight="1" x14ac:dyDescent="0.25">
      <c r="A236" s="63">
        <v>16</v>
      </c>
      <c r="B236" s="79" t="s">
        <v>340</v>
      </c>
      <c r="C236" s="89">
        <v>0.54861111111111105</v>
      </c>
      <c r="D236" s="79" t="s">
        <v>419</v>
      </c>
      <c r="E236" s="63" t="s">
        <v>275</v>
      </c>
      <c r="F236" s="123" t="s">
        <v>781</v>
      </c>
      <c r="G236" s="63" t="s">
        <v>214</v>
      </c>
      <c r="I236" s="129"/>
      <c r="J236" s="129"/>
    </row>
    <row r="237" spans="1:10" s="88" customFormat="1" ht="20.100000000000001" customHeight="1" x14ac:dyDescent="0.25">
      <c r="A237" s="24">
        <v>16</v>
      </c>
      <c r="B237" s="24" t="s">
        <v>340</v>
      </c>
      <c r="C237" s="89">
        <v>0.54861111111111105</v>
      </c>
      <c r="D237" s="63" t="s">
        <v>634</v>
      </c>
      <c r="E237" s="63" t="s">
        <v>507</v>
      </c>
      <c r="F237" s="88" t="s">
        <v>904</v>
      </c>
      <c r="G237" s="79" t="s">
        <v>214</v>
      </c>
      <c r="I237" s="129"/>
      <c r="J237" s="129"/>
    </row>
    <row r="238" spans="1:10" s="88" customFormat="1" ht="20.100000000000001" customHeight="1" x14ac:dyDescent="0.25">
      <c r="A238" s="24">
        <v>16</v>
      </c>
      <c r="B238" s="24" t="s">
        <v>340</v>
      </c>
      <c r="C238" s="89">
        <v>0.54861111111111105</v>
      </c>
      <c r="D238" s="63" t="s">
        <v>634</v>
      </c>
      <c r="E238" s="63" t="s">
        <v>507</v>
      </c>
      <c r="F238" s="88" t="s">
        <v>560</v>
      </c>
      <c r="G238" s="79" t="s">
        <v>214</v>
      </c>
      <c r="I238" s="129"/>
      <c r="J238" s="129"/>
    </row>
    <row r="239" spans="1:10" s="88" customFormat="1" ht="20.100000000000001" customHeight="1" x14ac:dyDescent="0.25">
      <c r="A239" s="24">
        <v>16</v>
      </c>
      <c r="B239" s="24" t="s">
        <v>340</v>
      </c>
      <c r="C239" s="89">
        <v>0.54861111111111105</v>
      </c>
      <c r="D239" s="63" t="s">
        <v>634</v>
      </c>
      <c r="E239" s="63" t="s">
        <v>507</v>
      </c>
      <c r="F239" s="88" t="s">
        <v>604</v>
      </c>
      <c r="G239" s="79" t="s">
        <v>214</v>
      </c>
      <c r="I239" s="129"/>
    </row>
    <row r="240" spans="1:10" s="88" customFormat="1" ht="20.100000000000001" customHeight="1" x14ac:dyDescent="0.25">
      <c r="A240" s="24">
        <v>16</v>
      </c>
      <c r="B240" s="24" t="s">
        <v>340</v>
      </c>
      <c r="C240" s="89">
        <v>0.54861111111111105</v>
      </c>
      <c r="D240" s="63" t="s">
        <v>634</v>
      </c>
      <c r="E240" s="63" t="s">
        <v>507</v>
      </c>
      <c r="F240" s="88" t="s">
        <v>618</v>
      </c>
      <c r="G240" s="79" t="s">
        <v>214</v>
      </c>
      <c r="I240" s="129"/>
    </row>
    <row r="241" spans="1:9" s="88" customFormat="1" ht="20.100000000000001" customHeight="1" x14ac:dyDescent="0.25">
      <c r="A241" s="63">
        <v>16</v>
      </c>
      <c r="B241" s="63" t="s">
        <v>340</v>
      </c>
      <c r="C241" s="89">
        <v>0.54861111111111105</v>
      </c>
      <c r="D241" s="63" t="s">
        <v>342</v>
      </c>
      <c r="E241" s="63" t="s">
        <v>331</v>
      </c>
      <c r="F241" s="123" t="s">
        <v>341</v>
      </c>
      <c r="G241" s="63" t="s">
        <v>86</v>
      </c>
      <c r="I241" s="129"/>
    </row>
    <row r="242" spans="1:9" s="88" customFormat="1" ht="20.100000000000001" customHeight="1" x14ac:dyDescent="0.25">
      <c r="A242" s="63">
        <v>16</v>
      </c>
      <c r="B242" s="63" t="s">
        <v>340</v>
      </c>
      <c r="C242" s="89">
        <v>0.54861111111111105</v>
      </c>
      <c r="D242" s="63" t="s">
        <v>342</v>
      </c>
      <c r="E242" s="63" t="s">
        <v>331</v>
      </c>
      <c r="F242" s="123" t="s">
        <v>810</v>
      </c>
      <c r="G242" s="79" t="s">
        <v>86</v>
      </c>
      <c r="I242" s="129"/>
    </row>
    <row r="243" spans="1:9" s="88" customFormat="1" ht="20.100000000000001" customHeight="1" x14ac:dyDescent="0.25">
      <c r="A243" s="63">
        <v>16</v>
      </c>
      <c r="B243" s="63" t="s">
        <v>340</v>
      </c>
      <c r="C243" s="89">
        <v>0.54861111111111105</v>
      </c>
      <c r="D243" s="63" t="s">
        <v>342</v>
      </c>
      <c r="E243" s="63" t="s">
        <v>331</v>
      </c>
      <c r="F243" s="123" t="s">
        <v>811</v>
      </c>
      <c r="G243" s="63" t="s">
        <v>86</v>
      </c>
      <c r="I243" s="129"/>
    </row>
    <row r="244" spans="1:9" s="88" customFormat="1" ht="20.100000000000001" customHeight="1" x14ac:dyDescent="0.25">
      <c r="A244" s="63">
        <v>16</v>
      </c>
      <c r="B244" s="63" t="s">
        <v>340</v>
      </c>
      <c r="C244" s="89">
        <v>0.54861111111111105</v>
      </c>
      <c r="D244" s="63" t="s">
        <v>342</v>
      </c>
      <c r="E244" s="63" t="s">
        <v>331</v>
      </c>
      <c r="F244" s="123" t="s">
        <v>338</v>
      </c>
      <c r="G244" s="63" t="s">
        <v>86</v>
      </c>
      <c r="I244" s="129"/>
    </row>
    <row r="245" spans="1:9" s="88" customFormat="1" ht="20.100000000000001" customHeight="1" x14ac:dyDescent="0.25">
      <c r="A245" s="79">
        <v>16</v>
      </c>
      <c r="B245" s="79" t="s">
        <v>340</v>
      </c>
      <c r="C245" s="89">
        <v>0.54861111111111105</v>
      </c>
      <c r="D245" s="112" t="s">
        <v>145</v>
      </c>
      <c r="E245" s="112"/>
      <c r="F245" s="124" t="s">
        <v>637</v>
      </c>
      <c r="G245" s="79" t="s">
        <v>86</v>
      </c>
      <c r="I245" s="129"/>
    </row>
    <row r="246" spans="1:9" s="88" customFormat="1" ht="20.100000000000001" customHeight="1" x14ac:dyDescent="0.25">
      <c r="A246" s="79">
        <v>16</v>
      </c>
      <c r="B246" s="79" t="s">
        <v>340</v>
      </c>
      <c r="C246" s="89">
        <v>0.54861111111111105</v>
      </c>
      <c r="D246" s="112" t="s">
        <v>145</v>
      </c>
      <c r="E246" s="112"/>
      <c r="F246" s="124" t="s">
        <v>637</v>
      </c>
      <c r="G246" s="79" t="s">
        <v>86</v>
      </c>
      <c r="I246" s="129"/>
    </row>
    <row r="247" spans="1:9" s="88" customFormat="1" ht="20.100000000000001" customHeight="1" x14ac:dyDescent="0.25">
      <c r="A247" s="79">
        <v>16</v>
      </c>
      <c r="B247" s="79" t="s">
        <v>340</v>
      </c>
      <c r="C247" s="89">
        <v>0.54861111111111105</v>
      </c>
      <c r="D247" s="112" t="s">
        <v>145</v>
      </c>
      <c r="E247" s="112"/>
      <c r="F247" s="124" t="s">
        <v>637</v>
      </c>
      <c r="G247" s="63" t="s">
        <v>86</v>
      </c>
      <c r="I247" s="129"/>
    </row>
    <row r="248" spans="1:9" s="88" customFormat="1" ht="20.100000000000001" customHeight="1" x14ac:dyDescent="0.25">
      <c r="A248" s="79">
        <v>16</v>
      </c>
      <c r="B248" s="79" t="s">
        <v>340</v>
      </c>
      <c r="C248" s="89">
        <v>0.54861111111111105</v>
      </c>
      <c r="D248" s="79" t="s">
        <v>145</v>
      </c>
      <c r="E248" s="63" t="s">
        <v>229</v>
      </c>
      <c r="F248" s="123" t="s">
        <v>237</v>
      </c>
      <c r="G248" s="79" t="s">
        <v>86</v>
      </c>
      <c r="I248" s="129"/>
    </row>
    <row r="249" spans="1:9" s="88" customFormat="1" ht="20.100000000000001" customHeight="1" x14ac:dyDescent="0.25">
      <c r="A249" s="63">
        <v>16</v>
      </c>
      <c r="B249" s="63" t="s">
        <v>340</v>
      </c>
      <c r="C249" s="89">
        <v>0.54861111111111105</v>
      </c>
      <c r="D249" s="63" t="s">
        <v>444</v>
      </c>
      <c r="E249" s="63" t="s">
        <v>301</v>
      </c>
      <c r="F249" s="123" t="s">
        <v>826</v>
      </c>
      <c r="G249" s="79" t="s">
        <v>86</v>
      </c>
      <c r="I249" s="129"/>
    </row>
    <row r="250" spans="1:9" s="88" customFormat="1" ht="20.100000000000001" customHeight="1" x14ac:dyDescent="0.25">
      <c r="A250" s="63">
        <v>16</v>
      </c>
      <c r="B250" s="63" t="s">
        <v>340</v>
      </c>
      <c r="C250" s="89">
        <v>0.54861111111111105</v>
      </c>
      <c r="D250" s="63" t="s">
        <v>444</v>
      </c>
      <c r="E250" s="63" t="s">
        <v>301</v>
      </c>
      <c r="F250" s="123" t="s">
        <v>827</v>
      </c>
      <c r="G250" s="79" t="s">
        <v>86</v>
      </c>
      <c r="I250" s="129"/>
    </row>
    <row r="251" spans="1:9" s="88" customFormat="1" ht="20.100000000000001" customHeight="1" x14ac:dyDescent="0.25">
      <c r="A251" s="63">
        <v>16</v>
      </c>
      <c r="B251" s="63" t="s">
        <v>340</v>
      </c>
      <c r="C251" s="89">
        <v>0.54861111111111105</v>
      </c>
      <c r="D251" s="63" t="s">
        <v>444</v>
      </c>
      <c r="E251" s="63" t="s">
        <v>301</v>
      </c>
      <c r="F251" s="123" t="s">
        <v>997</v>
      </c>
      <c r="G251" s="79" t="s">
        <v>86</v>
      </c>
      <c r="I251" s="129"/>
    </row>
    <row r="252" spans="1:9" s="88" customFormat="1" ht="20.100000000000001" customHeight="1" x14ac:dyDescent="0.25">
      <c r="A252" s="63">
        <v>16</v>
      </c>
      <c r="B252" s="63" t="s">
        <v>340</v>
      </c>
      <c r="C252" s="89">
        <v>0.54861111111111105</v>
      </c>
      <c r="D252" s="63" t="s">
        <v>444</v>
      </c>
      <c r="E252" s="63" t="s">
        <v>301</v>
      </c>
      <c r="F252" s="123" t="s">
        <v>998</v>
      </c>
      <c r="G252" s="79" t="s">
        <v>86</v>
      </c>
      <c r="I252" s="129"/>
    </row>
    <row r="253" spans="1:9" s="88" customFormat="1" ht="20.100000000000001" customHeight="1" x14ac:dyDescent="0.25">
      <c r="A253" s="24">
        <v>16</v>
      </c>
      <c r="B253" s="24" t="s">
        <v>340</v>
      </c>
      <c r="C253" s="111">
        <v>0.54861111111111105</v>
      </c>
      <c r="D253" s="63" t="s">
        <v>646</v>
      </c>
      <c r="E253" s="63" t="s">
        <v>142</v>
      </c>
      <c r="F253" s="88" t="s">
        <v>644</v>
      </c>
      <c r="G253" s="79" t="s">
        <v>214</v>
      </c>
      <c r="I253" s="129"/>
    </row>
    <row r="254" spans="1:9" s="88" customFormat="1" ht="20.100000000000001" customHeight="1" x14ac:dyDescent="0.25">
      <c r="A254" s="24">
        <v>16</v>
      </c>
      <c r="B254" s="24" t="s">
        <v>340</v>
      </c>
      <c r="C254" s="111">
        <v>0.54861111111111105</v>
      </c>
      <c r="D254" s="63" t="s">
        <v>646</v>
      </c>
      <c r="E254" s="63" t="s">
        <v>142</v>
      </c>
      <c r="F254" s="88" t="s">
        <v>645</v>
      </c>
      <c r="G254" s="79" t="s">
        <v>214</v>
      </c>
      <c r="I254" s="129"/>
    </row>
    <row r="255" spans="1:9" s="88" customFormat="1" ht="20.100000000000001" customHeight="1" x14ac:dyDescent="0.25">
      <c r="A255" s="24">
        <v>16</v>
      </c>
      <c r="B255" s="24" t="s">
        <v>340</v>
      </c>
      <c r="C255" s="111">
        <v>0.54861111111111105</v>
      </c>
      <c r="D255" s="63" t="s">
        <v>646</v>
      </c>
      <c r="E255" s="63" t="s">
        <v>142</v>
      </c>
      <c r="F255" s="88" t="s">
        <v>1000</v>
      </c>
      <c r="G255" s="79" t="s">
        <v>214</v>
      </c>
      <c r="I255" s="129"/>
    </row>
    <row r="256" spans="1:9" s="88" customFormat="1" ht="20.100000000000001" customHeight="1" x14ac:dyDescent="0.25">
      <c r="A256" s="24">
        <v>16</v>
      </c>
      <c r="B256" s="24" t="s">
        <v>340</v>
      </c>
      <c r="C256" s="111">
        <v>0.54861111111111105</v>
      </c>
      <c r="D256" s="63" t="s">
        <v>646</v>
      </c>
      <c r="E256" s="63" t="s">
        <v>142</v>
      </c>
      <c r="F256" s="88" t="s">
        <v>999</v>
      </c>
      <c r="G256" s="79" t="s">
        <v>214</v>
      </c>
      <c r="I256" s="129"/>
    </row>
    <row r="257" spans="1:9" s="88" customFormat="1" ht="20.100000000000001" customHeight="1" x14ac:dyDescent="0.25">
      <c r="A257" s="87">
        <v>17</v>
      </c>
      <c r="B257" s="63" t="s">
        <v>105</v>
      </c>
      <c r="C257" s="89">
        <v>0.55555555555555558</v>
      </c>
      <c r="D257" s="63" t="s">
        <v>417</v>
      </c>
      <c r="E257" s="63" t="s">
        <v>275</v>
      </c>
      <c r="F257" s="123" t="s">
        <v>774</v>
      </c>
      <c r="G257" s="63" t="s">
        <v>214</v>
      </c>
      <c r="I257" s="129"/>
    </row>
    <row r="258" spans="1:9" s="88" customFormat="1" ht="20.100000000000001" customHeight="1" x14ac:dyDescent="0.25">
      <c r="A258" s="87">
        <v>17</v>
      </c>
      <c r="B258" s="63" t="s">
        <v>105</v>
      </c>
      <c r="C258" s="89">
        <v>0.55555555555555558</v>
      </c>
      <c r="D258" s="63" t="s">
        <v>417</v>
      </c>
      <c r="E258" s="63" t="s">
        <v>275</v>
      </c>
      <c r="F258" s="123" t="s">
        <v>780</v>
      </c>
      <c r="G258" s="63" t="s">
        <v>214</v>
      </c>
      <c r="I258" s="129"/>
    </row>
    <row r="259" spans="1:9" s="88" customFormat="1" ht="20.100000000000001" customHeight="1" x14ac:dyDescent="0.25">
      <c r="A259" s="87">
        <v>17</v>
      </c>
      <c r="B259" s="63" t="s">
        <v>105</v>
      </c>
      <c r="C259" s="89">
        <v>0.55555555555555558</v>
      </c>
      <c r="D259" s="63" t="s">
        <v>417</v>
      </c>
      <c r="E259" s="63" t="s">
        <v>275</v>
      </c>
      <c r="F259" s="123" t="s">
        <v>785</v>
      </c>
      <c r="G259" s="63" t="s">
        <v>214</v>
      </c>
      <c r="I259" s="129"/>
    </row>
    <row r="260" spans="1:9" s="88" customFormat="1" ht="20.100000000000001" customHeight="1" x14ac:dyDescent="0.25">
      <c r="A260" s="87">
        <v>17</v>
      </c>
      <c r="B260" s="63" t="s">
        <v>105</v>
      </c>
      <c r="C260" s="89">
        <v>0.55555555555555558</v>
      </c>
      <c r="D260" s="63" t="s">
        <v>417</v>
      </c>
      <c r="E260" s="63" t="s">
        <v>275</v>
      </c>
      <c r="F260" s="123" t="s">
        <v>787</v>
      </c>
      <c r="G260" s="63" t="s">
        <v>214</v>
      </c>
      <c r="I260" s="129"/>
    </row>
    <row r="261" spans="1:9" s="88" customFormat="1" ht="20.100000000000001" customHeight="1" x14ac:dyDescent="0.25">
      <c r="A261" s="87">
        <v>17</v>
      </c>
      <c r="B261" s="63" t="s">
        <v>105</v>
      </c>
      <c r="C261" s="89">
        <v>0.55555555555555558</v>
      </c>
      <c r="D261" s="63" t="s">
        <v>417</v>
      </c>
      <c r="E261" s="63" t="s">
        <v>275</v>
      </c>
      <c r="F261" s="123" t="s">
        <v>788</v>
      </c>
      <c r="G261" s="63" t="s">
        <v>214</v>
      </c>
      <c r="I261" s="129"/>
    </row>
    <row r="262" spans="1:9" s="88" customFormat="1" ht="20.100000000000001" customHeight="1" x14ac:dyDescent="0.25">
      <c r="A262" s="87">
        <v>17</v>
      </c>
      <c r="B262" s="63" t="s">
        <v>105</v>
      </c>
      <c r="C262" s="89">
        <v>0.55555555555555558</v>
      </c>
      <c r="D262" s="63" t="s">
        <v>417</v>
      </c>
      <c r="E262" s="63" t="s">
        <v>275</v>
      </c>
      <c r="F262" s="123" t="s">
        <v>795</v>
      </c>
      <c r="G262" s="63" t="s">
        <v>214</v>
      </c>
      <c r="I262" s="129"/>
    </row>
    <row r="263" spans="1:9" s="88" customFormat="1" ht="20.100000000000001" customHeight="1" x14ac:dyDescent="0.25">
      <c r="A263" s="87">
        <v>17</v>
      </c>
      <c r="B263" s="63" t="s">
        <v>105</v>
      </c>
      <c r="C263" s="89">
        <v>0.55555555555555558</v>
      </c>
      <c r="D263" s="63" t="s">
        <v>417</v>
      </c>
      <c r="E263" s="63" t="s">
        <v>275</v>
      </c>
      <c r="F263" s="123" t="s">
        <v>799</v>
      </c>
      <c r="G263" s="63" t="s">
        <v>214</v>
      </c>
      <c r="I263" s="129"/>
    </row>
    <row r="264" spans="1:9" s="88" customFormat="1" ht="20.100000000000001" customHeight="1" x14ac:dyDescent="0.25">
      <c r="A264" s="87">
        <v>17</v>
      </c>
      <c r="B264" s="63" t="s">
        <v>105</v>
      </c>
      <c r="C264" s="89">
        <v>0.55555555555555558</v>
      </c>
      <c r="D264" s="63" t="s">
        <v>417</v>
      </c>
      <c r="E264" s="63" t="s">
        <v>275</v>
      </c>
      <c r="F264" s="123" t="s">
        <v>1021</v>
      </c>
      <c r="G264" s="63" t="s">
        <v>214</v>
      </c>
      <c r="I264" s="129"/>
    </row>
    <row r="265" spans="1:9" s="88" customFormat="1" ht="20.100000000000001" customHeight="1" x14ac:dyDescent="0.25">
      <c r="A265" s="87">
        <v>17</v>
      </c>
      <c r="B265" s="63" t="s">
        <v>105</v>
      </c>
      <c r="C265" s="89">
        <v>0.55555555555555558</v>
      </c>
      <c r="D265" s="63" t="s">
        <v>417</v>
      </c>
      <c r="E265" s="63" t="s">
        <v>275</v>
      </c>
      <c r="F265" s="123" t="s">
        <v>802</v>
      </c>
      <c r="G265" s="63" t="s">
        <v>214</v>
      </c>
      <c r="I265" s="129"/>
    </row>
    <row r="266" spans="1:9" s="88" customFormat="1" ht="20.100000000000001" customHeight="1" x14ac:dyDescent="0.25">
      <c r="A266" s="24">
        <v>17</v>
      </c>
      <c r="B266" s="24" t="s">
        <v>105</v>
      </c>
      <c r="C266" s="89">
        <v>0.55555555555555558</v>
      </c>
      <c r="D266" s="63" t="s">
        <v>635</v>
      </c>
      <c r="E266" s="63" t="s">
        <v>507</v>
      </c>
      <c r="F266" s="88" t="s">
        <v>522</v>
      </c>
      <c r="G266" s="79" t="s">
        <v>214</v>
      </c>
      <c r="I266" s="129"/>
    </row>
    <row r="267" spans="1:9" s="88" customFormat="1" ht="20.100000000000001" customHeight="1" x14ac:dyDescent="0.25">
      <c r="A267" s="24">
        <v>17</v>
      </c>
      <c r="B267" s="24" t="s">
        <v>105</v>
      </c>
      <c r="C267" s="89">
        <v>0.55555555555555558</v>
      </c>
      <c r="D267" s="63" t="s">
        <v>635</v>
      </c>
      <c r="E267" s="63" t="s">
        <v>507</v>
      </c>
      <c r="F267" s="88" t="s">
        <v>539</v>
      </c>
      <c r="G267" s="79" t="s">
        <v>214</v>
      </c>
      <c r="I267" s="129"/>
    </row>
    <row r="268" spans="1:9" s="88" customFormat="1" ht="20.100000000000001" customHeight="1" x14ac:dyDescent="0.25">
      <c r="A268" s="24">
        <v>17</v>
      </c>
      <c r="B268" s="24" t="s">
        <v>105</v>
      </c>
      <c r="C268" s="89">
        <v>0.55555555555555558</v>
      </c>
      <c r="D268" s="63" t="s">
        <v>635</v>
      </c>
      <c r="E268" s="63" t="s">
        <v>507</v>
      </c>
      <c r="F268" s="88" t="s">
        <v>545</v>
      </c>
      <c r="G268" s="79" t="s">
        <v>214</v>
      </c>
      <c r="I268" s="129"/>
    </row>
    <row r="269" spans="1:9" s="88" customFormat="1" ht="20.100000000000001" customHeight="1" x14ac:dyDescent="0.25">
      <c r="A269" s="24">
        <v>17</v>
      </c>
      <c r="B269" s="24" t="s">
        <v>105</v>
      </c>
      <c r="C269" s="89">
        <v>0.55555555555555558</v>
      </c>
      <c r="D269" s="63" t="s">
        <v>635</v>
      </c>
      <c r="E269" s="63" t="s">
        <v>507</v>
      </c>
      <c r="F269" s="88" t="s">
        <v>906</v>
      </c>
      <c r="G269" s="79" t="s">
        <v>214</v>
      </c>
      <c r="I269" s="129"/>
    </row>
    <row r="270" spans="1:9" s="88" customFormat="1" ht="20.100000000000001" customHeight="1" x14ac:dyDescent="0.25">
      <c r="A270" s="24">
        <v>17</v>
      </c>
      <c r="B270" s="24" t="s">
        <v>105</v>
      </c>
      <c r="C270" s="89">
        <v>0.55555555555555558</v>
      </c>
      <c r="D270" s="63" t="s">
        <v>635</v>
      </c>
      <c r="E270" s="63" t="s">
        <v>507</v>
      </c>
      <c r="F270" s="88" t="s">
        <v>909</v>
      </c>
      <c r="G270" s="79" t="s">
        <v>214</v>
      </c>
      <c r="I270" s="129"/>
    </row>
    <row r="271" spans="1:9" s="88" customFormat="1" ht="20.100000000000001" customHeight="1" x14ac:dyDescent="0.25">
      <c r="A271" s="24">
        <v>17</v>
      </c>
      <c r="B271" s="24" t="s">
        <v>105</v>
      </c>
      <c r="C271" s="89">
        <v>0.55555555555555558</v>
      </c>
      <c r="D271" s="63" t="s">
        <v>635</v>
      </c>
      <c r="E271" s="63" t="s">
        <v>507</v>
      </c>
      <c r="F271" s="88" t="s">
        <v>922</v>
      </c>
      <c r="G271" s="79" t="s">
        <v>214</v>
      </c>
      <c r="I271" s="129"/>
    </row>
    <row r="272" spans="1:9" s="88" customFormat="1" ht="20.100000000000001" customHeight="1" x14ac:dyDescent="0.25">
      <c r="A272" s="24">
        <v>17</v>
      </c>
      <c r="B272" s="24" t="s">
        <v>105</v>
      </c>
      <c r="C272" s="89">
        <v>0.55555555555555558</v>
      </c>
      <c r="D272" s="63" t="s">
        <v>635</v>
      </c>
      <c r="E272" s="63" t="s">
        <v>507</v>
      </c>
      <c r="F272" s="88" t="s">
        <v>915</v>
      </c>
      <c r="G272" s="79" t="s">
        <v>214</v>
      </c>
      <c r="I272" s="129"/>
    </row>
    <row r="273" spans="1:9" s="88" customFormat="1" ht="20.100000000000001" customHeight="1" x14ac:dyDescent="0.25">
      <c r="A273" s="24">
        <v>17</v>
      </c>
      <c r="B273" s="24" t="s">
        <v>105</v>
      </c>
      <c r="C273" s="89">
        <v>0.55555555555555558</v>
      </c>
      <c r="D273" s="63" t="s">
        <v>635</v>
      </c>
      <c r="E273" s="63" t="s">
        <v>507</v>
      </c>
      <c r="F273" s="97" t="s">
        <v>1020</v>
      </c>
      <c r="G273" s="79" t="s">
        <v>214</v>
      </c>
      <c r="I273" s="129"/>
    </row>
    <row r="274" spans="1:9" s="88" customFormat="1" ht="20.100000000000001" customHeight="1" x14ac:dyDescent="0.25">
      <c r="A274" s="24">
        <v>17</v>
      </c>
      <c r="B274" s="24" t="s">
        <v>105</v>
      </c>
      <c r="C274" s="89">
        <v>0.55555555555555558</v>
      </c>
      <c r="D274" s="63" t="s">
        <v>635</v>
      </c>
      <c r="E274" s="63" t="s">
        <v>507</v>
      </c>
      <c r="F274" s="127" t="s">
        <v>621</v>
      </c>
      <c r="G274" s="79" t="s">
        <v>214</v>
      </c>
      <c r="I274" s="129"/>
    </row>
    <row r="275" spans="1:9" s="88" customFormat="1" ht="20.100000000000001" customHeight="1" x14ac:dyDescent="0.25">
      <c r="A275" s="24">
        <v>17</v>
      </c>
      <c r="B275" s="24" t="s">
        <v>105</v>
      </c>
      <c r="C275" s="89">
        <v>0.55555555555555558</v>
      </c>
      <c r="D275" s="63" t="s">
        <v>636</v>
      </c>
      <c r="E275" s="63" t="s">
        <v>507</v>
      </c>
      <c r="F275" s="88" t="s">
        <v>897</v>
      </c>
      <c r="G275" s="79" t="s">
        <v>214</v>
      </c>
      <c r="I275" s="129"/>
    </row>
    <row r="276" spans="1:9" s="88" customFormat="1" ht="20.100000000000001" customHeight="1" x14ac:dyDescent="0.25">
      <c r="A276" s="24">
        <v>17</v>
      </c>
      <c r="B276" s="24" t="s">
        <v>105</v>
      </c>
      <c r="C276" s="89">
        <v>0.55555555555555558</v>
      </c>
      <c r="D276" s="63" t="s">
        <v>636</v>
      </c>
      <c r="E276" s="63" t="s">
        <v>507</v>
      </c>
      <c r="F276" s="88" t="s">
        <v>559</v>
      </c>
      <c r="G276" s="79" t="s">
        <v>214</v>
      </c>
      <c r="I276" s="129"/>
    </row>
    <row r="277" spans="1:9" s="88" customFormat="1" ht="20.100000000000001" customHeight="1" x14ac:dyDescent="0.25">
      <c r="A277" s="24">
        <v>17</v>
      </c>
      <c r="B277" s="24" t="s">
        <v>105</v>
      </c>
      <c r="C277" s="89">
        <v>0.55555555555555558</v>
      </c>
      <c r="D277" s="63" t="s">
        <v>636</v>
      </c>
      <c r="E277" s="63" t="s">
        <v>507</v>
      </c>
      <c r="F277" s="88" t="s">
        <v>583</v>
      </c>
      <c r="G277" s="79" t="s">
        <v>214</v>
      </c>
      <c r="I277" s="129"/>
    </row>
    <row r="278" spans="1:9" s="88" customFormat="1" ht="20.100000000000001" customHeight="1" x14ac:dyDescent="0.25">
      <c r="A278" s="24">
        <v>17</v>
      </c>
      <c r="B278" s="24" t="s">
        <v>105</v>
      </c>
      <c r="C278" s="89">
        <v>0.55555555555555558</v>
      </c>
      <c r="D278" s="63" t="s">
        <v>636</v>
      </c>
      <c r="E278" s="63" t="s">
        <v>507</v>
      </c>
      <c r="F278" s="88" t="s">
        <v>589</v>
      </c>
      <c r="G278" s="79" t="s">
        <v>214</v>
      </c>
      <c r="I278" s="129"/>
    </row>
    <row r="279" spans="1:9" s="88" customFormat="1" ht="20.100000000000001" customHeight="1" x14ac:dyDescent="0.25">
      <c r="A279" s="24">
        <v>17</v>
      </c>
      <c r="B279" s="24" t="s">
        <v>105</v>
      </c>
      <c r="C279" s="89">
        <v>0.55555555555555558</v>
      </c>
      <c r="D279" s="63" t="s">
        <v>636</v>
      </c>
      <c r="E279" s="63" t="s">
        <v>507</v>
      </c>
      <c r="F279" s="88" t="s">
        <v>914</v>
      </c>
      <c r="G279" s="79" t="s">
        <v>214</v>
      </c>
      <c r="I279" s="129"/>
    </row>
    <row r="280" spans="1:9" s="88" customFormat="1" ht="20.100000000000001" customHeight="1" x14ac:dyDescent="0.25">
      <c r="A280" s="24">
        <v>17</v>
      </c>
      <c r="B280" s="24" t="s">
        <v>105</v>
      </c>
      <c r="C280" s="89">
        <v>0.55555555555555558</v>
      </c>
      <c r="D280" s="63" t="s">
        <v>636</v>
      </c>
      <c r="E280" s="63" t="s">
        <v>507</v>
      </c>
      <c r="F280" s="88" t="s">
        <v>598</v>
      </c>
      <c r="G280" s="79" t="s">
        <v>214</v>
      </c>
      <c r="I280" s="129"/>
    </row>
    <row r="281" spans="1:9" s="88" customFormat="1" ht="20.100000000000001" customHeight="1" x14ac:dyDescent="0.25">
      <c r="A281" s="24">
        <v>17</v>
      </c>
      <c r="B281" s="24" t="s">
        <v>105</v>
      </c>
      <c r="C281" s="89">
        <v>0.55555555555555558</v>
      </c>
      <c r="D281" s="63" t="s">
        <v>636</v>
      </c>
      <c r="E281" s="63" t="s">
        <v>507</v>
      </c>
      <c r="F281" s="97" t="s">
        <v>1023</v>
      </c>
      <c r="G281" s="79" t="s">
        <v>214</v>
      </c>
      <c r="I281" s="129"/>
    </row>
    <row r="282" spans="1:9" s="88" customFormat="1" ht="20.100000000000001" customHeight="1" x14ac:dyDescent="0.25">
      <c r="A282" s="24">
        <v>17</v>
      </c>
      <c r="B282" s="24" t="s">
        <v>105</v>
      </c>
      <c r="C282" s="89">
        <v>0.55555555555555558</v>
      </c>
      <c r="D282" s="63" t="s">
        <v>636</v>
      </c>
      <c r="E282" s="63" t="s">
        <v>507</v>
      </c>
      <c r="F282" s="88" t="s">
        <v>629</v>
      </c>
      <c r="G282" s="79" t="s">
        <v>214</v>
      </c>
      <c r="I282" s="129"/>
    </row>
    <row r="283" spans="1:9" s="88" customFormat="1" ht="20.100000000000001" customHeight="1" x14ac:dyDescent="0.25">
      <c r="A283" s="24">
        <v>17</v>
      </c>
      <c r="B283" s="24" t="s">
        <v>105</v>
      </c>
      <c r="C283" s="89">
        <v>0.55555555555555558</v>
      </c>
      <c r="D283" s="63" t="s">
        <v>636</v>
      </c>
      <c r="E283" s="63" t="s">
        <v>507</v>
      </c>
      <c r="F283" s="88" t="s">
        <v>919</v>
      </c>
      <c r="G283" s="79" t="s">
        <v>214</v>
      </c>
      <c r="I283" s="129"/>
    </row>
    <row r="284" spans="1:9" s="88" customFormat="1" ht="20.100000000000001" customHeight="1" x14ac:dyDescent="0.25">
      <c r="A284" s="87">
        <v>17</v>
      </c>
      <c r="B284" s="63" t="s">
        <v>105</v>
      </c>
      <c r="C284" s="89">
        <v>0.55555555555555558</v>
      </c>
      <c r="D284" s="63" t="s">
        <v>357</v>
      </c>
      <c r="E284" s="63" t="s">
        <v>277</v>
      </c>
      <c r="F284" s="123" t="s">
        <v>814</v>
      </c>
      <c r="G284" s="63" t="s">
        <v>86</v>
      </c>
      <c r="I284" s="129"/>
    </row>
    <row r="285" spans="1:9" s="88" customFormat="1" ht="20.100000000000001" customHeight="1" x14ac:dyDescent="0.25">
      <c r="A285" s="87">
        <v>17</v>
      </c>
      <c r="B285" s="63" t="s">
        <v>105</v>
      </c>
      <c r="C285" s="89">
        <v>0.55555555555555558</v>
      </c>
      <c r="D285" s="63" t="s">
        <v>357</v>
      </c>
      <c r="E285" s="63" t="s">
        <v>277</v>
      </c>
      <c r="F285" s="123" t="s">
        <v>815</v>
      </c>
      <c r="G285" s="63" t="s">
        <v>86</v>
      </c>
      <c r="I285" s="129"/>
    </row>
    <row r="286" spans="1:9" s="88" customFormat="1" ht="20.100000000000001" customHeight="1" x14ac:dyDescent="0.25">
      <c r="A286" s="87">
        <v>17</v>
      </c>
      <c r="B286" s="63" t="s">
        <v>105</v>
      </c>
      <c r="C286" s="89">
        <v>0.55555555555555558</v>
      </c>
      <c r="D286" s="63" t="s">
        <v>357</v>
      </c>
      <c r="E286" s="63" t="s">
        <v>277</v>
      </c>
      <c r="F286" s="123" t="s">
        <v>816</v>
      </c>
      <c r="G286" s="63" t="s">
        <v>86</v>
      </c>
      <c r="I286" s="129"/>
    </row>
    <row r="287" spans="1:9" s="88" customFormat="1" ht="20.100000000000001" customHeight="1" x14ac:dyDescent="0.25">
      <c r="A287" s="87">
        <v>17</v>
      </c>
      <c r="B287" s="63" t="s">
        <v>105</v>
      </c>
      <c r="C287" s="89">
        <v>0.55555555555555558</v>
      </c>
      <c r="D287" s="63" t="s">
        <v>357</v>
      </c>
      <c r="E287" s="63" t="s">
        <v>277</v>
      </c>
      <c r="F287" s="123" t="s">
        <v>817</v>
      </c>
      <c r="G287" s="63" t="s">
        <v>86</v>
      </c>
      <c r="I287" s="129"/>
    </row>
    <row r="288" spans="1:9" s="88" customFormat="1" ht="20.100000000000001" customHeight="1" x14ac:dyDescent="0.25">
      <c r="A288" s="87">
        <v>17</v>
      </c>
      <c r="B288" s="63" t="s">
        <v>105</v>
      </c>
      <c r="C288" s="89">
        <v>0.55555555555555558</v>
      </c>
      <c r="D288" s="63" t="s">
        <v>357</v>
      </c>
      <c r="E288" s="63" t="s">
        <v>277</v>
      </c>
      <c r="F288" s="123" t="s">
        <v>818</v>
      </c>
      <c r="G288" s="63" t="s">
        <v>86</v>
      </c>
      <c r="I288" s="129"/>
    </row>
    <row r="289" spans="1:9" s="88" customFormat="1" ht="20.100000000000001" customHeight="1" x14ac:dyDescent="0.25">
      <c r="A289" s="87">
        <v>17</v>
      </c>
      <c r="B289" s="63" t="s">
        <v>105</v>
      </c>
      <c r="C289" s="89">
        <v>0.55555555555555558</v>
      </c>
      <c r="D289" s="63" t="s">
        <v>357</v>
      </c>
      <c r="E289" s="63" t="s">
        <v>277</v>
      </c>
      <c r="F289" s="123" t="s">
        <v>821</v>
      </c>
      <c r="G289" s="63" t="s">
        <v>86</v>
      </c>
      <c r="I289" s="129"/>
    </row>
    <row r="290" spans="1:9" s="88" customFormat="1" ht="20.100000000000001" customHeight="1" x14ac:dyDescent="0.25">
      <c r="A290" s="87">
        <v>17</v>
      </c>
      <c r="B290" s="63" t="s">
        <v>105</v>
      </c>
      <c r="C290" s="89">
        <v>0.55555555555555558</v>
      </c>
      <c r="D290" s="63" t="s">
        <v>357</v>
      </c>
      <c r="E290" s="63" t="s">
        <v>277</v>
      </c>
      <c r="F290" s="123" t="s">
        <v>822</v>
      </c>
      <c r="G290" s="63" t="s">
        <v>86</v>
      </c>
      <c r="I290" s="129"/>
    </row>
    <row r="291" spans="1:9" s="88" customFormat="1" ht="20.100000000000001" customHeight="1" x14ac:dyDescent="0.25">
      <c r="A291" s="87">
        <v>17</v>
      </c>
      <c r="B291" s="63" t="s">
        <v>105</v>
      </c>
      <c r="C291" s="89">
        <v>0.55555555555555558</v>
      </c>
      <c r="D291" s="63" t="s">
        <v>357</v>
      </c>
      <c r="E291" s="63" t="s">
        <v>277</v>
      </c>
      <c r="F291" s="123" t="s">
        <v>824</v>
      </c>
      <c r="G291" s="63" t="s">
        <v>86</v>
      </c>
      <c r="I291" s="129"/>
    </row>
    <row r="292" spans="1:9" s="88" customFormat="1" ht="20.100000000000001" customHeight="1" x14ac:dyDescent="0.25">
      <c r="A292" s="87">
        <v>17</v>
      </c>
      <c r="B292" s="63" t="s">
        <v>105</v>
      </c>
      <c r="C292" s="89">
        <v>0.55555555555555558</v>
      </c>
      <c r="D292" s="63" t="s">
        <v>357</v>
      </c>
      <c r="E292" s="63" t="s">
        <v>277</v>
      </c>
      <c r="F292" s="123" t="s">
        <v>1019</v>
      </c>
      <c r="G292" s="63" t="s">
        <v>86</v>
      </c>
      <c r="I292" s="129"/>
    </row>
    <row r="293" spans="1:9" s="88" customFormat="1" ht="20.100000000000001" customHeight="1" x14ac:dyDescent="0.25">
      <c r="A293" s="87">
        <v>17</v>
      </c>
      <c r="B293" s="63" t="s">
        <v>105</v>
      </c>
      <c r="C293" s="89">
        <v>0.55555555555555558</v>
      </c>
      <c r="D293" s="63" t="s">
        <v>145</v>
      </c>
      <c r="E293" s="79" t="s">
        <v>211</v>
      </c>
      <c r="F293" s="97" t="s">
        <v>1001</v>
      </c>
      <c r="G293" s="79" t="s">
        <v>214</v>
      </c>
      <c r="I293" s="129"/>
    </row>
    <row r="294" spans="1:9" s="88" customFormat="1" ht="20.100000000000001" customHeight="1" x14ac:dyDescent="0.25">
      <c r="A294" s="87">
        <v>17</v>
      </c>
      <c r="B294" s="63" t="s">
        <v>105</v>
      </c>
      <c r="C294" s="89">
        <v>0.55555555555555558</v>
      </c>
      <c r="D294" s="63" t="s">
        <v>145</v>
      </c>
      <c r="E294" s="79" t="s">
        <v>215</v>
      </c>
      <c r="F294" s="123" t="s">
        <v>982</v>
      </c>
      <c r="G294" s="79" t="s">
        <v>214</v>
      </c>
      <c r="I294" s="129"/>
    </row>
    <row r="295" spans="1:9" s="88" customFormat="1" ht="20.100000000000001" customHeight="1" x14ac:dyDescent="0.25">
      <c r="A295" s="87">
        <v>17</v>
      </c>
      <c r="B295" s="63" t="s">
        <v>105</v>
      </c>
      <c r="C295" s="89">
        <v>0.55555555555555558</v>
      </c>
      <c r="D295" s="63" t="s">
        <v>145</v>
      </c>
      <c r="E295" s="79" t="s">
        <v>215</v>
      </c>
      <c r="F295" s="123" t="s">
        <v>666</v>
      </c>
      <c r="G295" s="79" t="s">
        <v>214</v>
      </c>
      <c r="I295" s="129"/>
    </row>
    <row r="296" spans="1:9" s="88" customFormat="1" ht="20.100000000000001" customHeight="1" x14ac:dyDescent="0.25">
      <c r="A296" s="87">
        <v>17</v>
      </c>
      <c r="B296" s="63" t="s">
        <v>105</v>
      </c>
      <c r="C296" s="89">
        <v>0.55555555555555558</v>
      </c>
      <c r="D296" s="63" t="s">
        <v>145</v>
      </c>
      <c r="E296" s="79" t="s">
        <v>211</v>
      </c>
      <c r="F296" s="97" t="s">
        <v>1002</v>
      </c>
      <c r="G296" s="79" t="s">
        <v>214</v>
      </c>
      <c r="I296" s="129"/>
    </row>
    <row r="297" spans="1:9" s="88" customFormat="1" ht="20.100000000000001" customHeight="1" x14ac:dyDescent="0.25">
      <c r="A297" s="87">
        <v>17</v>
      </c>
      <c r="B297" s="63" t="s">
        <v>105</v>
      </c>
      <c r="C297" s="89">
        <v>0.55555555555555558</v>
      </c>
      <c r="D297" s="63" t="s">
        <v>145</v>
      </c>
      <c r="E297" s="79" t="s">
        <v>215</v>
      </c>
      <c r="F297" s="123" t="s">
        <v>1004</v>
      </c>
      <c r="G297" s="79" t="s">
        <v>214</v>
      </c>
      <c r="I297" s="129"/>
    </row>
    <row r="298" spans="1:9" s="88" customFormat="1" ht="20.100000000000001" customHeight="1" x14ac:dyDescent="0.25">
      <c r="A298" s="87">
        <v>17</v>
      </c>
      <c r="B298" s="63" t="s">
        <v>105</v>
      </c>
      <c r="C298" s="89">
        <v>0.55555555555555558</v>
      </c>
      <c r="D298" s="63" t="s">
        <v>145</v>
      </c>
      <c r="E298" s="79" t="s">
        <v>215</v>
      </c>
      <c r="F298" s="128" t="s">
        <v>1003</v>
      </c>
      <c r="G298" s="79" t="s">
        <v>214</v>
      </c>
      <c r="I298" s="129"/>
    </row>
    <row r="299" spans="1:9" s="88" customFormat="1" ht="20.100000000000001" customHeight="1" x14ac:dyDescent="0.25">
      <c r="A299" s="87">
        <v>17</v>
      </c>
      <c r="B299" s="63" t="s">
        <v>105</v>
      </c>
      <c r="C299" s="89">
        <v>0.55555555555555558</v>
      </c>
      <c r="D299" s="63" t="s">
        <v>145</v>
      </c>
      <c r="E299" s="79" t="s">
        <v>215</v>
      </c>
      <c r="F299" s="123" t="s">
        <v>981</v>
      </c>
      <c r="G299" s="79" t="s">
        <v>214</v>
      </c>
      <c r="I299" s="129"/>
    </row>
    <row r="300" spans="1:9" s="88" customFormat="1" ht="20.100000000000001" customHeight="1" x14ac:dyDescent="0.25">
      <c r="A300" s="87">
        <v>17</v>
      </c>
      <c r="B300" s="63" t="s">
        <v>105</v>
      </c>
      <c r="C300" s="89">
        <v>0.55555555555555558</v>
      </c>
      <c r="D300" s="63" t="s">
        <v>145</v>
      </c>
      <c r="E300" s="79" t="s">
        <v>215</v>
      </c>
      <c r="F300" s="123" t="s">
        <v>1022</v>
      </c>
      <c r="G300" s="79" t="s">
        <v>214</v>
      </c>
      <c r="I300" s="129"/>
    </row>
    <row r="301" spans="1:9" s="88" customFormat="1" ht="20.100000000000001" customHeight="1" x14ac:dyDescent="0.25">
      <c r="A301" s="87">
        <v>17</v>
      </c>
      <c r="B301" s="63" t="s">
        <v>105</v>
      </c>
      <c r="C301" s="89">
        <v>0.55555555555555558</v>
      </c>
      <c r="D301" s="63" t="s">
        <v>145</v>
      </c>
      <c r="E301" s="79" t="s">
        <v>215</v>
      </c>
      <c r="F301" s="123" t="s">
        <v>983</v>
      </c>
      <c r="G301" s="79" t="s">
        <v>214</v>
      </c>
      <c r="I301" s="129"/>
    </row>
  </sheetData>
  <autoFilter ref="A1:G301">
    <sortState ref="A2:G297">
      <sortCondition ref="A1:A297"/>
    </sortState>
  </autoFilter>
  <conditionalFormatting sqref="G1:G24 G48:G1048576">
    <cfRule type="cellIs" dxfId="17" priority="9" operator="equal">
      <formula>"SIM"</formula>
    </cfRule>
  </conditionalFormatting>
  <conditionalFormatting sqref="G31:G36">
    <cfRule type="cellIs" dxfId="16" priority="1" operator="equal">
      <formula>"SIM"</formula>
    </cfRule>
  </conditionalFormatting>
  <pageMargins left="0.11811023622047245" right="0.11811023622047245" top="0" bottom="0" header="0.31496062992125984" footer="0.31496062992125984"/>
  <pageSetup paperSize="9" scale="7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3"/>
  <sheetViews>
    <sheetView topLeftCell="A181" zoomScaleNormal="100" workbookViewId="0">
      <selection activeCell="D210" sqref="D210"/>
    </sheetView>
  </sheetViews>
  <sheetFormatPr defaultRowHeight="15" x14ac:dyDescent="0.25"/>
  <cols>
    <col min="1" max="1" width="3.7109375" style="24" customWidth="1"/>
    <col min="2" max="2" width="15.7109375" style="24" customWidth="1"/>
    <col min="3" max="3" width="10.7109375" style="24" customWidth="1"/>
    <col min="4" max="4" width="28.85546875" style="24" customWidth="1"/>
    <col min="5" max="5" width="26.85546875" style="24" customWidth="1"/>
    <col min="6" max="6" width="50.7109375" style="94" customWidth="1"/>
    <col min="7" max="7" width="15.7109375" style="24" customWidth="1"/>
    <col min="8" max="8" width="9.28515625" style="5" customWidth="1"/>
    <col min="9" max="13" width="9" style="5" customWidth="1"/>
    <col min="14" max="16384" width="9.140625" style="5"/>
  </cols>
  <sheetData>
    <row r="1" spans="1:8" s="88" customFormat="1" ht="20.100000000000001" customHeight="1" x14ac:dyDescent="0.25">
      <c r="A1" s="95" t="s">
        <v>37</v>
      </c>
      <c r="B1" s="75" t="s">
        <v>4</v>
      </c>
      <c r="C1" s="75" t="s">
        <v>38</v>
      </c>
      <c r="D1" s="75" t="s">
        <v>9</v>
      </c>
      <c r="E1" s="75" t="s">
        <v>20</v>
      </c>
      <c r="F1" s="96" t="s">
        <v>2</v>
      </c>
      <c r="G1" s="75" t="s">
        <v>39</v>
      </c>
      <c r="H1" s="4"/>
    </row>
    <row r="2" spans="1:8" s="129" customFormat="1" ht="20.100000000000001" customHeight="1" x14ac:dyDescent="0.25">
      <c r="A2" s="63">
        <v>1</v>
      </c>
      <c r="B2" s="63" t="s">
        <v>67</v>
      </c>
      <c r="C2" s="92">
        <v>0.4375</v>
      </c>
      <c r="D2" s="79" t="s">
        <v>634</v>
      </c>
      <c r="E2" s="63" t="s">
        <v>507</v>
      </c>
      <c r="F2" s="80" t="s">
        <v>518</v>
      </c>
      <c r="G2" s="63" t="s">
        <v>214</v>
      </c>
    </row>
    <row r="3" spans="1:8" s="129" customFormat="1" ht="20.100000000000001" customHeight="1" x14ac:dyDescent="0.25">
      <c r="A3" s="63">
        <v>1</v>
      </c>
      <c r="B3" s="63" t="s">
        <v>67</v>
      </c>
      <c r="C3" s="92">
        <v>0.4375</v>
      </c>
      <c r="D3" s="79" t="s">
        <v>634</v>
      </c>
      <c r="E3" s="63" t="s">
        <v>507</v>
      </c>
      <c r="F3" s="80" t="s">
        <v>534</v>
      </c>
      <c r="G3" s="63" t="s">
        <v>214</v>
      </c>
    </row>
    <row r="4" spans="1:8" s="129" customFormat="1" ht="20.100000000000001" customHeight="1" x14ac:dyDescent="0.25">
      <c r="A4" s="63">
        <v>1</v>
      </c>
      <c r="B4" s="63" t="s">
        <v>67</v>
      </c>
      <c r="C4" s="92">
        <v>0.4375</v>
      </c>
      <c r="D4" s="79" t="s">
        <v>634</v>
      </c>
      <c r="E4" s="63" t="s">
        <v>507</v>
      </c>
      <c r="F4" s="80" t="s">
        <v>563</v>
      </c>
      <c r="G4" s="63" t="s">
        <v>214</v>
      </c>
    </row>
    <row r="5" spans="1:8" s="129" customFormat="1" ht="20.100000000000001" customHeight="1" x14ac:dyDescent="0.25">
      <c r="A5" s="63">
        <v>1</v>
      </c>
      <c r="B5" s="63" t="s">
        <v>67</v>
      </c>
      <c r="C5" s="92">
        <v>0.4375</v>
      </c>
      <c r="D5" s="79" t="s">
        <v>634</v>
      </c>
      <c r="E5" s="63" t="s">
        <v>507</v>
      </c>
      <c r="F5" s="80" t="s">
        <v>929</v>
      </c>
      <c r="G5" s="63" t="s">
        <v>214</v>
      </c>
    </row>
    <row r="6" spans="1:8" s="129" customFormat="1" ht="20.100000000000001" customHeight="1" x14ac:dyDescent="0.25">
      <c r="A6" s="63">
        <v>1</v>
      </c>
      <c r="B6" s="63" t="s">
        <v>67</v>
      </c>
      <c r="C6" s="92">
        <v>0.4375</v>
      </c>
      <c r="D6" s="79" t="s">
        <v>634</v>
      </c>
      <c r="E6" s="63" t="s">
        <v>507</v>
      </c>
      <c r="F6" s="80" t="s">
        <v>566</v>
      </c>
      <c r="G6" s="63" t="s">
        <v>214</v>
      </c>
    </row>
    <row r="7" spans="1:8" s="129" customFormat="1" ht="20.100000000000001" customHeight="1" x14ac:dyDescent="0.25">
      <c r="A7" s="63">
        <v>1</v>
      </c>
      <c r="B7" s="63" t="s">
        <v>67</v>
      </c>
      <c r="C7" s="92">
        <v>0.4375</v>
      </c>
      <c r="D7" s="79" t="s">
        <v>634</v>
      </c>
      <c r="E7" s="63" t="s">
        <v>507</v>
      </c>
      <c r="F7" s="80" t="s">
        <v>572</v>
      </c>
      <c r="G7" s="63" t="s">
        <v>214</v>
      </c>
    </row>
    <row r="8" spans="1:8" s="129" customFormat="1" ht="20.100000000000001" customHeight="1" x14ac:dyDescent="0.25">
      <c r="A8" s="63">
        <v>1</v>
      </c>
      <c r="B8" s="63" t="s">
        <v>67</v>
      </c>
      <c r="C8" s="92">
        <v>0.4375</v>
      </c>
      <c r="D8" s="79" t="s">
        <v>634</v>
      </c>
      <c r="E8" s="63" t="s">
        <v>507</v>
      </c>
      <c r="F8" s="80" t="s">
        <v>931</v>
      </c>
      <c r="G8" s="63" t="s">
        <v>214</v>
      </c>
    </row>
    <row r="9" spans="1:8" s="129" customFormat="1" ht="20.100000000000001" customHeight="1" x14ac:dyDescent="0.25">
      <c r="A9" s="63">
        <v>1</v>
      </c>
      <c r="B9" s="63" t="s">
        <v>67</v>
      </c>
      <c r="C9" s="92">
        <v>0.4375</v>
      </c>
      <c r="D9" s="79" t="s">
        <v>634</v>
      </c>
      <c r="E9" s="63" t="s">
        <v>507</v>
      </c>
      <c r="F9" s="80" t="s">
        <v>1018</v>
      </c>
      <c r="G9" s="63" t="s">
        <v>214</v>
      </c>
    </row>
    <row r="10" spans="1:8" s="129" customFormat="1" ht="20.100000000000001" customHeight="1" x14ac:dyDescent="0.25">
      <c r="A10" s="63">
        <v>1</v>
      </c>
      <c r="B10" s="63" t="s">
        <v>67</v>
      </c>
      <c r="C10" s="92">
        <v>0.4375</v>
      </c>
      <c r="D10" s="79" t="s">
        <v>634</v>
      </c>
      <c r="E10" s="63" t="s">
        <v>507</v>
      </c>
      <c r="F10" s="80" t="s">
        <v>916</v>
      </c>
      <c r="G10" s="63" t="s">
        <v>214</v>
      </c>
    </row>
    <row r="11" spans="1:8" s="129" customFormat="1" ht="20.100000000000001" customHeight="1" x14ac:dyDescent="0.25">
      <c r="A11" s="63">
        <v>1</v>
      </c>
      <c r="B11" s="79" t="s">
        <v>67</v>
      </c>
      <c r="C11" s="92">
        <v>0.4375</v>
      </c>
      <c r="D11" s="63" t="s">
        <v>145</v>
      </c>
      <c r="E11" s="63" t="s">
        <v>299</v>
      </c>
      <c r="F11" s="80" t="s">
        <v>1035</v>
      </c>
      <c r="G11" s="79" t="s">
        <v>86</v>
      </c>
    </row>
    <row r="12" spans="1:8" s="129" customFormat="1" ht="20.100000000000001" customHeight="1" x14ac:dyDescent="0.25">
      <c r="A12" s="63">
        <v>1</v>
      </c>
      <c r="B12" s="79" t="s">
        <v>67</v>
      </c>
      <c r="C12" s="92">
        <v>0.4375</v>
      </c>
      <c r="D12" s="63" t="s">
        <v>145</v>
      </c>
      <c r="E12" s="63" t="s">
        <v>300</v>
      </c>
      <c r="F12" s="80" t="s">
        <v>976</v>
      </c>
      <c r="G12" s="79" t="s">
        <v>86</v>
      </c>
    </row>
    <row r="13" spans="1:8" s="129" customFormat="1" ht="20.100000000000001" customHeight="1" x14ac:dyDescent="0.25">
      <c r="A13" s="63">
        <v>1</v>
      </c>
      <c r="B13" s="79" t="s">
        <v>67</v>
      </c>
      <c r="C13" s="92">
        <v>0.4375</v>
      </c>
      <c r="D13" s="63" t="s">
        <v>145</v>
      </c>
      <c r="E13" s="63" t="s">
        <v>277</v>
      </c>
      <c r="F13" s="80" t="s">
        <v>1036</v>
      </c>
      <c r="G13" s="79" t="s">
        <v>86</v>
      </c>
    </row>
    <row r="14" spans="1:8" s="129" customFormat="1" ht="20.100000000000001" customHeight="1" x14ac:dyDescent="0.25">
      <c r="A14" s="63">
        <v>1</v>
      </c>
      <c r="B14" s="79" t="s">
        <v>67</v>
      </c>
      <c r="C14" s="92">
        <v>0.4375</v>
      </c>
      <c r="D14" s="63" t="s">
        <v>145</v>
      </c>
      <c r="E14" s="63" t="s">
        <v>285</v>
      </c>
      <c r="F14" s="80" t="s">
        <v>1037</v>
      </c>
      <c r="G14" s="79" t="s">
        <v>86</v>
      </c>
    </row>
    <row r="15" spans="1:8" s="129" customFormat="1" ht="20.100000000000001" customHeight="1" x14ac:dyDescent="0.25">
      <c r="A15" s="63">
        <v>1</v>
      </c>
      <c r="B15" s="79" t="s">
        <v>67</v>
      </c>
      <c r="C15" s="92">
        <v>0.4375</v>
      </c>
      <c r="D15" s="63" t="s">
        <v>145</v>
      </c>
      <c r="E15" s="63" t="s">
        <v>285</v>
      </c>
      <c r="F15" s="80" t="s">
        <v>1038</v>
      </c>
      <c r="G15" s="79" t="s">
        <v>86</v>
      </c>
    </row>
    <row r="16" spans="1:8" s="129" customFormat="1" ht="20.100000000000001" customHeight="1" x14ac:dyDescent="0.25">
      <c r="A16" s="63">
        <v>1</v>
      </c>
      <c r="B16" s="79" t="s">
        <v>67</v>
      </c>
      <c r="C16" s="92">
        <v>0.4375</v>
      </c>
      <c r="D16" s="63" t="s">
        <v>145</v>
      </c>
      <c r="E16" s="63" t="s">
        <v>277</v>
      </c>
      <c r="F16" s="80" t="s">
        <v>977</v>
      </c>
      <c r="G16" s="79" t="s">
        <v>86</v>
      </c>
    </row>
    <row r="17" spans="1:7" s="129" customFormat="1" ht="20.100000000000001" customHeight="1" x14ac:dyDescent="0.25">
      <c r="A17" s="63">
        <v>1</v>
      </c>
      <c r="B17" s="79" t="s">
        <v>67</v>
      </c>
      <c r="C17" s="92">
        <v>0.4375</v>
      </c>
      <c r="D17" s="63" t="s">
        <v>145</v>
      </c>
      <c r="E17" s="63" t="s">
        <v>277</v>
      </c>
      <c r="F17" s="80" t="s">
        <v>978</v>
      </c>
      <c r="G17" s="79" t="s">
        <v>86</v>
      </c>
    </row>
    <row r="18" spans="1:7" s="129" customFormat="1" ht="20.100000000000001" customHeight="1" x14ac:dyDescent="0.25">
      <c r="A18" s="63">
        <v>1</v>
      </c>
      <c r="B18" s="79" t="s">
        <v>67</v>
      </c>
      <c r="C18" s="92">
        <v>0.4375</v>
      </c>
      <c r="D18" s="63" t="s">
        <v>145</v>
      </c>
      <c r="E18" s="63" t="s">
        <v>300</v>
      </c>
      <c r="F18" s="80" t="s">
        <v>979</v>
      </c>
      <c r="G18" s="79" t="s">
        <v>86</v>
      </c>
    </row>
    <row r="19" spans="1:7" s="129" customFormat="1" ht="20.100000000000001" customHeight="1" x14ac:dyDescent="0.25">
      <c r="A19" s="63">
        <v>1</v>
      </c>
      <c r="B19" s="79" t="s">
        <v>67</v>
      </c>
      <c r="C19" s="92">
        <v>0.4375</v>
      </c>
      <c r="D19" s="63" t="s">
        <v>145</v>
      </c>
      <c r="E19" s="63" t="s">
        <v>277</v>
      </c>
      <c r="F19" s="80" t="s">
        <v>1063</v>
      </c>
      <c r="G19" s="79" t="s">
        <v>86</v>
      </c>
    </row>
    <row r="20" spans="1:7" s="129" customFormat="1" ht="20.100000000000001" customHeight="1" x14ac:dyDescent="0.25">
      <c r="A20" s="24">
        <v>1</v>
      </c>
      <c r="B20" s="24" t="s">
        <v>67</v>
      </c>
      <c r="C20" s="92">
        <v>0.4375</v>
      </c>
      <c r="D20" s="63" t="s">
        <v>646</v>
      </c>
      <c r="E20" s="63" t="s">
        <v>142</v>
      </c>
      <c r="F20" s="94" t="s">
        <v>866</v>
      </c>
      <c r="G20" s="63" t="s">
        <v>214</v>
      </c>
    </row>
    <row r="21" spans="1:7" s="129" customFormat="1" ht="20.100000000000001" customHeight="1" x14ac:dyDescent="0.25">
      <c r="A21" s="24">
        <v>1</v>
      </c>
      <c r="B21" s="24" t="s">
        <v>67</v>
      </c>
      <c r="C21" s="92">
        <v>0.4375</v>
      </c>
      <c r="D21" s="63" t="s">
        <v>646</v>
      </c>
      <c r="E21" s="63" t="s">
        <v>142</v>
      </c>
      <c r="F21" s="94" t="s">
        <v>995</v>
      </c>
      <c r="G21" s="63" t="s">
        <v>214</v>
      </c>
    </row>
    <row r="22" spans="1:7" s="129" customFormat="1" ht="20.100000000000001" customHeight="1" x14ac:dyDescent="0.25">
      <c r="A22" s="24">
        <v>1</v>
      </c>
      <c r="B22" s="24" t="s">
        <v>67</v>
      </c>
      <c r="C22" s="92">
        <v>0.4375</v>
      </c>
      <c r="D22" s="63" t="s">
        <v>646</v>
      </c>
      <c r="E22" s="63" t="s">
        <v>142</v>
      </c>
      <c r="F22" s="94" t="s">
        <v>648</v>
      </c>
      <c r="G22" s="63" t="s">
        <v>214</v>
      </c>
    </row>
    <row r="23" spans="1:7" s="129" customFormat="1" ht="20.100000000000001" customHeight="1" x14ac:dyDescent="0.25">
      <c r="A23" s="24">
        <v>1</v>
      </c>
      <c r="B23" s="24" t="s">
        <v>67</v>
      </c>
      <c r="C23" s="92">
        <v>0.4375</v>
      </c>
      <c r="D23" s="63" t="s">
        <v>646</v>
      </c>
      <c r="E23" s="63" t="s">
        <v>142</v>
      </c>
      <c r="F23" s="94" t="s">
        <v>647</v>
      </c>
      <c r="G23" s="63" t="s">
        <v>214</v>
      </c>
    </row>
    <row r="24" spans="1:7" s="129" customFormat="1" ht="20.100000000000001" customHeight="1" x14ac:dyDescent="0.25">
      <c r="A24" s="24">
        <v>1</v>
      </c>
      <c r="B24" s="24" t="s">
        <v>67</v>
      </c>
      <c r="C24" s="92">
        <v>0.4375</v>
      </c>
      <c r="D24" s="63" t="s">
        <v>646</v>
      </c>
      <c r="E24" s="63" t="s">
        <v>142</v>
      </c>
      <c r="F24" s="94" t="s">
        <v>996</v>
      </c>
      <c r="G24" s="63" t="s">
        <v>214</v>
      </c>
    </row>
    <row r="25" spans="1:7" s="129" customFormat="1" ht="20.100000000000001" customHeight="1" x14ac:dyDescent="0.25">
      <c r="A25" s="24">
        <v>1</v>
      </c>
      <c r="B25" s="24" t="s">
        <v>67</v>
      </c>
      <c r="C25" s="92">
        <v>0.4375</v>
      </c>
      <c r="D25" s="63" t="s">
        <v>646</v>
      </c>
      <c r="E25" s="63" t="s">
        <v>142</v>
      </c>
      <c r="F25" s="94" t="s">
        <v>649</v>
      </c>
      <c r="G25" s="63" t="s">
        <v>214</v>
      </c>
    </row>
    <row r="26" spans="1:7" s="129" customFormat="1" ht="20.100000000000001" customHeight="1" x14ac:dyDescent="0.25">
      <c r="A26" s="24">
        <v>1</v>
      </c>
      <c r="B26" s="24" t="s">
        <v>67</v>
      </c>
      <c r="C26" s="92">
        <v>0.4375</v>
      </c>
      <c r="D26" s="63" t="s">
        <v>646</v>
      </c>
      <c r="E26" s="63" t="s">
        <v>142</v>
      </c>
      <c r="F26" s="94" t="s">
        <v>877</v>
      </c>
      <c r="G26" s="63" t="s">
        <v>214</v>
      </c>
    </row>
    <row r="27" spans="1:7" s="129" customFormat="1" ht="20.100000000000001" customHeight="1" x14ac:dyDescent="0.25">
      <c r="A27" s="24">
        <v>1</v>
      </c>
      <c r="B27" s="24" t="s">
        <v>67</v>
      </c>
      <c r="C27" s="92">
        <v>0.4375</v>
      </c>
      <c r="D27" s="63" t="s">
        <v>646</v>
      </c>
      <c r="E27" s="63" t="s">
        <v>142</v>
      </c>
      <c r="F27" s="94" t="s">
        <v>1048</v>
      </c>
      <c r="G27" s="63" t="s">
        <v>214</v>
      </c>
    </row>
    <row r="28" spans="1:7" s="129" customFormat="1" ht="20.100000000000001" customHeight="1" x14ac:dyDescent="0.25">
      <c r="A28" s="24">
        <v>1</v>
      </c>
      <c r="B28" s="24" t="s">
        <v>67</v>
      </c>
      <c r="C28" s="92">
        <v>0.4375</v>
      </c>
      <c r="D28" s="63" t="s">
        <v>646</v>
      </c>
      <c r="E28" s="63" t="s">
        <v>142</v>
      </c>
      <c r="F28" s="90" t="s">
        <v>1054</v>
      </c>
      <c r="G28" s="63" t="s">
        <v>214</v>
      </c>
    </row>
    <row r="29" spans="1:7" s="129" customFormat="1" ht="20.100000000000001" customHeight="1" x14ac:dyDescent="0.25">
      <c r="A29" s="63">
        <v>2</v>
      </c>
      <c r="B29" s="79" t="s">
        <v>68</v>
      </c>
      <c r="C29" s="89">
        <v>0.44444444444444442</v>
      </c>
      <c r="D29" s="79" t="s">
        <v>227</v>
      </c>
      <c r="E29" s="79" t="s">
        <v>117</v>
      </c>
      <c r="F29" s="80" t="s">
        <v>756</v>
      </c>
      <c r="G29" s="79" t="s">
        <v>86</v>
      </c>
    </row>
    <row r="30" spans="1:7" s="129" customFormat="1" ht="20.100000000000001" customHeight="1" x14ac:dyDescent="0.25">
      <c r="A30" s="63">
        <v>2</v>
      </c>
      <c r="B30" s="79" t="s">
        <v>68</v>
      </c>
      <c r="C30" s="89">
        <v>0.44444444444444442</v>
      </c>
      <c r="D30" s="79" t="s">
        <v>227</v>
      </c>
      <c r="E30" s="79" t="s">
        <v>117</v>
      </c>
      <c r="F30" s="90" t="s">
        <v>758</v>
      </c>
      <c r="G30" s="79" t="s">
        <v>86</v>
      </c>
    </row>
    <row r="31" spans="1:7" s="129" customFormat="1" ht="20.100000000000001" customHeight="1" x14ac:dyDescent="0.25">
      <c r="A31" s="87">
        <v>2</v>
      </c>
      <c r="B31" s="79" t="s">
        <v>68</v>
      </c>
      <c r="C31" s="89">
        <v>0.44444444444444442</v>
      </c>
      <c r="D31" s="63" t="s">
        <v>417</v>
      </c>
      <c r="E31" s="63" t="s">
        <v>275</v>
      </c>
      <c r="F31" s="80" t="s">
        <v>784</v>
      </c>
      <c r="G31" s="79" t="s">
        <v>214</v>
      </c>
    </row>
    <row r="32" spans="1:7" s="129" customFormat="1" ht="20.100000000000001" customHeight="1" x14ac:dyDescent="0.25">
      <c r="A32" s="87">
        <v>2</v>
      </c>
      <c r="B32" s="79" t="s">
        <v>68</v>
      </c>
      <c r="C32" s="89">
        <v>0.44444444444444442</v>
      </c>
      <c r="D32" s="63" t="s">
        <v>417</v>
      </c>
      <c r="E32" s="63" t="s">
        <v>275</v>
      </c>
      <c r="F32" s="80" t="s">
        <v>790</v>
      </c>
      <c r="G32" s="79" t="s">
        <v>214</v>
      </c>
    </row>
    <row r="33" spans="1:7" s="129" customFormat="1" ht="20.100000000000001" customHeight="1" x14ac:dyDescent="0.25">
      <c r="A33" s="63">
        <v>2</v>
      </c>
      <c r="B33" s="63" t="s">
        <v>68</v>
      </c>
      <c r="C33" s="89">
        <v>0.44444444444444442</v>
      </c>
      <c r="D33" s="63" t="s">
        <v>262</v>
      </c>
      <c r="E33" s="79" t="s">
        <v>189</v>
      </c>
      <c r="F33" s="80" t="s">
        <v>807</v>
      </c>
      <c r="G33" s="79" t="s">
        <v>86</v>
      </c>
    </row>
    <row r="34" spans="1:7" s="129" customFormat="1" ht="20.100000000000001" customHeight="1" x14ac:dyDescent="0.25">
      <c r="A34" s="63">
        <v>2</v>
      </c>
      <c r="B34" s="63" t="s">
        <v>68</v>
      </c>
      <c r="C34" s="89">
        <v>0.44444444444444442</v>
      </c>
      <c r="D34" s="63" t="s">
        <v>262</v>
      </c>
      <c r="E34" s="79" t="s">
        <v>189</v>
      </c>
      <c r="F34" s="80" t="s">
        <v>207</v>
      </c>
      <c r="G34" s="79" t="s">
        <v>86</v>
      </c>
    </row>
    <row r="35" spans="1:7" s="129" customFormat="1" ht="20.100000000000001" customHeight="1" x14ac:dyDescent="0.25">
      <c r="A35" s="63">
        <v>2</v>
      </c>
      <c r="B35" s="63" t="s">
        <v>68</v>
      </c>
      <c r="C35" s="92">
        <v>0.44444444444444442</v>
      </c>
      <c r="D35" s="79" t="s">
        <v>634</v>
      </c>
      <c r="E35" s="63" t="s">
        <v>507</v>
      </c>
      <c r="F35" s="80" t="s">
        <v>899</v>
      </c>
      <c r="G35" s="63" t="s">
        <v>214</v>
      </c>
    </row>
    <row r="36" spans="1:7" s="129" customFormat="1" ht="20.100000000000001" customHeight="1" x14ac:dyDescent="0.25">
      <c r="A36" s="63">
        <v>2</v>
      </c>
      <c r="B36" s="63" t="s">
        <v>68</v>
      </c>
      <c r="C36" s="92">
        <v>0.44444444444444442</v>
      </c>
      <c r="D36" s="79" t="s">
        <v>634</v>
      </c>
      <c r="E36" s="63" t="s">
        <v>507</v>
      </c>
      <c r="F36" s="80" t="s">
        <v>557</v>
      </c>
      <c r="G36" s="63" t="s">
        <v>214</v>
      </c>
    </row>
    <row r="37" spans="1:7" s="129" customFormat="1" ht="20.100000000000001" customHeight="1" x14ac:dyDescent="0.25">
      <c r="A37" s="24">
        <v>2</v>
      </c>
      <c r="B37" s="24" t="s">
        <v>68</v>
      </c>
      <c r="C37" s="92">
        <v>0.44444444444444442</v>
      </c>
      <c r="D37" s="63" t="s">
        <v>680</v>
      </c>
      <c r="E37" s="79" t="s">
        <v>215</v>
      </c>
      <c r="F37" s="94" t="s">
        <v>985</v>
      </c>
      <c r="G37" s="63" t="s">
        <v>214</v>
      </c>
    </row>
    <row r="38" spans="1:7" s="129" customFormat="1" ht="20.100000000000001" customHeight="1" x14ac:dyDescent="0.25">
      <c r="A38" s="24">
        <v>2</v>
      </c>
      <c r="B38" s="24" t="s">
        <v>68</v>
      </c>
      <c r="C38" s="92">
        <v>0.44444444444444442</v>
      </c>
      <c r="D38" s="63" t="s">
        <v>680</v>
      </c>
      <c r="E38" s="79" t="s">
        <v>215</v>
      </c>
      <c r="F38" s="94" t="s">
        <v>984</v>
      </c>
      <c r="G38" s="63" t="s">
        <v>214</v>
      </c>
    </row>
    <row r="39" spans="1:7" s="129" customFormat="1" ht="20.100000000000001" customHeight="1" x14ac:dyDescent="0.25">
      <c r="A39" s="79">
        <v>2</v>
      </c>
      <c r="B39" s="79" t="s">
        <v>68</v>
      </c>
      <c r="C39" s="92">
        <v>0.44444444444444442</v>
      </c>
      <c r="D39" s="79" t="s">
        <v>357</v>
      </c>
      <c r="E39" s="63" t="s">
        <v>277</v>
      </c>
      <c r="F39" s="80" t="s">
        <v>813</v>
      </c>
      <c r="G39" s="79" t="s">
        <v>86</v>
      </c>
    </row>
    <row r="40" spans="1:7" s="129" customFormat="1" ht="20.100000000000001" customHeight="1" x14ac:dyDescent="0.25">
      <c r="A40" s="79">
        <v>2</v>
      </c>
      <c r="B40" s="79" t="s">
        <v>68</v>
      </c>
      <c r="C40" s="92">
        <v>0.44444444444444442</v>
      </c>
      <c r="D40" s="79" t="s">
        <v>357</v>
      </c>
      <c r="E40" s="63" t="s">
        <v>277</v>
      </c>
      <c r="F40" s="80" t="s">
        <v>1034</v>
      </c>
      <c r="G40" s="79" t="s">
        <v>86</v>
      </c>
    </row>
    <row r="41" spans="1:7" s="129" customFormat="1" ht="20.100000000000001" customHeight="1" x14ac:dyDescent="0.25">
      <c r="A41" s="87">
        <v>2</v>
      </c>
      <c r="B41" s="79" t="s">
        <v>68</v>
      </c>
      <c r="C41" s="89">
        <v>0.44444444444444442</v>
      </c>
      <c r="D41" s="63" t="s">
        <v>276</v>
      </c>
      <c r="E41" s="63" t="s">
        <v>299</v>
      </c>
      <c r="F41" s="80" t="s">
        <v>1007</v>
      </c>
      <c r="G41" s="79" t="s">
        <v>214</v>
      </c>
    </row>
    <row r="42" spans="1:7" s="129" customFormat="1" ht="20.100000000000001" customHeight="1" x14ac:dyDescent="0.25">
      <c r="A42" s="87">
        <v>2</v>
      </c>
      <c r="B42" s="79" t="s">
        <v>68</v>
      </c>
      <c r="C42" s="89">
        <v>0.44444444444444442</v>
      </c>
      <c r="D42" s="63" t="s">
        <v>276</v>
      </c>
      <c r="E42" s="63" t="s">
        <v>285</v>
      </c>
      <c r="F42" s="80" t="s">
        <v>969</v>
      </c>
      <c r="G42" s="79" t="s">
        <v>214</v>
      </c>
    </row>
    <row r="43" spans="1:7" s="129" customFormat="1" ht="20.100000000000001" customHeight="1" x14ac:dyDescent="0.25">
      <c r="A43" s="63">
        <v>2</v>
      </c>
      <c r="B43" s="63" t="s">
        <v>68</v>
      </c>
      <c r="C43" s="92">
        <v>0.44444444444444442</v>
      </c>
      <c r="D43" s="79" t="s">
        <v>325</v>
      </c>
      <c r="E43" s="63" t="s">
        <v>639</v>
      </c>
      <c r="F43" s="80" t="s">
        <v>638</v>
      </c>
      <c r="G43" s="63" t="s">
        <v>214</v>
      </c>
    </row>
    <row r="44" spans="1:7" s="129" customFormat="1" ht="20.100000000000001" customHeight="1" x14ac:dyDescent="0.25">
      <c r="A44" s="63">
        <v>2</v>
      </c>
      <c r="B44" s="63" t="s">
        <v>68</v>
      </c>
      <c r="C44" s="92">
        <v>0.44444444444444442</v>
      </c>
      <c r="D44" s="79" t="s">
        <v>325</v>
      </c>
      <c r="E44" s="63" t="s">
        <v>507</v>
      </c>
      <c r="F44" s="80" t="s">
        <v>910</v>
      </c>
      <c r="G44" s="63" t="s">
        <v>214</v>
      </c>
    </row>
    <row r="45" spans="1:7" s="129" customFormat="1" ht="20.100000000000001" customHeight="1" x14ac:dyDescent="0.25">
      <c r="A45" s="63">
        <v>2</v>
      </c>
      <c r="B45" s="63" t="s">
        <v>68</v>
      </c>
      <c r="C45" s="89">
        <v>0.44444444444444442</v>
      </c>
      <c r="D45" s="63" t="s">
        <v>1025</v>
      </c>
      <c r="E45" s="79" t="s">
        <v>84</v>
      </c>
      <c r="F45" s="90" t="s">
        <v>1005</v>
      </c>
      <c r="G45" s="79" t="s">
        <v>86</v>
      </c>
    </row>
    <row r="46" spans="1:7" s="129" customFormat="1" ht="20.100000000000001" customHeight="1" x14ac:dyDescent="0.25">
      <c r="A46" s="63">
        <v>2</v>
      </c>
      <c r="B46" s="63" t="s">
        <v>68</v>
      </c>
      <c r="C46" s="89">
        <v>0.44444444444444442</v>
      </c>
      <c r="D46" s="63" t="s">
        <v>1025</v>
      </c>
      <c r="E46" s="79" t="s">
        <v>84</v>
      </c>
      <c r="F46" s="90" t="s">
        <v>1006</v>
      </c>
      <c r="G46" s="63" t="s">
        <v>86</v>
      </c>
    </row>
    <row r="47" spans="1:7" s="129" customFormat="1" ht="20.100000000000001" customHeight="1" x14ac:dyDescent="0.25">
      <c r="A47" s="63">
        <v>3</v>
      </c>
      <c r="B47" s="63" t="s">
        <v>69</v>
      </c>
      <c r="C47" s="89">
        <v>0.4513888888888889</v>
      </c>
      <c r="D47" s="79" t="s">
        <v>634</v>
      </c>
      <c r="E47" s="63" t="s">
        <v>507</v>
      </c>
      <c r="F47" s="80" t="s">
        <v>560</v>
      </c>
      <c r="G47" s="63" t="s">
        <v>214</v>
      </c>
    </row>
    <row r="48" spans="1:7" s="129" customFormat="1" ht="20.100000000000001" customHeight="1" x14ac:dyDescent="0.25">
      <c r="A48" s="63">
        <v>3</v>
      </c>
      <c r="B48" s="63" t="s">
        <v>69</v>
      </c>
      <c r="C48" s="89">
        <v>0.4513888888888889</v>
      </c>
      <c r="D48" s="79" t="s">
        <v>634</v>
      </c>
      <c r="E48" s="63" t="s">
        <v>507</v>
      </c>
      <c r="F48" s="80" t="s">
        <v>618</v>
      </c>
      <c r="G48" s="63" t="s">
        <v>214</v>
      </c>
    </row>
    <row r="49" spans="1:10" s="129" customFormat="1" ht="20.100000000000001" customHeight="1" x14ac:dyDescent="0.25">
      <c r="A49" s="91">
        <v>3</v>
      </c>
      <c r="B49" s="91" t="s">
        <v>69</v>
      </c>
      <c r="C49" s="92">
        <v>0.45138888888888901</v>
      </c>
      <c r="D49" s="63" t="s">
        <v>1024</v>
      </c>
      <c r="E49" s="79" t="s">
        <v>124</v>
      </c>
      <c r="F49" s="80" t="s">
        <v>143</v>
      </c>
      <c r="G49" s="79" t="s">
        <v>86</v>
      </c>
    </row>
    <row r="50" spans="1:10" s="129" customFormat="1" ht="20.100000000000001" customHeight="1" x14ac:dyDescent="0.25">
      <c r="A50" s="91">
        <v>3</v>
      </c>
      <c r="B50" s="91" t="s">
        <v>69</v>
      </c>
      <c r="C50" s="92">
        <v>0.45138888888888901</v>
      </c>
      <c r="D50" s="63" t="s">
        <v>1024</v>
      </c>
      <c r="E50" s="79" t="s">
        <v>124</v>
      </c>
      <c r="F50" s="80" t="s">
        <v>812</v>
      </c>
      <c r="G50" s="79" t="s">
        <v>86</v>
      </c>
    </row>
    <row r="51" spans="1:10" s="129" customFormat="1" ht="20.100000000000001" customHeight="1" x14ac:dyDescent="0.25">
      <c r="A51" s="79">
        <v>3</v>
      </c>
      <c r="B51" s="79" t="s">
        <v>69</v>
      </c>
      <c r="C51" s="89">
        <v>0.4513888888888889</v>
      </c>
      <c r="D51" s="79" t="s">
        <v>435</v>
      </c>
      <c r="E51" s="63" t="s">
        <v>420</v>
      </c>
      <c r="F51" s="80" t="s">
        <v>838</v>
      </c>
      <c r="G51" s="79" t="s">
        <v>86</v>
      </c>
    </row>
    <row r="52" spans="1:10" s="129" customFormat="1" ht="20.100000000000001" customHeight="1" x14ac:dyDescent="0.25">
      <c r="A52" s="79">
        <v>3</v>
      </c>
      <c r="B52" s="79" t="s">
        <v>69</v>
      </c>
      <c r="C52" s="89">
        <v>0.4513888888888889</v>
      </c>
      <c r="D52" s="79" t="s">
        <v>435</v>
      </c>
      <c r="E52" s="63" t="s">
        <v>420</v>
      </c>
      <c r="F52" s="80" t="s">
        <v>840</v>
      </c>
      <c r="G52" s="79" t="s">
        <v>86</v>
      </c>
    </row>
    <row r="53" spans="1:10" s="129" customFormat="1" ht="20.100000000000001" customHeight="1" x14ac:dyDescent="0.25">
      <c r="A53" s="63">
        <v>3</v>
      </c>
      <c r="B53" s="63" t="s">
        <v>69</v>
      </c>
      <c r="C53" s="92">
        <v>0.4513888888888889</v>
      </c>
      <c r="D53" s="63" t="s">
        <v>505</v>
      </c>
      <c r="E53" s="63" t="s">
        <v>493</v>
      </c>
      <c r="F53" s="80" t="s">
        <v>506</v>
      </c>
      <c r="G53" s="63" t="s">
        <v>86</v>
      </c>
    </row>
    <row r="54" spans="1:10" s="129" customFormat="1" ht="20.100000000000001" customHeight="1" x14ac:dyDescent="0.25">
      <c r="A54" s="63">
        <v>3</v>
      </c>
      <c r="B54" s="63" t="s">
        <v>69</v>
      </c>
      <c r="C54" s="92">
        <v>0.4513888888888889</v>
      </c>
      <c r="D54" s="63" t="s">
        <v>505</v>
      </c>
      <c r="E54" s="63" t="s">
        <v>493</v>
      </c>
      <c r="F54" s="80" t="s">
        <v>1044</v>
      </c>
      <c r="G54" s="63" t="s">
        <v>86</v>
      </c>
    </row>
    <row r="55" spans="1:10" s="129" customFormat="1" ht="20.100000000000001" customHeight="1" x14ac:dyDescent="0.25">
      <c r="A55" s="24">
        <v>3</v>
      </c>
      <c r="B55" s="24" t="s">
        <v>69</v>
      </c>
      <c r="C55" s="92">
        <v>0.4513888888888889</v>
      </c>
      <c r="D55" s="63" t="s">
        <v>646</v>
      </c>
      <c r="E55" s="63" t="s">
        <v>142</v>
      </c>
      <c r="F55" s="94" t="s">
        <v>650</v>
      </c>
      <c r="G55" s="63" t="s">
        <v>214</v>
      </c>
    </row>
    <row r="56" spans="1:10" s="129" customFormat="1" ht="20.100000000000001" customHeight="1" x14ac:dyDescent="0.25">
      <c r="A56" s="24">
        <v>3</v>
      </c>
      <c r="B56" s="24" t="s">
        <v>69</v>
      </c>
      <c r="C56" s="92">
        <v>0.4513888888888889</v>
      </c>
      <c r="D56" s="63" t="s">
        <v>646</v>
      </c>
      <c r="E56" s="63" t="s">
        <v>142</v>
      </c>
      <c r="F56" s="94" t="s">
        <v>645</v>
      </c>
      <c r="G56" s="63" t="s">
        <v>214</v>
      </c>
    </row>
    <row r="57" spans="1:10" s="129" customFormat="1" ht="20.100000000000001" customHeight="1" x14ac:dyDescent="0.25">
      <c r="A57" s="63">
        <v>4</v>
      </c>
      <c r="B57" s="79" t="s">
        <v>70</v>
      </c>
      <c r="C57" s="89">
        <v>0.45833333333333331</v>
      </c>
      <c r="D57" s="63" t="s">
        <v>473</v>
      </c>
      <c r="E57" s="63" t="s">
        <v>299</v>
      </c>
      <c r="F57" s="80" t="s">
        <v>469</v>
      </c>
      <c r="G57" s="79" t="s">
        <v>86</v>
      </c>
    </row>
    <row r="58" spans="1:10" s="129" customFormat="1" ht="20.100000000000001" customHeight="1" x14ac:dyDescent="0.25">
      <c r="A58" s="87">
        <v>4</v>
      </c>
      <c r="B58" s="63" t="s">
        <v>70</v>
      </c>
      <c r="C58" s="89">
        <v>0.45833333333333331</v>
      </c>
      <c r="D58" s="63" t="s">
        <v>965</v>
      </c>
      <c r="E58" s="79" t="s">
        <v>229</v>
      </c>
      <c r="F58" s="90" t="s">
        <v>239</v>
      </c>
      <c r="G58" s="79" t="s">
        <v>86</v>
      </c>
    </row>
    <row r="59" spans="1:10" s="88" customFormat="1" ht="20.100000000000001" customHeight="1" x14ac:dyDescent="0.25">
      <c r="A59" s="87">
        <v>4</v>
      </c>
      <c r="B59" s="63" t="s">
        <v>70</v>
      </c>
      <c r="C59" s="89">
        <v>0.45833333333333331</v>
      </c>
      <c r="D59" s="63" t="s">
        <v>1026</v>
      </c>
      <c r="E59" s="63" t="s">
        <v>240</v>
      </c>
      <c r="F59" s="90" t="s">
        <v>1047</v>
      </c>
      <c r="G59" s="79" t="s">
        <v>86</v>
      </c>
      <c r="I59" s="129"/>
      <c r="J59" s="129"/>
    </row>
    <row r="60" spans="1:10" s="88" customFormat="1" ht="20.100000000000001" customHeight="1" x14ac:dyDescent="0.25">
      <c r="A60" s="87">
        <v>4</v>
      </c>
      <c r="B60" s="63" t="s">
        <v>70</v>
      </c>
      <c r="C60" s="89">
        <v>0.45833333333333331</v>
      </c>
      <c r="D60" s="63" t="s">
        <v>114</v>
      </c>
      <c r="E60" s="63" t="s">
        <v>106</v>
      </c>
      <c r="F60" s="90" t="s">
        <v>112</v>
      </c>
      <c r="G60" s="79" t="s">
        <v>86</v>
      </c>
      <c r="I60" s="129"/>
      <c r="J60" s="129"/>
    </row>
    <row r="61" spans="1:10" s="88" customFormat="1" ht="20.100000000000001" customHeight="1" x14ac:dyDescent="0.25">
      <c r="A61" s="79">
        <v>5</v>
      </c>
      <c r="B61" s="79" t="s">
        <v>71</v>
      </c>
      <c r="C61" s="92">
        <v>0.47222222222222227</v>
      </c>
      <c r="D61" s="79" t="s">
        <v>227</v>
      </c>
      <c r="E61" s="79" t="s">
        <v>117</v>
      </c>
      <c r="F61" s="90" t="s">
        <v>751</v>
      </c>
      <c r="G61" s="79" t="s">
        <v>86</v>
      </c>
      <c r="I61" s="129"/>
      <c r="J61" s="129"/>
    </row>
    <row r="62" spans="1:10" s="88" customFormat="1" ht="20.100000000000001" customHeight="1" x14ac:dyDescent="0.25">
      <c r="A62" s="79">
        <v>5</v>
      </c>
      <c r="B62" s="79" t="s">
        <v>71</v>
      </c>
      <c r="C62" s="92">
        <v>0.47222222222222227</v>
      </c>
      <c r="D62" s="79" t="s">
        <v>227</v>
      </c>
      <c r="E62" s="79" t="s">
        <v>117</v>
      </c>
      <c r="F62" s="80" t="s">
        <v>752</v>
      </c>
      <c r="G62" s="79" t="s">
        <v>86</v>
      </c>
      <c r="I62" s="129"/>
      <c r="J62" s="129"/>
    </row>
    <row r="63" spans="1:10" s="88" customFormat="1" ht="20.100000000000001" customHeight="1" x14ac:dyDescent="0.25">
      <c r="A63" s="79">
        <v>5</v>
      </c>
      <c r="B63" s="79" t="s">
        <v>71</v>
      </c>
      <c r="C63" s="92">
        <v>0.47222222222222227</v>
      </c>
      <c r="D63" s="79" t="s">
        <v>227</v>
      </c>
      <c r="E63" s="79" t="s">
        <v>117</v>
      </c>
      <c r="F63" s="90" t="s">
        <v>1027</v>
      </c>
      <c r="G63" s="79" t="s">
        <v>86</v>
      </c>
      <c r="I63" s="129"/>
      <c r="J63" s="129"/>
    </row>
    <row r="64" spans="1:10" s="88" customFormat="1" ht="20.100000000000001" customHeight="1" x14ac:dyDescent="0.25">
      <c r="A64" s="79">
        <v>5</v>
      </c>
      <c r="B64" s="79" t="s">
        <v>71</v>
      </c>
      <c r="C64" s="92">
        <v>0.47222222222222227</v>
      </c>
      <c r="D64" s="79" t="s">
        <v>227</v>
      </c>
      <c r="E64" s="79" t="s">
        <v>117</v>
      </c>
      <c r="F64" s="90" t="s">
        <v>1028</v>
      </c>
      <c r="G64" s="79" t="s">
        <v>86</v>
      </c>
      <c r="I64" s="129"/>
      <c r="J64" s="129"/>
    </row>
    <row r="65" spans="1:10" s="88" customFormat="1" ht="20.100000000000001" customHeight="1" x14ac:dyDescent="0.25">
      <c r="A65" s="87">
        <v>5</v>
      </c>
      <c r="B65" s="63" t="s">
        <v>71</v>
      </c>
      <c r="C65" s="89">
        <v>0.47222222222222227</v>
      </c>
      <c r="D65" s="79" t="s">
        <v>635</v>
      </c>
      <c r="E65" s="63" t="s">
        <v>507</v>
      </c>
      <c r="F65" s="80" t="s">
        <v>547</v>
      </c>
      <c r="G65" s="63" t="s">
        <v>214</v>
      </c>
      <c r="I65" s="129"/>
      <c r="J65" s="129"/>
    </row>
    <row r="66" spans="1:10" s="88" customFormat="1" ht="20.100000000000001" customHeight="1" x14ac:dyDescent="0.25">
      <c r="A66" s="87">
        <v>5</v>
      </c>
      <c r="B66" s="63" t="s">
        <v>71</v>
      </c>
      <c r="C66" s="89">
        <v>0.47222222222222227</v>
      </c>
      <c r="D66" s="79" t="s">
        <v>635</v>
      </c>
      <c r="E66" s="63" t="s">
        <v>507</v>
      </c>
      <c r="F66" s="80" t="s">
        <v>559</v>
      </c>
      <c r="G66" s="63" t="s">
        <v>214</v>
      </c>
      <c r="I66" s="129"/>
      <c r="J66" s="129"/>
    </row>
    <row r="67" spans="1:10" s="88" customFormat="1" ht="20.100000000000001" customHeight="1" x14ac:dyDescent="0.25">
      <c r="A67" s="87">
        <v>5</v>
      </c>
      <c r="B67" s="63" t="s">
        <v>71</v>
      </c>
      <c r="C67" s="89">
        <v>0.47222222222222227</v>
      </c>
      <c r="D67" s="79" t="s">
        <v>635</v>
      </c>
      <c r="E67" s="63" t="s">
        <v>507</v>
      </c>
      <c r="F67" s="80" t="s">
        <v>583</v>
      </c>
      <c r="G67" s="63" t="s">
        <v>214</v>
      </c>
      <c r="I67" s="129"/>
      <c r="J67" s="129"/>
    </row>
    <row r="68" spans="1:10" s="88" customFormat="1" ht="20.100000000000001" customHeight="1" x14ac:dyDescent="0.25">
      <c r="A68" s="87">
        <v>5</v>
      </c>
      <c r="B68" s="63" t="s">
        <v>71</v>
      </c>
      <c r="C68" s="89">
        <v>0.47222222222222227</v>
      </c>
      <c r="D68" s="79" t="s">
        <v>635</v>
      </c>
      <c r="E68" s="63" t="s">
        <v>507</v>
      </c>
      <c r="F68" s="80" t="s">
        <v>919</v>
      </c>
      <c r="G68" s="63" t="s">
        <v>214</v>
      </c>
      <c r="I68" s="129"/>
      <c r="J68" s="129"/>
    </row>
    <row r="69" spans="1:10" s="88" customFormat="1" ht="20.100000000000001" customHeight="1" x14ac:dyDescent="0.25">
      <c r="A69" s="87">
        <v>5</v>
      </c>
      <c r="B69" s="63" t="s">
        <v>71</v>
      </c>
      <c r="C69" s="89">
        <v>0.47222222222222227</v>
      </c>
      <c r="D69" s="79" t="s">
        <v>636</v>
      </c>
      <c r="E69" s="63" t="s">
        <v>507</v>
      </c>
      <c r="F69" s="80" t="s">
        <v>520</v>
      </c>
      <c r="G69" s="63" t="s">
        <v>214</v>
      </c>
      <c r="I69" s="129"/>
      <c r="J69" s="129"/>
    </row>
    <row r="70" spans="1:10" s="88" customFormat="1" ht="20.100000000000001" customHeight="1" x14ac:dyDescent="0.25">
      <c r="A70" s="87">
        <v>5</v>
      </c>
      <c r="B70" s="63" t="s">
        <v>71</v>
      </c>
      <c r="C70" s="89">
        <v>0.47222222222222227</v>
      </c>
      <c r="D70" s="79" t="s">
        <v>636</v>
      </c>
      <c r="E70" s="63" t="s">
        <v>507</v>
      </c>
      <c r="F70" s="80" t="s">
        <v>901</v>
      </c>
      <c r="G70" s="63" t="s">
        <v>214</v>
      </c>
      <c r="I70" s="129"/>
      <c r="J70" s="129"/>
    </row>
    <row r="71" spans="1:10" s="88" customFormat="1" ht="20.100000000000001" customHeight="1" x14ac:dyDescent="0.25">
      <c r="A71" s="87">
        <v>5</v>
      </c>
      <c r="B71" s="63" t="s">
        <v>71</v>
      </c>
      <c r="C71" s="89">
        <v>0.47222222222222227</v>
      </c>
      <c r="D71" s="79" t="s">
        <v>636</v>
      </c>
      <c r="E71" s="63" t="s">
        <v>507</v>
      </c>
      <c r="F71" s="80" t="s">
        <v>589</v>
      </c>
      <c r="G71" s="63" t="s">
        <v>214</v>
      </c>
      <c r="I71" s="129"/>
      <c r="J71" s="129"/>
    </row>
    <row r="72" spans="1:10" s="88" customFormat="1" ht="20.100000000000001" customHeight="1" x14ac:dyDescent="0.25">
      <c r="A72" s="87">
        <v>5</v>
      </c>
      <c r="B72" s="63" t="s">
        <v>71</v>
      </c>
      <c r="C72" s="89">
        <v>0.47222222222222227</v>
      </c>
      <c r="D72" s="79" t="s">
        <v>636</v>
      </c>
      <c r="E72" s="63" t="s">
        <v>507</v>
      </c>
      <c r="F72" s="80" t="s">
        <v>918</v>
      </c>
      <c r="G72" s="63" t="s">
        <v>214</v>
      </c>
      <c r="I72" s="129"/>
      <c r="J72" s="129"/>
    </row>
    <row r="73" spans="1:10" s="88" customFormat="1" ht="20.100000000000001" customHeight="1" x14ac:dyDescent="0.25">
      <c r="A73" s="63">
        <v>5</v>
      </c>
      <c r="B73" s="79" t="s">
        <v>71</v>
      </c>
      <c r="C73" s="89">
        <v>0.47222222222222227</v>
      </c>
      <c r="D73" s="63" t="s">
        <v>145</v>
      </c>
      <c r="E73" s="79" t="s">
        <v>211</v>
      </c>
      <c r="F73" s="90" t="s">
        <v>1001</v>
      </c>
      <c r="G73" s="63" t="s">
        <v>214</v>
      </c>
      <c r="I73" s="129"/>
      <c r="J73" s="129"/>
    </row>
    <row r="74" spans="1:10" s="88" customFormat="1" ht="20.100000000000001" customHeight="1" x14ac:dyDescent="0.25">
      <c r="A74" s="63">
        <v>5</v>
      </c>
      <c r="B74" s="79" t="s">
        <v>71</v>
      </c>
      <c r="C74" s="89">
        <v>0.47222222222222227</v>
      </c>
      <c r="D74" s="63" t="s">
        <v>145</v>
      </c>
      <c r="E74" s="79" t="s">
        <v>215</v>
      </c>
      <c r="F74" s="90" t="s">
        <v>1051</v>
      </c>
      <c r="G74" s="63" t="s">
        <v>214</v>
      </c>
      <c r="I74" s="129"/>
      <c r="J74" s="129"/>
    </row>
    <row r="75" spans="1:10" s="88" customFormat="1" ht="20.100000000000001" customHeight="1" x14ac:dyDescent="0.25">
      <c r="A75" s="63">
        <v>5</v>
      </c>
      <c r="B75" s="79" t="s">
        <v>71</v>
      </c>
      <c r="C75" s="89">
        <v>0.47222222222222227</v>
      </c>
      <c r="D75" s="63" t="s">
        <v>145</v>
      </c>
      <c r="E75" s="79" t="s">
        <v>211</v>
      </c>
      <c r="F75" s="90" t="s">
        <v>1052</v>
      </c>
      <c r="G75" s="63" t="s">
        <v>214</v>
      </c>
      <c r="I75" s="129"/>
      <c r="J75" s="129"/>
    </row>
    <row r="76" spans="1:10" s="88" customFormat="1" ht="20.100000000000001" customHeight="1" x14ac:dyDescent="0.25">
      <c r="A76" s="63">
        <v>5</v>
      </c>
      <c r="B76" s="79" t="s">
        <v>71</v>
      </c>
      <c r="C76" s="89">
        <v>0.47222222222222227</v>
      </c>
      <c r="D76" s="63" t="s">
        <v>145</v>
      </c>
      <c r="E76" s="79" t="s">
        <v>215</v>
      </c>
      <c r="F76" s="90" t="s">
        <v>1065</v>
      </c>
      <c r="G76" s="63" t="s">
        <v>214</v>
      </c>
      <c r="I76" s="129"/>
      <c r="J76" s="129"/>
    </row>
    <row r="77" spans="1:10" s="88" customFormat="1" ht="20.100000000000001" customHeight="1" x14ac:dyDescent="0.25">
      <c r="A77" s="87">
        <v>5</v>
      </c>
      <c r="B77" s="79" t="s">
        <v>71</v>
      </c>
      <c r="C77" s="89">
        <v>0.47222222222222227</v>
      </c>
      <c r="D77" s="63" t="s">
        <v>276</v>
      </c>
      <c r="E77" s="63" t="s">
        <v>124</v>
      </c>
      <c r="F77" s="80" t="s">
        <v>1074</v>
      </c>
      <c r="G77" s="63" t="s">
        <v>86</v>
      </c>
      <c r="I77" s="129"/>
      <c r="J77" s="129"/>
    </row>
    <row r="78" spans="1:10" s="88" customFormat="1" ht="20.100000000000001" customHeight="1" x14ac:dyDescent="0.25">
      <c r="A78" s="87">
        <v>5</v>
      </c>
      <c r="B78" s="79" t="s">
        <v>71</v>
      </c>
      <c r="C78" s="89">
        <v>0.47222222222222227</v>
      </c>
      <c r="D78" s="63" t="s">
        <v>276</v>
      </c>
      <c r="E78" s="63" t="s">
        <v>299</v>
      </c>
      <c r="F78" s="80" t="s">
        <v>1072</v>
      </c>
      <c r="G78" s="63" t="s">
        <v>86</v>
      </c>
      <c r="I78" s="129"/>
      <c r="J78" s="129"/>
    </row>
    <row r="79" spans="1:10" s="88" customFormat="1" ht="20.100000000000001" customHeight="1" x14ac:dyDescent="0.25">
      <c r="A79" s="87">
        <v>5</v>
      </c>
      <c r="B79" s="79" t="s">
        <v>71</v>
      </c>
      <c r="C79" s="89">
        <v>0.47222222222222227</v>
      </c>
      <c r="D79" s="63" t="s">
        <v>276</v>
      </c>
      <c r="E79" s="63" t="s">
        <v>299</v>
      </c>
      <c r="F79" s="80" t="s">
        <v>1066</v>
      </c>
      <c r="G79" s="63" t="s">
        <v>86</v>
      </c>
      <c r="I79" s="129"/>
      <c r="J79" s="129"/>
    </row>
    <row r="80" spans="1:10" s="88" customFormat="1" ht="20.100000000000001" customHeight="1" x14ac:dyDescent="0.25">
      <c r="A80" s="87">
        <v>5</v>
      </c>
      <c r="B80" s="79" t="s">
        <v>71</v>
      </c>
      <c r="C80" s="89">
        <v>0.47222222222222227</v>
      </c>
      <c r="D80" s="63" t="s">
        <v>276</v>
      </c>
      <c r="E80" s="63" t="s">
        <v>124</v>
      </c>
      <c r="F80" s="80" t="s">
        <v>1064</v>
      </c>
      <c r="G80" s="63" t="s">
        <v>86</v>
      </c>
      <c r="I80" s="129"/>
      <c r="J80" s="129"/>
    </row>
    <row r="81" spans="1:10" s="88" customFormat="1" ht="20.100000000000001" customHeight="1" x14ac:dyDescent="0.25">
      <c r="A81" s="79">
        <v>6</v>
      </c>
      <c r="B81" s="79" t="s">
        <v>72</v>
      </c>
      <c r="C81" s="92">
        <v>0.47916666666666669</v>
      </c>
      <c r="D81" s="79" t="s">
        <v>417</v>
      </c>
      <c r="E81" s="63" t="s">
        <v>275</v>
      </c>
      <c r="F81" s="80" t="s">
        <v>767</v>
      </c>
      <c r="G81" s="79" t="s">
        <v>214</v>
      </c>
      <c r="I81" s="129"/>
      <c r="J81" s="129"/>
    </row>
    <row r="82" spans="1:10" s="88" customFormat="1" ht="20.100000000000001" customHeight="1" x14ac:dyDescent="0.25">
      <c r="A82" s="79">
        <v>6</v>
      </c>
      <c r="B82" s="79" t="s">
        <v>72</v>
      </c>
      <c r="C82" s="92">
        <v>0.47916666666666669</v>
      </c>
      <c r="D82" s="79" t="s">
        <v>417</v>
      </c>
      <c r="E82" s="63" t="s">
        <v>275</v>
      </c>
      <c r="F82" s="80" t="s">
        <v>784</v>
      </c>
      <c r="G82" s="79" t="s">
        <v>214</v>
      </c>
      <c r="I82" s="129"/>
      <c r="J82" s="129"/>
    </row>
    <row r="83" spans="1:10" s="88" customFormat="1" ht="20.100000000000001" customHeight="1" x14ac:dyDescent="0.25">
      <c r="A83" s="79">
        <v>6</v>
      </c>
      <c r="B83" s="79" t="s">
        <v>72</v>
      </c>
      <c r="C83" s="92">
        <v>0.47916666666666669</v>
      </c>
      <c r="D83" s="79" t="s">
        <v>417</v>
      </c>
      <c r="E83" s="63" t="s">
        <v>275</v>
      </c>
      <c r="F83" s="80" t="s">
        <v>790</v>
      </c>
      <c r="G83" s="79" t="s">
        <v>214</v>
      </c>
      <c r="I83" s="129"/>
      <c r="J83" s="129"/>
    </row>
    <row r="84" spans="1:10" s="88" customFormat="1" ht="20.100000000000001" customHeight="1" x14ac:dyDescent="0.25">
      <c r="A84" s="79">
        <v>6</v>
      </c>
      <c r="B84" s="79" t="s">
        <v>72</v>
      </c>
      <c r="C84" s="92">
        <v>0.47916666666666669</v>
      </c>
      <c r="D84" s="79" t="s">
        <v>417</v>
      </c>
      <c r="E84" s="63" t="s">
        <v>275</v>
      </c>
      <c r="F84" s="80" t="s">
        <v>794</v>
      </c>
      <c r="G84" s="79" t="s">
        <v>214</v>
      </c>
      <c r="I84" s="129"/>
      <c r="J84" s="129"/>
    </row>
    <row r="85" spans="1:10" s="88" customFormat="1" ht="20.100000000000001" customHeight="1" x14ac:dyDescent="0.25">
      <c r="A85" s="63">
        <v>6</v>
      </c>
      <c r="B85" s="63" t="s">
        <v>72</v>
      </c>
      <c r="C85" s="89">
        <v>0.47916666666666669</v>
      </c>
      <c r="D85" s="79" t="s">
        <v>634</v>
      </c>
      <c r="E85" s="63" t="s">
        <v>507</v>
      </c>
      <c r="F85" s="80" t="s">
        <v>898</v>
      </c>
      <c r="G85" s="63" t="s">
        <v>214</v>
      </c>
      <c r="I85" s="129"/>
      <c r="J85" s="129"/>
    </row>
    <row r="86" spans="1:10" s="88" customFormat="1" ht="20.100000000000001" customHeight="1" x14ac:dyDescent="0.25">
      <c r="A86" s="63">
        <v>6</v>
      </c>
      <c r="B86" s="63" t="s">
        <v>72</v>
      </c>
      <c r="C86" s="89">
        <v>0.47916666666666669</v>
      </c>
      <c r="D86" s="79" t="s">
        <v>634</v>
      </c>
      <c r="E86" s="63" t="s">
        <v>507</v>
      </c>
      <c r="F86" s="80" t="s">
        <v>899</v>
      </c>
      <c r="G86" s="63" t="s">
        <v>214</v>
      </c>
      <c r="I86" s="129"/>
      <c r="J86" s="129"/>
    </row>
    <row r="87" spans="1:10" s="88" customFormat="1" ht="20.100000000000001" customHeight="1" x14ac:dyDescent="0.25">
      <c r="A87" s="63">
        <v>6</v>
      </c>
      <c r="B87" s="63" t="s">
        <v>72</v>
      </c>
      <c r="C87" s="89">
        <v>0.47916666666666669</v>
      </c>
      <c r="D87" s="79" t="s">
        <v>634</v>
      </c>
      <c r="E87" s="63" t="s">
        <v>507</v>
      </c>
      <c r="F87" s="80" t="s">
        <v>557</v>
      </c>
      <c r="G87" s="63" t="s">
        <v>214</v>
      </c>
      <c r="I87" s="129"/>
      <c r="J87" s="129"/>
    </row>
    <row r="88" spans="1:10" s="88" customFormat="1" ht="20.100000000000001" customHeight="1" x14ac:dyDescent="0.25">
      <c r="A88" s="63">
        <v>6</v>
      </c>
      <c r="B88" s="63" t="s">
        <v>72</v>
      </c>
      <c r="C88" s="89">
        <v>0.47916666666666669</v>
      </c>
      <c r="D88" s="79" t="s">
        <v>634</v>
      </c>
      <c r="E88" s="63" t="s">
        <v>507</v>
      </c>
      <c r="F88" s="80" t="s">
        <v>910</v>
      </c>
      <c r="G88" s="63" t="s">
        <v>214</v>
      </c>
      <c r="I88" s="129"/>
      <c r="J88" s="129"/>
    </row>
    <row r="89" spans="1:10" s="88" customFormat="1" ht="20.100000000000001" customHeight="1" x14ac:dyDescent="0.25">
      <c r="A89" s="63">
        <v>6</v>
      </c>
      <c r="B89" s="63" t="s">
        <v>72</v>
      </c>
      <c r="C89" s="89">
        <v>0.47916666666666669</v>
      </c>
      <c r="D89" s="63" t="s">
        <v>145</v>
      </c>
      <c r="E89" s="79" t="s">
        <v>84</v>
      </c>
      <c r="F89" s="90" t="s">
        <v>1005</v>
      </c>
      <c r="G89" s="79" t="s">
        <v>86</v>
      </c>
      <c r="I89" s="129"/>
      <c r="J89" s="129"/>
    </row>
    <row r="90" spans="1:10" s="88" customFormat="1" ht="20.100000000000001" customHeight="1" x14ac:dyDescent="0.25">
      <c r="A90" s="63">
        <v>6</v>
      </c>
      <c r="B90" s="63" t="s">
        <v>72</v>
      </c>
      <c r="C90" s="89">
        <v>0.47916666666666669</v>
      </c>
      <c r="D90" s="63" t="s">
        <v>145</v>
      </c>
      <c r="E90" s="79" t="s">
        <v>84</v>
      </c>
      <c r="F90" s="80" t="s">
        <v>1006</v>
      </c>
      <c r="G90" s="79" t="s">
        <v>86</v>
      </c>
      <c r="I90" s="129"/>
      <c r="J90" s="129"/>
    </row>
    <row r="91" spans="1:10" s="88" customFormat="1" ht="20.100000000000001" customHeight="1" x14ac:dyDescent="0.25">
      <c r="A91" s="63">
        <v>6</v>
      </c>
      <c r="B91" s="63" t="s">
        <v>72</v>
      </c>
      <c r="C91" s="89">
        <v>0.47916666666666669</v>
      </c>
      <c r="D91" s="63" t="s">
        <v>145</v>
      </c>
      <c r="E91" s="63" t="s">
        <v>117</v>
      </c>
      <c r="F91" s="90" t="s">
        <v>1015</v>
      </c>
      <c r="G91" s="79" t="s">
        <v>86</v>
      </c>
      <c r="I91" s="129"/>
      <c r="J91" s="129"/>
    </row>
    <row r="92" spans="1:10" s="88" customFormat="1" ht="20.100000000000001" customHeight="1" x14ac:dyDescent="0.25">
      <c r="A92" s="63">
        <v>6</v>
      </c>
      <c r="B92" s="63" t="s">
        <v>72</v>
      </c>
      <c r="C92" s="89">
        <v>0.47916666666666669</v>
      </c>
      <c r="D92" s="63" t="s">
        <v>145</v>
      </c>
      <c r="E92" s="63" t="s">
        <v>117</v>
      </c>
      <c r="F92" s="90" t="s">
        <v>1016</v>
      </c>
      <c r="G92" s="79" t="s">
        <v>86</v>
      </c>
      <c r="I92" s="129"/>
      <c r="J92" s="129"/>
    </row>
    <row r="93" spans="1:10" s="88" customFormat="1" ht="20.100000000000001" customHeight="1" x14ac:dyDescent="0.25">
      <c r="A93" s="24">
        <v>6</v>
      </c>
      <c r="B93" s="24" t="s">
        <v>72</v>
      </c>
      <c r="C93" s="89">
        <v>0.47916666666666669</v>
      </c>
      <c r="D93" s="63" t="s">
        <v>646</v>
      </c>
      <c r="E93" s="63" t="s">
        <v>142</v>
      </c>
      <c r="F93" s="94" t="s">
        <v>876</v>
      </c>
      <c r="G93" s="63" t="s">
        <v>214</v>
      </c>
      <c r="I93" s="129"/>
      <c r="J93" s="129"/>
    </row>
    <row r="94" spans="1:10" s="88" customFormat="1" ht="20.100000000000001" customHeight="1" x14ac:dyDescent="0.25">
      <c r="A94" s="24">
        <v>6</v>
      </c>
      <c r="B94" s="24" t="s">
        <v>72</v>
      </c>
      <c r="C94" s="89">
        <v>0.47916666666666669</v>
      </c>
      <c r="D94" s="63" t="s">
        <v>646</v>
      </c>
      <c r="E94" s="63" t="s">
        <v>142</v>
      </c>
      <c r="F94" s="94" t="s">
        <v>1049</v>
      </c>
      <c r="G94" s="63" t="s">
        <v>214</v>
      </c>
      <c r="I94" s="129"/>
      <c r="J94" s="129"/>
    </row>
    <row r="95" spans="1:10" s="88" customFormat="1" ht="20.100000000000001" customHeight="1" x14ac:dyDescent="0.25">
      <c r="A95" s="24">
        <v>6</v>
      </c>
      <c r="B95" s="24" t="s">
        <v>72</v>
      </c>
      <c r="C95" s="89">
        <v>0.47916666666666669</v>
      </c>
      <c r="D95" s="63" t="s">
        <v>646</v>
      </c>
      <c r="E95" s="63" t="s">
        <v>142</v>
      </c>
      <c r="F95" s="94" t="s">
        <v>880</v>
      </c>
      <c r="G95" s="63" t="s">
        <v>214</v>
      </c>
      <c r="I95" s="129"/>
      <c r="J95" s="129"/>
    </row>
    <row r="96" spans="1:10" s="88" customFormat="1" ht="20.100000000000001" customHeight="1" x14ac:dyDescent="0.25">
      <c r="A96" s="24">
        <v>6</v>
      </c>
      <c r="B96" s="24" t="s">
        <v>72</v>
      </c>
      <c r="C96" s="89">
        <v>0.47916666666666669</v>
      </c>
      <c r="D96" s="63" t="s">
        <v>646</v>
      </c>
      <c r="E96" s="63" t="s">
        <v>142</v>
      </c>
      <c r="F96" s="94" t="s">
        <v>651</v>
      </c>
      <c r="G96" s="63" t="s">
        <v>214</v>
      </c>
      <c r="I96" s="129"/>
      <c r="J96" s="129"/>
    </row>
    <row r="97" spans="1:10" s="88" customFormat="1" ht="20.100000000000001" customHeight="1" x14ac:dyDescent="0.25">
      <c r="A97" s="91">
        <v>7</v>
      </c>
      <c r="B97" s="79" t="s">
        <v>73</v>
      </c>
      <c r="C97" s="92">
        <v>0.4861111111111111</v>
      </c>
      <c r="D97" s="79" t="s">
        <v>418</v>
      </c>
      <c r="E97" s="63" t="s">
        <v>275</v>
      </c>
      <c r="F97" s="80" t="s">
        <v>768</v>
      </c>
      <c r="G97" s="79" t="s">
        <v>214</v>
      </c>
      <c r="I97" s="129"/>
      <c r="J97" s="129"/>
    </row>
    <row r="98" spans="1:10" s="88" customFormat="1" ht="20.100000000000001" customHeight="1" x14ac:dyDescent="0.25">
      <c r="A98" s="91">
        <v>7</v>
      </c>
      <c r="B98" s="79" t="s">
        <v>73</v>
      </c>
      <c r="C98" s="92">
        <v>0.4861111111111111</v>
      </c>
      <c r="D98" s="79" t="s">
        <v>418</v>
      </c>
      <c r="E98" s="63" t="s">
        <v>275</v>
      </c>
      <c r="F98" s="80" t="s">
        <v>772</v>
      </c>
      <c r="G98" s="79" t="s">
        <v>214</v>
      </c>
      <c r="I98" s="129"/>
      <c r="J98" s="129"/>
    </row>
    <row r="99" spans="1:10" s="88" customFormat="1" ht="20.100000000000001" customHeight="1" x14ac:dyDescent="0.25">
      <c r="A99" s="91">
        <v>7</v>
      </c>
      <c r="B99" s="79" t="s">
        <v>73</v>
      </c>
      <c r="C99" s="92">
        <v>0.4861111111111111</v>
      </c>
      <c r="D99" s="63" t="s">
        <v>419</v>
      </c>
      <c r="E99" s="63" t="s">
        <v>275</v>
      </c>
      <c r="F99" s="80" t="s">
        <v>771</v>
      </c>
      <c r="G99" s="79" t="s">
        <v>214</v>
      </c>
      <c r="I99" s="129"/>
      <c r="J99" s="129"/>
    </row>
    <row r="100" spans="1:10" s="88" customFormat="1" ht="20.100000000000001" customHeight="1" x14ac:dyDescent="0.25">
      <c r="A100" s="91">
        <v>7</v>
      </c>
      <c r="B100" s="79" t="s">
        <v>73</v>
      </c>
      <c r="C100" s="92">
        <v>0.4861111111111111</v>
      </c>
      <c r="D100" s="63" t="s">
        <v>419</v>
      </c>
      <c r="E100" s="63" t="s">
        <v>275</v>
      </c>
      <c r="F100" s="80" t="s">
        <v>776</v>
      </c>
      <c r="G100" s="79" t="s">
        <v>214</v>
      </c>
      <c r="I100" s="129"/>
      <c r="J100" s="129"/>
    </row>
    <row r="101" spans="1:10" s="88" customFormat="1" ht="20.100000000000001" customHeight="1" x14ac:dyDescent="0.25">
      <c r="A101" s="63">
        <v>7</v>
      </c>
      <c r="B101" s="63" t="s">
        <v>73</v>
      </c>
      <c r="C101" s="89">
        <v>0.4861111111111111</v>
      </c>
      <c r="D101" s="79" t="s">
        <v>634</v>
      </c>
      <c r="E101" s="63" t="s">
        <v>507</v>
      </c>
      <c r="F101" s="80" t="s">
        <v>560</v>
      </c>
      <c r="G101" s="63" t="s">
        <v>214</v>
      </c>
      <c r="I101" s="129"/>
      <c r="J101" s="129"/>
    </row>
    <row r="102" spans="1:10" s="88" customFormat="1" ht="20.100000000000001" customHeight="1" x14ac:dyDescent="0.25">
      <c r="A102" s="63">
        <v>7</v>
      </c>
      <c r="B102" s="63" t="s">
        <v>73</v>
      </c>
      <c r="C102" s="89">
        <v>0.4861111111111111</v>
      </c>
      <c r="D102" s="79" t="s">
        <v>634</v>
      </c>
      <c r="E102" s="63" t="s">
        <v>507</v>
      </c>
      <c r="F102" s="80" t="s">
        <v>604</v>
      </c>
      <c r="G102" s="63" t="s">
        <v>214</v>
      </c>
      <c r="I102" s="129"/>
      <c r="J102" s="129"/>
    </row>
    <row r="103" spans="1:10" s="88" customFormat="1" ht="20.100000000000001" customHeight="1" x14ac:dyDescent="0.25">
      <c r="A103" s="63">
        <v>8</v>
      </c>
      <c r="B103" s="79" t="s">
        <v>74</v>
      </c>
      <c r="C103" s="89">
        <v>0.49305555555555558</v>
      </c>
      <c r="D103" s="63" t="s">
        <v>417</v>
      </c>
      <c r="E103" s="63" t="s">
        <v>275</v>
      </c>
      <c r="F103" s="80" t="s">
        <v>785</v>
      </c>
      <c r="G103" s="79" t="s">
        <v>214</v>
      </c>
      <c r="I103" s="129"/>
      <c r="J103" s="129"/>
    </row>
    <row r="104" spans="1:10" s="88" customFormat="1" ht="20.100000000000001" customHeight="1" x14ac:dyDescent="0.25">
      <c r="A104" s="63">
        <v>8</v>
      </c>
      <c r="B104" s="79" t="s">
        <v>74</v>
      </c>
      <c r="C104" s="89">
        <v>0.49305555555555558</v>
      </c>
      <c r="D104" s="63" t="s">
        <v>417</v>
      </c>
      <c r="E104" s="63" t="s">
        <v>275</v>
      </c>
      <c r="F104" s="80" t="s">
        <v>788</v>
      </c>
      <c r="G104" s="79" t="s">
        <v>214</v>
      </c>
      <c r="I104" s="129"/>
      <c r="J104" s="129"/>
    </row>
    <row r="105" spans="1:10" s="88" customFormat="1" ht="20.100000000000001" customHeight="1" x14ac:dyDescent="0.25">
      <c r="A105" s="63">
        <v>8</v>
      </c>
      <c r="B105" s="63" t="s">
        <v>74</v>
      </c>
      <c r="C105" s="89">
        <v>0.49305555555555558</v>
      </c>
      <c r="D105" s="79" t="s">
        <v>634</v>
      </c>
      <c r="E105" s="63" t="s">
        <v>507</v>
      </c>
      <c r="F105" s="80" t="s">
        <v>583</v>
      </c>
      <c r="G105" s="63" t="s">
        <v>214</v>
      </c>
      <c r="I105" s="129"/>
      <c r="J105" s="129"/>
    </row>
    <row r="106" spans="1:10" s="88" customFormat="1" ht="20.100000000000001" customHeight="1" x14ac:dyDescent="0.25">
      <c r="A106" s="63">
        <v>8</v>
      </c>
      <c r="B106" s="63" t="s">
        <v>74</v>
      </c>
      <c r="C106" s="89">
        <v>0.49305555555555558</v>
      </c>
      <c r="D106" s="79" t="s">
        <v>634</v>
      </c>
      <c r="E106" s="63" t="s">
        <v>507</v>
      </c>
      <c r="F106" s="80" t="s">
        <v>608</v>
      </c>
      <c r="G106" s="63" t="s">
        <v>214</v>
      </c>
      <c r="I106" s="129"/>
      <c r="J106" s="129"/>
    </row>
    <row r="107" spans="1:10" s="88" customFormat="1" ht="20.100000000000001" customHeight="1" x14ac:dyDescent="0.25">
      <c r="A107" s="87">
        <v>8</v>
      </c>
      <c r="B107" s="79" t="s">
        <v>74</v>
      </c>
      <c r="C107" s="89">
        <v>0.53472222222222199</v>
      </c>
      <c r="D107" s="63" t="s">
        <v>435</v>
      </c>
      <c r="E107" s="63" t="s">
        <v>420</v>
      </c>
      <c r="F107" s="80" t="s">
        <v>839</v>
      </c>
      <c r="G107" s="79" t="s">
        <v>86</v>
      </c>
      <c r="I107" s="129"/>
      <c r="J107" s="129"/>
    </row>
    <row r="108" spans="1:10" s="88" customFormat="1" ht="20.100000000000001" customHeight="1" x14ac:dyDescent="0.25">
      <c r="A108" s="87">
        <v>8</v>
      </c>
      <c r="B108" s="79" t="s">
        <v>74</v>
      </c>
      <c r="C108" s="89">
        <v>0.49305555555555558</v>
      </c>
      <c r="D108" s="63" t="s">
        <v>435</v>
      </c>
      <c r="E108" s="63" t="s">
        <v>420</v>
      </c>
      <c r="F108" s="80" t="s">
        <v>845</v>
      </c>
      <c r="G108" s="79" t="s">
        <v>86</v>
      </c>
      <c r="I108" s="129"/>
      <c r="J108" s="129"/>
    </row>
    <row r="109" spans="1:10" s="88" customFormat="1" ht="20.100000000000001" customHeight="1" x14ac:dyDescent="0.25">
      <c r="A109" s="63">
        <v>8</v>
      </c>
      <c r="B109" s="63" t="s">
        <v>74</v>
      </c>
      <c r="C109" s="89">
        <v>0.49305555555555558</v>
      </c>
      <c r="D109" s="63" t="s">
        <v>298</v>
      </c>
      <c r="E109" s="63" t="s">
        <v>285</v>
      </c>
      <c r="F109" s="80" t="s">
        <v>849</v>
      </c>
      <c r="G109" s="79" t="s">
        <v>86</v>
      </c>
      <c r="I109" s="129"/>
      <c r="J109" s="129"/>
    </row>
    <row r="110" spans="1:10" s="88" customFormat="1" ht="20.100000000000001" customHeight="1" x14ac:dyDescent="0.25">
      <c r="A110" s="63">
        <v>8</v>
      </c>
      <c r="B110" s="63" t="s">
        <v>74</v>
      </c>
      <c r="C110" s="89">
        <v>0.49305555555555558</v>
      </c>
      <c r="D110" s="63" t="s">
        <v>298</v>
      </c>
      <c r="E110" s="63" t="s">
        <v>285</v>
      </c>
      <c r="F110" s="80" t="s">
        <v>853</v>
      </c>
      <c r="G110" s="79" t="s">
        <v>86</v>
      </c>
      <c r="I110" s="129"/>
      <c r="J110" s="129"/>
    </row>
    <row r="111" spans="1:10" s="88" customFormat="1" ht="20.100000000000001" customHeight="1" x14ac:dyDescent="0.25">
      <c r="A111" s="24">
        <v>8</v>
      </c>
      <c r="B111" s="24" t="s">
        <v>74</v>
      </c>
      <c r="C111" s="92">
        <v>0.49305555555555558</v>
      </c>
      <c r="D111" s="63" t="s">
        <v>646</v>
      </c>
      <c r="E111" s="63" t="s">
        <v>142</v>
      </c>
      <c r="F111" s="94" t="s">
        <v>994</v>
      </c>
      <c r="G111" s="63" t="s">
        <v>214</v>
      </c>
      <c r="I111" s="129"/>
      <c r="J111" s="129"/>
    </row>
    <row r="112" spans="1:10" s="88" customFormat="1" ht="20.100000000000001" customHeight="1" x14ac:dyDescent="0.25">
      <c r="A112" s="24">
        <v>8</v>
      </c>
      <c r="B112" s="24" t="s">
        <v>74</v>
      </c>
      <c r="C112" s="92">
        <v>0.49305555555555558</v>
      </c>
      <c r="D112" s="63" t="s">
        <v>646</v>
      </c>
      <c r="E112" s="63" t="s">
        <v>142</v>
      </c>
      <c r="F112" s="94" t="s">
        <v>643</v>
      </c>
      <c r="G112" s="63" t="s">
        <v>214</v>
      </c>
      <c r="I112" s="129"/>
      <c r="J112" s="129"/>
    </row>
    <row r="113" spans="1:10" s="88" customFormat="1" ht="20.100000000000001" customHeight="1" x14ac:dyDescent="0.25">
      <c r="A113" s="79">
        <v>8</v>
      </c>
      <c r="B113" s="79" t="s">
        <v>74</v>
      </c>
      <c r="C113" s="92">
        <v>0.49305555555555558</v>
      </c>
      <c r="D113" s="79" t="s">
        <v>492</v>
      </c>
      <c r="E113" s="63" t="s">
        <v>247</v>
      </c>
      <c r="F113" s="80" t="s">
        <v>885</v>
      </c>
      <c r="G113" s="63" t="s">
        <v>86</v>
      </c>
      <c r="I113" s="129"/>
      <c r="J113" s="129"/>
    </row>
    <row r="114" spans="1:10" s="88" customFormat="1" ht="20.100000000000001" customHeight="1" x14ac:dyDescent="0.25">
      <c r="A114" s="79">
        <v>8</v>
      </c>
      <c r="B114" s="79" t="s">
        <v>74</v>
      </c>
      <c r="C114" s="92">
        <v>0.49305555555555558</v>
      </c>
      <c r="D114" s="79" t="s">
        <v>492</v>
      </c>
      <c r="E114" s="63" t="s">
        <v>247</v>
      </c>
      <c r="F114" s="80" t="s">
        <v>490</v>
      </c>
      <c r="G114" s="63" t="s">
        <v>86</v>
      </c>
      <c r="I114" s="129"/>
      <c r="J114" s="129"/>
    </row>
    <row r="115" spans="1:10" s="88" customFormat="1" ht="20.100000000000001" customHeight="1" x14ac:dyDescent="0.25">
      <c r="A115" s="63">
        <v>9</v>
      </c>
      <c r="B115" s="79" t="s">
        <v>75</v>
      </c>
      <c r="C115" s="89">
        <v>0.5625</v>
      </c>
      <c r="D115" s="63" t="s">
        <v>417</v>
      </c>
      <c r="E115" s="63" t="s">
        <v>275</v>
      </c>
      <c r="F115" s="80" t="s">
        <v>768</v>
      </c>
      <c r="G115" s="79" t="s">
        <v>214</v>
      </c>
      <c r="I115" s="129"/>
      <c r="J115" s="129"/>
    </row>
    <row r="116" spans="1:10" s="88" customFormat="1" ht="20.100000000000001" customHeight="1" x14ac:dyDescent="0.25">
      <c r="A116" s="63">
        <v>9</v>
      </c>
      <c r="B116" s="79" t="s">
        <v>75</v>
      </c>
      <c r="C116" s="89">
        <v>0.5625</v>
      </c>
      <c r="D116" s="63" t="s">
        <v>417</v>
      </c>
      <c r="E116" s="63" t="s">
        <v>275</v>
      </c>
      <c r="F116" s="80" t="s">
        <v>772</v>
      </c>
      <c r="G116" s="79" t="s">
        <v>214</v>
      </c>
      <c r="I116" s="129"/>
      <c r="J116" s="129"/>
    </row>
    <row r="117" spans="1:10" s="88" customFormat="1" ht="20.100000000000001" customHeight="1" x14ac:dyDescent="0.25">
      <c r="A117" s="63">
        <v>9</v>
      </c>
      <c r="B117" s="79" t="s">
        <v>75</v>
      </c>
      <c r="C117" s="89">
        <v>0.5625</v>
      </c>
      <c r="D117" s="63" t="s">
        <v>417</v>
      </c>
      <c r="E117" s="63" t="s">
        <v>275</v>
      </c>
      <c r="F117" s="80" t="s">
        <v>773</v>
      </c>
      <c r="G117" s="79" t="s">
        <v>214</v>
      </c>
      <c r="I117" s="129"/>
      <c r="J117" s="129"/>
    </row>
    <row r="118" spans="1:10" s="88" customFormat="1" ht="20.100000000000001" customHeight="1" x14ac:dyDescent="0.25">
      <c r="A118" s="63">
        <v>9</v>
      </c>
      <c r="B118" s="79" t="s">
        <v>75</v>
      </c>
      <c r="C118" s="89">
        <v>0.5625</v>
      </c>
      <c r="D118" s="63" t="s">
        <v>417</v>
      </c>
      <c r="E118" s="63" t="s">
        <v>275</v>
      </c>
      <c r="F118" s="80" t="s">
        <v>792</v>
      </c>
      <c r="G118" s="79" t="s">
        <v>214</v>
      </c>
      <c r="I118" s="129"/>
      <c r="J118" s="129"/>
    </row>
    <row r="119" spans="1:10" s="88" customFormat="1" ht="20.100000000000001" customHeight="1" x14ac:dyDescent="0.25">
      <c r="A119" s="63">
        <v>9</v>
      </c>
      <c r="B119" s="63" t="s">
        <v>75</v>
      </c>
      <c r="C119" s="89">
        <v>0.5625</v>
      </c>
      <c r="D119" s="79" t="s">
        <v>634</v>
      </c>
      <c r="E119" s="63" t="s">
        <v>507</v>
      </c>
      <c r="F119" s="80" t="s">
        <v>509</v>
      </c>
      <c r="G119" s="63" t="s">
        <v>214</v>
      </c>
      <c r="I119" s="129"/>
      <c r="J119" s="129"/>
    </row>
    <row r="120" spans="1:10" s="88" customFormat="1" ht="20.100000000000001" customHeight="1" x14ac:dyDescent="0.25">
      <c r="A120" s="63">
        <v>9</v>
      </c>
      <c r="B120" s="63" t="s">
        <v>75</v>
      </c>
      <c r="C120" s="89">
        <v>0.5625</v>
      </c>
      <c r="D120" s="79" t="s">
        <v>634</v>
      </c>
      <c r="E120" s="63" t="s">
        <v>507</v>
      </c>
      <c r="F120" s="80" t="s">
        <v>560</v>
      </c>
      <c r="G120" s="63" t="s">
        <v>214</v>
      </c>
      <c r="I120" s="129"/>
      <c r="J120" s="129"/>
    </row>
    <row r="121" spans="1:10" s="88" customFormat="1" ht="20.100000000000001" customHeight="1" x14ac:dyDescent="0.25">
      <c r="A121" s="63">
        <v>9</v>
      </c>
      <c r="B121" s="63" t="s">
        <v>75</v>
      </c>
      <c r="C121" s="89">
        <v>0.5625</v>
      </c>
      <c r="D121" s="79" t="s">
        <v>634</v>
      </c>
      <c r="E121" s="63" t="s">
        <v>507</v>
      </c>
      <c r="F121" s="80" t="s">
        <v>604</v>
      </c>
      <c r="G121" s="63" t="s">
        <v>214</v>
      </c>
      <c r="I121" s="129"/>
      <c r="J121" s="129"/>
    </row>
    <row r="122" spans="1:10" s="88" customFormat="1" ht="20.100000000000001" customHeight="1" x14ac:dyDescent="0.25">
      <c r="A122" s="63">
        <v>9</v>
      </c>
      <c r="B122" s="63" t="s">
        <v>75</v>
      </c>
      <c r="C122" s="89">
        <v>0.5625</v>
      </c>
      <c r="D122" s="79" t="s">
        <v>634</v>
      </c>
      <c r="E122" s="63" t="s">
        <v>507</v>
      </c>
      <c r="F122" s="80" t="s">
        <v>616</v>
      </c>
      <c r="G122" s="63" t="s">
        <v>214</v>
      </c>
      <c r="I122" s="129"/>
      <c r="J122" s="129"/>
    </row>
    <row r="123" spans="1:10" s="88" customFormat="1" ht="20.100000000000001" customHeight="1" x14ac:dyDescent="0.25">
      <c r="A123" s="87">
        <v>9</v>
      </c>
      <c r="B123" s="63" t="s">
        <v>75</v>
      </c>
      <c r="C123" s="89">
        <v>0.5625</v>
      </c>
      <c r="D123" s="63" t="s">
        <v>145</v>
      </c>
      <c r="E123" s="79" t="s">
        <v>480</v>
      </c>
      <c r="F123" s="90" t="s">
        <v>479</v>
      </c>
      <c r="G123" s="79" t="s">
        <v>86</v>
      </c>
      <c r="I123" s="129"/>
      <c r="J123" s="129"/>
    </row>
    <row r="124" spans="1:10" s="88" customFormat="1" ht="20.100000000000001" customHeight="1" x14ac:dyDescent="0.25">
      <c r="A124" s="87">
        <v>9</v>
      </c>
      <c r="B124" s="63" t="s">
        <v>75</v>
      </c>
      <c r="C124" s="89">
        <v>0.5625</v>
      </c>
      <c r="D124" s="63" t="s">
        <v>145</v>
      </c>
      <c r="E124" s="79" t="s">
        <v>124</v>
      </c>
      <c r="F124" s="90" t="s">
        <v>143</v>
      </c>
      <c r="G124" s="79" t="s">
        <v>86</v>
      </c>
      <c r="I124" s="129"/>
      <c r="J124" s="129"/>
    </row>
    <row r="125" spans="1:10" s="88" customFormat="1" ht="20.100000000000001" customHeight="1" x14ac:dyDescent="0.25">
      <c r="A125" s="87">
        <v>9</v>
      </c>
      <c r="B125" s="63" t="s">
        <v>75</v>
      </c>
      <c r="C125" s="89">
        <v>0.5625</v>
      </c>
      <c r="D125" s="63" t="s">
        <v>145</v>
      </c>
      <c r="E125" s="79" t="s">
        <v>124</v>
      </c>
      <c r="F125" s="90" t="s">
        <v>144</v>
      </c>
      <c r="G125" s="79" t="s">
        <v>86</v>
      </c>
      <c r="I125" s="129"/>
      <c r="J125" s="129"/>
    </row>
    <row r="126" spans="1:10" s="88" customFormat="1" ht="20.100000000000001" customHeight="1" x14ac:dyDescent="0.25">
      <c r="A126" s="87">
        <v>9</v>
      </c>
      <c r="B126" s="63" t="s">
        <v>75</v>
      </c>
      <c r="C126" s="89">
        <v>0.5625</v>
      </c>
      <c r="D126" s="63" t="s">
        <v>145</v>
      </c>
      <c r="E126" s="79" t="s">
        <v>124</v>
      </c>
      <c r="F126" s="90" t="s">
        <v>812</v>
      </c>
      <c r="G126" s="79" t="s">
        <v>86</v>
      </c>
      <c r="I126" s="129"/>
      <c r="J126" s="129"/>
    </row>
    <row r="127" spans="1:10" s="88" customFormat="1" ht="20.100000000000001" customHeight="1" x14ac:dyDescent="0.25">
      <c r="A127" s="87">
        <v>9</v>
      </c>
      <c r="B127" s="79" t="s">
        <v>75</v>
      </c>
      <c r="C127" s="89">
        <v>0.5625</v>
      </c>
      <c r="D127" s="63" t="s">
        <v>145</v>
      </c>
      <c r="E127" s="63" t="s">
        <v>229</v>
      </c>
      <c r="F127" s="80" t="s">
        <v>237</v>
      </c>
      <c r="G127" s="63" t="s">
        <v>86</v>
      </c>
      <c r="I127" s="129"/>
      <c r="J127" s="129"/>
    </row>
    <row r="128" spans="1:10" s="88" customFormat="1" ht="20.100000000000001" customHeight="1" x14ac:dyDescent="0.25">
      <c r="A128" s="87">
        <v>9</v>
      </c>
      <c r="B128" s="63" t="s">
        <v>75</v>
      </c>
      <c r="C128" s="89">
        <v>0.5625</v>
      </c>
      <c r="D128" s="63" t="s">
        <v>276</v>
      </c>
      <c r="E128" s="63" t="s">
        <v>215</v>
      </c>
      <c r="F128" s="80" t="s">
        <v>1012</v>
      </c>
      <c r="G128" s="63" t="s">
        <v>214</v>
      </c>
      <c r="I128" s="129"/>
      <c r="J128" s="129"/>
    </row>
    <row r="129" spans="1:10" s="88" customFormat="1" ht="20.100000000000001" customHeight="1" x14ac:dyDescent="0.25">
      <c r="A129" s="87">
        <v>9</v>
      </c>
      <c r="B129" s="63" t="s">
        <v>75</v>
      </c>
      <c r="C129" s="89">
        <v>0.5625</v>
      </c>
      <c r="D129" s="63" t="s">
        <v>276</v>
      </c>
      <c r="E129" s="63" t="s">
        <v>300</v>
      </c>
      <c r="F129" s="80" t="s">
        <v>968</v>
      </c>
      <c r="G129" s="63" t="s">
        <v>214</v>
      </c>
      <c r="I129" s="129"/>
      <c r="J129" s="129"/>
    </row>
    <row r="130" spans="1:10" s="88" customFormat="1" ht="20.100000000000001" customHeight="1" x14ac:dyDescent="0.25">
      <c r="A130" s="87">
        <v>9</v>
      </c>
      <c r="B130" s="63" t="s">
        <v>75</v>
      </c>
      <c r="C130" s="89">
        <v>0.5625</v>
      </c>
      <c r="D130" s="63" t="s">
        <v>276</v>
      </c>
      <c r="E130" s="63" t="s">
        <v>215</v>
      </c>
      <c r="F130" s="80" t="s">
        <v>1013</v>
      </c>
      <c r="G130" s="63" t="s">
        <v>214</v>
      </c>
      <c r="I130" s="129"/>
      <c r="J130" s="129"/>
    </row>
    <row r="131" spans="1:10" s="88" customFormat="1" ht="20.100000000000001" customHeight="1" x14ac:dyDescent="0.25">
      <c r="A131" s="87">
        <v>9</v>
      </c>
      <c r="B131" s="63" t="s">
        <v>75</v>
      </c>
      <c r="C131" s="89">
        <v>0.5625</v>
      </c>
      <c r="D131" s="63" t="s">
        <v>276</v>
      </c>
      <c r="E131" s="63" t="s">
        <v>215</v>
      </c>
      <c r="F131" s="80" t="s">
        <v>324</v>
      </c>
      <c r="G131" s="63" t="s">
        <v>214</v>
      </c>
      <c r="I131" s="129"/>
      <c r="J131" s="129"/>
    </row>
    <row r="132" spans="1:10" s="88" customFormat="1" ht="20.100000000000001" customHeight="1" x14ac:dyDescent="0.25">
      <c r="A132" s="91">
        <v>9</v>
      </c>
      <c r="B132" s="91" t="s">
        <v>75</v>
      </c>
      <c r="C132" s="92">
        <v>0.5625</v>
      </c>
      <c r="D132" s="63" t="s">
        <v>298</v>
      </c>
      <c r="E132" s="63" t="s">
        <v>285</v>
      </c>
      <c r="F132" s="80" t="s">
        <v>848</v>
      </c>
      <c r="G132" s="79" t="s">
        <v>86</v>
      </c>
      <c r="I132" s="129"/>
      <c r="J132" s="129"/>
    </row>
    <row r="133" spans="1:10" s="88" customFormat="1" ht="20.100000000000001" customHeight="1" x14ac:dyDescent="0.25">
      <c r="A133" s="91">
        <v>9</v>
      </c>
      <c r="B133" s="91" t="s">
        <v>75</v>
      </c>
      <c r="C133" s="92">
        <v>0.5625</v>
      </c>
      <c r="D133" s="63" t="s">
        <v>298</v>
      </c>
      <c r="E133" s="63" t="s">
        <v>285</v>
      </c>
      <c r="F133" s="80" t="s">
        <v>850</v>
      </c>
      <c r="G133" s="79" t="s">
        <v>86</v>
      </c>
      <c r="I133" s="129"/>
      <c r="J133" s="129"/>
    </row>
    <row r="134" spans="1:10" s="88" customFormat="1" ht="20.100000000000001" customHeight="1" x14ac:dyDescent="0.25">
      <c r="A134" s="91">
        <v>9</v>
      </c>
      <c r="B134" s="91" t="s">
        <v>75</v>
      </c>
      <c r="C134" s="92">
        <v>0.5625</v>
      </c>
      <c r="D134" s="63" t="s">
        <v>298</v>
      </c>
      <c r="E134" s="63" t="s">
        <v>285</v>
      </c>
      <c r="F134" s="80" t="s">
        <v>852</v>
      </c>
      <c r="G134" s="79" t="s">
        <v>86</v>
      </c>
      <c r="I134" s="129"/>
      <c r="J134" s="129"/>
    </row>
    <row r="135" spans="1:10" s="88" customFormat="1" ht="20.100000000000001" customHeight="1" x14ac:dyDescent="0.25">
      <c r="A135" s="91">
        <v>9</v>
      </c>
      <c r="B135" s="91" t="s">
        <v>75</v>
      </c>
      <c r="C135" s="92">
        <v>0.5625</v>
      </c>
      <c r="D135" s="63" t="s">
        <v>298</v>
      </c>
      <c r="E135" s="63" t="s">
        <v>285</v>
      </c>
      <c r="F135" s="80" t="s">
        <v>856</v>
      </c>
      <c r="G135" s="79" t="s">
        <v>86</v>
      </c>
      <c r="I135" s="129"/>
      <c r="J135" s="129"/>
    </row>
    <row r="136" spans="1:10" s="88" customFormat="1" ht="20.100000000000001" customHeight="1" x14ac:dyDescent="0.25">
      <c r="A136" s="87">
        <v>9</v>
      </c>
      <c r="B136" s="79" t="s">
        <v>75</v>
      </c>
      <c r="C136" s="89">
        <v>0.5625</v>
      </c>
      <c r="D136" s="112"/>
      <c r="E136" s="112"/>
      <c r="F136" s="130" t="s">
        <v>637</v>
      </c>
      <c r="G136" s="63" t="s">
        <v>86</v>
      </c>
      <c r="I136" s="129"/>
      <c r="J136" s="129"/>
    </row>
    <row r="137" spans="1:10" s="88" customFormat="1" ht="20.100000000000001" customHeight="1" x14ac:dyDescent="0.25">
      <c r="A137" s="87">
        <v>9</v>
      </c>
      <c r="B137" s="79" t="s">
        <v>75</v>
      </c>
      <c r="C137" s="89">
        <v>0.5625</v>
      </c>
      <c r="D137" s="112"/>
      <c r="E137" s="112"/>
      <c r="F137" s="130" t="s">
        <v>637</v>
      </c>
      <c r="G137" s="63" t="s">
        <v>86</v>
      </c>
      <c r="I137" s="129"/>
      <c r="J137" s="129"/>
    </row>
    <row r="138" spans="1:10" s="88" customFormat="1" ht="20.100000000000001" customHeight="1" x14ac:dyDescent="0.25">
      <c r="A138" s="63">
        <v>10</v>
      </c>
      <c r="B138" s="79" t="s">
        <v>76</v>
      </c>
      <c r="C138" s="89">
        <v>0.56944444444444442</v>
      </c>
      <c r="D138" s="63" t="s">
        <v>473</v>
      </c>
      <c r="E138" s="63" t="s">
        <v>299</v>
      </c>
      <c r="F138" s="80" t="s">
        <v>763</v>
      </c>
      <c r="G138" s="63" t="s">
        <v>214</v>
      </c>
      <c r="I138" s="129"/>
      <c r="J138" s="129"/>
    </row>
    <row r="139" spans="1:10" s="88" customFormat="1" ht="20.100000000000001" customHeight="1" x14ac:dyDescent="0.25">
      <c r="A139" s="63">
        <v>10</v>
      </c>
      <c r="B139" s="79" t="s">
        <v>76</v>
      </c>
      <c r="C139" s="89">
        <v>0.56944444444444442</v>
      </c>
      <c r="D139" s="63" t="s">
        <v>473</v>
      </c>
      <c r="E139" s="63" t="s">
        <v>299</v>
      </c>
      <c r="F139" s="80" t="s">
        <v>474</v>
      </c>
      <c r="G139" s="63" t="s">
        <v>214</v>
      </c>
      <c r="I139" s="129"/>
      <c r="J139" s="129"/>
    </row>
    <row r="140" spans="1:10" s="88" customFormat="1" ht="20.100000000000001" customHeight="1" x14ac:dyDescent="0.25">
      <c r="A140" s="87">
        <v>10</v>
      </c>
      <c r="B140" s="63" t="s">
        <v>76</v>
      </c>
      <c r="C140" s="89">
        <v>0.56944444444444442</v>
      </c>
      <c r="D140" s="63" t="s">
        <v>417</v>
      </c>
      <c r="E140" s="63" t="s">
        <v>275</v>
      </c>
      <c r="F140" s="80" t="s">
        <v>785</v>
      </c>
      <c r="G140" s="79" t="s">
        <v>214</v>
      </c>
      <c r="I140" s="129"/>
      <c r="J140" s="129"/>
    </row>
    <row r="141" spans="1:10" s="88" customFormat="1" ht="20.100000000000001" customHeight="1" x14ac:dyDescent="0.25">
      <c r="A141" s="87">
        <v>10</v>
      </c>
      <c r="B141" s="63" t="s">
        <v>76</v>
      </c>
      <c r="C141" s="89">
        <v>0.56944444444444442</v>
      </c>
      <c r="D141" s="63" t="s">
        <v>417</v>
      </c>
      <c r="E141" s="63" t="s">
        <v>275</v>
      </c>
      <c r="F141" s="80" t="s">
        <v>788</v>
      </c>
      <c r="G141" s="79" t="s">
        <v>214</v>
      </c>
      <c r="I141" s="129"/>
      <c r="J141" s="129"/>
    </row>
    <row r="142" spans="1:10" s="88" customFormat="1" ht="20.100000000000001" customHeight="1" x14ac:dyDescent="0.25">
      <c r="A142" s="63">
        <v>10</v>
      </c>
      <c r="B142" s="63" t="s">
        <v>76</v>
      </c>
      <c r="C142" s="89">
        <v>0.56944444444444442</v>
      </c>
      <c r="D142" s="63" t="s">
        <v>262</v>
      </c>
      <c r="E142" s="79" t="s">
        <v>189</v>
      </c>
      <c r="F142" s="80" t="s">
        <v>194</v>
      </c>
      <c r="G142" s="63" t="s">
        <v>214</v>
      </c>
      <c r="I142" s="129"/>
      <c r="J142" s="129"/>
    </row>
    <row r="143" spans="1:10" s="88" customFormat="1" ht="20.100000000000001" customHeight="1" x14ac:dyDescent="0.25">
      <c r="A143" s="63">
        <v>10</v>
      </c>
      <c r="B143" s="63" t="s">
        <v>76</v>
      </c>
      <c r="C143" s="89">
        <v>0.56944444444444442</v>
      </c>
      <c r="D143" s="63" t="s">
        <v>262</v>
      </c>
      <c r="E143" s="79" t="s">
        <v>189</v>
      </c>
      <c r="F143" s="80" t="s">
        <v>199</v>
      </c>
      <c r="G143" s="63" t="s">
        <v>214</v>
      </c>
      <c r="I143" s="129"/>
      <c r="J143" s="129"/>
    </row>
    <row r="144" spans="1:10" s="88" customFormat="1" ht="20.100000000000001" customHeight="1" x14ac:dyDescent="0.25">
      <c r="A144" s="63">
        <v>10</v>
      </c>
      <c r="B144" s="63" t="s">
        <v>76</v>
      </c>
      <c r="C144" s="89">
        <v>0.56944444444444442</v>
      </c>
      <c r="D144" s="79" t="s">
        <v>634</v>
      </c>
      <c r="E144" s="63" t="s">
        <v>507</v>
      </c>
      <c r="F144" s="80" t="s">
        <v>526</v>
      </c>
      <c r="G144" s="63" t="s">
        <v>214</v>
      </c>
      <c r="I144" s="129"/>
      <c r="J144" s="129"/>
    </row>
    <row r="145" spans="1:10" s="88" customFormat="1" ht="20.100000000000001" customHeight="1" x14ac:dyDescent="0.25">
      <c r="A145" s="63">
        <v>10</v>
      </c>
      <c r="B145" s="63" t="s">
        <v>76</v>
      </c>
      <c r="C145" s="89">
        <v>0.56944444444444442</v>
      </c>
      <c r="D145" s="79" t="s">
        <v>634</v>
      </c>
      <c r="E145" s="63" t="s">
        <v>507</v>
      </c>
      <c r="F145" s="80" t="s">
        <v>547</v>
      </c>
      <c r="G145" s="63" t="s">
        <v>214</v>
      </c>
      <c r="I145" s="129"/>
      <c r="J145" s="129"/>
    </row>
    <row r="146" spans="1:10" s="88" customFormat="1" ht="20.100000000000001" customHeight="1" x14ac:dyDescent="0.25">
      <c r="A146" s="87">
        <v>10</v>
      </c>
      <c r="B146" s="63" t="s">
        <v>76</v>
      </c>
      <c r="C146" s="89">
        <v>0.56944444444444398</v>
      </c>
      <c r="D146" s="63" t="s">
        <v>1024</v>
      </c>
      <c r="E146" s="79" t="s">
        <v>124</v>
      </c>
      <c r="F146" s="90" t="s">
        <v>1030</v>
      </c>
      <c r="G146" s="79" t="s">
        <v>86</v>
      </c>
      <c r="I146" s="129"/>
      <c r="J146" s="129"/>
    </row>
    <row r="147" spans="1:10" s="88" customFormat="1" ht="20.100000000000001" customHeight="1" x14ac:dyDescent="0.25">
      <c r="A147" s="87">
        <v>10</v>
      </c>
      <c r="B147" s="63" t="s">
        <v>76</v>
      </c>
      <c r="C147" s="89">
        <v>0.56944444444444398</v>
      </c>
      <c r="D147" s="63" t="s">
        <v>1024</v>
      </c>
      <c r="E147" s="79" t="s">
        <v>124</v>
      </c>
      <c r="F147" s="90" t="s">
        <v>134</v>
      </c>
      <c r="G147" s="79" t="s">
        <v>86</v>
      </c>
      <c r="I147" s="129"/>
      <c r="J147" s="129"/>
    </row>
    <row r="148" spans="1:10" s="88" customFormat="1" ht="20.100000000000001" customHeight="1" x14ac:dyDescent="0.25">
      <c r="A148" s="87">
        <v>10</v>
      </c>
      <c r="B148" s="79" t="s">
        <v>76</v>
      </c>
      <c r="C148" s="89">
        <v>0.56944444444444442</v>
      </c>
      <c r="D148" s="63" t="s">
        <v>445</v>
      </c>
      <c r="E148" s="63" t="s">
        <v>301</v>
      </c>
      <c r="F148" s="80" t="s">
        <v>828</v>
      </c>
      <c r="G148" s="79" t="s">
        <v>86</v>
      </c>
      <c r="I148" s="129"/>
      <c r="J148" s="129"/>
    </row>
    <row r="149" spans="1:10" s="88" customFormat="1" ht="20.100000000000001" customHeight="1" x14ac:dyDescent="0.25">
      <c r="A149" s="87">
        <v>10</v>
      </c>
      <c r="B149" s="79" t="s">
        <v>76</v>
      </c>
      <c r="C149" s="89">
        <v>0.56944444444444442</v>
      </c>
      <c r="D149" s="63" t="s">
        <v>445</v>
      </c>
      <c r="E149" s="63" t="s">
        <v>301</v>
      </c>
      <c r="F149" s="80" t="s">
        <v>829</v>
      </c>
      <c r="G149" s="79" t="s">
        <v>86</v>
      </c>
      <c r="I149" s="129"/>
      <c r="J149" s="129"/>
    </row>
    <row r="150" spans="1:10" s="88" customFormat="1" ht="20.100000000000001" customHeight="1" x14ac:dyDescent="0.25">
      <c r="A150" s="63">
        <v>10</v>
      </c>
      <c r="B150" s="63" t="s">
        <v>76</v>
      </c>
      <c r="C150" s="89">
        <v>0.56944444444444442</v>
      </c>
      <c r="D150" s="63" t="s">
        <v>298</v>
      </c>
      <c r="E150" s="63" t="s">
        <v>285</v>
      </c>
      <c r="F150" s="80" t="s">
        <v>1046</v>
      </c>
      <c r="G150" s="79" t="s">
        <v>86</v>
      </c>
      <c r="I150" s="129"/>
      <c r="J150" s="129"/>
    </row>
    <row r="151" spans="1:10" s="88" customFormat="1" ht="20.100000000000001" customHeight="1" x14ac:dyDescent="0.25">
      <c r="A151" s="63">
        <v>10</v>
      </c>
      <c r="B151" s="63" t="s">
        <v>76</v>
      </c>
      <c r="C151" s="89">
        <v>0.56944444444444442</v>
      </c>
      <c r="D151" s="63" t="s">
        <v>298</v>
      </c>
      <c r="E151" s="63" t="s">
        <v>285</v>
      </c>
      <c r="F151" s="80" t="s">
        <v>855</v>
      </c>
      <c r="G151" s="79" t="s">
        <v>86</v>
      </c>
      <c r="I151" s="129"/>
      <c r="J151" s="129"/>
    </row>
    <row r="152" spans="1:10" s="88" customFormat="1" ht="20.100000000000001" customHeight="1" x14ac:dyDescent="0.25">
      <c r="A152" s="63">
        <v>10</v>
      </c>
      <c r="B152" s="63" t="s">
        <v>76</v>
      </c>
      <c r="C152" s="92">
        <v>0.56944444444444442</v>
      </c>
      <c r="D152" s="79" t="s">
        <v>492</v>
      </c>
      <c r="E152" s="63" t="s">
        <v>247</v>
      </c>
      <c r="F152" s="80" t="s">
        <v>885</v>
      </c>
      <c r="G152" s="63" t="s">
        <v>86</v>
      </c>
      <c r="I152" s="129"/>
      <c r="J152" s="129"/>
    </row>
    <row r="153" spans="1:10" s="88" customFormat="1" ht="20.100000000000001" customHeight="1" x14ac:dyDescent="0.25">
      <c r="A153" s="63">
        <v>10</v>
      </c>
      <c r="B153" s="63" t="s">
        <v>76</v>
      </c>
      <c r="C153" s="92">
        <v>0.56944444444444442</v>
      </c>
      <c r="D153" s="79" t="s">
        <v>492</v>
      </c>
      <c r="E153" s="63" t="s">
        <v>247</v>
      </c>
      <c r="F153" s="80" t="s">
        <v>884</v>
      </c>
      <c r="G153" s="63" t="s">
        <v>86</v>
      </c>
      <c r="I153" s="129"/>
      <c r="J153" s="129"/>
    </row>
    <row r="154" spans="1:10" s="88" customFormat="1" ht="20.100000000000001" customHeight="1" x14ac:dyDescent="0.25">
      <c r="A154" s="87">
        <v>11</v>
      </c>
      <c r="B154" s="63" t="s">
        <v>77</v>
      </c>
      <c r="C154" s="89">
        <v>0.57638888888888895</v>
      </c>
      <c r="D154" s="63" t="s">
        <v>417</v>
      </c>
      <c r="E154" s="63" t="s">
        <v>275</v>
      </c>
      <c r="F154" s="80" t="s">
        <v>774</v>
      </c>
      <c r="G154" s="79" t="s">
        <v>214</v>
      </c>
      <c r="I154" s="129"/>
      <c r="J154" s="129"/>
    </row>
    <row r="155" spans="1:10" s="88" customFormat="1" ht="20.100000000000001" customHeight="1" x14ac:dyDescent="0.25">
      <c r="A155" s="87">
        <v>11</v>
      </c>
      <c r="B155" s="63" t="s">
        <v>77</v>
      </c>
      <c r="C155" s="89">
        <v>0.57638888888888895</v>
      </c>
      <c r="D155" s="63" t="s">
        <v>417</v>
      </c>
      <c r="E155" s="63" t="s">
        <v>275</v>
      </c>
      <c r="F155" s="80" t="s">
        <v>780</v>
      </c>
      <c r="G155" s="79" t="s">
        <v>214</v>
      </c>
      <c r="I155" s="129"/>
      <c r="J155" s="129"/>
    </row>
    <row r="156" spans="1:10" s="88" customFormat="1" ht="20.100000000000001" customHeight="1" x14ac:dyDescent="0.25">
      <c r="A156" s="87">
        <v>11</v>
      </c>
      <c r="B156" s="63" t="s">
        <v>77</v>
      </c>
      <c r="C156" s="89">
        <v>0.57638888888888895</v>
      </c>
      <c r="D156" s="63" t="s">
        <v>417</v>
      </c>
      <c r="E156" s="63" t="s">
        <v>275</v>
      </c>
      <c r="F156" s="80" t="s">
        <v>795</v>
      </c>
      <c r="G156" s="79" t="s">
        <v>214</v>
      </c>
      <c r="I156" s="129"/>
      <c r="J156" s="129"/>
    </row>
    <row r="157" spans="1:10" s="88" customFormat="1" ht="20.100000000000001" customHeight="1" x14ac:dyDescent="0.25">
      <c r="A157" s="87">
        <v>11</v>
      </c>
      <c r="B157" s="63" t="s">
        <v>77</v>
      </c>
      <c r="C157" s="89">
        <v>0.57638888888888895</v>
      </c>
      <c r="D157" s="63" t="s">
        <v>417</v>
      </c>
      <c r="E157" s="63" t="s">
        <v>275</v>
      </c>
      <c r="F157" s="80" t="s">
        <v>802</v>
      </c>
      <c r="G157" s="79" t="s">
        <v>214</v>
      </c>
      <c r="I157" s="129"/>
      <c r="J157" s="129"/>
    </row>
    <row r="158" spans="1:10" s="88" customFormat="1" ht="20.100000000000001" customHeight="1" x14ac:dyDescent="0.25">
      <c r="A158" s="63">
        <v>11</v>
      </c>
      <c r="B158" s="63" t="s">
        <v>77</v>
      </c>
      <c r="C158" s="89">
        <v>0.57638888888888895</v>
      </c>
      <c r="D158" s="79" t="s">
        <v>634</v>
      </c>
      <c r="E158" s="63" t="s">
        <v>507</v>
      </c>
      <c r="F158" s="80" t="s">
        <v>539</v>
      </c>
      <c r="G158" s="63" t="s">
        <v>214</v>
      </c>
      <c r="I158" s="129"/>
      <c r="J158" s="129"/>
    </row>
    <row r="159" spans="1:10" s="88" customFormat="1" ht="20.100000000000001" customHeight="1" x14ac:dyDescent="0.25">
      <c r="A159" s="63">
        <v>11</v>
      </c>
      <c r="B159" s="63" t="s">
        <v>77</v>
      </c>
      <c r="C159" s="89">
        <v>0.57638888888888895</v>
      </c>
      <c r="D159" s="79" t="s">
        <v>634</v>
      </c>
      <c r="E159" s="63" t="s">
        <v>507</v>
      </c>
      <c r="F159" s="80" t="s">
        <v>906</v>
      </c>
      <c r="G159" s="63" t="s">
        <v>214</v>
      </c>
      <c r="I159" s="129"/>
      <c r="J159" s="129"/>
    </row>
    <row r="160" spans="1:10" s="88" customFormat="1" ht="20.100000000000001" customHeight="1" x14ac:dyDescent="0.25">
      <c r="A160" s="63">
        <v>11</v>
      </c>
      <c r="B160" s="63" t="s">
        <v>77</v>
      </c>
      <c r="C160" s="89">
        <v>0.57638888888888895</v>
      </c>
      <c r="D160" s="79" t="s">
        <v>634</v>
      </c>
      <c r="E160" s="63" t="s">
        <v>507</v>
      </c>
      <c r="F160" s="80" t="s">
        <v>909</v>
      </c>
      <c r="G160" s="63" t="s">
        <v>214</v>
      </c>
      <c r="I160" s="129"/>
      <c r="J160" s="129"/>
    </row>
    <row r="161" spans="1:10" s="88" customFormat="1" ht="20.100000000000001" customHeight="1" x14ac:dyDescent="0.25">
      <c r="A161" s="63">
        <v>11</v>
      </c>
      <c r="B161" s="63" t="s">
        <v>77</v>
      </c>
      <c r="C161" s="89">
        <v>0.57638888888888895</v>
      </c>
      <c r="D161" s="79" t="s">
        <v>634</v>
      </c>
      <c r="E161" s="63" t="s">
        <v>507</v>
      </c>
      <c r="F161" s="80" t="s">
        <v>608</v>
      </c>
      <c r="G161" s="63" t="s">
        <v>214</v>
      </c>
      <c r="I161" s="129"/>
      <c r="J161" s="129"/>
    </row>
    <row r="162" spans="1:10" s="88" customFormat="1" ht="20.100000000000001" customHeight="1" x14ac:dyDescent="0.25">
      <c r="A162" s="63">
        <v>11</v>
      </c>
      <c r="B162" s="79" t="s">
        <v>77</v>
      </c>
      <c r="C162" s="89">
        <v>0.57638888888888895</v>
      </c>
      <c r="D162" s="79" t="s">
        <v>357</v>
      </c>
      <c r="E162" s="63" t="s">
        <v>277</v>
      </c>
      <c r="F162" s="80" t="s">
        <v>815</v>
      </c>
      <c r="G162" s="79" t="s">
        <v>86</v>
      </c>
      <c r="I162" s="129"/>
      <c r="J162" s="129"/>
    </row>
    <row r="163" spans="1:10" s="88" customFormat="1" ht="20.100000000000001" customHeight="1" x14ac:dyDescent="0.25">
      <c r="A163" s="63">
        <v>11</v>
      </c>
      <c r="B163" s="79" t="s">
        <v>77</v>
      </c>
      <c r="C163" s="89">
        <v>0.57638888888888895</v>
      </c>
      <c r="D163" s="79" t="s">
        <v>357</v>
      </c>
      <c r="E163" s="63" t="s">
        <v>277</v>
      </c>
      <c r="F163" s="80" t="s">
        <v>817</v>
      </c>
      <c r="G163" s="79" t="s">
        <v>86</v>
      </c>
      <c r="I163" s="129"/>
      <c r="J163" s="129"/>
    </row>
    <row r="164" spans="1:10" s="88" customFormat="1" ht="20.100000000000001" customHeight="1" x14ac:dyDescent="0.25">
      <c r="A164" s="63">
        <v>11</v>
      </c>
      <c r="B164" s="79" t="s">
        <v>77</v>
      </c>
      <c r="C164" s="89">
        <v>0.57638888888888895</v>
      </c>
      <c r="D164" s="79" t="s">
        <v>357</v>
      </c>
      <c r="E164" s="63" t="s">
        <v>277</v>
      </c>
      <c r="F164" s="80" t="s">
        <v>818</v>
      </c>
      <c r="G164" s="79" t="s">
        <v>86</v>
      </c>
      <c r="I164" s="129"/>
      <c r="J164" s="129"/>
    </row>
    <row r="165" spans="1:10" s="88" customFormat="1" ht="20.100000000000001" customHeight="1" x14ac:dyDescent="0.25">
      <c r="A165" s="63">
        <v>11</v>
      </c>
      <c r="B165" s="79" t="s">
        <v>77</v>
      </c>
      <c r="C165" s="89">
        <v>0.57638888888888895</v>
      </c>
      <c r="D165" s="79" t="s">
        <v>357</v>
      </c>
      <c r="E165" s="63" t="s">
        <v>277</v>
      </c>
      <c r="F165" s="80" t="s">
        <v>824</v>
      </c>
      <c r="G165" s="79" t="s">
        <v>86</v>
      </c>
      <c r="I165" s="129"/>
      <c r="J165" s="129"/>
    </row>
    <row r="166" spans="1:10" s="88" customFormat="1" ht="20.100000000000001" customHeight="1" x14ac:dyDescent="0.25">
      <c r="A166" s="63">
        <v>11</v>
      </c>
      <c r="B166" s="79" t="s">
        <v>77</v>
      </c>
      <c r="C166" s="89">
        <v>0.57638888888888895</v>
      </c>
      <c r="D166" s="63" t="s">
        <v>145</v>
      </c>
      <c r="E166" s="63" t="s">
        <v>142</v>
      </c>
      <c r="F166" s="80" t="s">
        <v>1073</v>
      </c>
      <c r="G166" s="63" t="s">
        <v>214</v>
      </c>
      <c r="I166" s="129"/>
      <c r="J166" s="129"/>
    </row>
    <row r="167" spans="1:10" s="88" customFormat="1" ht="20.100000000000001" customHeight="1" x14ac:dyDescent="0.25">
      <c r="A167" s="63">
        <v>11</v>
      </c>
      <c r="B167" s="79" t="s">
        <v>77</v>
      </c>
      <c r="C167" s="89">
        <v>0.57638888888888895</v>
      </c>
      <c r="D167" s="63" t="s">
        <v>145</v>
      </c>
      <c r="E167" s="63" t="s">
        <v>184</v>
      </c>
      <c r="F167" s="80" t="s">
        <v>835</v>
      </c>
      <c r="G167" s="63" t="s">
        <v>214</v>
      </c>
      <c r="I167" s="129"/>
      <c r="J167" s="129"/>
    </row>
    <row r="168" spans="1:10" s="88" customFormat="1" ht="20.100000000000001" customHeight="1" x14ac:dyDescent="0.25">
      <c r="A168" s="63">
        <v>11</v>
      </c>
      <c r="B168" s="79" t="s">
        <v>77</v>
      </c>
      <c r="C168" s="89">
        <v>0.57638888888888895</v>
      </c>
      <c r="D168" s="63" t="s">
        <v>145</v>
      </c>
      <c r="E168" s="63" t="s">
        <v>184</v>
      </c>
      <c r="F168" s="80" t="s">
        <v>836</v>
      </c>
      <c r="G168" s="63" t="s">
        <v>214</v>
      </c>
      <c r="I168" s="129"/>
      <c r="J168" s="129"/>
    </row>
    <row r="169" spans="1:10" s="88" customFormat="1" ht="20.100000000000001" customHeight="1" x14ac:dyDescent="0.25">
      <c r="A169" s="63">
        <v>11</v>
      </c>
      <c r="B169" s="79" t="s">
        <v>77</v>
      </c>
      <c r="C169" s="89">
        <v>0.57638888888888895</v>
      </c>
      <c r="D169" s="63" t="s">
        <v>145</v>
      </c>
      <c r="E169" s="63" t="s">
        <v>184</v>
      </c>
      <c r="F169" s="80" t="s">
        <v>837</v>
      </c>
      <c r="G169" s="63" t="s">
        <v>214</v>
      </c>
      <c r="I169" s="129"/>
      <c r="J169" s="129"/>
    </row>
    <row r="170" spans="1:10" s="88" customFormat="1" ht="20.100000000000001" customHeight="1" x14ac:dyDescent="0.25">
      <c r="A170" s="87">
        <v>12</v>
      </c>
      <c r="B170" s="63" t="s">
        <v>78</v>
      </c>
      <c r="C170" s="89">
        <v>0.58333333333333337</v>
      </c>
      <c r="D170" s="79" t="s">
        <v>227</v>
      </c>
      <c r="E170" s="63" t="s">
        <v>117</v>
      </c>
      <c r="F170" s="90" t="s">
        <v>1029</v>
      </c>
      <c r="G170" s="79" t="s">
        <v>86</v>
      </c>
      <c r="I170" s="129"/>
      <c r="J170" s="129"/>
    </row>
    <row r="171" spans="1:10" s="88" customFormat="1" ht="20.100000000000001" customHeight="1" x14ac:dyDescent="0.25">
      <c r="A171" s="87">
        <v>12</v>
      </c>
      <c r="B171" s="63" t="s">
        <v>78</v>
      </c>
      <c r="C171" s="89">
        <v>0.58333333333333337</v>
      </c>
      <c r="D171" s="79" t="s">
        <v>227</v>
      </c>
      <c r="E171" s="63" t="s">
        <v>117</v>
      </c>
      <c r="F171" s="90" t="s">
        <v>757</v>
      </c>
      <c r="G171" s="79" t="s">
        <v>86</v>
      </c>
      <c r="I171" s="129"/>
      <c r="J171" s="129"/>
    </row>
    <row r="172" spans="1:10" s="88" customFormat="1" ht="20.100000000000001" customHeight="1" x14ac:dyDescent="0.25">
      <c r="A172" s="87">
        <v>12</v>
      </c>
      <c r="B172" s="63" t="s">
        <v>78</v>
      </c>
      <c r="C172" s="89">
        <v>0.58333333333333337</v>
      </c>
      <c r="D172" s="79" t="s">
        <v>227</v>
      </c>
      <c r="E172" s="63" t="s">
        <v>117</v>
      </c>
      <c r="F172" s="90" t="s">
        <v>759</v>
      </c>
      <c r="G172" s="79" t="s">
        <v>86</v>
      </c>
      <c r="I172" s="129"/>
      <c r="J172" s="129"/>
    </row>
    <row r="173" spans="1:10" s="88" customFormat="1" ht="20.100000000000001" customHeight="1" x14ac:dyDescent="0.25">
      <c r="A173" s="87">
        <v>12</v>
      </c>
      <c r="B173" s="63" t="s">
        <v>78</v>
      </c>
      <c r="C173" s="89">
        <v>0.58333333333333337</v>
      </c>
      <c r="D173" s="79" t="s">
        <v>227</v>
      </c>
      <c r="E173" s="63" t="s">
        <v>117</v>
      </c>
      <c r="F173" s="80" t="s">
        <v>760</v>
      </c>
      <c r="G173" s="79" t="s">
        <v>86</v>
      </c>
      <c r="I173" s="129"/>
      <c r="J173" s="129"/>
    </row>
    <row r="174" spans="1:10" s="88" customFormat="1" ht="20.100000000000001" customHeight="1" x14ac:dyDescent="0.25">
      <c r="A174" s="91">
        <v>12</v>
      </c>
      <c r="B174" s="79" t="s">
        <v>78</v>
      </c>
      <c r="C174" s="92">
        <v>0.58333333333333337</v>
      </c>
      <c r="D174" s="63" t="s">
        <v>262</v>
      </c>
      <c r="E174" s="79" t="s">
        <v>189</v>
      </c>
      <c r="F174" s="80" t="s">
        <v>641</v>
      </c>
      <c r="G174" s="79" t="s">
        <v>86</v>
      </c>
      <c r="I174" s="129"/>
      <c r="J174" s="129"/>
    </row>
    <row r="175" spans="1:10" s="88" customFormat="1" ht="20.100000000000001" customHeight="1" x14ac:dyDescent="0.25">
      <c r="A175" s="91">
        <v>12</v>
      </c>
      <c r="B175" s="79" t="s">
        <v>78</v>
      </c>
      <c r="C175" s="92">
        <v>0.58333333333333337</v>
      </c>
      <c r="D175" s="63" t="s">
        <v>262</v>
      </c>
      <c r="E175" s="79" t="s">
        <v>189</v>
      </c>
      <c r="F175" s="80" t="s">
        <v>961</v>
      </c>
      <c r="G175" s="79" t="s">
        <v>86</v>
      </c>
      <c r="I175" s="129"/>
      <c r="J175" s="129"/>
    </row>
    <row r="176" spans="1:10" s="88" customFormat="1" ht="20.100000000000001" customHeight="1" x14ac:dyDescent="0.25">
      <c r="A176" s="91">
        <v>12</v>
      </c>
      <c r="B176" s="79" t="s">
        <v>78</v>
      </c>
      <c r="C176" s="92">
        <v>0.58333333333333337</v>
      </c>
      <c r="D176" s="63" t="s">
        <v>262</v>
      </c>
      <c r="E176" s="79" t="s">
        <v>189</v>
      </c>
      <c r="F176" s="80" t="s">
        <v>205</v>
      </c>
      <c r="G176" s="79" t="s">
        <v>86</v>
      </c>
      <c r="I176" s="129"/>
      <c r="J176" s="129"/>
    </row>
    <row r="177" spans="1:10" s="88" customFormat="1" ht="20.100000000000001" customHeight="1" x14ac:dyDescent="0.25">
      <c r="A177" s="91">
        <v>12</v>
      </c>
      <c r="B177" s="79" t="s">
        <v>78</v>
      </c>
      <c r="C177" s="92">
        <v>0.58333333333333337</v>
      </c>
      <c r="D177" s="63" t="s">
        <v>262</v>
      </c>
      <c r="E177" s="79" t="s">
        <v>189</v>
      </c>
      <c r="F177" s="80" t="s">
        <v>197</v>
      </c>
      <c r="G177" s="79" t="s">
        <v>86</v>
      </c>
      <c r="I177" s="129"/>
      <c r="J177" s="129"/>
    </row>
    <row r="178" spans="1:10" s="88" customFormat="1" ht="20.100000000000001" customHeight="1" x14ac:dyDescent="0.25">
      <c r="A178" s="87">
        <v>12</v>
      </c>
      <c r="B178" s="63" t="s">
        <v>78</v>
      </c>
      <c r="C178" s="89">
        <v>0.58333333333333337</v>
      </c>
      <c r="D178" s="79" t="s">
        <v>634</v>
      </c>
      <c r="E178" s="63" t="s">
        <v>507</v>
      </c>
      <c r="F178" s="80" t="s">
        <v>518</v>
      </c>
      <c r="G178" s="63" t="s">
        <v>214</v>
      </c>
      <c r="I178" s="129"/>
      <c r="J178" s="129"/>
    </row>
    <row r="179" spans="1:10" s="88" customFormat="1" ht="20.100000000000001" customHeight="1" x14ac:dyDescent="0.25">
      <c r="A179" s="87">
        <v>12</v>
      </c>
      <c r="B179" s="63" t="s">
        <v>78</v>
      </c>
      <c r="C179" s="89">
        <v>0.58333333333333337</v>
      </c>
      <c r="D179" s="79" t="s">
        <v>634</v>
      </c>
      <c r="E179" s="63" t="s">
        <v>507</v>
      </c>
      <c r="F179" s="80" t="s">
        <v>534</v>
      </c>
      <c r="G179" s="63" t="s">
        <v>214</v>
      </c>
      <c r="I179" s="129"/>
      <c r="J179" s="129"/>
    </row>
    <row r="180" spans="1:10" s="88" customFormat="1" ht="20.100000000000001" customHeight="1" x14ac:dyDescent="0.25">
      <c r="A180" s="87">
        <v>12</v>
      </c>
      <c r="B180" s="63" t="s">
        <v>78</v>
      </c>
      <c r="C180" s="89">
        <v>0.58333333333333337</v>
      </c>
      <c r="D180" s="79" t="s">
        <v>634</v>
      </c>
      <c r="E180" s="63" t="s">
        <v>507</v>
      </c>
      <c r="F180" s="80" t="s">
        <v>566</v>
      </c>
      <c r="G180" s="63" t="s">
        <v>214</v>
      </c>
      <c r="I180" s="129"/>
      <c r="J180" s="129"/>
    </row>
    <row r="181" spans="1:10" s="88" customFormat="1" ht="20.100000000000001" customHeight="1" x14ac:dyDescent="0.25">
      <c r="A181" s="87">
        <v>12</v>
      </c>
      <c r="B181" s="63" t="s">
        <v>78</v>
      </c>
      <c r="C181" s="89">
        <v>0.58333333333333337</v>
      </c>
      <c r="D181" s="79" t="s">
        <v>634</v>
      </c>
      <c r="E181" s="63" t="s">
        <v>507</v>
      </c>
      <c r="F181" s="80" t="s">
        <v>916</v>
      </c>
      <c r="G181" s="63" t="s">
        <v>214</v>
      </c>
      <c r="I181" s="129"/>
      <c r="J181" s="129"/>
    </row>
    <row r="182" spans="1:10" s="88" customFormat="1" ht="20.100000000000001" customHeight="1" x14ac:dyDescent="0.25">
      <c r="A182" s="24">
        <v>12</v>
      </c>
      <c r="B182" s="24" t="s">
        <v>78</v>
      </c>
      <c r="C182" s="89">
        <v>0.58333333333333337</v>
      </c>
      <c r="D182" s="63" t="s">
        <v>680</v>
      </c>
      <c r="E182" s="79" t="s">
        <v>215</v>
      </c>
      <c r="F182" s="94" t="s">
        <v>980</v>
      </c>
      <c r="G182" s="63" t="s">
        <v>214</v>
      </c>
      <c r="I182" s="129"/>
      <c r="J182" s="129"/>
    </row>
    <row r="183" spans="1:10" s="88" customFormat="1" ht="20.100000000000001" customHeight="1" x14ac:dyDescent="0.25">
      <c r="A183" s="24">
        <v>12</v>
      </c>
      <c r="B183" s="24" t="s">
        <v>78</v>
      </c>
      <c r="C183" s="89">
        <v>0.58333333333333337</v>
      </c>
      <c r="D183" s="63" t="s">
        <v>680</v>
      </c>
      <c r="E183" s="79" t="s">
        <v>215</v>
      </c>
      <c r="F183" s="94" t="s">
        <v>950</v>
      </c>
      <c r="G183" s="63" t="s">
        <v>214</v>
      </c>
      <c r="I183" s="129"/>
      <c r="J183" s="129"/>
    </row>
    <row r="184" spans="1:10" s="88" customFormat="1" ht="20.100000000000001" customHeight="1" x14ac:dyDescent="0.25">
      <c r="A184" s="24">
        <v>12</v>
      </c>
      <c r="B184" s="24" t="s">
        <v>78</v>
      </c>
      <c r="C184" s="89">
        <v>0.58333333333333337</v>
      </c>
      <c r="D184" s="63" t="s">
        <v>680</v>
      </c>
      <c r="E184" s="79" t="s">
        <v>215</v>
      </c>
      <c r="F184" s="94" t="s">
        <v>973</v>
      </c>
      <c r="G184" s="63" t="s">
        <v>214</v>
      </c>
      <c r="I184" s="129"/>
      <c r="J184" s="129"/>
    </row>
    <row r="185" spans="1:10" s="88" customFormat="1" ht="20.100000000000001" customHeight="1" x14ac:dyDescent="0.25">
      <c r="A185" s="24">
        <v>12</v>
      </c>
      <c r="B185" s="24" t="s">
        <v>78</v>
      </c>
      <c r="C185" s="89">
        <v>0.58333333333333337</v>
      </c>
      <c r="D185" s="63" t="s">
        <v>680</v>
      </c>
      <c r="E185" s="79" t="s">
        <v>215</v>
      </c>
      <c r="F185" s="94" t="s">
        <v>972</v>
      </c>
      <c r="G185" s="63" t="s">
        <v>214</v>
      </c>
      <c r="I185" s="129"/>
      <c r="J185" s="129"/>
    </row>
    <row r="186" spans="1:10" s="88" customFormat="1" ht="20.100000000000001" customHeight="1" x14ac:dyDescent="0.25">
      <c r="A186" s="87">
        <v>12</v>
      </c>
      <c r="B186" s="63" t="s">
        <v>78</v>
      </c>
      <c r="C186" s="89">
        <v>0.58333333333333337</v>
      </c>
      <c r="D186" s="63" t="s">
        <v>276</v>
      </c>
      <c r="E186" s="63" t="s">
        <v>275</v>
      </c>
      <c r="F186" s="80" t="s">
        <v>1039</v>
      </c>
      <c r="G186" s="63" t="s">
        <v>214</v>
      </c>
      <c r="I186" s="129"/>
      <c r="J186" s="129"/>
    </row>
    <row r="187" spans="1:10" s="88" customFormat="1" ht="20.100000000000001" customHeight="1" x14ac:dyDescent="0.25">
      <c r="A187" s="87">
        <v>12</v>
      </c>
      <c r="B187" s="63" t="s">
        <v>78</v>
      </c>
      <c r="C187" s="89">
        <v>0.58333333333333337</v>
      </c>
      <c r="D187" s="63" t="s">
        <v>276</v>
      </c>
      <c r="E187" s="63" t="s">
        <v>300</v>
      </c>
      <c r="F187" s="80" t="s">
        <v>976</v>
      </c>
      <c r="G187" s="63" t="s">
        <v>214</v>
      </c>
      <c r="I187" s="129"/>
      <c r="J187" s="129"/>
    </row>
    <row r="188" spans="1:10" s="88" customFormat="1" ht="20.100000000000001" customHeight="1" x14ac:dyDescent="0.25">
      <c r="A188" s="87">
        <v>12</v>
      </c>
      <c r="B188" s="63" t="s">
        <v>78</v>
      </c>
      <c r="C188" s="89">
        <v>0.58333333333333337</v>
      </c>
      <c r="D188" s="63" t="s">
        <v>276</v>
      </c>
      <c r="E188" s="63" t="s">
        <v>300</v>
      </c>
      <c r="F188" s="80" t="s">
        <v>979</v>
      </c>
      <c r="G188" s="63" t="s">
        <v>214</v>
      </c>
      <c r="I188" s="129"/>
      <c r="J188" s="129"/>
    </row>
    <row r="189" spans="1:10" s="88" customFormat="1" ht="20.100000000000001" customHeight="1" x14ac:dyDescent="0.25">
      <c r="A189" s="87">
        <v>12</v>
      </c>
      <c r="B189" s="63" t="s">
        <v>78</v>
      </c>
      <c r="C189" s="89">
        <v>0.58333333333333337</v>
      </c>
      <c r="D189" s="63" t="s">
        <v>276</v>
      </c>
      <c r="E189" s="63" t="s">
        <v>275</v>
      </c>
      <c r="F189" s="80" t="s">
        <v>1040</v>
      </c>
      <c r="G189" s="63" t="s">
        <v>214</v>
      </c>
      <c r="I189" s="129"/>
      <c r="J189" s="129"/>
    </row>
    <row r="190" spans="1:10" s="88" customFormat="1" ht="20.100000000000001" customHeight="1" x14ac:dyDescent="0.25">
      <c r="A190" s="24">
        <v>12</v>
      </c>
      <c r="B190" s="24" t="s">
        <v>78</v>
      </c>
      <c r="C190" s="89">
        <v>0.58333333333333337</v>
      </c>
      <c r="D190" s="63" t="s">
        <v>646</v>
      </c>
      <c r="E190" s="63" t="s">
        <v>142</v>
      </c>
      <c r="F190" s="94" t="s">
        <v>995</v>
      </c>
      <c r="G190" s="63" t="s">
        <v>214</v>
      </c>
      <c r="I190" s="129"/>
      <c r="J190" s="129"/>
    </row>
    <row r="191" spans="1:10" s="88" customFormat="1" ht="20.100000000000001" customHeight="1" x14ac:dyDescent="0.25">
      <c r="A191" s="24">
        <v>12</v>
      </c>
      <c r="B191" s="24" t="s">
        <v>78</v>
      </c>
      <c r="C191" s="89">
        <v>0.58333333333333337</v>
      </c>
      <c r="D191" s="63" t="s">
        <v>646</v>
      </c>
      <c r="E191" s="63" t="s">
        <v>142</v>
      </c>
      <c r="F191" s="94" t="s">
        <v>652</v>
      </c>
      <c r="G191" s="63" t="s">
        <v>214</v>
      </c>
      <c r="I191" s="129"/>
      <c r="J191" s="129"/>
    </row>
    <row r="192" spans="1:10" s="88" customFormat="1" ht="20.100000000000001" customHeight="1" x14ac:dyDescent="0.25">
      <c r="A192" s="24">
        <v>12</v>
      </c>
      <c r="B192" s="24" t="s">
        <v>78</v>
      </c>
      <c r="C192" s="89">
        <v>0.58333333333333337</v>
      </c>
      <c r="D192" s="63" t="s">
        <v>646</v>
      </c>
      <c r="E192" s="63" t="s">
        <v>142</v>
      </c>
      <c r="F192" s="94" t="s">
        <v>881</v>
      </c>
      <c r="G192" s="63" t="s">
        <v>214</v>
      </c>
      <c r="I192" s="129"/>
      <c r="J192" s="129"/>
    </row>
    <row r="193" spans="1:10" s="88" customFormat="1" ht="20.100000000000001" customHeight="1" x14ac:dyDescent="0.25">
      <c r="A193" s="24">
        <v>12</v>
      </c>
      <c r="B193" s="24" t="s">
        <v>78</v>
      </c>
      <c r="C193" s="89">
        <v>0.58333333333333337</v>
      </c>
      <c r="D193" s="63" t="s">
        <v>646</v>
      </c>
      <c r="E193" s="63" t="s">
        <v>142</v>
      </c>
      <c r="F193" s="94" t="s">
        <v>878</v>
      </c>
      <c r="G193" s="63" t="s">
        <v>214</v>
      </c>
      <c r="I193" s="129"/>
      <c r="J193" s="129"/>
    </row>
    <row r="194" spans="1:10" s="88" customFormat="1" ht="20.100000000000001" customHeight="1" x14ac:dyDescent="0.25">
      <c r="A194" s="24">
        <v>13</v>
      </c>
      <c r="B194" s="24" t="s">
        <v>79</v>
      </c>
      <c r="C194" s="89">
        <v>0.59027777777777779</v>
      </c>
      <c r="D194" s="79" t="s">
        <v>635</v>
      </c>
      <c r="E194" s="63" t="s">
        <v>507</v>
      </c>
      <c r="F194" s="94" t="s">
        <v>904</v>
      </c>
      <c r="G194" s="63" t="s">
        <v>214</v>
      </c>
      <c r="I194" s="129"/>
      <c r="J194" s="129"/>
    </row>
    <row r="195" spans="1:10" s="88" customFormat="1" ht="20.100000000000001" customHeight="1" x14ac:dyDescent="0.25">
      <c r="A195" s="24">
        <v>13</v>
      </c>
      <c r="B195" s="24" t="s">
        <v>79</v>
      </c>
      <c r="C195" s="89">
        <v>0.59027777777777779</v>
      </c>
      <c r="D195" s="79" t="s">
        <v>635</v>
      </c>
      <c r="E195" s="63" t="s">
        <v>507</v>
      </c>
      <c r="F195" s="94" t="s">
        <v>570</v>
      </c>
      <c r="G195" s="63" t="s">
        <v>214</v>
      </c>
      <c r="I195" s="129"/>
      <c r="J195" s="129"/>
    </row>
    <row r="196" spans="1:10" s="88" customFormat="1" ht="20.100000000000001" customHeight="1" x14ac:dyDescent="0.25">
      <c r="A196" s="24">
        <v>13</v>
      </c>
      <c r="B196" s="24" t="s">
        <v>79</v>
      </c>
      <c r="C196" s="89">
        <v>0.59027777777777779</v>
      </c>
      <c r="D196" s="79" t="s">
        <v>635</v>
      </c>
      <c r="E196" s="63" t="s">
        <v>507</v>
      </c>
      <c r="F196" s="94" t="s">
        <v>911</v>
      </c>
      <c r="G196" s="63" t="s">
        <v>214</v>
      </c>
      <c r="I196" s="129"/>
      <c r="J196" s="129"/>
    </row>
    <row r="197" spans="1:10" s="88" customFormat="1" ht="20.100000000000001" customHeight="1" x14ac:dyDescent="0.25">
      <c r="A197" s="24">
        <v>13</v>
      </c>
      <c r="B197" s="24" t="s">
        <v>79</v>
      </c>
      <c r="C197" s="89">
        <v>0.59027777777777779</v>
      </c>
      <c r="D197" s="79" t="s">
        <v>635</v>
      </c>
      <c r="E197" s="63" t="s">
        <v>507</v>
      </c>
      <c r="F197" s="94" t="s">
        <v>595</v>
      </c>
      <c r="G197" s="63" t="s">
        <v>214</v>
      </c>
      <c r="I197" s="129"/>
      <c r="J197" s="129"/>
    </row>
    <row r="198" spans="1:10" s="88" customFormat="1" ht="20.100000000000001" customHeight="1" x14ac:dyDescent="0.25">
      <c r="A198" s="24">
        <v>13</v>
      </c>
      <c r="B198" s="24" t="s">
        <v>79</v>
      </c>
      <c r="C198" s="89">
        <v>0.59027777777777779</v>
      </c>
      <c r="D198" s="79" t="s">
        <v>636</v>
      </c>
      <c r="E198" s="63" t="s">
        <v>507</v>
      </c>
      <c r="F198" s="90" t="s">
        <v>579</v>
      </c>
      <c r="G198" s="63" t="s">
        <v>214</v>
      </c>
      <c r="I198" s="129"/>
      <c r="J198" s="129"/>
    </row>
    <row r="199" spans="1:10" s="88" customFormat="1" ht="20.100000000000001" customHeight="1" x14ac:dyDescent="0.25">
      <c r="A199" s="24">
        <v>13</v>
      </c>
      <c r="B199" s="24" t="s">
        <v>79</v>
      </c>
      <c r="C199" s="89">
        <v>0.59027777777777779</v>
      </c>
      <c r="D199" s="79" t="s">
        <v>636</v>
      </c>
      <c r="E199" s="63" t="s">
        <v>507</v>
      </c>
      <c r="F199" s="90" t="s">
        <v>1078</v>
      </c>
      <c r="G199" s="63" t="s">
        <v>214</v>
      </c>
      <c r="I199" s="129"/>
      <c r="J199" s="129"/>
    </row>
    <row r="200" spans="1:10" s="88" customFormat="1" ht="20.100000000000001" customHeight="1" x14ac:dyDescent="0.25">
      <c r="A200" s="24">
        <v>13</v>
      </c>
      <c r="B200" s="24" t="s">
        <v>79</v>
      </c>
      <c r="C200" s="89">
        <v>0.59027777777777779</v>
      </c>
      <c r="D200" s="79" t="s">
        <v>636</v>
      </c>
      <c r="E200" s="63" t="s">
        <v>507</v>
      </c>
      <c r="F200" s="90" t="s">
        <v>1079</v>
      </c>
      <c r="G200" s="63" t="s">
        <v>214</v>
      </c>
      <c r="I200" s="129"/>
      <c r="J200" s="129"/>
    </row>
    <row r="201" spans="1:10" s="88" customFormat="1" ht="20.100000000000001" customHeight="1" x14ac:dyDescent="0.25">
      <c r="A201" s="24">
        <v>13</v>
      </c>
      <c r="B201" s="24" t="s">
        <v>79</v>
      </c>
      <c r="C201" s="89">
        <v>0.59027777777777779</v>
      </c>
      <c r="D201" s="79" t="s">
        <v>636</v>
      </c>
      <c r="E201" s="63" t="s">
        <v>507</v>
      </c>
      <c r="F201" s="90" t="s">
        <v>1080</v>
      </c>
      <c r="G201" s="63" t="s">
        <v>214</v>
      </c>
      <c r="I201" s="129"/>
      <c r="J201" s="129"/>
    </row>
    <row r="202" spans="1:10" s="88" customFormat="1" ht="20.100000000000001" customHeight="1" x14ac:dyDescent="0.25">
      <c r="A202" s="24">
        <v>13</v>
      </c>
      <c r="B202" s="24" t="s">
        <v>79</v>
      </c>
      <c r="C202" s="89">
        <v>0.59027777777777779</v>
      </c>
      <c r="D202" s="63" t="s">
        <v>680</v>
      </c>
      <c r="E202" s="79" t="s">
        <v>215</v>
      </c>
      <c r="F202" s="94" t="s">
        <v>1033</v>
      </c>
      <c r="G202" s="63" t="s">
        <v>214</v>
      </c>
      <c r="I202" s="129"/>
      <c r="J202" s="129"/>
    </row>
    <row r="203" spans="1:10" s="88" customFormat="1" ht="20.100000000000001" customHeight="1" x14ac:dyDescent="0.25">
      <c r="A203" s="24">
        <v>13</v>
      </c>
      <c r="B203" s="24" t="s">
        <v>79</v>
      </c>
      <c r="C203" s="89">
        <v>0.59027777777777779</v>
      </c>
      <c r="D203" s="63" t="s">
        <v>680</v>
      </c>
      <c r="E203" s="79" t="s">
        <v>215</v>
      </c>
      <c r="F203" s="94" t="s">
        <v>1032</v>
      </c>
      <c r="G203" s="63" t="s">
        <v>214</v>
      </c>
      <c r="I203" s="129"/>
      <c r="J203" s="129"/>
    </row>
    <row r="204" spans="1:10" s="88" customFormat="1" ht="20.100000000000001" customHeight="1" x14ac:dyDescent="0.25">
      <c r="A204" s="24">
        <v>13</v>
      </c>
      <c r="B204" s="24" t="s">
        <v>79</v>
      </c>
      <c r="C204" s="89">
        <v>0.59027777777777779</v>
      </c>
      <c r="D204" s="63" t="s">
        <v>680</v>
      </c>
      <c r="E204" s="79" t="s">
        <v>215</v>
      </c>
      <c r="F204" s="94" t="s">
        <v>984</v>
      </c>
      <c r="G204" s="63" t="s">
        <v>214</v>
      </c>
      <c r="I204" s="129"/>
      <c r="J204" s="129"/>
    </row>
    <row r="205" spans="1:10" s="88" customFormat="1" ht="20.100000000000001" customHeight="1" x14ac:dyDescent="0.25">
      <c r="A205" s="24">
        <v>13</v>
      </c>
      <c r="B205" s="24" t="s">
        <v>79</v>
      </c>
      <c r="C205" s="89">
        <v>0.59027777777777779</v>
      </c>
      <c r="D205" s="63" t="s">
        <v>680</v>
      </c>
      <c r="E205" s="79" t="s">
        <v>215</v>
      </c>
      <c r="F205" s="94" t="s">
        <v>1031</v>
      </c>
      <c r="G205" s="63" t="s">
        <v>214</v>
      </c>
      <c r="I205" s="129"/>
      <c r="J205" s="129"/>
    </row>
    <row r="206" spans="1:10" s="88" customFormat="1" ht="20.100000000000001" customHeight="1" x14ac:dyDescent="0.25">
      <c r="A206" s="24">
        <v>14</v>
      </c>
      <c r="B206" s="24" t="s">
        <v>80</v>
      </c>
      <c r="C206" s="89">
        <v>0.59722222222222221</v>
      </c>
      <c r="D206" s="79" t="s">
        <v>634</v>
      </c>
      <c r="E206" s="63" t="s">
        <v>507</v>
      </c>
      <c r="F206" s="94" t="s">
        <v>902</v>
      </c>
      <c r="G206" s="63" t="s">
        <v>214</v>
      </c>
      <c r="I206" s="129"/>
      <c r="J206" s="129"/>
    </row>
    <row r="207" spans="1:10" s="88" customFormat="1" ht="20.100000000000001" customHeight="1" x14ac:dyDescent="0.25">
      <c r="A207" s="24">
        <v>14</v>
      </c>
      <c r="B207" s="24" t="s">
        <v>80</v>
      </c>
      <c r="C207" s="89">
        <v>0.59722222222222221</v>
      </c>
      <c r="D207" s="79" t="s">
        <v>634</v>
      </c>
      <c r="E207" s="63" t="s">
        <v>507</v>
      </c>
      <c r="F207" s="94" t="s">
        <v>550</v>
      </c>
      <c r="G207" s="63" t="s">
        <v>214</v>
      </c>
      <c r="I207" s="129"/>
      <c r="J207" s="129"/>
    </row>
    <row r="208" spans="1:10" s="88" customFormat="1" ht="20.100000000000001" customHeight="1" x14ac:dyDescent="0.25">
      <c r="A208" s="24">
        <v>14</v>
      </c>
      <c r="B208" s="24" t="s">
        <v>80</v>
      </c>
      <c r="C208" s="89">
        <v>0.59722222222222221</v>
      </c>
      <c r="D208" s="79" t="s">
        <v>634</v>
      </c>
      <c r="E208" s="63" t="s">
        <v>507</v>
      </c>
      <c r="F208" s="94" t="s">
        <v>907</v>
      </c>
      <c r="G208" s="63" t="s">
        <v>214</v>
      </c>
      <c r="I208" s="129"/>
      <c r="J208" s="129"/>
    </row>
    <row r="209" spans="1:10" s="88" customFormat="1" ht="20.100000000000001" customHeight="1" x14ac:dyDescent="0.25">
      <c r="A209" s="24">
        <v>14</v>
      </c>
      <c r="B209" s="24" t="s">
        <v>80</v>
      </c>
      <c r="C209" s="89">
        <v>0.59722222222222221</v>
      </c>
      <c r="D209" s="79" t="s">
        <v>634</v>
      </c>
      <c r="E209" s="63" t="s">
        <v>507</v>
      </c>
      <c r="F209" s="94" t="s">
        <v>614</v>
      </c>
      <c r="G209" s="63" t="s">
        <v>214</v>
      </c>
      <c r="I209" s="129"/>
      <c r="J209" s="129"/>
    </row>
    <row r="210" spans="1:10" s="88" customFormat="1" ht="20.100000000000001" customHeight="1" x14ac:dyDescent="0.25">
      <c r="A210" s="24">
        <v>14</v>
      </c>
      <c r="B210" s="24" t="s">
        <v>80</v>
      </c>
      <c r="C210" s="89">
        <v>0.59722222222222221</v>
      </c>
      <c r="D210" s="79" t="s">
        <v>634</v>
      </c>
      <c r="E210" s="63" t="s">
        <v>507</v>
      </c>
      <c r="F210" s="90" t="s">
        <v>1062</v>
      </c>
      <c r="G210" s="63" t="s">
        <v>214</v>
      </c>
      <c r="I210" s="129"/>
      <c r="J210" s="129"/>
    </row>
    <row r="211" spans="1:10" s="88" customFormat="1" ht="20.100000000000001" customHeight="1" x14ac:dyDescent="0.25">
      <c r="A211" s="87">
        <v>14</v>
      </c>
      <c r="B211" s="63" t="s">
        <v>80</v>
      </c>
      <c r="C211" s="89">
        <v>0.59722222222222221</v>
      </c>
      <c r="D211" s="63" t="s">
        <v>145</v>
      </c>
      <c r="E211" s="79" t="s">
        <v>247</v>
      </c>
      <c r="F211" s="90" t="s">
        <v>245</v>
      </c>
      <c r="G211" s="79" t="s">
        <v>86</v>
      </c>
      <c r="I211" s="129"/>
      <c r="J211" s="129"/>
    </row>
    <row r="212" spans="1:10" s="88" customFormat="1" ht="20.100000000000001" customHeight="1" x14ac:dyDescent="0.25">
      <c r="A212" s="87">
        <v>14</v>
      </c>
      <c r="B212" s="63" t="s">
        <v>80</v>
      </c>
      <c r="C212" s="89">
        <v>0.59722222222222221</v>
      </c>
      <c r="D212" s="63" t="s">
        <v>145</v>
      </c>
      <c r="E212" s="79" t="s">
        <v>246</v>
      </c>
      <c r="F212" s="90" t="s">
        <v>1075</v>
      </c>
      <c r="G212" s="79" t="s">
        <v>86</v>
      </c>
      <c r="I212" s="129"/>
      <c r="J212" s="129"/>
    </row>
    <row r="213" spans="1:10" s="88" customFormat="1" ht="20.100000000000001" customHeight="1" x14ac:dyDescent="0.25">
      <c r="A213" s="87">
        <v>14</v>
      </c>
      <c r="B213" s="63" t="s">
        <v>80</v>
      </c>
      <c r="C213" s="89">
        <v>0.59722222222222221</v>
      </c>
      <c r="D213" s="63" t="s">
        <v>145</v>
      </c>
      <c r="E213" s="79" t="s">
        <v>240</v>
      </c>
      <c r="F213" s="90" t="s">
        <v>1071</v>
      </c>
      <c r="G213" s="79" t="s">
        <v>86</v>
      </c>
      <c r="I213" s="129"/>
      <c r="J213" s="129"/>
    </row>
    <row r="214" spans="1:10" s="88" customFormat="1" ht="20.100000000000001" customHeight="1" x14ac:dyDescent="0.25">
      <c r="A214" s="87">
        <v>14</v>
      </c>
      <c r="B214" s="63" t="s">
        <v>80</v>
      </c>
      <c r="C214" s="89">
        <v>0.59722222222222221</v>
      </c>
      <c r="D214" s="63" t="s">
        <v>145</v>
      </c>
      <c r="E214" s="79" t="s">
        <v>222</v>
      </c>
      <c r="F214" s="90" t="s">
        <v>1070</v>
      </c>
      <c r="G214" s="79" t="s">
        <v>86</v>
      </c>
      <c r="I214" s="129"/>
      <c r="J214" s="129"/>
    </row>
    <row r="215" spans="1:10" s="88" customFormat="1" ht="20.100000000000001" customHeight="1" x14ac:dyDescent="0.25">
      <c r="A215" s="87">
        <v>14</v>
      </c>
      <c r="B215" s="63" t="s">
        <v>80</v>
      </c>
      <c r="C215" s="89">
        <v>0.59722222222222221</v>
      </c>
      <c r="D215" s="63" t="s">
        <v>145</v>
      </c>
      <c r="E215" s="79" t="s">
        <v>240</v>
      </c>
      <c r="F215" s="90" t="s">
        <v>1060</v>
      </c>
      <c r="G215" s="79" t="s">
        <v>86</v>
      </c>
      <c r="I215" s="129"/>
      <c r="J215" s="129"/>
    </row>
    <row r="216" spans="1:10" s="88" customFormat="1" ht="20.100000000000001" customHeight="1" x14ac:dyDescent="0.25">
      <c r="A216" s="63">
        <v>14</v>
      </c>
      <c r="B216" s="79" t="s">
        <v>80</v>
      </c>
      <c r="C216" s="89">
        <v>0.59722222222222221</v>
      </c>
      <c r="D216" s="63" t="s">
        <v>276</v>
      </c>
      <c r="E216" s="63" t="s">
        <v>277</v>
      </c>
      <c r="F216" s="80" t="s">
        <v>1050</v>
      </c>
      <c r="G216" s="63" t="s">
        <v>214</v>
      </c>
      <c r="I216" s="129"/>
      <c r="J216" s="129"/>
    </row>
    <row r="217" spans="1:10" s="88" customFormat="1" ht="20.100000000000001" customHeight="1" x14ac:dyDescent="0.25">
      <c r="A217" s="63">
        <v>14</v>
      </c>
      <c r="B217" s="79" t="s">
        <v>80</v>
      </c>
      <c r="C217" s="89">
        <v>0.59722222222222221</v>
      </c>
      <c r="D217" s="63" t="s">
        <v>276</v>
      </c>
      <c r="E217" s="63" t="s">
        <v>184</v>
      </c>
      <c r="F217" s="80" t="s">
        <v>833</v>
      </c>
      <c r="G217" s="63" t="s">
        <v>214</v>
      </c>
      <c r="I217" s="129"/>
      <c r="J217" s="129"/>
    </row>
    <row r="218" spans="1:10" s="88" customFormat="1" ht="20.100000000000001" customHeight="1" x14ac:dyDescent="0.25">
      <c r="A218" s="63">
        <v>14</v>
      </c>
      <c r="B218" s="79" t="s">
        <v>80</v>
      </c>
      <c r="C218" s="89">
        <v>0.59722222222222221</v>
      </c>
      <c r="D218" s="63" t="s">
        <v>276</v>
      </c>
      <c r="E218" s="63" t="s">
        <v>275</v>
      </c>
      <c r="F218" s="80" t="s">
        <v>1010</v>
      </c>
      <c r="G218" s="63" t="s">
        <v>214</v>
      </c>
      <c r="I218" s="129"/>
      <c r="J218" s="129"/>
    </row>
    <row r="219" spans="1:10" s="88" customFormat="1" ht="20.100000000000001" customHeight="1" x14ac:dyDescent="0.25">
      <c r="A219" s="63">
        <v>14</v>
      </c>
      <c r="B219" s="79" t="s">
        <v>80</v>
      </c>
      <c r="C219" s="89">
        <v>0.59722222222222221</v>
      </c>
      <c r="D219" s="63" t="s">
        <v>276</v>
      </c>
      <c r="E219" s="63" t="s">
        <v>278</v>
      </c>
      <c r="F219" s="80" t="s">
        <v>1059</v>
      </c>
      <c r="G219" s="63" t="s">
        <v>214</v>
      </c>
      <c r="I219" s="129"/>
      <c r="J219" s="129"/>
    </row>
    <row r="220" spans="1:10" s="88" customFormat="1" ht="20.100000000000001" customHeight="1" x14ac:dyDescent="0.25">
      <c r="A220" s="63">
        <v>14</v>
      </c>
      <c r="B220" s="79" t="s">
        <v>80</v>
      </c>
      <c r="C220" s="89">
        <v>0.59722222222222221</v>
      </c>
      <c r="D220" s="63" t="s">
        <v>276</v>
      </c>
      <c r="E220" s="63" t="s">
        <v>277</v>
      </c>
      <c r="F220" s="80" t="s">
        <v>1053</v>
      </c>
      <c r="G220" s="63" t="s">
        <v>214</v>
      </c>
      <c r="I220" s="129"/>
      <c r="J220" s="129"/>
    </row>
    <row r="221" spans="1:10" s="88" customFormat="1" ht="20.100000000000001" customHeight="1" x14ac:dyDescent="0.25">
      <c r="A221" s="87">
        <v>15</v>
      </c>
      <c r="B221" s="63" t="s">
        <v>81</v>
      </c>
      <c r="C221" s="89">
        <v>0.60416666666666663</v>
      </c>
      <c r="D221" s="63" t="s">
        <v>417</v>
      </c>
      <c r="E221" s="63" t="s">
        <v>275</v>
      </c>
      <c r="F221" s="80" t="s">
        <v>774</v>
      </c>
      <c r="G221" s="79" t="s">
        <v>214</v>
      </c>
      <c r="I221" s="129"/>
      <c r="J221" s="129"/>
    </row>
    <row r="222" spans="1:10" s="88" customFormat="1" ht="20.100000000000001" customHeight="1" x14ac:dyDescent="0.25">
      <c r="A222" s="87">
        <v>15</v>
      </c>
      <c r="B222" s="63" t="s">
        <v>81</v>
      </c>
      <c r="C222" s="89">
        <v>0.60416666666666663</v>
      </c>
      <c r="D222" s="63" t="s">
        <v>417</v>
      </c>
      <c r="E222" s="63" t="s">
        <v>275</v>
      </c>
      <c r="F222" s="80" t="s">
        <v>780</v>
      </c>
      <c r="G222" s="79" t="s">
        <v>214</v>
      </c>
      <c r="I222" s="129"/>
      <c r="J222" s="129"/>
    </row>
    <row r="223" spans="1:10" s="88" customFormat="1" ht="20.100000000000001" customHeight="1" x14ac:dyDescent="0.25">
      <c r="A223" s="87">
        <v>15</v>
      </c>
      <c r="B223" s="63" t="s">
        <v>81</v>
      </c>
      <c r="C223" s="89">
        <v>0.60416666666666663</v>
      </c>
      <c r="D223" s="63" t="s">
        <v>417</v>
      </c>
      <c r="E223" s="63" t="s">
        <v>275</v>
      </c>
      <c r="F223" s="80" t="s">
        <v>787</v>
      </c>
      <c r="G223" s="79" t="s">
        <v>214</v>
      </c>
      <c r="I223" s="129"/>
      <c r="J223" s="129"/>
    </row>
    <row r="224" spans="1:10" s="88" customFormat="1" ht="20.100000000000001" customHeight="1" x14ac:dyDescent="0.25">
      <c r="A224" s="87">
        <v>15</v>
      </c>
      <c r="B224" s="63" t="s">
        <v>81</v>
      </c>
      <c r="C224" s="89">
        <v>0.60416666666666663</v>
      </c>
      <c r="D224" s="63" t="s">
        <v>417</v>
      </c>
      <c r="E224" s="63" t="s">
        <v>275</v>
      </c>
      <c r="F224" s="80" t="s">
        <v>799</v>
      </c>
      <c r="G224" s="79" t="s">
        <v>214</v>
      </c>
      <c r="I224" s="129"/>
      <c r="J224" s="129"/>
    </row>
    <row r="225" spans="1:10" s="88" customFormat="1" ht="20.100000000000001" customHeight="1" x14ac:dyDescent="0.25">
      <c r="A225" s="79">
        <v>15</v>
      </c>
      <c r="B225" s="79" t="s">
        <v>81</v>
      </c>
      <c r="C225" s="92">
        <v>0.60416666666666663</v>
      </c>
      <c r="D225" s="63" t="s">
        <v>262</v>
      </c>
      <c r="E225" s="79" t="s">
        <v>189</v>
      </c>
      <c r="F225" s="80" t="s">
        <v>191</v>
      </c>
      <c r="G225" s="79" t="s">
        <v>86</v>
      </c>
      <c r="I225" s="129"/>
      <c r="J225" s="129"/>
    </row>
    <row r="226" spans="1:10" s="88" customFormat="1" ht="20.100000000000001" customHeight="1" x14ac:dyDescent="0.25">
      <c r="A226" s="79">
        <v>15</v>
      </c>
      <c r="B226" s="79" t="s">
        <v>81</v>
      </c>
      <c r="C226" s="92">
        <v>0.60416666666666663</v>
      </c>
      <c r="D226" s="63" t="s">
        <v>262</v>
      </c>
      <c r="E226" s="79" t="s">
        <v>189</v>
      </c>
      <c r="F226" s="80" t="s">
        <v>806</v>
      </c>
      <c r="G226" s="79" t="s">
        <v>86</v>
      </c>
      <c r="I226" s="129"/>
      <c r="J226" s="129"/>
    </row>
    <row r="227" spans="1:10" s="88" customFormat="1" ht="20.100000000000001" customHeight="1" x14ac:dyDescent="0.25">
      <c r="A227" s="79">
        <v>15</v>
      </c>
      <c r="B227" s="79" t="s">
        <v>81</v>
      </c>
      <c r="C227" s="92">
        <v>0.60416666666666663</v>
      </c>
      <c r="D227" s="63" t="s">
        <v>262</v>
      </c>
      <c r="E227" s="79" t="s">
        <v>189</v>
      </c>
      <c r="F227" s="80" t="s">
        <v>199</v>
      </c>
      <c r="G227" s="79" t="s">
        <v>86</v>
      </c>
      <c r="I227" s="129"/>
      <c r="J227" s="129"/>
    </row>
    <row r="228" spans="1:10" s="88" customFormat="1" ht="20.100000000000001" customHeight="1" x14ac:dyDescent="0.25">
      <c r="A228" s="79">
        <v>15</v>
      </c>
      <c r="B228" s="79" t="s">
        <v>81</v>
      </c>
      <c r="C228" s="92">
        <v>0.60416666666666663</v>
      </c>
      <c r="D228" s="63" t="s">
        <v>262</v>
      </c>
      <c r="E228" s="79" t="s">
        <v>189</v>
      </c>
      <c r="F228" s="80" t="s">
        <v>201</v>
      </c>
      <c r="G228" s="79" t="s">
        <v>86</v>
      </c>
      <c r="I228" s="129"/>
      <c r="J228" s="129"/>
    </row>
    <row r="229" spans="1:10" s="88" customFormat="1" ht="20.100000000000001" customHeight="1" x14ac:dyDescent="0.25">
      <c r="A229" s="24">
        <v>15</v>
      </c>
      <c r="B229" s="24" t="s">
        <v>81</v>
      </c>
      <c r="C229" s="92">
        <v>0.60416666666666663</v>
      </c>
      <c r="D229" s="79" t="s">
        <v>635</v>
      </c>
      <c r="E229" s="63" t="s">
        <v>507</v>
      </c>
      <c r="F229" s="94" t="s">
        <v>539</v>
      </c>
      <c r="G229" s="63" t="s">
        <v>214</v>
      </c>
      <c r="I229" s="129"/>
      <c r="J229" s="129"/>
    </row>
    <row r="230" spans="1:10" s="88" customFormat="1" ht="20.100000000000001" customHeight="1" x14ac:dyDescent="0.25">
      <c r="A230" s="24">
        <v>15</v>
      </c>
      <c r="B230" s="24" t="s">
        <v>81</v>
      </c>
      <c r="C230" s="92">
        <v>0.60416666666666663</v>
      </c>
      <c r="D230" s="79" t="s">
        <v>635</v>
      </c>
      <c r="E230" s="63" t="s">
        <v>507</v>
      </c>
      <c r="F230" s="94" t="s">
        <v>905</v>
      </c>
      <c r="G230" s="63" t="s">
        <v>214</v>
      </c>
      <c r="I230" s="129"/>
      <c r="J230" s="129"/>
    </row>
    <row r="231" spans="1:10" s="88" customFormat="1" ht="20.100000000000001" customHeight="1" x14ac:dyDescent="0.25">
      <c r="A231" s="24">
        <v>15</v>
      </c>
      <c r="B231" s="24" t="s">
        <v>81</v>
      </c>
      <c r="C231" s="92">
        <v>0.60416666666666663</v>
      </c>
      <c r="D231" s="79" t="s">
        <v>635</v>
      </c>
      <c r="E231" s="63" t="s">
        <v>507</v>
      </c>
      <c r="F231" s="94" t="s">
        <v>906</v>
      </c>
      <c r="G231" s="63" t="s">
        <v>214</v>
      </c>
      <c r="I231" s="129"/>
      <c r="J231" s="129"/>
    </row>
    <row r="232" spans="1:10" s="88" customFormat="1" ht="20.100000000000001" customHeight="1" x14ac:dyDescent="0.25">
      <c r="A232" s="24">
        <v>15</v>
      </c>
      <c r="B232" s="24" t="s">
        <v>81</v>
      </c>
      <c r="C232" s="92">
        <v>0.60416666666666663</v>
      </c>
      <c r="D232" s="79" t="s">
        <v>635</v>
      </c>
      <c r="E232" s="63" t="s">
        <v>507</v>
      </c>
      <c r="F232" s="94" t="s">
        <v>608</v>
      </c>
      <c r="G232" s="63" t="s">
        <v>214</v>
      </c>
      <c r="I232" s="129"/>
      <c r="J232" s="129"/>
    </row>
    <row r="233" spans="1:10" s="88" customFormat="1" ht="20.100000000000001" customHeight="1" x14ac:dyDescent="0.25">
      <c r="A233" s="24">
        <v>15</v>
      </c>
      <c r="B233" s="24" t="s">
        <v>81</v>
      </c>
      <c r="C233" s="92">
        <v>0.60416666666666663</v>
      </c>
      <c r="D233" s="79" t="s">
        <v>636</v>
      </c>
      <c r="E233" s="63" t="s">
        <v>507</v>
      </c>
      <c r="F233" s="94" t="s">
        <v>897</v>
      </c>
      <c r="G233" s="63" t="s">
        <v>214</v>
      </c>
      <c r="I233" s="129"/>
      <c r="J233" s="129"/>
    </row>
    <row r="234" spans="1:10" s="88" customFormat="1" ht="20.100000000000001" customHeight="1" x14ac:dyDescent="0.25">
      <c r="A234" s="24">
        <v>15</v>
      </c>
      <c r="B234" s="24" t="s">
        <v>81</v>
      </c>
      <c r="C234" s="92">
        <v>0.60416666666666663</v>
      </c>
      <c r="D234" s="79" t="s">
        <v>636</v>
      </c>
      <c r="E234" s="63" t="s">
        <v>507</v>
      </c>
      <c r="F234" s="94" t="s">
        <v>522</v>
      </c>
      <c r="G234" s="63" t="s">
        <v>214</v>
      </c>
      <c r="I234" s="129"/>
      <c r="J234" s="129"/>
    </row>
    <row r="235" spans="1:10" s="88" customFormat="1" ht="20.100000000000001" customHeight="1" x14ac:dyDescent="0.25">
      <c r="A235" s="24">
        <v>15</v>
      </c>
      <c r="B235" s="24" t="s">
        <v>81</v>
      </c>
      <c r="C235" s="92">
        <v>0.60416666666666663</v>
      </c>
      <c r="D235" s="79" t="s">
        <v>636</v>
      </c>
      <c r="E235" s="63" t="s">
        <v>507</v>
      </c>
      <c r="F235" s="94" t="s">
        <v>900</v>
      </c>
      <c r="G235" s="63" t="s">
        <v>214</v>
      </c>
      <c r="I235" s="129"/>
      <c r="J235" s="129"/>
    </row>
    <row r="236" spans="1:10" s="88" customFormat="1" ht="20.100000000000001" customHeight="1" x14ac:dyDescent="0.25">
      <c r="A236" s="24">
        <v>15</v>
      </c>
      <c r="B236" s="24" t="s">
        <v>81</v>
      </c>
      <c r="C236" s="92">
        <v>0.60416666666666663</v>
      </c>
      <c r="D236" s="79" t="s">
        <v>636</v>
      </c>
      <c r="E236" s="63" t="s">
        <v>507</v>
      </c>
      <c r="F236" s="94" t="s">
        <v>621</v>
      </c>
      <c r="G236" s="63" t="s">
        <v>214</v>
      </c>
      <c r="I236" s="129"/>
      <c r="J236" s="129"/>
    </row>
    <row r="237" spans="1:10" s="88" customFormat="1" ht="20.100000000000001" customHeight="1" x14ac:dyDescent="0.25">
      <c r="A237" s="79">
        <v>15</v>
      </c>
      <c r="B237" s="79" t="s">
        <v>81</v>
      </c>
      <c r="C237" s="92">
        <v>0.60416666666666663</v>
      </c>
      <c r="D237" s="79" t="s">
        <v>274</v>
      </c>
      <c r="E237" s="63" t="s">
        <v>184</v>
      </c>
      <c r="F237" s="80" t="s">
        <v>834</v>
      </c>
      <c r="G237" s="63" t="s">
        <v>214</v>
      </c>
      <c r="I237" s="129"/>
      <c r="J237" s="129"/>
    </row>
    <row r="238" spans="1:10" s="88" customFormat="1" ht="20.100000000000001" customHeight="1" x14ac:dyDescent="0.25">
      <c r="A238" s="79">
        <v>15</v>
      </c>
      <c r="B238" s="79" t="s">
        <v>81</v>
      </c>
      <c r="C238" s="92">
        <v>0.60416666666666663</v>
      </c>
      <c r="D238" s="79" t="s">
        <v>274</v>
      </c>
      <c r="E238" s="63" t="s">
        <v>184</v>
      </c>
      <c r="F238" s="80" t="s">
        <v>835</v>
      </c>
      <c r="G238" s="63" t="s">
        <v>214</v>
      </c>
      <c r="I238" s="129"/>
      <c r="J238" s="129"/>
    </row>
    <row r="239" spans="1:10" s="88" customFormat="1" ht="20.100000000000001" customHeight="1" x14ac:dyDescent="0.25">
      <c r="A239" s="79">
        <v>15</v>
      </c>
      <c r="B239" s="79" t="s">
        <v>81</v>
      </c>
      <c r="C239" s="92">
        <v>0.60416666666666663</v>
      </c>
      <c r="D239" s="79" t="s">
        <v>274</v>
      </c>
      <c r="E239" s="63" t="s">
        <v>184</v>
      </c>
      <c r="F239" s="80" t="s">
        <v>836</v>
      </c>
      <c r="G239" s="63" t="s">
        <v>214</v>
      </c>
      <c r="I239" s="129"/>
      <c r="J239" s="129"/>
    </row>
    <row r="240" spans="1:10" s="88" customFormat="1" ht="20.100000000000001" customHeight="1" x14ac:dyDescent="0.25">
      <c r="A240" s="79">
        <v>15</v>
      </c>
      <c r="B240" s="79" t="s">
        <v>81</v>
      </c>
      <c r="C240" s="92">
        <v>0.60416666666666663</v>
      </c>
      <c r="D240" s="79" t="s">
        <v>274</v>
      </c>
      <c r="E240" s="63" t="s">
        <v>184</v>
      </c>
      <c r="F240" s="80" t="s">
        <v>837</v>
      </c>
      <c r="G240" s="63" t="s">
        <v>214</v>
      </c>
      <c r="I240" s="129"/>
      <c r="J240" s="129"/>
    </row>
    <row r="241" spans="1:10" s="88" customFormat="1" ht="20.100000000000001" customHeight="1" x14ac:dyDescent="0.25">
      <c r="A241" s="63">
        <v>16</v>
      </c>
      <c r="B241" s="63" t="s">
        <v>82</v>
      </c>
      <c r="C241" s="89">
        <v>0.61111111111111105</v>
      </c>
      <c r="D241" s="63" t="s">
        <v>418</v>
      </c>
      <c r="E241" s="63" t="s">
        <v>275</v>
      </c>
      <c r="F241" s="80" t="s">
        <v>768</v>
      </c>
      <c r="G241" s="79" t="s">
        <v>214</v>
      </c>
      <c r="I241" s="129"/>
      <c r="J241" s="129"/>
    </row>
    <row r="242" spans="1:10" s="88" customFormat="1" ht="20.100000000000001" customHeight="1" x14ac:dyDescent="0.25">
      <c r="A242" s="63">
        <v>16</v>
      </c>
      <c r="B242" s="63" t="s">
        <v>82</v>
      </c>
      <c r="C242" s="89">
        <v>0.61111111111111105</v>
      </c>
      <c r="D242" s="63" t="s">
        <v>418</v>
      </c>
      <c r="E242" s="63" t="s">
        <v>275</v>
      </c>
      <c r="F242" s="80" t="s">
        <v>772</v>
      </c>
      <c r="G242" s="79" t="s">
        <v>214</v>
      </c>
      <c r="I242" s="129"/>
      <c r="J242" s="129"/>
    </row>
    <row r="243" spans="1:10" s="88" customFormat="1" ht="20.100000000000001" customHeight="1" x14ac:dyDescent="0.25">
      <c r="A243" s="63">
        <v>16</v>
      </c>
      <c r="B243" s="63" t="s">
        <v>82</v>
      </c>
      <c r="C243" s="89">
        <v>0.61111111111111105</v>
      </c>
      <c r="D243" s="63" t="s">
        <v>418</v>
      </c>
      <c r="E243" s="63" t="s">
        <v>275</v>
      </c>
      <c r="F243" s="80" t="s">
        <v>773</v>
      </c>
      <c r="G243" s="79" t="s">
        <v>214</v>
      </c>
      <c r="I243" s="129"/>
    </row>
    <row r="244" spans="1:10" s="88" customFormat="1" ht="20.100000000000001" customHeight="1" x14ac:dyDescent="0.25">
      <c r="A244" s="63">
        <v>16</v>
      </c>
      <c r="B244" s="63" t="s">
        <v>82</v>
      </c>
      <c r="C244" s="89">
        <v>0.61111111111111105</v>
      </c>
      <c r="D244" s="63" t="s">
        <v>418</v>
      </c>
      <c r="E244" s="63" t="s">
        <v>275</v>
      </c>
      <c r="F244" s="80" t="s">
        <v>786</v>
      </c>
      <c r="G244" s="79" t="s">
        <v>214</v>
      </c>
      <c r="I244" s="129"/>
    </row>
    <row r="245" spans="1:10" s="88" customFormat="1" ht="20.100000000000001" customHeight="1" x14ac:dyDescent="0.25">
      <c r="A245" s="63">
        <v>16</v>
      </c>
      <c r="B245" s="63" t="s">
        <v>82</v>
      </c>
      <c r="C245" s="89">
        <v>0.61111111111111105</v>
      </c>
      <c r="D245" s="63" t="s">
        <v>418</v>
      </c>
      <c r="E245" s="63" t="s">
        <v>275</v>
      </c>
      <c r="F245" s="80" t="s">
        <v>790</v>
      </c>
      <c r="G245" s="79" t="s">
        <v>214</v>
      </c>
      <c r="I245" s="129"/>
    </row>
    <row r="246" spans="1:10" s="88" customFormat="1" ht="20.100000000000001" customHeight="1" x14ac:dyDescent="0.25">
      <c r="A246" s="63">
        <v>16</v>
      </c>
      <c r="B246" s="63" t="s">
        <v>82</v>
      </c>
      <c r="C246" s="89">
        <v>0.61111111111111105</v>
      </c>
      <c r="D246" s="63" t="s">
        <v>418</v>
      </c>
      <c r="E246" s="63" t="s">
        <v>275</v>
      </c>
      <c r="F246" s="80" t="s">
        <v>791</v>
      </c>
      <c r="G246" s="79" t="s">
        <v>214</v>
      </c>
      <c r="I246" s="129"/>
    </row>
    <row r="247" spans="1:10" s="88" customFormat="1" ht="20.100000000000001" customHeight="1" x14ac:dyDescent="0.25">
      <c r="A247" s="63">
        <v>16</v>
      </c>
      <c r="B247" s="63" t="s">
        <v>82</v>
      </c>
      <c r="C247" s="89">
        <v>0.61111111111111105</v>
      </c>
      <c r="D247" s="63" t="s">
        <v>418</v>
      </c>
      <c r="E247" s="63" t="s">
        <v>275</v>
      </c>
      <c r="F247" s="80" t="s">
        <v>792</v>
      </c>
      <c r="G247" s="79" t="s">
        <v>214</v>
      </c>
      <c r="I247" s="129"/>
    </row>
    <row r="248" spans="1:10" s="88" customFormat="1" ht="20.100000000000001" customHeight="1" x14ac:dyDescent="0.25">
      <c r="A248" s="63">
        <v>16</v>
      </c>
      <c r="B248" s="63" t="s">
        <v>82</v>
      </c>
      <c r="C248" s="89">
        <v>0.61111111111111105</v>
      </c>
      <c r="D248" s="63" t="s">
        <v>418</v>
      </c>
      <c r="E248" s="63" t="s">
        <v>275</v>
      </c>
      <c r="F248" s="80" t="s">
        <v>801</v>
      </c>
      <c r="G248" s="79" t="s">
        <v>214</v>
      </c>
      <c r="I248" s="129"/>
    </row>
    <row r="249" spans="1:10" s="88" customFormat="1" ht="20.100000000000001" customHeight="1" x14ac:dyDescent="0.25">
      <c r="A249" s="63">
        <v>16</v>
      </c>
      <c r="B249" s="63" t="s">
        <v>82</v>
      </c>
      <c r="C249" s="89">
        <v>0.61111111111111105</v>
      </c>
      <c r="D249" s="63" t="s">
        <v>418</v>
      </c>
      <c r="E249" s="63" t="s">
        <v>275</v>
      </c>
      <c r="F249" s="80" t="s">
        <v>1021</v>
      </c>
      <c r="G249" s="79" t="s">
        <v>214</v>
      </c>
      <c r="I249" s="129"/>
    </row>
    <row r="250" spans="1:10" s="88" customFormat="1" ht="20.100000000000001" customHeight="1" x14ac:dyDescent="0.25">
      <c r="A250" s="63">
        <v>16</v>
      </c>
      <c r="B250" s="63" t="s">
        <v>82</v>
      </c>
      <c r="C250" s="89">
        <v>0.61111111111111105</v>
      </c>
      <c r="D250" s="79" t="s">
        <v>419</v>
      </c>
      <c r="E250" s="63" t="s">
        <v>275</v>
      </c>
      <c r="F250" s="80" t="s">
        <v>765</v>
      </c>
      <c r="G250" s="79" t="s">
        <v>214</v>
      </c>
      <c r="I250" s="129"/>
    </row>
    <row r="251" spans="1:10" s="88" customFormat="1" ht="20.100000000000001" customHeight="1" x14ac:dyDescent="0.25">
      <c r="A251" s="63">
        <v>16</v>
      </c>
      <c r="B251" s="63" t="s">
        <v>82</v>
      </c>
      <c r="C251" s="89">
        <v>0.61111111111111105</v>
      </c>
      <c r="D251" s="79" t="s">
        <v>419</v>
      </c>
      <c r="E251" s="63" t="s">
        <v>275</v>
      </c>
      <c r="F251" s="80" t="s">
        <v>766</v>
      </c>
      <c r="G251" s="79" t="s">
        <v>214</v>
      </c>
      <c r="I251" s="129"/>
    </row>
    <row r="252" spans="1:10" s="88" customFormat="1" ht="20.100000000000001" customHeight="1" x14ac:dyDescent="0.25">
      <c r="A252" s="63">
        <v>16</v>
      </c>
      <c r="B252" s="63" t="s">
        <v>82</v>
      </c>
      <c r="C252" s="89">
        <v>0.61111111111111105</v>
      </c>
      <c r="D252" s="79" t="s">
        <v>419</v>
      </c>
      <c r="E252" s="63" t="s">
        <v>275</v>
      </c>
      <c r="F252" s="80" t="s">
        <v>777</v>
      </c>
      <c r="G252" s="79" t="s">
        <v>214</v>
      </c>
      <c r="I252" s="129"/>
    </row>
    <row r="253" spans="1:10" s="88" customFormat="1" ht="20.100000000000001" customHeight="1" x14ac:dyDescent="0.25">
      <c r="A253" s="63">
        <v>16</v>
      </c>
      <c r="B253" s="63" t="s">
        <v>82</v>
      </c>
      <c r="C253" s="89">
        <v>0.61111111111111105</v>
      </c>
      <c r="D253" s="79" t="s">
        <v>419</v>
      </c>
      <c r="E253" s="63" t="s">
        <v>275</v>
      </c>
      <c r="F253" s="80" t="s">
        <v>778</v>
      </c>
      <c r="G253" s="79" t="s">
        <v>214</v>
      </c>
      <c r="I253" s="129"/>
    </row>
    <row r="254" spans="1:10" s="88" customFormat="1" ht="20.100000000000001" customHeight="1" x14ac:dyDescent="0.25">
      <c r="A254" s="63">
        <v>16</v>
      </c>
      <c r="B254" s="63" t="s">
        <v>82</v>
      </c>
      <c r="C254" s="89">
        <v>0.61111111111111105</v>
      </c>
      <c r="D254" s="79" t="s">
        <v>419</v>
      </c>
      <c r="E254" s="63" t="s">
        <v>275</v>
      </c>
      <c r="F254" s="80" t="s">
        <v>781</v>
      </c>
      <c r="G254" s="79" t="s">
        <v>214</v>
      </c>
      <c r="I254" s="129"/>
    </row>
    <row r="255" spans="1:10" s="88" customFormat="1" ht="20.100000000000001" customHeight="1" x14ac:dyDescent="0.25">
      <c r="A255" s="63">
        <v>16</v>
      </c>
      <c r="B255" s="63" t="s">
        <v>82</v>
      </c>
      <c r="C255" s="89">
        <v>0.61111111111111105</v>
      </c>
      <c r="D255" s="79" t="s">
        <v>419</v>
      </c>
      <c r="E255" s="63" t="s">
        <v>275</v>
      </c>
      <c r="F255" s="80" t="s">
        <v>782</v>
      </c>
      <c r="G255" s="79" t="s">
        <v>214</v>
      </c>
      <c r="I255" s="129"/>
    </row>
    <row r="256" spans="1:10" s="88" customFormat="1" ht="20.100000000000001" customHeight="1" x14ac:dyDescent="0.25">
      <c r="A256" s="63">
        <v>16</v>
      </c>
      <c r="B256" s="63" t="s">
        <v>82</v>
      </c>
      <c r="C256" s="89">
        <v>0.61111111111111105</v>
      </c>
      <c r="D256" s="79" t="s">
        <v>419</v>
      </c>
      <c r="E256" s="63" t="s">
        <v>275</v>
      </c>
      <c r="F256" s="80" t="s">
        <v>798</v>
      </c>
      <c r="G256" s="79" t="s">
        <v>214</v>
      </c>
      <c r="I256" s="129"/>
    </row>
    <row r="257" spans="1:9" s="88" customFormat="1" ht="20.100000000000001" customHeight="1" x14ac:dyDescent="0.25">
      <c r="A257" s="63">
        <v>16</v>
      </c>
      <c r="B257" s="63" t="s">
        <v>82</v>
      </c>
      <c r="C257" s="89">
        <v>0.61111111111111105</v>
      </c>
      <c r="D257" s="79" t="s">
        <v>419</v>
      </c>
      <c r="E257" s="63" t="s">
        <v>275</v>
      </c>
      <c r="F257" s="80" t="s">
        <v>800</v>
      </c>
      <c r="G257" s="79" t="s">
        <v>214</v>
      </c>
      <c r="I257" s="129"/>
    </row>
    <row r="258" spans="1:9" s="88" customFormat="1" ht="20.100000000000001" customHeight="1" x14ac:dyDescent="0.25">
      <c r="A258" s="63">
        <v>16</v>
      </c>
      <c r="B258" s="63" t="s">
        <v>82</v>
      </c>
      <c r="C258" s="89">
        <v>0.61111111111111105</v>
      </c>
      <c r="D258" s="79" t="s">
        <v>419</v>
      </c>
      <c r="E258" s="63" t="s">
        <v>275</v>
      </c>
      <c r="F258" s="80" t="s">
        <v>1056</v>
      </c>
      <c r="G258" s="79" t="s">
        <v>214</v>
      </c>
      <c r="I258" s="129"/>
    </row>
    <row r="259" spans="1:9" s="88" customFormat="1" ht="20.100000000000001" customHeight="1" x14ac:dyDescent="0.25">
      <c r="A259" s="24">
        <v>16</v>
      </c>
      <c r="B259" s="24" t="s">
        <v>82</v>
      </c>
      <c r="C259" s="92">
        <v>0.61111111111111105</v>
      </c>
      <c r="D259" s="79" t="s">
        <v>634</v>
      </c>
      <c r="E259" s="63" t="s">
        <v>507</v>
      </c>
      <c r="F259" s="94" t="s">
        <v>509</v>
      </c>
      <c r="G259" s="63" t="s">
        <v>214</v>
      </c>
      <c r="I259" s="129"/>
    </row>
    <row r="260" spans="1:9" s="88" customFormat="1" ht="20.100000000000001" customHeight="1" x14ac:dyDescent="0.25">
      <c r="A260" s="24">
        <v>16</v>
      </c>
      <c r="B260" s="24" t="s">
        <v>82</v>
      </c>
      <c r="C260" s="92">
        <v>0.61111111111111105</v>
      </c>
      <c r="D260" s="79" t="s">
        <v>634</v>
      </c>
      <c r="E260" s="63" t="s">
        <v>507</v>
      </c>
      <c r="F260" s="94" t="s">
        <v>899</v>
      </c>
      <c r="G260" s="63" t="s">
        <v>214</v>
      </c>
      <c r="I260" s="129"/>
    </row>
    <row r="261" spans="1:9" s="88" customFormat="1" ht="20.100000000000001" customHeight="1" x14ac:dyDescent="0.25">
      <c r="A261" s="24">
        <v>16</v>
      </c>
      <c r="B261" s="24" t="s">
        <v>82</v>
      </c>
      <c r="C261" s="92">
        <v>0.61111111111111105</v>
      </c>
      <c r="D261" s="79" t="s">
        <v>634</v>
      </c>
      <c r="E261" s="63" t="s">
        <v>507</v>
      </c>
      <c r="F261" s="94" t="s">
        <v>560</v>
      </c>
      <c r="G261" s="63" t="s">
        <v>214</v>
      </c>
      <c r="I261" s="129"/>
    </row>
    <row r="262" spans="1:9" s="88" customFormat="1" ht="20.100000000000001" customHeight="1" x14ac:dyDescent="0.25">
      <c r="A262" s="24">
        <v>16</v>
      </c>
      <c r="B262" s="24" t="s">
        <v>82</v>
      </c>
      <c r="C262" s="92">
        <v>0.61111111111111105</v>
      </c>
      <c r="D262" s="79" t="s">
        <v>634</v>
      </c>
      <c r="E262" s="63" t="s">
        <v>507</v>
      </c>
      <c r="F262" s="94" t="s">
        <v>592</v>
      </c>
      <c r="G262" s="63" t="s">
        <v>214</v>
      </c>
      <c r="I262" s="129"/>
    </row>
    <row r="263" spans="1:9" s="88" customFormat="1" ht="20.100000000000001" customHeight="1" x14ac:dyDescent="0.25">
      <c r="A263" s="24">
        <v>16</v>
      </c>
      <c r="B263" s="24" t="s">
        <v>82</v>
      </c>
      <c r="C263" s="92">
        <v>0.61111111111111105</v>
      </c>
      <c r="D263" s="79" t="s">
        <v>634</v>
      </c>
      <c r="E263" s="63" t="s">
        <v>507</v>
      </c>
      <c r="F263" s="94" t="s">
        <v>595</v>
      </c>
      <c r="G263" s="63" t="s">
        <v>214</v>
      </c>
      <c r="I263" s="129"/>
    </row>
    <row r="264" spans="1:9" s="88" customFormat="1" ht="20.100000000000001" customHeight="1" x14ac:dyDescent="0.25">
      <c r="A264" s="24">
        <v>16</v>
      </c>
      <c r="B264" s="24" t="s">
        <v>82</v>
      </c>
      <c r="C264" s="92">
        <v>0.61111111111111105</v>
      </c>
      <c r="D264" s="79" t="s">
        <v>634</v>
      </c>
      <c r="E264" s="63" t="s">
        <v>507</v>
      </c>
      <c r="F264" s="94" t="s">
        <v>604</v>
      </c>
      <c r="G264" s="63" t="s">
        <v>214</v>
      </c>
      <c r="I264" s="129"/>
    </row>
    <row r="265" spans="1:9" s="88" customFormat="1" ht="20.100000000000001" customHeight="1" x14ac:dyDescent="0.25">
      <c r="A265" s="24">
        <v>16</v>
      </c>
      <c r="B265" s="24" t="s">
        <v>82</v>
      </c>
      <c r="C265" s="92">
        <v>0.61111111111111105</v>
      </c>
      <c r="D265" s="79" t="s">
        <v>634</v>
      </c>
      <c r="E265" s="63" t="s">
        <v>507</v>
      </c>
      <c r="F265" s="94" t="s">
        <v>616</v>
      </c>
      <c r="G265" s="63" t="s">
        <v>214</v>
      </c>
      <c r="I265" s="129"/>
    </row>
    <row r="266" spans="1:9" s="88" customFormat="1" ht="20.100000000000001" customHeight="1" x14ac:dyDescent="0.25">
      <c r="A266" s="24">
        <v>16</v>
      </c>
      <c r="B266" s="24" t="s">
        <v>82</v>
      </c>
      <c r="C266" s="92">
        <v>0.61111111111111105</v>
      </c>
      <c r="D266" s="79" t="s">
        <v>634</v>
      </c>
      <c r="E266" s="63" t="s">
        <v>507</v>
      </c>
      <c r="F266" s="94" t="s">
        <v>618</v>
      </c>
      <c r="G266" s="63" t="s">
        <v>214</v>
      </c>
      <c r="I266" s="129"/>
    </row>
    <row r="267" spans="1:9" s="88" customFormat="1" ht="20.100000000000001" customHeight="1" x14ac:dyDescent="0.25">
      <c r="A267" s="24">
        <v>16</v>
      </c>
      <c r="B267" s="24" t="s">
        <v>82</v>
      </c>
      <c r="C267" s="92">
        <v>0.61111111111111105</v>
      </c>
      <c r="D267" s="79" t="s">
        <v>634</v>
      </c>
      <c r="E267" s="63" t="s">
        <v>507</v>
      </c>
      <c r="F267" s="90" t="s">
        <v>1055</v>
      </c>
      <c r="G267" s="63" t="s">
        <v>214</v>
      </c>
      <c r="I267" s="129"/>
    </row>
    <row r="268" spans="1:9" s="88" customFormat="1" ht="20.100000000000001" customHeight="1" x14ac:dyDescent="0.25">
      <c r="A268" s="87">
        <v>16</v>
      </c>
      <c r="B268" s="63" t="s">
        <v>82</v>
      </c>
      <c r="C268" s="89">
        <v>0.61111111111111105</v>
      </c>
      <c r="D268" s="63" t="s">
        <v>145</v>
      </c>
      <c r="E268" s="79" t="s">
        <v>142</v>
      </c>
      <c r="F268" s="80" t="s">
        <v>147</v>
      </c>
      <c r="G268" s="63" t="s">
        <v>214</v>
      </c>
      <c r="I268" s="129"/>
    </row>
    <row r="269" spans="1:9" s="88" customFormat="1" ht="20.100000000000001" customHeight="1" x14ac:dyDescent="0.25">
      <c r="A269" s="87">
        <v>16</v>
      </c>
      <c r="B269" s="63" t="s">
        <v>82</v>
      </c>
      <c r="C269" s="89">
        <v>0.61111111111111105</v>
      </c>
      <c r="D269" s="63" t="s">
        <v>145</v>
      </c>
      <c r="E269" s="79" t="s">
        <v>142</v>
      </c>
      <c r="F269" s="90" t="s">
        <v>1076</v>
      </c>
      <c r="G269" s="63" t="s">
        <v>214</v>
      </c>
      <c r="I269" s="129"/>
    </row>
    <row r="270" spans="1:9" s="88" customFormat="1" ht="20.100000000000001" customHeight="1" x14ac:dyDescent="0.25">
      <c r="A270" s="87">
        <v>16</v>
      </c>
      <c r="B270" s="63" t="s">
        <v>82</v>
      </c>
      <c r="C270" s="89">
        <v>0.61111111111111105</v>
      </c>
      <c r="D270" s="63" t="s">
        <v>145</v>
      </c>
      <c r="E270" s="79" t="s">
        <v>215</v>
      </c>
      <c r="F270" s="80" t="s">
        <v>1012</v>
      </c>
      <c r="G270" s="63" t="s">
        <v>214</v>
      </c>
      <c r="I270" s="129"/>
    </row>
    <row r="271" spans="1:9" s="88" customFormat="1" ht="20.100000000000001" customHeight="1" x14ac:dyDescent="0.25">
      <c r="A271" s="87">
        <v>16</v>
      </c>
      <c r="B271" s="63" t="s">
        <v>82</v>
      </c>
      <c r="C271" s="89">
        <v>0.61111111111111105</v>
      </c>
      <c r="D271" s="63" t="s">
        <v>145</v>
      </c>
      <c r="E271" s="79" t="s">
        <v>142</v>
      </c>
      <c r="F271" s="80" t="s">
        <v>148</v>
      </c>
      <c r="G271" s="63" t="s">
        <v>214</v>
      </c>
      <c r="I271" s="129"/>
    </row>
    <row r="272" spans="1:9" s="88" customFormat="1" ht="20.100000000000001" customHeight="1" x14ac:dyDescent="0.25">
      <c r="A272" s="87">
        <v>16</v>
      </c>
      <c r="B272" s="63" t="s">
        <v>82</v>
      </c>
      <c r="C272" s="89">
        <v>0.61111111111111105</v>
      </c>
      <c r="D272" s="63" t="s">
        <v>145</v>
      </c>
      <c r="E272" s="79" t="s">
        <v>124</v>
      </c>
      <c r="F272" s="90" t="s">
        <v>139</v>
      </c>
      <c r="G272" s="63" t="s">
        <v>214</v>
      </c>
      <c r="I272" s="129"/>
    </row>
    <row r="273" spans="1:9" s="88" customFormat="1" ht="20.100000000000001" customHeight="1" x14ac:dyDescent="0.25">
      <c r="A273" s="87">
        <v>16</v>
      </c>
      <c r="B273" s="63" t="s">
        <v>82</v>
      </c>
      <c r="C273" s="89">
        <v>0.61111111111111105</v>
      </c>
      <c r="D273" s="63" t="s">
        <v>145</v>
      </c>
      <c r="E273" s="79" t="s">
        <v>142</v>
      </c>
      <c r="F273" s="80" t="s">
        <v>482</v>
      </c>
      <c r="G273" s="63" t="s">
        <v>214</v>
      </c>
      <c r="I273" s="129"/>
    </row>
    <row r="274" spans="1:9" s="88" customFormat="1" ht="20.100000000000001" customHeight="1" x14ac:dyDescent="0.25">
      <c r="A274" s="87">
        <v>16</v>
      </c>
      <c r="B274" s="63" t="s">
        <v>82</v>
      </c>
      <c r="C274" s="89">
        <v>0.61111111111111105</v>
      </c>
      <c r="D274" s="63" t="s">
        <v>145</v>
      </c>
      <c r="E274" s="79" t="s">
        <v>124</v>
      </c>
      <c r="F274" s="90" t="s">
        <v>1068</v>
      </c>
      <c r="G274" s="63" t="s">
        <v>214</v>
      </c>
      <c r="I274" s="129"/>
    </row>
    <row r="275" spans="1:9" s="88" customFormat="1" ht="20.100000000000001" customHeight="1" x14ac:dyDescent="0.25">
      <c r="A275" s="87">
        <v>16</v>
      </c>
      <c r="B275" s="63" t="s">
        <v>82</v>
      </c>
      <c r="C275" s="89">
        <v>0.61111111111111105</v>
      </c>
      <c r="D275" s="63" t="s">
        <v>145</v>
      </c>
      <c r="E275" s="79" t="s">
        <v>142</v>
      </c>
      <c r="F275" s="80" t="s">
        <v>1058</v>
      </c>
      <c r="G275" s="63" t="s">
        <v>214</v>
      </c>
      <c r="I275" s="129"/>
    </row>
    <row r="276" spans="1:9" s="88" customFormat="1" ht="20.100000000000001" customHeight="1" x14ac:dyDescent="0.25">
      <c r="A276" s="87">
        <v>16</v>
      </c>
      <c r="B276" s="63" t="s">
        <v>82</v>
      </c>
      <c r="C276" s="89">
        <v>0.61111111111111105</v>
      </c>
      <c r="D276" s="63" t="s">
        <v>145</v>
      </c>
      <c r="E276" s="79" t="s">
        <v>215</v>
      </c>
      <c r="F276" s="80" t="s">
        <v>324</v>
      </c>
      <c r="G276" s="63" t="s">
        <v>214</v>
      </c>
      <c r="I276" s="129"/>
    </row>
    <row r="277" spans="1:9" s="88" customFormat="1" ht="20.100000000000001" customHeight="1" x14ac:dyDescent="0.25">
      <c r="A277" s="87">
        <v>16</v>
      </c>
      <c r="B277" s="63" t="s">
        <v>82</v>
      </c>
      <c r="C277" s="89">
        <v>0.61111111111111105</v>
      </c>
      <c r="D277" s="63" t="s">
        <v>276</v>
      </c>
      <c r="E277" s="63" t="s">
        <v>301</v>
      </c>
      <c r="F277" s="80" t="s">
        <v>1014</v>
      </c>
      <c r="G277" s="79" t="s">
        <v>86</v>
      </c>
      <c r="I277" s="129"/>
    </row>
    <row r="278" spans="1:9" s="88" customFormat="1" ht="20.100000000000001" customHeight="1" x14ac:dyDescent="0.25">
      <c r="A278" s="87">
        <v>16</v>
      </c>
      <c r="B278" s="63" t="s">
        <v>82</v>
      </c>
      <c r="C278" s="89">
        <v>0.61111111111111105</v>
      </c>
      <c r="D278" s="63" t="s">
        <v>276</v>
      </c>
      <c r="E278" s="63" t="s">
        <v>285</v>
      </c>
      <c r="F278" s="80" t="s">
        <v>988</v>
      </c>
      <c r="G278" s="79" t="s">
        <v>86</v>
      </c>
      <c r="I278" s="129"/>
    </row>
    <row r="279" spans="1:9" s="88" customFormat="1" ht="20.100000000000001" customHeight="1" x14ac:dyDescent="0.25">
      <c r="A279" s="87">
        <v>16</v>
      </c>
      <c r="B279" s="63" t="s">
        <v>82</v>
      </c>
      <c r="C279" s="89">
        <v>0.61111111111111105</v>
      </c>
      <c r="D279" s="63" t="s">
        <v>276</v>
      </c>
      <c r="E279" s="63" t="s">
        <v>299</v>
      </c>
      <c r="F279" s="80" t="s">
        <v>1007</v>
      </c>
      <c r="G279" s="79" t="s">
        <v>86</v>
      </c>
      <c r="I279" s="129"/>
    </row>
    <row r="280" spans="1:9" s="88" customFormat="1" ht="20.100000000000001" customHeight="1" x14ac:dyDescent="0.25">
      <c r="A280" s="87">
        <v>16</v>
      </c>
      <c r="B280" s="63" t="s">
        <v>82</v>
      </c>
      <c r="C280" s="89">
        <v>0.61111111111111105</v>
      </c>
      <c r="D280" s="63" t="s">
        <v>276</v>
      </c>
      <c r="E280" s="63" t="s">
        <v>124</v>
      </c>
      <c r="F280" s="80" t="s">
        <v>1069</v>
      </c>
      <c r="G280" s="79" t="s">
        <v>86</v>
      </c>
      <c r="I280" s="129"/>
    </row>
    <row r="281" spans="1:9" s="88" customFormat="1" ht="20.100000000000001" customHeight="1" x14ac:dyDescent="0.25">
      <c r="A281" s="87">
        <v>16</v>
      </c>
      <c r="B281" s="63" t="s">
        <v>82</v>
      </c>
      <c r="C281" s="89">
        <v>0.61111111111111105</v>
      </c>
      <c r="D281" s="63" t="s">
        <v>276</v>
      </c>
      <c r="E281" s="63" t="s">
        <v>285</v>
      </c>
      <c r="F281" s="80" t="s">
        <v>989</v>
      </c>
      <c r="G281" s="79" t="s">
        <v>86</v>
      </c>
      <c r="I281" s="129"/>
    </row>
    <row r="282" spans="1:9" s="88" customFormat="1" ht="20.100000000000001" customHeight="1" x14ac:dyDescent="0.25">
      <c r="A282" s="87">
        <v>16</v>
      </c>
      <c r="B282" s="63" t="s">
        <v>82</v>
      </c>
      <c r="C282" s="89">
        <v>0.61111111111111105</v>
      </c>
      <c r="D282" s="63" t="s">
        <v>276</v>
      </c>
      <c r="E282" s="63" t="s">
        <v>285</v>
      </c>
      <c r="F282" s="80" t="s">
        <v>990</v>
      </c>
      <c r="G282" s="79" t="s">
        <v>86</v>
      </c>
      <c r="I282" s="129"/>
    </row>
    <row r="283" spans="1:9" s="88" customFormat="1" ht="20.100000000000001" customHeight="1" x14ac:dyDescent="0.25">
      <c r="A283" s="87">
        <v>16</v>
      </c>
      <c r="B283" s="63" t="s">
        <v>82</v>
      </c>
      <c r="C283" s="89">
        <v>0.61111111111111105</v>
      </c>
      <c r="D283" s="63" t="s">
        <v>276</v>
      </c>
      <c r="E283" s="63" t="s">
        <v>285</v>
      </c>
      <c r="F283" s="80" t="s">
        <v>969</v>
      </c>
      <c r="G283" s="79" t="s">
        <v>86</v>
      </c>
      <c r="I283" s="129"/>
    </row>
    <row r="284" spans="1:9" s="88" customFormat="1" ht="20.100000000000001" customHeight="1" x14ac:dyDescent="0.25">
      <c r="A284" s="87">
        <v>16</v>
      </c>
      <c r="B284" s="63" t="s">
        <v>82</v>
      </c>
      <c r="C284" s="89">
        <v>0.61111111111111105</v>
      </c>
      <c r="D284" s="63" t="s">
        <v>276</v>
      </c>
      <c r="E284" s="63" t="s">
        <v>285</v>
      </c>
      <c r="F284" s="80" t="s">
        <v>1041</v>
      </c>
      <c r="G284" s="79" t="s">
        <v>86</v>
      </c>
      <c r="I284" s="129"/>
    </row>
    <row r="285" spans="1:9" s="88" customFormat="1" ht="20.100000000000001" customHeight="1" x14ac:dyDescent="0.25">
      <c r="A285" s="87">
        <v>16</v>
      </c>
      <c r="B285" s="63" t="s">
        <v>82</v>
      </c>
      <c r="C285" s="89">
        <v>0.61111111111111105</v>
      </c>
      <c r="D285" s="63" t="s">
        <v>276</v>
      </c>
      <c r="E285" s="63" t="s">
        <v>299</v>
      </c>
      <c r="F285" s="80" t="s">
        <v>1057</v>
      </c>
      <c r="G285" s="79" t="s">
        <v>86</v>
      </c>
      <c r="I285" s="129"/>
    </row>
    <row r="286" spans="1:9" s="88" customFormat="1" ht="20.100000000000001" customHeight="1" x14ac:dyDescent="0.25">
      <c r="A286" s="87">
        <v>16</v>
      </c>
      <c r="B286" s="63" t="s">
        <v>82</v>
      </c>
      <c r="C286" s="89">
        <v>0.61111111111111105</v>
      </c>
      <c r="D286" s="63" t="s">
        <v>325</v>
      </c>
      <c r="E286" s="63" t="s">
        <v>300</v>
      </c>
      <c r="F286" s="80" t="s">
        <v>327</v>
      </c>
      <c r="G286" s="63" t="s">
        <v>86</v>
      </c>
      <c r="I286" s="129"/>
    </row>
    <row r="287" spans="1:9" s="88" customFormat="1" ht="20.100000000000001" customHeight="1" x14ac:dyDescent="0.25">
      <c r="A287" s="87">
        <v>16</v>
      </c>
      <c r="B287" s="63" t="s">
        <v>82</v>
      </c>
      <c r="C287" s="89">
        <v>0.61111111111111105</v>
      </c>
      <c r="D287" s="63" t="s">
        <v>325</v>
      </c>
      <c r="E287" s="63" t="s">
        <v>331</v>
      </c>
      <c r="F287" s="80" t="s">
        <v>330</v>
      </c>
      <c r="G287" s="63" t="s">
        <v>86</v>
      </c>
      <c r="I287" s="129"/>
    </row>
    <row r="288" spans="1:9" s="88" customFormat="1" ht="20.100000000000001" customHeight="1" x14ac:dyDescent="0.25">
      <c r="A288" s="87">
        <v>16</v>
      </c>
      <c r="B288" s="63" t="s">
        <v>82</v>
      </c>
      <c r="C288" s="89">
        <v>0.61111111111111105</v>
      </c>
      <c r="D288" s="63" t="s">
        <v>325</v>
      </c>
      <c r="E288" s="63" t="s">
        <v>300</v>
      </c>
      <c r="F288" s="80" t="s">
        <v>329</v>
      </c>
      <c r="G288" s="63" t="s">
        <v>86</v>
      </c>
      <c r="I288" s="129"/>
    </row>
    <row r="289" spans="1:9" s="88" customFormat="1" ht="20.100000000000001" customHeight="1" x14ac:dyDescent="0.25">
      <c r="A289" s="87">
        <v>16</v>
      </c>
      <c r="B289" s="63" t="s">
        <v>82</v>
      </c>
      <c r="C289" s="89">
        <v>0.61111111111111105</v>
      </c>
      <c r="D289" s="63" t="s">
        <v>325</v>
      </c>
      <c r="E289" s="63" t="s">
        <v>331</v>
      </c>
      <c r="F289" s="80" t="s">
        <v>1042</v>
      </c>
      <c r="G289" s="63" t="s">
        <v>86</v>
      </c>
      <c r="I289" s="129"/>
    </row>
    <row r="290" spans="1:9" s="88" customFormat="1" ht="20.100000000000001" customHeight="1" x14ac:dyDescent="0.25">
      <c r="A290" s="87">
        <v>16</v>
      </c>
      <c r="B290" s="63" t="s">
        <v>82</v>
      </c>
      <c r="C290" s="89">
        <v>0.61111111111111105</v>
      </c>
      <c r="D290" s="63" t="s">
        <v>325</v>
      </c>
      <c r="E290" s="63" t="s">
        <v>300</v>
      </c>
      <c r="F290" s="80" t="s">
        <v>326</v>
      </c>
      <c r="G290" s="63" t="s">
        <v>86</v>
      </c>
      <c r="I290" s="129"/>
    </row>
    <row r="291" spans="1:9" s="88" customFormat="1" ht="20.100000000000001" customHeight="1" x14ac:dyDescent="0.25">
      <c r="A291" s="87">
        <v>16</v>
      </c>
      <c r="B291" s="63" t="s">
        <v>82</v>
      </c>
      <c r="C291" s="89">
        <v>0.61111111111111105</v>
      </c>
      <c r="D291" s="63" t="s">
        <v>325</v>
      </c>
      <c r="E291" s="63" t="s">
        <v>300</v>
      </c>
      <c r="F291" s="80" t="s">
        <v>328</v>
      </c>
      <c r="G291" s="63" t="s">
        <v>86</v>
      </c>
      <c r="I291" s="129"/>
    </row>
    <row r="292" spans="1:9" s="88" customFormat="1" ht="20.100000000000001" customHeight="1" x14ac:dyDescent="0.25">
      <c r="A292" s="87">
        <v>16</v>
      </c>
      <c r="B292" s="63" t="s">
        <v>82</v>
      </c>
      <c r="C292" s="89">
        <v>0.61111111111111105</v>
      </c>
      <c r="D292" s="63" t="s">
        <v>325</v>
      </c>
      <c r="E292" s="63" t="s">
        <v>331</v>
      </c>
      <c r="F292" s="80" t="s">
        <v>1043</v>
      </c>
      <c r="G292" s="63" t="s">
        <v>86</v>
      </c>
      <c r="I292" s="129"/>
    </row>
    <row r="293" spans="1:9" s="88" customFormat="1" ht="20.100000000000001" customHeight="1" x14ac:dyDescent="0.25">
      <c r="A293" s="87">
        <v>16</v>
      </c>
      <c r="B293" s="63" t="s">
        <v>82</v>
      </c>
      <c r="C293" s="89">
        <v>0.61111111111111105</v>
      </c>
      <c r="D293" s="63" t="s">
        <v>325</v>
      </c>
      <c r="E293" s="63" t="s">
        <v>331</v>
      </c>
      <c r="F293" s="80" t="s">
        <v>1067</v>
      </c>
      <c r="G293" s="63" t="s">
        <v>86</v>
      </c>
      <c r="I293" s="129"/>
    </row>
    <row r="294" spans="1:9" s="88" customFormat="1" ht="20.100000000000001" customHeight="1" x14ac:dyDescent="0.25">
      <c r="A294" s="87">
        <v>16</v>
      </c>
      <c r="B294" s="63" t="s">
        <v>82</v>
      </c>
      <c r="C294" s="89">
        <v>0.61111111111111105</v>
      </c>
      <c r="D294" s="63" t="s">
        <v>325</v>
      </c>
      <c r="E294" s="63" t="s">
        <v>300</v>
      </c>
      <c r="F294" s="80" t="s">
        <v>1061</v>
      </c>
      <c r="G294" s="63" t="s">
        <v>86</v>
      </c>
      <c r="I294" s="129"/>
    </row>
    <row r="295" spans="1:9" s="88" customFormat="1" ht="20.100000000000001" customHeight="1" x14ac:dyDescent="0.25">
      <c r="A295" s="63">
        <v>16</v>
      </c>
      <c r="B295" s="63" t="s">
        <v>82</v>
      </c>
      <c r="C295" s="92">
        <v>0.61111111111111105</v>
      </c>
      <c r="D295" s="63" t="s">
        <v>505</v>
      </c>
      <c r="E295" s="63" t="s">
        <v>493</v>
      </c>
      <c r="F295" s="80" t="s">
        <v>890</v>
      </c>
      <c r="G295" s="63" t="s">
        <v>86</v>
      </c>
      <c r="I295" s="129"/>
    </row>
    <row r="296" spans="1:9" s="88" customFormat="1" ht="20.100000000000001" customHeight="1" x14ac:dyDescent="0.25">
      <c r="A296" s="63">
        <v>16</v>
      </c>
      <c r="B296" s="63" t="s">
        <v>82</v>
      </c>
      <c r="C296" s="92">
        <v>0.61111111111111105</v>
      </c>
      <c r="D296" s="63" t="s">
        <v>505</v>
      </c>
      <c r="E296" s="63" t="s">
        <v>493</v>
      </c>
      <c r="F296" s="80" t="s">
        <v>889</v>
      </c>
      <c r="G296" s="63" t="s">
        <v>86</v>
      </c>
      <c r="I296" s="129"/>
    </row>
    <row r="297" spans="1:9" s="88" customFormat="1" ht="20.100000000000001" customHeight="1" x14ac:dyDescent="0.25">
      <c r="A297" s="63">
        <v>16</v>
      </c>
      <c r="B297" s="63" t="s">
        <v>82</v>
      </c>
      <c r="C297" s="92">
        <v>0.61111111111111105</v>
      </c>
      <c r="D297" s="63" t="s">
        <v>505</v>
      </c>
      <c r="E297" s="63" t="s">
        <v>493</v>
      </c>
      <c r="F297" s="80" t="s">
        <v>886</v>
      </c>
      <c r="G297" s="63" t="s">
        <v>86</v>
      </c>
      <c r="I297" s="129"/>
    </row>
    <row r="298" spans="1:9" s="88" customFormat="1" ht="20.100000000000001" customHeight="1" x14ac:dyDescent="0.25">
      <c r="A298" s="63">
        <v>16</v>
      </c>
      <c r="B298" s="63" t="s">
        <v>82</v>
      </c>
      <c r="C298" s="92">
        <v>0.61111111111111105</v>
      </c>
      <c r="D298" s="63" t="s">
        <v>505</v>
      </c>
      <c r="E298" s="63" t="s">
        <v>493</v>
      </c>
      <c r="F298" s="80" t="s">
        <v>891</v>
      </c>
      <c r="G298" s="63" t="s">
        <v>86</v>
      </c>
      <c r="I298" s="129"/>
    </row>
    <row r="299" spans="1:9" s="88" customFormat="1" ht="20.100000000000001" customHeight="1" x14ac:dyDescent="0.25">
      <c r="A299" s="63">
        <v>16</v>
      </c>
      <c r="B299" s="63" t="s">
        <v>82</v>
      </c>
      <c r="C299" s="92">
        <v>0.61111111111111105</v>
      </c>
      <c r="D299" s="63" t="s">
        <v>505</v>
      </c>
      <c r="E299" s="63" t="s">
        <v>493</v>
      </c>
      <c r="F299" s="80" t="s">
        <v>894</v>
      </c>
      <c r="G299" s="63" t="s">
        <v>86</v>
      </c>
      <c r="I299" s="129"/>
    </row>
    <row r="300" spans="1:9" s="88" customFormat="1" ht="20.100000000000001" customHeight="1" x14ac:dyDescent="0.25">
      <c r="A300" s="63">
        <v>16</v>
      </c>
      <c r="B300" s="63" t="s">
        <v>82</v>
      </c>
      <c r="C300" s="92">
        <v>0.61111111111111105</v>
      </c>
      <c r="D300" s="63" t="s">
        <v>505</v>
      </c>
      <c r="E300" s="63" t="s">
        <v>493</v>
      </c>
      <c r="F300" s="80" t="s">
        <v>893</v>
      </c>
      <c r="G300" s="63" t="s">
        <v>86</v>
      </c>
      <c r="I300" s="129"/>
    </row>
    <row r="301" spans="1:9" s="88" customFormat="1" ht="20.100000000000001" customHeight="1" x14ac:dyDescent="0.25">
      <c r="A301" s="63">
        <v>16</v>
      </c>
      <c r="B301" s="63" t="s">
        <v>82</v>
      </c>
      <c r="C301" s="92">
        <v>0.61111111111111105</v>
      </c>
      <c r="D301" s="63" t="s">
        <v>505</v>
      </c>
      <c r="E301" s="63" t="s">
        <v>493</v>
      </c>
      <c r="F301" s="80" t="s">
        <v>892</v>
      </c>
      <c r="G301" s="63" t="s">
        <v>86</v>
      </c>
      <c r="I301" s="129"/>
    </row>
    <row r="302" spans="1:9" s="88" customFormat="1" ht="20.100000000000001" customHeight="1" x14ac:dyDescent="0.25">
      <c r="A302" s="63">
        <v>16</v>
      </c>
      <c r="B302" s="63" t="s">
        <v>82</v>
      </c>
      <c r="C302" s="92">
        <v>0.61111111111111105</v>
      </c>
      <c r="D302" s="63" t="s">
        <v>505</v>
      </c>
      <c r="E302" s="63" t="s">
        <v>493</v>
      </c>
      <c r="F302" s="80" t="s">
        <v>895</v>
      </c>
      <c r="G302" s="63" t="s">
        <v>86</v>
      </c>
      <c r="I302" s="129"/>
    </row>
    <row r="303" spans="1:9" s="88" customFormat="1" ht="20.100000000000001" customHeight="1" x14ac:dyDescent="0.25">
      <c r="A303" s="63">
        <v>16</v>
      </c>
      <c r="B303" s="63" t="s">
        <v>82</v>
      </c>
      <c r="C303" s="92">
        <v>0.61111111111111105</v>
      </c>
      <c r="D303" s="63" t="s">
        <v>505</v>
      </c>
      <c r="E303" s="63" t="s">
        <v>493</v>
      </c>
      <c r="F303" s="80" t="s">
        <v>1045</v>
      </c>
      <c r="G303" s="63" t="s">
        <v>86</v>
      </c>
      <c r="I303" s="129"/>
    </row>
  </sheetData>
  <autoFilter ref="A1:G303">
    <sortState ref="A2:G299">
      <sortCondition ref="A1:A299"/>
    </sortState>
  </autoFilter>
  <conditionalFormatting sqref="G1:G46 G59:G1048576">
    <cfRule type="cellIs" dxfId="15" priority="11" operator="equal">
      <formula>"SIM"</formula>
    </cfRule>
  </conditionalFormatting>
  <conditionalFormatting sqref="G47">
    <cfRule type="cellIs" dxfId="14" priority="10" operator="equal">
      <formula>"SIM"</formula>
    </cfRule>
  </conditionalFormatting>
  <conditionalFormatting sqref="G48">
    <cfRule type="cellIs" dxfId="13" priority="9" operator="equal">
      <formula>"SIM"</formula>
    </cfRule>
  </conditionalFormatting>
  <conditionalFormatting sqref="G51">
    <cfRule type="cellIs" dxfId="12" priority="8" operator="equal">
      <formula>"SIM"</formula>
    </cfRule>
  </conditionalFormatting>
  <conditionalFormatting sqref="G52">
    <cfRule type="cellIs" dxfId="11" priority="7" operator="equal">
      <formula>"SIM"</formula>
    </cfRule>
  </conditionalFormatting>
  <conditionalFormatting sqref="G53">
    <cfRule type="cellIs" dxfId="10" priority="6" operator="equal">
      <formula>"SIM"</formula>
    </cfRule>
  </conditionalFormatting>
  <conditionalFormatting sqref="G54">
    <cfRule type="cellIs" dxfId="9" priority="5" operator="equal">
      <formula>"SIM"</formula>
    </cfRule>
  </conditionalFormatting>
  <conditionalFormatting sqref="G55">
    <cfRule type="cellIs" dxfId="8" priority="4" operator="equal">
      <formula>"SIM"</formula>
    </cfRule>
  </conditionalFormatting>
  <conditionalFormatting sqref="G56">
    <cfRule type="cellIs" dxfId="7" priority="3" operator="equal">
      <formula>"SIM"</formula>
    </cfRule>
  </conditionalFormatting>
  <conditionalFormatting sqref="G57">
    <cfRule type="cellIs" dxfId="6" priority="2" operator="equal">
      <formula>"SIM"</formula>
    </cfRule>
  </conditionalFormatting>
  <conditionalFormatting sqref="G58">
    <cfRule type="cellIs" dxfId="5" priority="1" operator="equal">
      <formula>"SIM"</formula>
    </cfRule>
  </conditionalFormatting>
  <pageMargins left="0.11811023622047245" right="0.11811023622047245" top="0" bottom="0" header="0.31496062992125984" footer="0.31496062992125984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22" sqref="F22"/>
    </sheetView>
  </sheetViews>
  <sheetFormatPr defaultRowHeight="15" x14ac:dyDescent="0.25"/>
  <cols>
    <col min="1" max="1" width="5.7109375" style="2" customWidth="1"/>
    <col min="2" max="2" width="10.7109375" style="2" customWidth="1"/>
    <col min="3" max="3" width="15.7109375" style="10" hidden="1" customWidth="1"/>
    <col min="4" max="5" width="25.7109375" style="2" customWidth="1"/>
    <col min="6" max="6" width="9.140625" style="2"/>
    <col min="7" max="7" width="5.7109375" style="2" customWidth="1"/>
    <col min="8" max="8" width="10.7109375" style="2" customWidth="1"/>
    <col min="9" max="9" width="15.7109375" style="2" hidden="1" customWidth="1"/>
    <col min="10" max="11" width="25.7109375" style="2" customWidth="1"/>
    <col min="12" max="16384" width="9.140625" style="2"/>
  </cols>
  <sheetData>
    <row r="1" spans="1:11" ht="20.100000000000001" customHeight="1" x14ac:dyDescent="0.25">
      <c r="A1" s="9"/>
      <c r="B1" s="9" t="s">
        <v>65</v>
      </c>
      <c r="C1" s="9" t="s">
        <v>15</v>
      </c>
      <c r="D1" s="9" t="s">
        <v>16</v>
      </c>
      <c r="E1" s="9" t="s">
        <v>17</v>
      </c>
      <c r="F1" s="10"/>
      <c r="G1" s="9"/>
      <c r="H1" s="9" t="s">
        <v>1077</v>
      </c>
      <c r="I1" s="9" t="s">
        <v>15</v>
      </c>
      <c r="J1" s="9" t="s">
        <v>16</v>
      </c>
      <c r="K1" s="9" t="s">
        <v>17</v>
      </c>
    </row>
    <row r="2" spans="1:11" ht="20.100000000000001" customHeight="1" x14ac:dyDescent="0.25">
      <c r="A2" s="6">
        <v>1</v>
      </c>
      <c r="B2" s="18" t="s">
        <v>90</v>
      </c>
      <c r="C2" s="6">
        <v>9</v>
      </c>
      <c r="D2" s="12">
        <f>COUNTIF(SABADO!$B:$B,EMPRESTIMO!B2)/C2</f>
        <v>3</v>
      </c>
      <c r="E2" s="13">
        <f>COUNTIFS(SABADO!$B:$B,EMPRESTIMO!B2,SABADO!$G:$G,"SIM")/C2</f>
        <v>1</v>
      </c>
      <c r="F2" s="10"/>
      <c r="G2" s="6">
        <v>1</v>
      </c>
      <c r="H2" s="18" t="s">
        <v>67</v>
      </c>
      <c r="I2" s="6">
        <v>9</v>
      </c>
      <c r="J2" s="12">
        <f>COUNTIF(DOMINGO!$B:$B,EMPRESTIMO!H2)/I2</f>
        <v>3</v>
      </c>
      <c r="K2" s="13">
        <f>COUNTIFS(DOMINGO!$B:$B,EMPRESTIMO!H2,DOMINGO!$G:$G,"SIM")/I2</f>
        <v>1</v>
      </c>
    </row>
    <row r="3" spans="1:11" ht="20.100000000000001" customHeight="1" x14ac:dyDescent="0.25">
      <c r="A3" s="6">
        <v>2</v>
      </c>
      <c r="B3" s="18" t="s">
        <v>91</v>
      </c>
      <c r="C3" s="6">
        <v>2</v>
      </c>
      <c r="D3" s="12">
        <f>COUNTIF(SABADO!$B:$B,EMPRESTIMO!B3)/C3</f>
        <v>10</v>
      </c>
      <c r="E3" s="13">
        <f>COUNTIFS(SABADO!$B:$B,EMPRESTIMO!B3,SABADO!$G:$G,"SIM")/C3</f>
        <v>5</v>
      </c>
      <c r="F3" s="10"/>
      <c r="G3" s="6">
        <v>2</v>
      </c>
      <c r="H3" s="18" t="s">
        <v>68</v>
      </c>
      <c r="I3" s="6">
        <v>2</v>
      </c>
      <c r="J3" s="12">
        <f>COUNTIF(DOMINGO!$B:$B,EMPRESTIMO!H3)/I3</f>
        <v>9</v>
      </c>
      <c r="K3" s="13">
        <f>COUNTIFS(DOMINGO!$B:$B,EMPRESTIMO!H3,DOMINGO!$G:$G,"SIM")/I3</f>
        <v>4</v>
      </c>
    </row>
    <row r="4" spans="1:11" ht="20.100000000000001" customHeight="1" x14ac:dyDescent="0.25">
      <c r="A4" s="6">
        <v>3</v>
      </c>
      <c r="B4" s="18" t="s">
        <v>92</v>
      </c>
      <c r="C4" s="6">
        <v>2</v>
      </c>
      <c r="D4" s="12">
        <f>COUNTIF(SABADO!$B:$B,EMPRESTIMO!B4)/C4</f>
        <v>7</v>
      </c>
      <c r="E4" s="13">
        <f>COUNTIFS(SABADO!$B:$B,EMPRESTIMO!B4,SABADO!$G:$G,"SIM")/C4</f>
        <v>3</v>
      </c>
      <c r="F4" s="10"/>
      <c r="G4" s="6">
        <v>3</v>
      </c>
      <c r="H4" s="18" t="s">
        <v>69</v>
      </c>
      <c r="I4" s="6">
        <v>2</v>
      </c>
      <c r="J4" s="12">
        <f>COUNTIF(DOMINGO!$B:$B,EMPRESTIMO!H4)/I4</f>
        <v>5</v>
      </c>
      <c r="K4" s="13">
        <f>COUNTIFS(DOMINGO!$B:$B,EMPRESTIMO!H4,DOMINGO!$G:$G,"SIM")/I4</f>
        <v>3</v>
      </c>
    </row>
    <row r="5" spans="1:11" ht="20.100000000000001" customHeight="1" x14ac:dyDescent="0.25">
      <c r="A5" s="20">
        <v>4</v>
      </c>
      <c r="B5" s="20" t="s">
        <v>93</v>
      </c>
      <c r="C5" s="6">
        <v>1</v>
      </c>
      <c r="D5" s="12">
        <f>COUNTIF(SABADO!$B:$B,EMPRESTIMO!B5)/C5</f>
        <v>2</v>
      </c>
      <c r="E5" s="13">
        <f>COUNTIFS(SABADO!$B:$B,EMPRESTIMO!B5,SABADO!$G:$G,"SIM")/C5</f>
        <v>1</v>
      </c>
      <c r="F5" s="10"/>
      <c r="G5" s="20">
        <v>4</v>
      </c>
      <c r="H5" s="20" t="s">
        <v>70</v>
      </c>
      <c r="I5" s="6">
        <v>1</v>
      </c>
      <c r="J5" s="12">
        <f>COUNTIF(DOMINGO!$B:$B,EMPRESTIMO!H5)/I5</f>
        <v>4</v>
      </c>
      <c r="K5" s="13">
        <f>COUNTIFS(DOMINGO!$B:$B,EMPRESTIMO!H5,DOMINGO!$G:$G,"SIM")/I5</f>
        <v>4</v>
      </c>
    </row>
    <row r="6" spans="1:11" ht="20.100000000000001" customHeight="1" x14ac:dyDescent="0.25">
      <c r="A6" s="6">
        <v>5</v>
      </c>
      <c r="B6" s="18" t="s">
        <v>94</v>
      </c>
      <c r="C6" s="6">
        <v>2</v>
      </c>
      <c r="D6" s="12">
        <f>COUNTIF(SABADO!$B:$B,EMPRESTIMO!B6)/C6</f>
        <v>5</v>
      </c>
      <c r="E6" s="13">
        <f>COUNTIFS(SABADO!$B:$B,EMPRESTIMO!B6,SABADO!$G:$G,"SIM")/C6</f>
        <v>1</v>
      </c>
      <c r="F6" s="10"/>
      <c r="G6" s="6">
        <v>5</v>
      </c>
      <c r="H6" s="18" t="s">
        <v>71</v>
      </c>
      <c r="I6" s="6">
        <v>4</v>
      </c>
      <c r="J6" s="12">
        <f>COUNTIF(DOMINGO!$B:$B,EMPRESTIMO!H6)/I6</f>
        <v>5</v>
      </c>
      <c r="K6" s="13">
        <f>COUNTIFS(DOMINGO!$B:$B,EMPRESTIMO!H6,DOMINGO!$G:$G,"SIM")/I6</f>
        <v>2</v>
      </c>
    </row>
    <row r="7" spans="1:11" ht="20.100000000000001" customHeight="1" x14ac:dyDescent="0.25">
      <c r="A7" s="6">
        <v>6</v>
      </c>
      <c r="B7" s="18" t="s">
        <v>95</v>
      </c>
      <c r="C7" s="6">
        <v>4</v>
      </c>
      <c r="D7" s="12">
        <f>COUNTIF(SABADO!$B:$B,EMPRESTIMO!B7)/C7</f>
        <v>3</v>
      </c>
      <c r="E7" s="13">
        <f>COUNTIFS(SABADO!$B:$B,EMPRESTIMO!B7,SABADO!$G:$G,"SIM")/C7</f>
        <v>0</v>
      </c>
      <c r="F7" s="10"/>
      <c r="G7" s="6">
        <v>6</v>
      </c>
      <c r="H7" s="18" t="s">
        <v>72</v>
      </c>
      <c r="I7" s="6">
        <v>4</v>
      </c>
      <c r="J7" s="12">
        <f>COUNTIF(DOMINGO!$B:$B,EMPRESTIMO!H7)/I7</f>
        <v>4</v>
      </c>
      <c r="K7" s="13">
        <f>COUNTIFS(DOMINGO!$B:$B,EMPRESTIMO!H7,DOMINGO!$G:$G,"SIM")/I7</f>
        <v>1</v>
      </c>
    </row>
    <row r="8" spans="1:11" ht="20.100000000000001" customHeight="1" x14ac:dyDescent="0.25">
      <c r="A8" s="6">
        <v>7</v>
      </c>
      <c r="B8" s="18" t="s">
        <v>96</v>
      </c>
      <c r="C8" s="6">
        <v>4</v>
      </c>
      <c r="D8" s="12">
        <f>COUNTIF(SABADO!$B:$B,EMPRESTIMO!B8)/C8</f>
        <v>7</v>
      </c>
      <c r="E8" s="13">
        <f>COUNTIFS(SABADO!$B:$B,EMPRESTIMO!B8,SABADO!$G:$G,"SIM")/C8</f>
        <v>2</v>
      </c>
      <c r="F8" s="10"/>
      <c r="G8" s="6">
        <v>7</v>
      </c>
      <c r="H8" s="18" t="s">
        <v>73</v>
      </c>
      <c r="I8" s="6">
        <v>2</v>
      </c>
      <c r="J8" s="12">
        <f>COUNTIF(DOMINGO!$B:$B,EMPRESTIMO!H8)/I8</f>
        <v>3</v>
      </c>
      <c r="K8" s="13">
        <f>COUNTIFS(DOMINGO!$B:$B,EMPRESTIMO!H8,DOMINGO!$G:$G,"SIM")/I8</f>
        <v>0</v>
      </c>
    </row>
    <row r="9" spans="1:11" ht="20.100000000000001" customHeight="1" x14ac:dyDescent="0.25">
      <c r="A9" s="6">
        <v>8</v>
      </c>
      <c r="B9" s="18" t="s">
        <v>97</v>
      </c>
      <c r="C9" s="6">
        <v>2</v>
      </c>
      <c r="D9" s="12">
        <f>COUNTIF(SABADO!$B:$B,EMPRESTIMO!B9)/C9</f>
        <v>9</v>
      </c>
      <c r="E9" s="13">
        <f>COUNTIFS(SABADO!$B:$B,EMPRESTIMO!B9,SABADO!$G:$G,"SIM")/C9</f>
        <v>3</v>
      </c>
      <c r="F9" s="10"/>
      <c r="G9" s="6">
        <v>8</v>
      </c>
      <c r="H9" s="18" t="s">
        <v>74</v>
      </c>
      <c r="I9" s="6">
        <v>2</v>
      </c>
      <c r="J9" s="12">
        <f>COUNTIF(DOMINGO!$B:$B,EMPRESTIMO!H9)/I9</f>
        <v>6</v>
      </c>
      <c r="K9" s="13">
        <f>COUNTIFS(DOMINGO!$B:$B,EMPRESTIMO!H9,DOMINGO!$G:$G,"SIM")/I9</f>
        <v>3</v>
      </c>
    </row>
    <row r="10" spans="1:11" ht="20.100000000000001" customHeight="1" x14ac:dyDescent="0.25">
      <c r="A10" s="6">
        <v>9</v>
      </c>
      <c r="B10" s="18" t="s">
        <v>98</v>
      </c>
      <c r="C10" s="6">
        <v>2</v>
      </c>
      <c r="D10" s="12">
        <f>COUNTIF(SABADO!$B:$B,EMPRESTIMO!B10)/C10</f>
        <v>5</v>
      </c>
      <c r="E10" s="13">
        <f>COUNTIFS(SABADO!$B:$B,EMPRESTIMO!B10,SABADO!$G:$G,"SIM")/C10</f>
        <v>2</v>
      </c>
      <c r="F10" s="10"/>
      <c r="G10" s="6">
        <v>9</v>
      </c>
      <c r="H10" s="18" t="s">
        <v>75</v>
      </c>
      <c r="I10" s="6">
        <v>4</v>
      </c>
      <c r="J10" s="12">
        <f>COUNTIF(DOMINGO!$B:$B,EMPRESTIMO!H10)/I10</f>
        <v>5.75</v>
      </c>
      <c r="K10" s="13">
        <f>COUNTIFS(DOMINGO!$B:$B,EMPRESTIMO!H10,DOMINGO!$G:$G,"SIM")/I10</f>
        <v>2.75</v>
      </c>
    </row>
    <row r="11" spans="1:11" ht="20.100000000000001" customHeight="1" x14ac:dyDescent="0.25">
      <c r="A11" s="6">
        <v>10</v>
      </c>
      <c r="B11" s="18" t="s">
        <v>99</v>
      </c>
      <c r="C11" s="6">
        <v>4</v>
      </c>
      <c r="D11" s="12">
        <f>COUNTIF(SABADO!$B:$B,EMPRESTIMO!B11)/C11</f>
        <v>6</v>
      </c>
      <c r="E11" s="13">
        <f>COUNTIFS(SABADO!$B:$B,EMPRESTIMO!B11,SABADO!$G:$G,"SIM")/C11</f>
        <v>1</v>
      </c>
      <c r="F11" s="10"/>
      <c r="G11" s="6">
        <v>10</v>
      </c>
      <c r="H11" s="18" t="s">
        <v>76</v>
      </c>
      <c r="I11" s="6">
        <v>2</v>
      </c>
      <c r="J11" s="12">
        <f>COUNTIF(DOMINGO!$B:$B,EMPRESTIMO!H11)/I11</f>
        <v>8</v>
      </c>
      <c r="K11" s="13">
        <f>COUNTIFS(DOMINGO!$B:$B,EMPRESTIMO!H11,DOMINGO!$G:$G,"SIM")/I11</f>
        <v>4</v>
      </c>
    </row>
    <row r="12" spans="1:11" ht="20.100000000000001" customHeight="1" x14ac:dyDescent="0.25">
      <c r="A12" s="6">
        <v>11</v>
      </c>
      <c r="B12" s="18" t="s">
        <v>100</v>
      </c>
      <c r="C12" s="6">
        <v>2</v>
      </c>
      <c r="D12" s="12">
        <f>COUNTIF(SABADO!$B:$B,EMPRESTIMO!B12)/C12</f>
        <v>5</v>
      </c>
      <c r="E12" s="13">
        <f>COUNTIFS(SABADO!$B:$B,EMPRESTIMO!B12,SABADO!$G:$G,"SIM")/C12</f>
        <v>0</v>
      </c>
      <c r="G12" s="6">
        <v>11</v>
      </c>
      <c r="H12" s="18" t="s">
        <v>77</v>
      </c>
      <c r="I12" s="6">
        <v>4</v>
      </c>
      <c r="J12" s="12">
        <f>COUNTIF(DOMINGO!$B:$B,EMPRESTIMO!H12)/I12</f>
        <v>4</v>
      </c>
      <c r="K12" s="13">
        <f>COUNTIFS(DOMINGO!$B:$B,EMPRESTIMO!H12,DOMINGO!$G:$G,"SIM")/I12</f>
        <v>1</v>
      </c>
    </row>
    <row r="13" spans="1:11" ht="20.100000000000001" customHeight="1" x14ac:dyDescent="0.25">
      <c r="A13" s="6">
        <v>12</v>
      </c>
      <c r="B13" s="18" t="s">
        <v>101</v>
      </c>
      <c r="C13" s="6">
        <v>4</v>
      </c>
      <c r="D13" s="12">
        <f>COUNTIF(SABADO!$B:$B,EMPRESTIMO!B13)/C13</f>
        <v>5</v>
      </c>
      <c r="E13" s="13">
        <f>COUNTIFS(SABADO!$B:$B,EMPRESTIMO!B13,SABADO!$G:$G,"SIM")/C13</f>
        <v>2</v>
      </c>
      <c r="G13" s="6">
        <v>12</v>
      </c>
      <c r="H13" s="18" t="s">
        <v>78</v>
      </c>
      <c r="I13" s="6">
        <v>4</v>
      </c>
      <c r="J13" s="12">
        <f>COUNTIF(DOMINGO!$B:$B,EMPRESTIMO!H13)/I13</f>
        <v>6</v>
      </c>
      <c r="K13" s="13">
        <f>COUNTIFS(DOMINGO!$B:$B,EMPRESTIMO!H13,DOMINGO!$G:$G,"SIM")/I13</f>
        <v>2</v>
      </c>
    </row>
    <row r="14" spans="1:11" ht="20.100000000000001" customHeight="1" x14ac:dyDescent="0.25">
      <c r="A14" s="6">
        <v>13</v>
      </c>
      <c r="B14" s="18" t="s">
        <v>66</v>
      </c>
      <c r="C14" s="6">
        <v>4</v>
      </c>
      <c r="D14" s="12">
        <f>COUNTIF(SABADO!$B:$B,EMPRESTIMO!B14)/C14</f>
        <v>4</v>
      </c>
      <c r="E14" s="13">
        <f>COUNTIFS(SABADO!$B:$B,EMPRESTIMO!B14,SABADO!$G:$G,"SIM")/C14</f>
        <v>2</v>
      </c>
      <c r="G14" s="6">
        <v>13</v>
      </c>
      <c r="H14" s="18" t="s">
        <v>79</v>
      </c>
      <c r="I14" s="6">
        <v>4</v>
      </c>
      <c r="J14" s="12">
        <f>COUNTIF(DOMINGO!$B:$B,EMPRESTIMO!H14)/I14</f>
        <v>3</v>
      </c>
      <c r="K14" s="13">
        <f>COUNTIFS(DOMINGO!$B:$B,EMPRESTIMO!H14,DOMINGO!$G:$G,"SIM")/I14</f>
        <v>0</v>
      </c>
    </row>
    <row r="15" spans="1:11" ht="20.100000000000001" customHeight="1" x14ac:dyDescent="0.25">
      <c r="A15" s="18">
        <v>14</v>
      </c>
      <c r="B15" s="18" t="s">
        <v>102</v>
      </c>
      <c r="C15" s="6">
        <v>4</v>
      </c>
      <c r="D15" s="12">
        <f>COUNTIF(SABADO!$B:$B,EMPRESTIMO!B15)/C15</f>
        <v>3</v>
      </c>
      <c r="E15" s="13">
        <f>COUNTIFS(SABADO!$B:$B,EMPRESTIMO!B15,SABADO!$G:$G,"SIM")/C15</f>
        <v>0.75</v>
      </c>
      <c r="G15" s="20">
        <v>14</v>
      </c>
      <c r="H15" s="20" t="s">
        <v>80</v>
      </c>
      <c r="I15" s="6">
        <v>5</v>
      </c>
      <c r="J15" s="12">
        <f>COUNTIF(DOMINGO!$B:$B,EMPRESTIMO!H15)/I15</f>
        <v>3</v>
      </c>
      <c r="K15" s="13">
        <f>COUNTIFS(DOMINGO!$B:$B,EMPRESTIMO!H15,DOMINGO!$G:$G,"SIM")/I15</f>
        <v>1</v>
      </c>
    </row>
    <row r="16" spans="1:11" ht="20.100000000000001" customHeight="1" x14ac:dyDescent="0.25">
      <c r="A16" s="20">
        <v>15</v>
      </c>
      <c r="B16" s="20" t="s">
        <v>103</v>
      </c>
      <c r="C16" s="6">
        <v>2</v>
      </c>
      <c r="D16" s="12">
        <f>COUNTIF(SABADO!$B:$B,EMPRESTIMO!B16)/C16</f>
        <v>2</v>
      </c>
      <c r="E16" s="13">
        <f>COUNTIFS(SABADO!$B:$B,EMPRESTIMO!B16,SABADO!$G:$G,"SIM")/C16</f>
        <v>1</v>
      </c>
      <c r="G16" s="18">
        <v>15</v>
      </c>
      <c r="H16" s="18" t="s">
        <v>81</v>
      </c>
      <c r="I16" s="6">
        <v>4</v>
      </c>
      <c r="J16" s="12">
        <f>COUNTIF(DOMINGO!$B:$B,EMPRESTIMO!H16)/I16</f>
        <v>5</v>
      </c>
      <c r="K16" s="13">
        <f>COUNTIFS(DOMINGO!$B:$B,EMPRESTIMO!H16,DOMINGO!$G:$G,"SIM")/I16</f>
        <v>1</v>
      </c>
    </row>
    <row r="17" spans="1:11" ht="20.100000000000001" customHeight="1" x14ac:dyDescent="0.25">
      <c r="A17" s="6">
        <v>16</v>
      </c>
      <c r="B17" s="18" t="s">
        <v>104</v>
      </c>
      <c r="C17" s="6">
        <v>4</v>
      </c>
      <c r="D17" s="12">
        <f>COUNTIF(SABADO!$B:$B,EMPRESTIMO!B17)/C17</f>
        <v>7</v>
      </c>
      <c r="E17" s="13">
        <f>COUNTIFS(SABADO!$B:$B,EMPRESTIMO!B17,SABADO!$G:$G,"SIM")/C17</f>
        <v>3</v>
      </c>
      <c r="G17" s="6">
        <v>16</v>
      </c>
      <c r="H17" s="18" t="s">
        <v>82</v>
      </c>
      <c r="I17" s="6">
        <v>9</v>
      </c>
      <c r="J17" s="12">
        <f>COUNTIF(DOMINGO!$B:$B,EMPRESTIMO!H17)/I17</f>
        <v>7</v>
      </c>
      <c r="K17" s="13">
        <f>COUNTIFS(DOMINGO!$B:$B,EMPRESTIMO!H17,DOMINGO!$G:$G,"SIM")/I17</f>
        <v>3</v>
      </c>
    </row>
    <row r="18" spans="1:11" ht="20.100000000000001" customHeight="1" x14ac:dyDescent="0.25">
      <c r="A18" s="6">
        <v>17</v>
      </c>
      <c r="B18" s="18" t="s">
        <v>105</v>
      </c>
      <c r="C18" s="6">
        <v>9</v>
      </c>
      <c r="D18" s="12">
        <f>COUNTIF(SABADO!$B:$B,EMPRESTIMO!B18)/C18</f>
        <v>5</v>
      </c>
      <c r="E18" s="13">
        <f>COUNTIFS(SABADO!$B:$B,EMPRESTIMO!B18,SABADO!$G:$G,"SIM")/C18</f>
        <v>1</v>
      </c>
      <c r="G18" s="53"/>
      <c r="H18" s="53"/>
      <c r="I18" s="53"/>
      <c r="J18" s="54"/>
      <c r="K18" s="54"/>
    </row>
  </sheetData>
  <conditionalFormatting sqref="D2:D18">
    <cfRule type="cellIs" dxfId="4" priority="4" operator="lessThan">
      <formula>3</formula>
    </cfRule>
  </conditionalFormatting>
  <conditionalFormatting sqref="E2:E18">
    <cfRule type="cellIs" dxfId="3" priority="3" operator="greaterThan">
      <formula>0</formula>
    </cfRule>
  </conditionalFormatting>
  <conditionalFormatting sqref="J2:J17">
    <cfRule type="cellIs" dxfId="2" priority="2" operator="lessThan">
      <formula>3</formula>
    </cfRule>
  </conditionalFormatting>
  <conditionalFormatting sqref="K2:K18">
    <cfRule type="cellIs" dxfId="1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Normal="100" zoomScalePageLayoutView="11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P4" sqref="P4"/>
    </sheetView>
  </sheetViews>
  <sheetFormatPr defaultColWidth="8.85546875" defaultRowHeight="15" x14ac:dyDescent="0.25"/>
  <cols>
    <col min="1" max="1" width="25.7109375" style="3" customWidth="1"/>
    <col min="2" max="2" width="20.7109375" style="22" customWidth="1"/>
    <col min="3" max="3" width="8.7109375" style="22" customWidth="1"/>
    <col min="4" max="4" width="10.7109375" style="22" customWidth="1"/>
    <col min="5" max="7" width="10.7109375" style="21" customWidth="1"/>
    <col min="8" max="8" width="10.7109375" style="22" customWidth="1"/>
    <col min="9" max="12" width="12.7109375" style="22" customWidth="1"/>
    <col min="13" max="15" width="15.7109375" style="22" customWidth="1"/>
    <col min="16" max="16" width="13.42578125" style="22" customWidth="1"/>
    <col min="17" max="17" width="10.7109375" style="22" customWidth="1"/>
    <col min="18" max="18" width="43.42578125" style="22" customWidth="1"/>
    <col min="19" max="16384" width="8.85546875" style="3"/>
  </cols>
  <sheetData>
    <row r="1" spans="1:20" ht="24.95" customHeight="1" x14ac:dyDescent="0.25">
      <c r="A1" s="45" t="s">
        <v>53</v>
      </c>
      <c r="B1" s="45" t="s">
        <v>31</v>
      </c>
      <c r="C1" s="45" t="s">
        <v>32</v>
      </c>
      <c r="D1" s="45" t="s">
        <v>30</v>
      </c>
      <c r="E1" s="45" t="s">
        <v>52</v>
      </c>
      <c r="F1" s="45" t="s">
        <v>13</v>
      </c>
      <c r="G1" s="45" t="s">
        <v>14</v>
      </c>
      <c r="H1" s="45" t="s">
        <v>51</v>
      </c>
      <c r="I1" s="45" t="s">
        <v>50</v>
      </c>
      <c r="J1" s="45" t="s">
        <v>49</v>
      </c>
      <c r="K1" s="45" t="s">
        <v>48</v>
      </c>
      <c r="L1" s="45" t="s">
        <v>47</v>
      </c>
      <c r="M1" s="45" t="s">
        <v>88</v>
      </c>
      <c r="N1" s="45" t="s">
        <v>46</v>
      </c>
      <c r="O1" s="45" t="s">
        <v>18</v>
      </c>
      <c r="P1" s="45" t="s">
        <v>45</v>
      </c>
      <c r="Q1" s="45" t="s">
        <v>44</v>
      </c>
      <c r="R1" s="46" t="s">
        <v>43</v>
      </c>
      <c r="S1" s="5"/>
    </row>
    <row r="2" spans="1:20" ht="18" customHeight="1" x14ac:dyDescent="0.25">
      <c r="A2" s="17" t="s">
        <v>420</v>
      </c>
      <c r="B2" s="39" t="s">
        <v>684</v>
      </c>
      <c r="C2" s="39" t="s">
        <v>34</v>
      </c>
      <c r="D2" s="32" t="s">
        <v>29</v>
      </c>
      <c r="E2" s="31">
        <f>COUNTIF(COMISSÃO!$F:$F,"*"&amp;A2&amp;"*")</f>
        <v>3</v>
      </c>
      <c r="F2" s="31">
        <f>COUNTIFS(ATLETAS!$D:$D,TABELA!$F$1,ATLETAS!$G:$G,"*"&amp;A2&amp;"*")</f>
        <v>6</v>
      </c>
      <c r="G2" s="31">
        <f>COUNTIFS(ATLETAS!$D:$D,TABELA!$G$1,ATLETAS!$G:$G,"*"&amp;A2&amp;"*")</f>
        <v>3</v>
      </c>
      <c r="H2" s="31">
        <f>COUNTIF(ATLETAS!$G:$G,"*"&amp;A2&amp;"*")</f>
        <v>9</v>
      </c>
      <c r="I2" s="30">
        <f>(COUNTIF(SABADO!$E:$E,"*"&amp;A2&amp;"*")) + (COUNTIF(DOMINGO!$E:$E,"*"&amp;A2&amp;"*"))</f>
        <v>12</v>
      </c>
      <c r="J2" s="30">
        <f>(COUNTIFS(SABADO!$E:$E,"*"&amp;A2&amp;"*",SABADO!$G:$G,"SIM")) + (COUNTIFS(DOMINGO!$E:$E,"*"&amp;A2&amp;"*",DOMINGO!$G:$G,"SIM"))</f>
        <v>12</v>
      </c>
      <c r="K2" s="55">
        <v>100</v>
      </c>
      <c r="L2" s="55">
        <v>120</v>
      </c>
      <c r="M2" s="29">
        <f t="shared" ref="M2:M30" si="0">L2*I2</f>
        <v>1440</v>
      </c>
      <c r="N2" s="29">
        <f t="shared" ref="N2:N30" si="1">J2*K2</f>
        <v>1200</v>
      </c>
      <c r="O2" s="29">
        <f t="shared" ref="O2:O30" si="2">M2+N2</f>
        <v>2640</v>
      </c>
      <c r="P2" s="29">
        <v>2640</v>
      </c>
      <c r="Q2" s="56" t="s">
        <v>302</v>
      </c>
      <c r="R2" s="28"/>
      <c r="S2" s="34"/>
      <c r="T2" s="33"/>
    </row>
    <row r="3" spans="1:20" ht="18" customHeight="1" x14ac:dyDescent="0.25">
      <c r="A3" s="17" t="s">
        <v>507</v>
      </c>
      <c r="B3" s="39" t="s">
        <v>686</v>
      </c>
      <c r="C3" s="39" t="s">
        <v>86</v>
      </c>
      <c r="D3" s="32" t="s">
        <v>23</v>
      </c>
      <c r="E3" s="31">
        <f>COUNTIF(COMISSÃO!$F:$F,"*"&amp;A3&amp;"*")</f>
        <v>0</v>
      </c>
      <c r="F3" s="31">
        <f>COUNTIFS(ATLETAS!$D:$D,TABELA!$F$1,ATLETAS!$G:$G,"*"&amp;A3&amp;"*")</f>
        <v>54</v>
      </c>
      <c r="G3" s="31">
        <f>COUNTIFS(ATLETAS!$D:$D,TABELA!$G$1,ATLETAS!$G:$G,"*"&amp;A3&amp;"*")</f>
        <v>31</v>
      </c>
      <c r="H3" s="31">
        <f>COUNTIF(ATLETAS!$G:$G,"*"&amp;A3&amp;"*")</f>
        <v>85</v>
      </c>
      <c r="I3" s="30">
        <f>(COUNTIF(SABADO!$E:$E,"*"&amp;A3&amp;"*")) + (COUNTIF(DOMINGO!$E:$E,"*"&amp;A3&amp;"*"))</f>
        <v>171</v>
      </c>
      <c r="J3" s="30">
        <f>(COUNTIFS(SABADO!$E:$E,"*"&amp;A3&amp;"*",SABADO!$G:$G,"SIM")) + (COUNTIFS(DOMINGO!$E:$E,"*"&amp;A3&amp;"*",DOMINGO!$G:$G,"SIM"))</f>
        <v>0</v>
      </c>
      <c r="K3" s="55">
        <v>100</v>
      </c>
      <c r="L3" s="55">
        <v>120</v>
      </c>
      <c r="M3" s="29">
        <f t="shared" si="0"/>
        <v>20520</v>
      </c>
      <c r="N3" s="29">
        <f t="shared" si="1"/>
        <v>0</v>
      </c>
      <c r="O3" s="29">
        <f t="shared" si="2"/>
        <v>20520</v>
      </c>
      <c r="P3" s="29">
        <f>18120+1440+960</f>
        <v>20520</v>
      </c>
      <c r="Q3" s="56" t="s">
        <v>146</v>
      </c>
      <c r="R3" s="28" t="s">
        <v>1081</v>
      </c>
      <c r="S3" s="25"/>
      <c r="T3" s="5"/>
    </row>
    <row r="4" spans="1:20" ht="18" customHeight="1" x14ac:dyDescent="0.25">
      <c r="A4" s="17" t="s">
        <v>184</v>
      </c>
      <c r="B4" s="32" t="s">
        <v>185</v>
      </c>
      <c r="C4" s="32" t="s">
        <v>86</v>
      </c>
      <c r="D4" s="32" t="s">
        <v>22</v>
      </c>
      <c r="E4" s="31">
        <f>COUNTIF(COMISSÃO!$F:$F,"*"&amp;A4&amp;"*")</f>
        <v>2</v>
      </c>
      <c r="F4" s="31">
        <f>COUNTIFS(ATLETAS!$D:$D,TABELA!$F$1,ATLETAS!$G:$G,"*"&amp;A4&amp;"*")</f>
        <v>5</v>
      </c>
      <c r="G4" s="31">
        <f>COUNTIFS(ATLETAS!$D:$D,TABELA!$G$1,ATLETAS!$G:$G,"*"&amp;A4&amp;"*")</f>
        <v>1</v>
      </c>
      <c r="H4" s="31">
        <f>COUNTIF(ATLETAS!$G:$G,"*"&amp;A4&amp;"*")</f>
        <v>6</v>
      </c>
      <c r="I4" s="30">
        <f>(COUNTIF(SABADO!$E:$E,"*"&amp;A4&amp;"*")) + (COUNTIF(DOMINGO!$E:$E,"*"&amp;A4&amp;"*"))</f>
        <v>18</v>
      </c>
      <c r="J4" s="30">
        <f>(COUNTIFS(SABADO!$E:$E,"*"&amp;A4&amp;"*",SABADO!$G:$G,"SIM")) + (COUNTIFS(DOMINGO!$E:$E,"*"&amp;A4&amp;"*",DOMINGO!$G:$G,"SIM"))</f>
        <v>0</v>
      </c>
      <c r="K4" s="55">
        <v>100</v>
      </c>
      <c r="L4" s="55">
        <v>120</v>
      </c>
      <c r="M4" s="29">
        <f t="shared" si="0"/>
        <v>2160</v>
      </c>
      <c r="N4" s="29">
        <f t="shared" si="1"/>
        <v>0</v>
      </c>
      <c r="O4" s="29">
        <f t="shared" si="2"/>
        <v>2160</v>
      </c>
      <c r="P4" s="29">
        <v>2160</v>
      </c>
      <c r="Q4" s="56" t="s">
        <v>146</v>
      </c>
      <c r="R4" s="28"/>
      <c r="S4" s="25"/>
      <c r="T4" s="5"/>
    </row>
    <row r="5" spans="1:20" ht="18" customHeight="1" x14ac:dyDescent="0.25">
      <c r="A5" s="17" t="s">
        <v>229</v>
      </c>
      <c r="B5" s="39" t="s">
        <v>230</v>
      </c>
      <c r="C5" s="32" t="s">
        <v>34</v>
      </c>
      <c r="D5" s="39" t="s">
        <v>40</v>
      </c>
      <c r="E5" s="31">
        <f>COUNTIF(COMISSÃO!$F:$F,"*"&amp;A5&amp;"*")</f>
        <v>1</v>
      </c>
      <c r="F5" s="31">
        <f>COUNTIFS(ATLETAS!$D:$D,TABELA!$F$1,ATLETAS!$G:$G,"*"&amp;A5&amp;"*")</f>
        <v>3</v>
      </c>
      <c r="G5" s="31">
        <f>COUNTIFS(ATLETAS!$D:$D,TABELA!$G$1,ATLETAS!$G:$G,"*"&amp;A5&amp;"*")</f>
        <v>1</v>
      </c>
      <c r="H5" s="31">
        <f>COUNTIF(ATLETAS!$G:$G,"*"&amp;A5&amp;"*")</f>
        <v>4</v>
      </c>
      <c r="I5" s="30">
        <f>(COUNTIF(SABADO!$E:$E,"*"&amp;A5&amp;"*")) + (COUNTIF(DOMINGO!$E:$E,"*"&amp;A5&amp;"*"))</f>
        <v>5</v>
      </c>
      <c r="J5" s="30">
        <f>(COUNTIFS(SABADO!$E:$E,"*"&amp;A5&amp;"*",SABADO!$G:$G,"SIM")) + (COUNTIFS(DOMINGO!$E:$E,"*"&amp;A5&amp;"*",DOMINGO!$G:$G,"SIM"))</f>
        <v>5</v>
      </c>
      <c r="K5" s="55">
        <v>100</v>
      </c>
      <c r="L5" s="55">
        <v>120</v>
      </c>
      <c r="M5" s="29">
        <f t="shared" si="0"/>
        <v>600</v>
      </c>
      <c r="N5" s="29">
        <f t="shared" si="1"/>
        <v>500</v>
      </c>
      <c r="O5" s="29">
        <f t="shared" si="2"/>
        <v>1100</v>
      </c>
      <c r="P5" s="29">
        <v>1100</v>
      </c>
      <c r="Q5" s="56" t="s">
        <v>146</v>
      </c>
      <c r="R5" s="27"/>
      <c r="S5" s="25"/>
      <c r="T5" s="5"/>
    </row>
    <row r="6" spans="1:20" ht="18" customHeight="1" x14ac:dyDescent="0.25">
      <c r="A6" s="17" t="s">
        <v>84</v>
      </c>
      <c r="B6" s="32" t="s">
        <v>89</v>
      </c>
      <c r="C6" s="32" t="s">
        <v>34</v>
      </c>
      <c r="D6" s="32" t="s">
        <v>29</v>
      </c>
      <c r="E6" s="31">
        <f>COUNTIF(COMISSÃO!$F:$F,"*"&amp;A6&amp;"*")</f>
        <v>1</v>
      </c>
      <c r="F6" s="31">
        <f>COUNTIFS(ATLETAS!$D:$D,TABELA!$F$1,ATLETAS!$G:$G,"*"&amp;A6&amp;"*")</f>
        <v>0</v>
      </c>
      <c r="G6" s="31">
        <f>COUNTIFS(ATLETAS!$D:$D,TABELA!$G$1,ATLETAS!$G:$G,"*"&amp;A6&amp;"*")</f>
        <v>2</v>
      </c>
      <c r="H6" s="31">
        <f>COUNTIF(ATLETAS!$G:$G,"*"&amp;A6&amp;"*")</f>
        <v>2</v>
      </c>
      <c r="I6" s="30">
        <f>(COUNTIF(SABADO!$E:$E,"*"&amp;A6&amp;"*")) + (COUNTIF(DOMINGO!$E:$E,"*"&amp;A6&amp;"*"))</f>
        <v>8</v>
      </c>
      <c r="J6" s="30">
        <f>(COUNTIFS(SABADO!$E:$E,"*"&amp;A6&amp;"*",SABADO!$G:$G,"SIM")) + (COUNTIFS(DOMINGO!$E:$E,"*"&amp;A6&amp;"*",DOMINGO!$G:$G,"SIM"))</f>
        <v>8</v>
      </c>
      <c r="K6" s="55">
        <v>100</v>
      </c>
      <c r="L6" s="55">
        <v>120</v>
      </c>
      <c r="M6" s="29">
        <f t="shared" si="0"/>
        <v>960</v>
      </c>
      <c r="N6" s="29">
        <f t="shared" si="1"/>
        <v>800</v>
      </c>
      <c r="O6" s="29">
        <f t="shared" si="2"/>
        <v>1760</v>
      </c>
      <c r="P6" s="29">
        <v>1760</v>
      </c>
      <c r="Q6" s="56" t="s">
        <v>146</v>
      </c>
      <c r="R6" s="28"/>
      <c r="S6" s="25"/>
      <c r="T6" s="5"/>
    </row>
    <row r="7" spans="1:20" ht="18" customHeight="1" x14ac:dyDescent="0.25">
      <c r="A7" s="17" t="s">
        <v>247</v>
      </c>
      <c r="B7" s="39" t="s">
        <v>697</v>
      </c>
      <c r="C7" s="39" t="s">
        <v>34</v>
      </c>
      <c r="D7" s="39" t="s">
        <v>40</v>
      </c>
      <c r="E7" s="31">
        <f>COUNTIF(COMISSÃO!$F:$F,"*"&amp;A7&amp;"*")</f>
        <v>1</v>
      </c>
      <c r="F7" s="31">
        <f>COUNTIFS(ATLETAS!$D:$D,TABELA!$F$1,ATLETAS!$G:$G,"*"&amp;A7&amp;"*")</f>
        <v>4</v>
      </c>
      <c r="G7" s="31">
        <f>COUNTIFS(ATLETAS!$D:$D,TABELA!$G$1,ATLETAS!$G:$G,"*"&amp;A7&amp;"*")</f>
        <v>1</v>
      </c>
      <c r="H7" s="31">
        <f>COUNTIF(ATLETAS!$G:$G,"*"&amp;A7&amp;"*")</f>
        <v>5</v>
      </c>
      <c r="I7" s="30">
        <f>(COUNTIF(SABADO!$E:$E,"*"&amp;A7&amp;"*")) + (COUNTIF(DOMINGO!$E:$E,"*"&amp;A7&amp;"*"))</f>
        <v>12</v>
      </c>
      <c r="J7" s="30">
        <f>(COUNTIFS(SABADO!$E:$E,"*"&amp;A7&amp;"*",SABADO!$G:$G,"SIM")) + (COUNTIFS(DOMINGO!$E:$E,"*"&amp;A7&amp;"*",DOMINGO!$G:$G,"SIM"))</f>
        <v>12</v>
      </c>
      <c r="K7" s="55">
        <v>100</v>
      </c>
      <c r="L7" s="55">
        <v>120</v>
      </c>
      <c r="M7" s="29">
        <f t="shared" si="0"/>
        <v>1440</v>
      </c>
      <c r="N7" s="29">
        <f t="shared" si="1"/>
        <v>1200</v>
      </c>
      <c r="O7" s="29">
        <f t="shared" si="2"/>
        <v>2640</v>
      </c>
      <c r="P7" s="29">
        <v>2640</v>
      </c>
      <c r="Q7" s="56" t="s">
        <v>146</v>
      </c>
      <c r="R7" s="41"/>
      <c r="S7" s="25"/>
      <c r="T7" s="5"/>
    </row>
    <row r="8" spans="1:20" ht="18" customHeight="1" x14ac:dyDescent="0.25">
      <c r="A8" s="17" t="s">
        <v>189</v>
      </c>
      <c r="B8" s="19" t="s">
        <v>190</v>
      </c>
      <c r="C8" s="19" t="s">
        <v>86</v>
      </c>
      <c r="D8" s="19" t="s">
        <v>22</v>
      </c>
      <c r="E8" s="31">
        <f>COUNTIF(COMISSÃO!$F:$F,"*"&amp;A8&amp;"*")</f>
        <v>2</v>
      </c>
      <c r="F8" s="31">
        <f>COUNTIFS(ATLETAS!$D:$D,TABELA!$F$1,ATLETAS!$G:$G,"*"&amp;A8&amp;"*")</f>
        <v>9</v>
      </c>
      <c r="G8" s="31">
        <f>COUNTIFS(ATLETAS!$D:$D,TABELA!$G$1,ATLETAS!$G:$G,"*"&amp;A8&amp;"*")</f>
        <v>3</v>
      </c>
      <c r="H8" s="31">
        <f>COUNTIF(ATLETAS!$G:$G,"*"&amp;A8&amp;"*")</f>
        <v>12</v>
      </c>
      <c r="I8" s="30">
        <f>(COUNTIF(SABADO!$E:$E,"*"&amp;A8&amp;"*")) + (COUNTIF(DOMINGO!$E:$E,"*"&amp;A8&amp;"*"))</f>
        <v>25</v>
      </c>
      <c r="J8" s="30">
        <f>(COUNTIFS(SABADO!$E:$E,"*"&amp;A8&amp;"*",SABADO!$G:$G,"SIM")) + (COUNTIFS(DOMINGO!$E:$E,"*"&amp;A8&amp;"*",DOMINGO!$G:$G,"SIM"))</f>
        <v>16</v>
      </c>
      <c r="K8" s="55">
        <v>100</v>
      </c>
      <c r="L8" s="55">
        <v>120</v>
      </c>
      <c r="M8" s="29">
        <f t="shared" si="0"/>
        <v>3000</v>
      </c>
      <c r="N8" s="29">
        <f t="shared" si="1"/>
        <v>1600</v>
      </c>
      <c r="O8" s="29">
        <f t="shared" si="2"/>
        <v>4600</v>
      </c>
      <c r="P8" s="29">
        <v>4600</v>
      </c>
      <c r="Q8" s="56" t="s">
        <v>263</v>
      </c>
      <c r="R8" s="40"/>
      <c r="S8" s="25"/>
      <c r="T8" s="5"/>
    </row>
    <row r="9" spans="1:20" ht="18" customHeight="1" x14ac:dyDescent="0.25">
      <c r="A9" s="17" t="s">
        <v>301</v>
      </c>
      <c r="B9" s="39" t="s">
        <v>691</v>
      </c>
      <c r="C9" s="39" t="s">
        <v>86</v>
      </c>
      <c r="D9" s="32" t="s">
        <v>25</v>
      </c>
      <c r="E9" s="31">
        <f>COUNTIF(COMISSÃO!$F:$F,"*"&amp;A9&amp;"*")</f>
        <v>2</v>
      </c>
      <c r="F9" s="31">
        <f>COUNTIFS(ATLETAS!$D:$D,TABELA!$F$1,ATLETAS!$G:$G,"*"&amp;A9&amp;"*")</f>
        <v>2</v>
      </c>
      <c r="G9" s="31">
        <f>COUNTIFS(ATLETAS!$D:$D,TABELA!$G$1,ATLETAS!$G:$G,"*"&amp;A9&amp;"*")</f>
        <v>4</v>
      </c>
      <c r="H9" s="31">
        <f>COUNTIF(ATLETAS!$G:$G,"*"&amp;A9&amp;"*")</f>
        <v>6</v>
      </c>
      <c r="I9" s="30">
        <f>(COUNTIF(SABADO!$E:$E,"*"&amp;A9&amp;"*")) + (COUNTIF(DOMINGO!$E:$E,"*"&amp;A9&amp;"*"))</f>
        <v>8</v>
      </c>
      <c r="J9" s="30">
        <f>(COUNTIFS(SABADO!$E:$E,"*"&amp;A9&amp;"*",SABADO!$G:$G,"SIM")) + (COUNTIFS(DOMINGO!$E:$E,"*"&amp;A9&amp;"*",DOMINGO!$G:$G,"SIM"))</f>
        <v>8</v>
      </c>
      <c r="K9" s="55">
        <v>100</v>
      </c>
      <c r="L9" s="55">
        <v>120</v>
      </c>
      <c r="M9" s="29">
        <f t="shared" si="0"/>
        <v>960</v>
      </c>
      <c r="N9" s="29">
        <f t="shared" si="1"/>
        <v>800</v>
      </c>
      <c r="O9" s="29">
        <f t="shared" si="2"/>
        <v>1760</v>
      </c>
      <c r="P9" s="29">
        <v>1760</v>
      </c>
      <c r="Q9" s="56" t="s">
        <v>653</v>
      </c>
      <c r="R9" s="28"/>
      <c r="S9" s="25"/>
      <c r="T9" s="5"/>
    </row>
    <row r="10" spans="1:20" ht="18" customHeight="1" x14ac:dyDescent="0.25">
      <c r="A10" s="17" t="s">
        <v>142</v>
      </c>
      <c r="B10" s="32" t="s">
        <v>149</v>
      </c>
      <c r="C10" s="32" t="s">
        <v>86</v>
      </c>
      <c r="D10" s="32" t="s">
        <v>23</v>
      </c>
      <c r="E10" s="31">
        <f>COUNTIF(COMISSÃO!$F:$F,"*"&amp;A10&amp;"*")</f>
        <v>6</v>
      </c>
      <c r="F10" s="31">
        <f>COUNTIFS(ATLETAS!$D:$D,TABELA!$F$1,ATLETAS!$G:$G,"*"&amp;A10&amp;"*")</f>
        <v>15</v>
      </c>
      <c r="G10" s="31">
        <f>COUNTIFS(ATLETAS!$D:$D,TABELA!$G$1,ATLETAS!$G:$G,"*"&amp;A10&amp;"*")</f>
        <v>9</v>
      </c>
      <c r="H10" s="31">
        <f>COUNTIF(ATLETAS!$G:$G,"*"&amp;A10&amp;"*")</f>
        <v>24</v>
      </c>
      <c r="I10" s="30">
        <f>(COUNTIF(SABADO!$E:$E,"*"&amp;A10&amp;"*")) + (COUNTIF(DOMINGO!$E:$E,"*"&amp;A10&amp;"*"))</f>
        <v>37</v>
      </c>
      <c r="J10" s="30">
        <f>(COUNTIFS(SABADO!$E:$E,"*"&amp;A10&amp;"*",SABADO!$G:$G,"SIM")) + (COUNTIFS(DOMINGO!$E:$E,"*"&amp;A10&amp;"*",DOMINGO!$G:$G,"SIM"))</f>
        <v>0</v>
      </c>
      <c r="K10" s="55">
        <v>100</v>
      </c>
      <c r="L10" s="55">
        <v>120</v>
      </c>
      <c r="M10" s="29">
        <f t="shared" si="0"/>
        <v>4440</v>
      </c>
      <c r="N10" s="29">
        <f t="shared" si="1"/>
        <v>0</v>
      </c>
      <c r="O10" s="29">
        <f t="shared" si="2"/>
        <v>4440</v>
      </c>
      <c r="P10" s="29">
        <v>4440</v>
      </c>
      <c r="Q10" s="56" t="s">
        <v>653</v>
      </c>
      <c r="R10" s="28"/>
      <c r="S10" s="25"/>
      <c r="T10" s="5"/>
    </row>
    <row r="11" spans="1:20" ht="18" customHeight="1" x14ac:dyDescent="0.25">
      <c r="A11" s="17" t="s">
        <v>639</v>
      </c>
      <c r="B11" s="39" t="s">
        <v>692</v>
      </c>
      <c r="C11" s="39" t="s">
        <v>34</v>
      </c>
      <c r="D11" s="32" t="s">
        <v>26</v>
      </c>
      <c r="E11" s="31">
        <f>COUNTIF(COMISSÃO!$F:$F,"*"&amp;A11&amp;"*")</f>
        <v>1</v>
      </c>
      <c r="F11" s="31">
        <f>COUNTIFS(ATLETAS!$D:$D,TABELA!$F$1,ATLETAS!$G:$G,"*"&amp;A11&amp;"*")</f>
        <v>2</v>
      </c>
      <c r="G11" s="31">
        <f>COUNTIFS(ATLETAS!$D:$D,TABELA!$G$1,ATLETAS!$G:$G,"*"&amp;A11&amp;"*")</f>
        <v>1</v>
      </c>
      <c r="H11" s="31">
        <f>COUNTIF(ATLETAS!$G:$G,"*"&amp;A11&amp;"*")</f>
        <v>3</v>
      </c>
      <c r="I11" s="30">
        <f>(COUNTIF(SABADO!$E:$E,"*"&amp;A11&amp;"*")) + (COUNTIF(DOMINGO!$E:$E,"*"&amp;A11&amp;"*"))</f>
        <v>4</v>
      </c>
      <c r="J11" s="30">
        <f>(COUNTIFS(SABADO!$E:$E,"*"&amp;A11&amp;"*",SABADO!$G:$G,"SIM")) + (COUNTIFS(DOMINGO!$E:$E,"*"&amp;A11&amp;"*",DOMINGO!$G:$G,"SIM"))</f>
        <v>0</v>
      </c>
      <c r="K11" s="55">
        <v>100</v>
      </c>
      <c r="L11" s="55">
        <v>150</v>
      </c>
      <c r="M11" s="29">
        <f t="shared" si="0"/>
        <v>600</v>
      </c>
      <c r="N11" s="29">
        <f t="shared" si="1"/>
        <v>0</v>
      </c>
      <c r="O11" s="29">
        <f t="shared" si="2"/>
        <v>600</v>
      </c>
      <c r="P11" s="29">
        <v>600</v>
      </c>
      <c r="Q11" s="56" t="s">
        <v>284</v>
      </c>
      <c r="R11" s="28"/>
      <c r="S11" s="25"/>
      <c r="T11" s="5"/>
    </row>
    <row r="12" spans="1:20" ht="18" customHeight="1" x14ac:dyDescent="0.25">
      <c r="A12" s="17" t="s">
        <v>211</v>
      </c>
      <c r="B12" s="32" t="s">
        <v>654</v>
      </c>
      <c r="C12" s="32" t="s">
        <v>34</v>
      </c>
      <c r="D12" s="32" t="s">
        <v>35</v>
      </c>
      <c r="E12" s="31">
        <f>COUNTIF(COMISSÃO!$F:$F,"*"&amp;A12&amp;"*")</f>
        <v>2</v>
      </c>
      <c r="F12" s="31">
        <f>COUNTIFS(ATLETAS!$D:$D,TABELA!$F$1,ATLETAS!$G:$G,"*"&amp;A12&amp;"*")</f>
        <v>2</v>
      </c>
      <c r="G12" s="31">
        <f>COUNTIFS(ATLETAS!$D:$D,TABELA!$G$1,ATLETAS!$G:$G,"*"&amp;A12&amp;"*")</f>
        <v>0</v>
      </c>
      <c r="H12" s="31">
        <f>COUNTIF(ATLETAS!$G:$G,"*"&amp;A12&amp;"*")</f>
        <v>2</v>
      </c>
      <c r="I12" s="30">
        <f>(COUNTIF(SABADO!$E:$E,"*"&amp;A12&amp;"*")) + (COUNTIF(DOMINGO!$E:$E,"*"&amp;A12&amp;"*"))</f>
        <v>4</v>
      </c>
      <c r="J12" s="30">
        <f>(COUNTIFS(SABADO!$E:$E,"*"&amp;A12&amp;"*",SABADO!$G:$G,"SIM")) + (COUNTIFS(DOMINGO!$E:$E,"*"&amp;A12&amp;"*",DOMINGO!$G:$G,"SIM"))</f>
        <v>0</v>
      </c>
      <c r="K12" s="55">
        <v>100</v>
      </c>
      <c r="L12" s="55">
        <v>120</v>
      </c>
      <c r="M12" s="29">
        <f t="shared" si="0"/>
        <v>480</v>
      </c>
      <c r="N12" s="29">
        <f t="shared" si="1"/>
        <v>0</v>
      </c>
      <c r="O12" s="29">
        <f t="shared" si="2"/>
        <v>480</v>
      </c>
      <c r="P12" s="29">
        <v>480</v>
      </c>
      <c r="Q12" s="56" t="s">
        <v>284</v>
      </c>
      <c r="R12" s="28"/>
      <c r="S12" s="25"/>
      <c r="T12" s="5"/>
    </row>
    <row r="13" spans="1:20" ht="18" customHeight="1" x14ac:dyDescent="0.25">
      <c r="A13" s="17" t="s">
        <v>279</v>
      </c>
      <c r="B13" s="39" t="s">
        <v>693</v>
      </c>
      <c r="C13" s="32" t="s">
        <v>34</v>
      </c>
      <c r="D13" s="39" t="s">
        <v>36</v>
      </c>
      <c r="E13" s="31">
        <f>COUNTIF(COMISSÃO!$F:$F,"*"&amp;A13&amp;"*")</f>
        <v>1</v>
      </c>
      <c r="F13" s="31">
        <f>COUNTIFS(ATLETAS!$D:$D,TABELA!$F$1,ATLETAS!$G:$G,"*"&amp;A13&amp;"*")</f>
        <v>2</v>
      </c>
      <c r="G13" s="31">
        <f>COUNTIFS(ATLETAS!$D:$D,TABELA!$G$1,ATLETAS!$G:$G,"*"&amp;A13&amp;"*")</f>
        <v>0</v>
      </c>
      <c r="H13" s="31">
        <f>COUNTIF(ATLETAS!$G:$G,"*"&amp;A13&amp;"*")</f>
        <v>2</v>
      </c>
      <c r="I13" s="30">
        <f>(COUNTIF(SABADO!$E:$E,"*"&amp;A13&amp;"*")) + (COUNTIF(DOMINGO!$E:$E,"*"&amp;A13&amp;"*"))</f>
        <v>2</v>
      </c>
      <c r="J13" s="30">
        <f>(COUNTIFS(SABADO!$E:$E,"*"&amp;A13&amp;"*",SABADO!$G:$G,"SIM")) + (COUNTIFS(DOMINGO!$E:$E,"*"&amp;A13&amp;"*",DOMINGO!$G:$G,"SIM"))</f>
        <v>2</v>
      </c>
      <c r="K13" s="55">
        <v>100</v>
      </c>
      <c r="L13" s="55">
        <v>150</v>
      </c>
      <c r="M13" s="29">
        <f t="shared" si="0"/>
        <v>300</v>
      </c>
      <c r="N13" s="29">
        <f t="shared" si="1"/>
        <v>200</v>
      </c>
      <c r="O13" s="29">
        <f t="shared" si="2"/>
        <v>500</v>
      </c>
      <c r="P13" s="29">
        <v>500</v>
      </c>
      <c r="Q13" s="56" t="s">
        <v>284</v>
      </c>
      <c r="R13" s="28"/>
      <c r="S13" s="25"/>
      <c r="T13" s="5"/>
    </row>
    <row r="14" spans="1:20" ht="18" customHeight="1" x14ac:dyDescent="0.25">
      <c r="A14" s="17" t="s">
        <v>215</v>
      </c>
      <c r="B14" s="39" t="s">
        <v>218</v>
      </c>
      <c r="C14" s="132" t="s">
        <v>86</v>
      </c>
      <c r="D14" s="39" t="s">
        <v>26</v>
      </c>
      <c r="E14" s="31">
        <f>COUNTIF(COMISSÃO!$F:$F,"*"&amp;A14&amp;"*")</f>
        <v>2</v>
      </c>
      <c r="F14" s="31">
        <f>COUNTIFS(ATLETAS!$D:$D,TABELA!$F$1,ATLETAS!$G:$G,"*"&amp;A14&amp;"*")</f>
        <v>11</v>
      </c>
      <c r="G14" s="31">
        <f>COUNTIFS(ATLETAS!$D:$D,TABELA!$G$1,ATLETAS!$G:$G,"*"&amp;A14&amp;"*")</f>
        <v>5</v>
      </c>
      <c r="H14" s="31">
        <f>COUNTIF(ATLETAS!$G:$G,"*"&amp;A14&amp;"*")</f>
        <v>16</v>
      </c>
      <c r="I14" s="30">
        <f>(COUNTIF(SABADO!$E:$E,"*"&amp;A14&amp;"*")) + (COUNTIF(DOMINGO!$E:$E,"*"&amp;A14&amp;"*"))</f>
        <v>40</v>
      </c>
      <c r="J14" s="30">
        <f>(COUNTIFS(SABADO!$E:$E,"*"&amp;A14&amp;"*",SABADO!$G:$G,"SIM")) + (COUNTIFS(DOMINGO!$E:$E,"*"&amp;A14&amp;"*",DOMINGO!$G:$G,"SIM"))</f>
        <v>0</v>
      </c>
      <c r="K14" s="55">
        <v>100</v>
      </c>
      <c r="L14" s="55">
        <v>150</v>
      </c>
      <c r="M14" s="29">
        <f t="shared" si="0"/>
        <v>6000</v>
      </c>
      <c r="N14" s="29">
        <f t="shared" si="1"/>
        <v>0</v>
      </c>
      <c r="O14" s="29">
        <f t="shared" si="2"/>
        <v>6000</v>
      </c>
      <c r="P14" s="29">
        <v>6000</v>
      </c>
      <c r="Q14" s="56" t="s">
        <v>284</v>
      </c>
      <c r="R14" s="27"/>
      <c r="S14" s="25"/>
      <c r="T14" s="5"/>
    </row>
    <row r="15" spans="1:20" ht="18" customHeight="1" x14ac:dyDescent="0.25">
      <c r="A15" s="17" t="s">
        <v>222</v>
      </c>
      <c r="B15" s="19" t="s">
        <v>682</v>
      </c>
      <c r="C15" s="19" t="s">
        <v>34</v>
      </c>
      <c r="D15" s="19" t="s">
        <v>21</v>
      </c>
      <c r="E15" s="31">
        <f>COUNTIF(COMISSÃO!$F:$F,"*"&amp;A15&amp;"*")</f>
        <v>0</v>
      </c>
      <c r="F15" s="31">
        <f>COUNTIFS(ATLETAS!$D:$D,TABELA!$F$1,ATLETAS!$G:$G,"*"&amp;A15&amp;"*")</f>
        <v>1</v>
      </c>
      <c r="G15" s="31">
        <f>COUNTIFS(ATLETAS!$D:$D,TABELA!$G$1,ATLETAS!$G:$G,"*"&amp;A15&amp;"*")</f>
        <v>0</v>
      </c>
      <c r="H15" s="31">
        <f>COUNTIF(ATLETAS!$G:$G,"*"&amp;A15&amp;"*")</f>
        <v>1</v>
      </c>
      <c r="I15" s="30">
        <f>(COUNTIF(SABADO!$E:$E,"*"&amp;A15&amp;"*")) + (COUNTIF(DOMINGO!$E:$E,"*"&amp;A15&amp;"*"))</f>
        <v>3</v>
      </c>
      <c r="J15" s="30">
        <f>(COUNTIFS(SABADO!$E:$E,"*"&amp;A15&amp;"*",SABADO!$G:$G,"SIM")) + (COUNTIFS(DOMINGO!$E:$E,"*"&amp;A15&amp;"*",DOMINGO!$G:$G,"SIM"))</f>
        <v>3</v>
      </c>
      <c r="K15" s="55">
        <v>100</v>
      </c>
      <c r="L15" s="55">
        <v>150</v>
      </c>
      <c r="M15" s="29">
        <f t="shared" si="0"/>
        <v>450</v>
      </c>
      <c r="N15" s="29">
        <f t="shared" si="1"/>
        <v>300</v>
      </c>
      <c r="O15" s="29">
        <f t="shared" si="2"/>
        <v>750</v>
      </c>
      <c r="P15" s="29">
        <v>750</v>
      </c>
      <c r="Q15" s="56" t="s">
        <v>284</v>
      </c>
      <c r="R15" s="27"/>
      <c r="S15" s="25"/>
      <c r="T15" s="5"/>
    </row>
    <row r="16" spans="1:20" ht="18" customHeight="1" x14ac:dyDescent="0.25">
      <c r="A16" s="17" t="s">
        <v>240</v>
      </c>
      <c r="B16" s="6" t="s">
        <v>241</v>
      </c>
      <c r="C16" s="107" t="s">
        <v>86</v>
      </c>
      <c r="D16" s="32" t="s">
        <v>28</v>
      </c>
      <c r="E16" s="31">
        <f>COUNTIF(COMISSÃO!$F:$F,"*"&amp;A16&amp;"*")</f>
        <v>1</v>
      </c>
      <c r="F16" s="31">
        <f>COUNTIFS(ATLETAS!$D:$D,TABELA!$F$1,ATLETAS!$G:$G,"*"&amp;A16&amp;"*")</f>
        <v>2</v>
      </c>
      <c r="G16" s="31">
        <f>COUNTIFS(ATLETAS!$D:$D,TABELA!$G$1,ATLETAS!$G:$G,"*"&amp;A16&amp;"*")</f>
        <v>1</v>
      </c>
      <c r="H16" s="31">
        <f>COUNTIF(ATLETAS!$G:$G,"*"&amp;A16&amp;"*")</f>
        <v>3</v>
      </c>
      <c r="I16" s="30">
        <f>(COUNTIF(SABADO!$E:$E,"*"&amp;A16&amp;"*")) + (COUNTIF(DOMINGO!$E:$E,"*"&amp;A16&amp;"*"))</f>
        <v>3</v>
      </c>
      <c r="J16" s="30">
        <f>(COUNTIFS(SABADO!$E:$E,"*"&amp;A16&amp;"*",SABADO!$G:$G,"SIM")) + (COUNTIFS(DOMINGO!$E:$E,"*"&amp;A16&amp;"*",DOMINGO!$G:$G,"SIM"))</f>
        <v>3</v>
      </c>
      <c r="K16" s="55">
        <v>100</v>
      </c>
      <c r="L16" s="55">
        <v>120</v>
      </c>
      <c r="M16" s="29">
        <f t="shared" si="0"/>
        <v>360</v>
      </c>
      <c r="N16" s="29">
        <f t="shared" si="1"/>
        <v>300</v>
      </c>
      <c r="O16" s="29">
        <f t="shared" si="2"/>
        <v>660</v>
      </c>
      <c r="P16" s="29">
        <v>660</v>
      </c>
      <c r="Q16" s="56" t="s">
        <v>284</v>
      </c>
      <c r="R16" s="27"/>
      <c r="S16" s="25"/>
      <c r="T16" s="5"/>
    </row>
    <row r="17" spans="1:20" ht="18" customHeight="1" x14ac:dyDescent="0.25">
      <c r="A17" s="98" t="s">
        <v>275</v>
      </c>
      <c r="B17" s="99" t="s">
        <v>683</v>
      </c>
      <c r="C17" s="99" t="s">
        <v>86</v>
      </c>
      <c r="D17" s="99" t="s">
        <v>23</v>
      </c>
      <c r="E17" s="101">
        <f>COUNTIF(COMISSÃO!$F:$F,"*"&amp;A17&amp;"*")</f>
        <v>11</v>
      </c>
      <c r="F17" s="101">
        <f>COUNTIFS(ATLETAS!$D:$D,TABELA!$F$1,ATLETAS!$G:$G,"*"&amp;A17&amp;"*")</f>
        <v>16</v>
      </c>
      <c r="G17" s="101">
        <f>COUNTIFS(ATLETAS!$D:$D,TABELA!$G$1,ATLETAS!$G:$G,"*"&amp;A17&amp;"*")</f>
        <v>23</v>
      </c>
      <c r="H17" s="101">
        <f>COUNTIF(ATLETAS!$G:$G,"*"&amp;A17&amp;"*")</f>
        <v>39</v>
      </c>
      <c r="I17" s="102">
        <f>(COUNTIF(SABADO!$E:$E,"*"&amp;A17&amp;"*")) + (COUNTIF(DOMINGO!$E:$E,"*"&amp;A17&amp;"*"))</f>
        <v>96</v>
      </c>
      <c r="J17" s="102">
        <f>(COUNTIFS(SABADO!$E:$E,"*"&amp;A17&amp;"*",SABADO!$G:$G,"SIM")) + (COUNTIFS(DOMINGO!$E:$E,"*"&amp;A17&amp;"*",DOMINGO!$G:$G,"SIM"))</f>
        <v>0</v>
      </c>
      <c r="K17" s="103">
        <v>100</v>
      </c>
      <c r="L17" s="103">
        <v>120</v>
      </c>
      <c r="M17" s="103">
        <f t="shared" si="0"/>
        <v>11520</v>
      </c>
      <c r="N17" s="103">
        <f t="shared" si="1"/>
        <v>0</v>
      </c>
      <c r="O17" s="103">
        <f t="shared" si="2"/>
        <v>11520</v>
      </c>
      <c r="P17" s="103">
        <v>11520</v>
      </c>
      <c r="Q17" s="104" t="s">
        <v>228</v>
      </c>
      <c r="R17" s="105"/>
      <c r="S17" s="25"/>
      <c r="T17" s="5"/>
    </row>
    <row r="18" spans="1:20" ht="18" customHeight="1" x14ac:dyDescent="0.25">
      <c r="A18" s="98" t="s">
        <v>277</v>
      </c>
      <c r="B18" s="100" t="s">
        <v>688</v>
      </c>
      <c r="C18" s="100" t="s">
        <v>34</v>
      </c>
      <c r="D18" s="100" t="s">
        <v>24</v>
      </c>
      <c r="E18" s="101">
        <f>COUNTIF(COMISSÃO!$F:$F,"*"&amp;A18&amp;"*")</f>
        <v>2</v>
      </c>
      <c r="F18" s="101">
        <f>COUNTIFS(ATLETAS!$D:$D,TABELA!$F$1,ATLETAS!$G:$G,"*"&amp;A18&amp;"*")</f>
        <v>10</v>
      </c>
      <c r="G18" s="101">
        <f>COUNTIFS(ATLETAS!$D:$D,TABELA!$G$1,ATLETAS!$G:$G,"*"&amp;A18&amp;"*")</f>
        <v>3</v>
      </c>
      <c r="H18" s="101">
        <f>COUNTIF(ATLETAS!$G:$G,"*"&amp;A18&amp;"*")</f>
        <v>13</v>
      </c>
      <c r="I18" s="102">
        <f>(COUNTIF(SABADO!$E:$E,"*"&amp;A18&amp;"*")) + (COUNTIF(DOMINGO!$E:$E,"*"&amp;A18&amp;"*"))</f>
        <v>34</v>
      </c>
      <c r="J18" s="102">
        <f>(COUNTIFS(SABADO!$E:$E,"*"&amp;A18&amp;"*",SABADO!$G:$G,"SIM")) + (COUNTIFS(DOMINGO!$E:$E,"*"&amp;A18&amp;"*",DOMINGO!$G:$G,"SIM"))</f>
        <v>31</v>
      </c>
      <c r="K18" s="103">
        <v>100</v>
      </c>
      <c r="L18" s="103">
        <v>120</v>
      </c>
      <c r="M18" s="103">
        <f t="shared" si="0"/>
        <v>4080</v>
      </c>
      <c r="N18" s="103">
        <f t="shared" si="1"/>
        <v>3100</v>
      </c>
      <c r="O18" s="103">
        <f t="shared" si="2"/>
        <v>7180</v>
      </c>
      <c r="P18" s="103">
        <v>7180</v>
      </c>
      <c r="Q18" s="104" t="s">
        <v>228</v>
      </c>
      <c r="R18" s="104"/>
      <c r="S18" s="25"/>
      <c r="T18" s="5"/>
    </row>
    <row r="19" spans="1:20" ht="18" customHeight="1" x14ac:dyDescent="0.25">
      <c r="A19" s="98" t="s">
        <v>480</v>
      </c>
      <c r="B19" s="109" t="s">
        <v>696</v>
      </c>
      <c r="C19" s="109" t="s">
        <v>34</v>
      </c>
      <c r="D19" s="131" t="s">
        <v>21</v>
      </c>
      <c r="E19" s="101">
        <f>COUNTIF(COMISSÃO!$F:$F,"*"&amp;A19&amp;"*")</f>
        <v>0</v>
      </c>
      <c r="F19" s="101">
        <f>COUNTIFS(ATLETAS!$D:$D,TABELA!$F$1,ATLETAS!$G:$G,"*"&amp;A19&amp;"*")</f>
        <v>0</v>
      </c>
      <c r="G19" s="101">
        <f>COUNTIFS(ATLETAS!$D:$D,TABELA!$G$1,ATLETAS!$G:$G,"*"&amp;A19&amp;"*")</f>
        <v>1</v>
      </c>
      <c r="H19" s="101">
        <f>COUNTIF(ATLETAS!$G:$G,"*"&amp;A19&amp;"*")</f>
        <v>1</v>
      </c>
      <c r="I19" s="102">
        <f>(COUNTIF(SABADO!$E:$E,"*"&amp;A19&amp;"*")) + (COUNTIF(DOMINGO!$E:$E,"*"&amp;A19&amp;"*"))</f>
        <v>1</v>
      </c>
      <c r="J19" s="102">
        <f>(COUNTIFS(SABADO!$E:$E,"*"&amp;A19&amp;"*",SABADO!$G:$G,"SIM")) + (COUNTIFS(DOMINGO!$E:$E,"*"&amp;A19&amp;"*",DOMINGO!$G:$G,"SIM"))</f>
        <v>1</v>
      </c>
      <c r="K19" s="103">
        <v>100</v>
      </c>
      <c r="L19" s="103">
        <v>150</v>
      </c>
      <c r="M19" s="103">
        <f t="shared" si="0"/>
        <v>150</v>
      </c>
      <c r="N19" s="103">
        <f t="shared" si="1"/>
        <v>100</v>
      </c>
      <c r="O19" s="103">
        <f t="shared" si="2"/>
        <v>250</v>
      </c>
      <c r="P19" s="103">
        <v>250</v>
      </c>
      <c r="Q19" s="104" t="s">
        <v>228</v>
      </c>
      <c r="R19" s="104"/>
      <c r="S19" s="25"/>
      <c r="T19" s="5"/>
    </row>
    <row r="20" spans="1:20" ht="18" customHeight="1" x14ac:dyDescent="0.25">
      <c r="A20" s="98" t="s">
        <v>278</v>
      </c>
      <c r="B20" s="109" t="s">
        <v>694</v>
      </c>
      <c r="C20" s="100" t="s">
        <v>34</v>
      </c>
      <c r="D20" s="109" t="s">
        <v>23</v>
      </c>
      <c r="E20" s="101">
        <f>COUNTIF(COMISSÃO!$F:$F,"*"&amp;A20&amp;"*")</f>
        <v>0</v>
      </c>
      <c r="F20" s="101">
        <f>COUNTIFS(ATLETAS!$D:$D,TABELA!$F$1,ATLETAS!$G:$G,"*"&amp;A20&amp;"*")</f>
        <v>0</v>
      </c>
      <c r="G20" s="101">
        <f>COUNTIFS(ATLETAS!$D:$D,TABELA!$G$1,ATLETAS!$G:$G,"*"&amp;A20&amp;"*")</f>
        <v>0</v>
      </c>
      <c r="H20" s="101">
        <f>COUNTIF(ATLETAS!$G:$G,"*"&amp;A20&amp;"*")</f>
        <v>0</v>
      </c>
      <c r="I20" s="102">
        <f>(COUNTIF(SABADO!$E:$E,"*"&amp;A20&amp;"*")) + (COUNTIF(DOMINGO!$E:$E,"*"&amp;A20&amp;"*"))</f>
        <v>1</v>
      </c>
      <c r="J20" s="102">
        <f>(COUNTIFS(SABADO!$E:$E,"*"&amp;A20&amp;"*",SABADO!$G:$G,"SIM")) + (COUNTIFS(DOMINGO!$E:$E,"*"&amp;A20&amp;"*",DOMINGO!$G:$G,"SIM"))</f>
        <v>0</v>
      </c>
      <c r="K20" s="103">
        <v>100</v>
      </c>
      <c r="L20" s="103">
        <v>150</v>
      </c>
      <c r="M20" s="103">
        <f t="shared" si="0"/>
        <v>150</v>
      </c>
      <c r="N20" s="103">
        <f t="shared" si="1"/>
        <v>0</v>
      </c>
      <c r="O20" s="103">
        <f t="shared" si="2"/>
        <v>150</v>
      </c>
      <c r="P20" s="103">
        <v>150</v>
      </c>
      <c r="Q20" s="104" t="s">
        <v>228</v>
      </c>
      <c r="R20" s="120"/>
      <c r="S20" s="25"/>
      <c r="T20" s="5"/>
    </row>
    <row r="21" spans="1:20" ht="18" customHeight="1" x14ac:dyDescent="0.25">
      <c r="A21" s="98" t="s">
        <v>246</v>
      </c>
      <c r="B21" s="99" t="s">
        <v>685</v>
      </c>
      <c r="C21" s="100" t="s">
        <v>34</v>
      </c>
      <c r="D21" s="99" t="s">
        <v>24</v>
      </c>
      <c r="E21" s="101">
        <f>COUNTIF(COMISSÃO!$F:$F,"*"&amp;A21&amp;"*")</f>
        <v>0</v>
      </c>
      <c r="F21" s="101">
        <f>COUNTIFS(ATLETAS!$D:$D,TABELA!$F$1,ATLETAS!$G:$G,"*"&amp;A21&amp;"*")</f>
        <v>2</v>
      </c>
      <c r="G21" s="101">
        <f>COUNTIFS(ATLETAS!$D:$D,TABELA!$G$1,ATLETAS!$G:$G,"*"&amp;A21&amp;"*")</f>
        <v>0</v>
      </c>
      <c r="H21" s="101">
        <f>COUNTIF(ATLETAS!$G:$G,"*"&amp;A21&amp;"*")</f>
        <v>2</v>
      </c>
      <c r="I21" s="102">
        <f>(COUNTIF(SABADO!$E:$E,"*"&amp;A21&amp;"*")) + (COUNTIF(DOMINGO!$E:$E,"*"&amp;A21&amp;"*"))</f>
        <v>2</v>
      </c>
      <c r="J21" s="102">
        <f>(COUNTIFS(SABADO!$E:$E,"*"&amp;A21&amp;"*",SABADO!$G:$G,"SIM")) + (COUNTIFS(DOMINGO!$E:$E,"*"&amp;A21&amp;"*",DOMINGO!$G:$G,"SIM"))</f>
        <v>1</v>
      </c>
      <c r="K21" s="103">
        <v>100</v>
      </c>
      <c r="L21" s="103">
        <v>120</v>
      </c>
      <c r="M21" s="103">
        <f t="shared" si="0"/>
        <v>240</v>
      </c>
      <c r="N21" s="103">
        <f t="shared" si="1"/>
        <v>100</v>
      </c>
      <c r="O21" s="103">
        <f t="shared" si="2"/>
        <v>340</v>
      </c>
      <c r="P21" s="103">
        <v>340</v>
      </c>
      <c r="Q21" s="104" t="s">
        <v>228</v>
      </c>
      <c r="R21" s="105"/>
      <c r="S21" s="25"/>
      <c r="T21" s="7"/>
    </row>
    <row r="22" spans="1:20" ht="18" customHeight="1" x14ac:dyDescent="0.25">
      <c r="A22" s="106" t="s">
        <v>117</v>
      </c>
      <c r="B22" s="99" t="s">
        <v>115</v>
      </c>
      <c r="C22" s="99" t="s">
        <v>86</v>
      </c>
      <c r="D22" s="99" t="s">
        <v>21</v>
      </c>
      <c r="E22" s="101">
        <f>COUNTIF(COMISSÃO!$F:$F,"*"&amp;A22&amp;"*")</f>
        <v>2</v>
      </c>
      <c r="F22" s="101">
        <f>COUNTIFS(ATLETAS!$D:$D,TABELA!$F$1,ATLETAS!$G:$G,"*"&amp;A22&amp;"*")</f>
        <v>8</v>
      </c>
      <c r="G22" s="101">
        <f>COUNTIFS(ATLETAS!$D:$D,TABELA!$G$1,ATLETAS!$G:$G,"*"&amp;A22&amp;"*")</f>
        <v>2</v>
      </c>
      <c r="H22" s="101">
        <f>COUNTIF(ATLETAS!$G:$G,"*"&amp;A22&amp;"*")</f>
        <v>10</v>
      </c>
      <c r="I22" s="102">
        <f>(COUNTIF(SABADO!$E:$E,"*"&amp;A22&amp;"*")) + (COUNTIF(DOMINGO!$E:$E,"*"&amp;A22&amp;"*"))</f>
        <v>14</v>
      </c>
      <c r="J22" s="102">
        <f>(COUNTIFS(SABADO!$E:$E,"*"&amp;A22&amp;"*",SABADO!$G:$G,"SIM")) + (COUNTIFS(DOMINGO!$E:$E,"*"&amp;A22&amp;"*",DOMINGO!$G:$G,"SIM"))</f>
        <v>14</v>
      </c>
      <c r="K22" s="103">
        <v>100</v>
      </c>
      <c r="L22" s="103">
        <v>120</v>
      </c>
      <c r="M22" s="103">
        <f t="shared" si="0"/>
        <v>1680</v>
      </c>
      <c r="N22" s="103">
        <f t="shared" si="1"/>
        <v>1400</v>
      </c>
      <c r="O22" s="103">
        <f t="shared" si="2"/>
        <v>3080</v>
      </c>
      <c r="P22" s="103">
        <v>3080</v>
      </c>
      <c r="Q22" s="104" t="s">
        <v>228</v>
      </c>
      <c r="R22" s="110"/>
      <c r="S22" s="26"/>
      <c r="T22" s="7"/>
    </row>
    <row r="23" spans="1:20" ht="18" customHeight="1" x14ac:dyDescent="0.25">
      <c r="A23" s="98" t="s">
        <v>299</v>
      </c>
      <c r="B23" s="109" t="s">
        <v>687</v>
      </c>
      <c r="C23" s="109" t="s">
        <v>34</v>
      </c>
      <c r="D23" s="100" t="s">
        <v>24</v>
      </c>
      <c r="E23" s="101">
        <f>COUNTIF(COMISSÃO!$F:$F,"*"&amp;A23&amp;"*")</f>
        <v>4</v>
      </c>
      <c r="F23" s="101">
        <f>COUNTIFS(ATLETAS!$D:$D,TABELA!$F$1,ATLETAS!$G:$G,"*"&amp;A23&amp;"*")</f>
        <v>5</v>
      </c>
      <c r="G23" s="101">
        <f>COUNTIFS(ATLETAS!$D:$D,TABELA!$G$1,ATLETAS!$G:$G,"*"&amp;A23&amp;"*")</f>
        <v>3</v>
      </c>
      <c r="H23" s="101">
        <f>COUNTIF(ATLETAS!$G:$G,"*"&amp;A23&amp;"*")</f>
        <v>8</v>
      </c>
      <c r="I23" s="102">
        <f>(COUNTIF(SABADO!$E:$E,"*"&amp;A23&amp;"*")) + (COUNTIF(DOMINGO!$E:$E,"*"&amp;A23&amp;"*"))</f>
        <v>16</v>
      </c>
      <c r="J23" s="102">
        <f>(COUNTIFS(SABADO!$E:$E,"*"&amp;A23&amp;"*",SABADO!$G:$G,"SIM")) + (COUNTIFS(DOMINGO!$E:$E,"*"&amp;A23&amp;"*",DOMINGO!$G:$G,"SIM"))</f>
        <v>12</v>
      </c>
      <c r="K23" s="103">
        <v>100</v>
      </c>
      <c r="L23" s="103">
        <v>120</v>
      </c>
      <c r="M23" s="103">
        <f t="shared" si="0"/>
        <v>1920</v>
      </c>
      <c r="N23" s="103">
        <f t="shared" si="1"/>
        <v>1200</v>
      </c>
      <c r="O23" s="103">
        <f t="shared" si="2"/>
        <v>3120</v>
      </c>
      <c r="P23" s="103">
        <v>3120</v>
      </c>
      <c r="Q23" s="104" t="s">
        <v>228</v>
      </c>
      <c r="R23" s="104"/>
      <c r="S23" s="26"/>
      <c r="T23" s="7"/>
    </row>
    <row r="24" spans="1:20" ht="18" customHeight="1" x14ac:dyDescent="0.25">
      <c r="A24" s="98" t="s">
        <v>216</v>
      </c>
      <c r="B24" s="99" t="s">
        <v>217</v>
      </c>
      <c r="C24" s="100" t="s">
        <v>86</v>
      </c>
      <c r="D24" s="99" t="s">
        <v>22</v>
      </c>
      <c r="E24" s="101">
        <f>COUNTIF(COMISSÃO!$F:$F,"*"&amp;A24&amp;"*")</f>
        <v>1</v>
      </c>
      <c r="F24" s="101">
        <f>COUNTIFS(ATLETAS!$D:$D,TABELA!$F$1,ATLETAS!$G:$G,"*"&amp;A24&amp;"*")</f>
        <v>1</v>
      </c>
      <c r="G24" s="101">
        <f>COUNTIFS(ATLETAS!$D:$D,TABELA!$G$1,ATLETAS!$G:$G,"*"&amp;A24&amp;"*")</f>
        <v>0</v>
      </c>
      <c r="H24" s="101">
        <f>COUNTIF(ATLETAS!$G:$G,"*"&amp;A24&amp;"*")</f>
        <v>1</v>
      </c>
      <c r="I24" s="102">
        <f>(COUNTIF(SABADO!$E:$E,"*"&amp;A24&amp;"*")) + (COUNTIF(DOMINGO!$E:$E,"*"&amp;A24&amp;"*"))</f>
        <v>1</v>
      </c>
      <c r="J24" s="102">
        <f>(COUNTIFS(SABADO!$E:$E,"*"&amp;A24&amp;"*",SABADO!$G:$G,"SIM")) + (COUNTIFS(DOMINGO!$E:$E,"*"&amp;A24&amp;"*",DOMINGO!$G:$G,"SIM"))</f>
        <v>1</v>
      </c>
      <c r="K24" s="103">
        <v>100</v>
      </c>
      <c r="L24" s="103">
        <v>120</v>
      </c>
      <c r="M24" s="103">
        <f t="shared" si="0"/>
        <v>120</v>
      </c>
      <c r="N24" s="103">
        <f t="shared" si="1"/>
        <v>100</v>
      </c>
      <c r="O24" s="103">
        <f t="shared" si="2"/>
        <v>220</v>
      </c>
      <c r="P24" s="103">
        <v>220</v>
      </c>
      <c r="Q24" s="104" t="s">
        <v>228</v>
      </c>
      <c r="R24" s="105"/>
      <c r="S24" s="26"/>
      <c r="T24" s="7"/>
    </row>
    <row r="25" spans="1:20" ht="18" customHeight="1" x14ac:dyDescent="0.25">
      <c r="A25" s="98" t="s">
        <v>300</v>
      </c>
      <c r="B25" s="109" t="s">
        <v>690</v>
      </c>
      <c r="C25" s="109" t="s">
        <v>34</v>
      </c>
      <c r="D25" s="100" t="s">
        <v>27</v>
      </c>
      <c r="E25" s="101">
        <f>COUNTIF(COMISSÃO!$F:$F,"*"&amp;A25&amp;"*")</f>
        <v>2</v>
      </c>
      <c r="F25" s="101">
        <f>COUNTIFS(ATLETAS!$D:$D,TABELA!$F$1,ATLETAS!$G:$G,"*"&amp;A25&amp;"*")</f>
        <v>2</v>
      </c>
      <c r="G25" s="101">
        <f>COUNTIFS(ATLETAS!$D:$D,TABELA!$G$1,ATLETAS!$G:$G,"*"&amp;A25&amp;"*")</f>
        <v>5</v>
      </c>
      <c r="H25" s="101">
        <f>COUNTIF(ATLETAS!$G:$G,"*"&amp;A25&amp;"*")</f>
        <v>7</v>
      </c>
      <c r="I25" s="102">
        <f>(COUNTIF(SABADO!$E:$E,"*"&amp;A25&amp;"*")) + (COUNTIF(DOMINGO!$E:$E,"*"&amp;A25&amp;"*"))</f>
        <v>17</v>
      </c>
      <c r="J25" s="102">
        <f>(COUNTIFS(SABADO!$E:$E,"*"&amp;A25&amp;"*",SABADO!$G:$G,"SIM")) + (COUNTIFS(DOMINGO!$E:$E,"*"&amp;A25&amp;"*",DOMINGO!$G:$G,"SIM"))</f>
        <v>13</v>
      </c>
      <c r="K25" s="103">
        <v>100</v>
      </c>
      <c r="L25" s="103">
        <v>120</v>
      </c>
      <c r="M25" s="103">
        <f t="shared" si="0"/>
        <v>2040</v>
      </c>
      <c r="N25" s="103">
        <f t="shared" si="1"/>
        <v>1300</v>
      </c>
      <c r="O25" s="103">
        <f t="shared" si="2"/>
        <v>3340</v>
      </c>
      <c r="P25" s="103">
        <v>3340</v>
      </c>
      <c r="Q25" s="104" t="s">
        <v>228</v>
      </c>
      <c r="R25" s="104"/>
      <c r="S25" s="26"/>
      <c r="T25" s="7"/>
    </row>
    <row r="26" spans="1:20" ht="18" customHeight="1" x14ac:dyDescent="0.25">
      <c r="A26" s="98" t="s">
        <v>331</v>
      </c>
      <c r="B26" s="109" t="s">
        <v>681</v>
      </c>
      <c r="C26" s="109" t="s">
        <v>34</v>
      </c>
      <c r="D26" s="100" t="s">
        <v>27</v>
      </c>
      <c r="E26" s="101">
        <f>COUNTIF(COMISSÃO!$F:$F,"*"&amp;A26&amp;"*")</f>
        <v>1</v>
      </c>
      <c r="F26" s="101">
        <f>COUNTIFS(ATLETAS!$D:$D,TABELA!$F$1,ATLETAS!$G:$G,"*"&amp;A26&amp;"*")</f>
        <v>0</v>
      </c>
      <c r="G26" s="101">
        <f>COUNTIFS(ATLETAS!$D:$D,TABELA!$G$1,ATLETAS!$G:$G,"*"&amp;A26&amp;"*")</f>
        <v>4</v>
      </c>
      <c r="H26" s="101">
        <f>COUNTIF(ATLETAS!$G:$G,"*"&amp;A26&amp;"*")</f>
        <v>4</v>
      </c>
      <c r="I26" s="102">
        <f>(COUNTIF(SABADO!$E:$E,"*"&amp;A26&amp;"*")) + (COUNTIF(DOMINGO!$E:$E,"*"&amp;A26&amp;"*"))</f>
        <v>8</v>
      </c>
      <c r="J26" s="102">
        <f>(COUNTIFS(SABADO!$E:$E,"*"&amp;A26&amp;"*",SABADO!$G:$G,"SIM")) + (COUNTIFS(DOMINGO!$E:$E,"*"&amp;A26&amp;"*",DOMINGO!$G:$G,"SIM"))</f>
        <v>8</v>
      </c>
      <c r="K26" s="103">
        <v>100</v>
      </c>
      <c r="L26" s="103">
        <v>120</v>
      </c>
      <c r="M26" s="103">
        <f t="shared" si="0"/>
        <v>960</v>
      </c>
      <c r="N26" s="103">
        <f t="shared" si="1"/>
        <v>800</v>
      </c>
      <c r="O26" s="103">
        <f t="shared" si="2"/>
        <v>1760</v>
      </c>
      <c r="P26" s="103">
        <v>1760</v>
      </c>
      <c r="Q26" s="104" t="s">
        <v>228</v>
      </c>
      <c r="R26" s="104"/>
      <c r="S26" s="26"/>
      <c r="T26" s="7"/>
    </row>
    <row r="27" spans="1:20" ht="18" customHeight="1" x14ac:dyDescent="0.25">
      <c r="A27" s="106" t="s">
        <v>124</v>
      </c>
      <c r="B27" s="99" t="s">
        <v>125</v>
      </c>
      <c r="C27" s="99" t="s">
        <v>86</v>
      </c>
      <c r="D27" s="99" t="s">
        <v>26</v>
      </c>
      <c r="E27" s="101">
        <f>COUNTIF(COMISSÃO!$F:$F,"*"&amp;A27&amp;"*")</f>
        <v>2</v>
      </c>
      <c r="F27" s="101">
        <f>COUNTIFS(ATLETAS!$D:$D,TABELA!$F$1,ATLETAS!$G:$G,"*"&amp;A27&amp;"*")</f>
        <v>2</v>
      </c>
      <c r="G27" s="101">
        <f>COUNTIFS(ATLETAS!$D:$D,TABELA!$G$1,ATLETAS!$G:$G,"*"&amp;A27&amp;"*")</f>
        <v>3</v>
      </c>
      <c r="H27" s="101">
        <f>COUNTIF(ATLETAS!$G:$G,"*"&amp;A27&amp;"*")</f>
        <v>5</v>
      </c>
      <c r="I27" s="102">
        <f>(COUNTIF(SABADO!$E:$E,"*"&amp;A27&amp;"*")) + (COUNTIF(DOMINGO!$E:$E,"*"&amp;A27&amp;"*"))</f>
        <v>16</v>
      </c>
      <c r="J27" s="102">
        <f>(COUNTIFS(SABADO!$E:$E,"*"&amp;A27&amp;"*",SABADO!$G:$G,"SIM")) + (COUNTIFS(DOMINGO!$E:$E,"*"&amp;A27&amp;"*",DOMINGO!$G:$G,"SIM"))</f>
        <v>11</v>
      </c>
      <c r="K27" s="103">
        <v>100</v>
      </c>
      <c r="L27" s="103">
        <v>120</v>
      </c>
      <c r="M27" s="103">
        <f t="shared" si="0"/>
        <v>1920</v>
      </c>
      <c r="N27" s="103">
        <f t="shared" si="1"/>
        <v>1100</v>
      </c>
      <c r="O27" s="103">
        <f t="shared" si="2"/>
        <v>3020</v>
      </c>
      <c r="P27" s="103">
        <f>3640-620</f>
        <v>3020</v>
      </c>
      <c r="Q27" s="104" t="s">
        <v>228</v>
      </c>
      <c r="R27" s="105" t="s">
        <v>963</v>
      </c>
      <c r="S27" s="26"/>
      <c r="T27" s="7"/>
    </row>
    <row r="28" spans="1:20" ht="18" customHeight="1" x14ac:dyDescent="0.25">
      <c r="A28" s="98" t="s">
        <v>493</v>
      </c>
      <c r="B28" s="109" t="s">
        <v>695</v>
      </c>
      <c r="C28" s="109" t="s">
        <v>34</v>
      </c>
      <c r="D28" s="99" t="s">
        <v>27</v>
      </c>
      <c r="E28" s="101">
        <f>COUNTIF(COMISSÃO!$F:$F,"*"&amp;A28&amp;"*")</f>
        <v>1</v>
      </c>
      <c r="F28" s="101">
        <f>COUNTIFS(ATLETAS!$D:$D,TABELA!$F$1,ATLETAS!$G:$G,"*"&amp;A28&amp;"*")</f>
        <v>2</v>
      </c>
      <c r="G28" s="101">
        <f>COUNTIFS(ATLETAS!$D:$D,TABELA!$G$1,ATLETAS!$G:$G,"*"&amp;A28&amp;"*")</f>
        <v>8</v>
      </c>
      <c r="H28" s="101">
        <f>COUNTIF(ATLETAS!$G:$G,"*"&amp;A28&amp;"*")</f>
        <v>10</v>
      </c>
      <c r="I28" s="102">
        <f>(COUNTIF(SABADO!$E:$E,"*"&amp;A28&amp;"*")) + (COUNTIF(DOMINGO!$E:$E,"*"&amp;A28&amp;"*"))</f>
        <v>17</v>
      </c>
      <c r="J28" s="102">
        <f>(COUNTIFS(SABADO!$E:$E,"*"&amp;A28&amp;"*",SABADO!$G:$G,"SIM")) + (COUNTIFS(DOMINGO!$E:$E,"*"&amp;A28&amp;"*",DOMINGO!$G:$G,"SIM"))</f>
        <v>17</v>
      </c>
      <c r="K28" s="103">
        <v>100</v>
      </c>
      <c r="L28" s="103">
        <v>120</v>
      </c>
      <c r="M28" s="103">
        <f t="shared" si="0"/>
        <v>2040</v>
      </c>
      <c r="N28" s="103">
        <f t="shared" si="1"/>
        <v>1700</v>
      </c>
      <c r="O28" s="103">
        <f t="shared" si="2"/>
        <v>3740</v>
      </c>
      <c r="P28" s="103">
        <v>3740</v>
      </c>
      <c r="Q28" s="104" t="s">
        <v>228</v>
      </c>
      <c r="R28" s="105"/>
      <c r="S28" s="26"/>
      <c r="T28" s="7"/>
    </row>
    <row r="29" spans="1:20" ht="18" customHeight="1" x14ac:dyDescent="0.25">
      <c r="A29" s="98" t="s">
        <v>285</v>
      </c>
      <c r="B29" s="109" t="s">
        <v>689</v>
      </c>
      <c r="C29" s="100" t="s">
        <v>34</v>
      </c>
      <c r="D29" s="100" t="s">
        <v>24</v>
      </c>
      <c r="E29" s="101">
        <f>COUNTIF(COMISSÃO!$F:$F,"*"&amp;A29&amp;"*")</f>
        <v>1</v>
      </c>
      <c r="F29" s="101">
        <f>COUNTIFS(ATLETAS!$D:$D,TABELA!$F$1,ATLETAS!$G:$G,"*"&amp;A29&amp;"*")</f>
        <v>4</v>
      </c>
      <c r="G29" s="101">
        <f>COUNTIFS(ATLETAS!$D:$D,TABELA!$G$1,ATLETAS!$G:$G,"*"&amp;A29&amp;"*")</f>
        <v>5</v>
      </c>
      <c r="H29" s="101">
        <f>COUNTIF(ATLETAS!$G:$G,"*"&amp;A29&amp;"*")</f>
        <v>9</v>
      </c>
      <c r="I29" s="102">
        <f>(COUNTIF(SABADO!$E:$E,"*"&amp;A29&amp;"*")) + (COUNTIF(DOMINGO!$E:$E,"*"&amp;A29&amp;"*"))</f>
        <v>21</v>
      </c>
      <c r="J29" s="102">
        <f>(COUNTIFS(SABADO!$E:$E,"*"&amp;A29&amp;"*",SABADO!$G:$G,"SIM")) + (COUNTIFS(DOMINGO!$E:$E,"*"&amp;A29&amp;"*",DOMINGO!$G:$G,"SIM"))</f>
        <v>20</v>
      </c>
      <c r="K29" s="103">
        <v>100</v>
      </c>
      <c r="L29" s="103">
        <v>120</v>
      </c>
      <c r="M29" s="103">
        <f t="shared" si="0"/>
        <v>2520</v>
      </c>
      <c r="N29" s="103">
        <f t="shared" si="1"/>
        <v>2000</v>
      </c>
      <c r="O29" s="103">
        <f t="shared" si="2"/>
        <v>4520</v>
      </c>
      <c r="P29" s="103">
        <v>4520</v>
      </c>
      <c r="Q29" s="104" t="s">
        <v>228</v>
      </c>
      <c r="R29" s="104"/>
      <c r="S29" s="26"/>
      <c r="T29" s="7"/>
    </row>
    <row r="30" spans="1:20" ht="18" customHeight="1" x14ac:dyDescent="0.25">
      <c r="A30" s="108" t="s">
        <v>106</v>
      </c>
      <c r="B30" s="109" t="s">
        <v>107</v>
      </c>
      <c r="C30" s="100" t="s">
        <v>34</v>
      </c>
      <c r="D30" s="109" t="s">
        <v>26</v>
      </c>
      <c r="E30" s="101">
        <f>COUNTIF(COMISSÃO!$F:$F,"*"&amp;A30&amp;"*")</f>
        <v>2</v>
      </c>
      <c r="F30" s="101">
        <f>COUNTIFS(ATLETAS!$D:$D,TABELA!$F$1,ATLETAS!$G:$G,"*"&amp;A30&amp;"*")</f>
        <v>1</v>
      </c>
      <c r="G30" s="101">
        <f>COUNTIFS(ATLETAS!$D:$D,TABELA!$G$1,ATLETAS!$G:$G,"*"&amp;A30&amp;"*")</f>
        <v>0</v>
      </c>
      <c r="H30" s="101">
        <f>COUNTIF(ATLETAS!$G:$G,"*"&amp;A30&amp;"*")</f>
        <v>1</v>
      </c>
      <c r="I30" s="102">
        <f>(COUNTIF(SABADO!$E:$E,"*"&amp;A30&amp;"*")) + (COUNTIF(DOMINGO!$E:$E,"*"&amp;A30&amp;"*"))</f>
        <v>1</v>
      </c>
      <c r="J30" s="102">
        <f>(COUNTIFS(SABADO!$E:$E,"*"&amp;A30&amp;"*",SABADO!$G:$G,"SIM")) + (COUNTIFS(DOMINGO!$E:$E,"*"&amp;A30&amp;"*",DOMINGO!$G:$G,"SIM"))</f>
        <v>1</v>
      </c>
      <c r="K30" s="103">
        <v>100</v>
      </c>
      <c r="L30" s="103">
        <v>120</v>
      </c>
      <c r="M30" s="103">
        <f t="shared" si="0"/>
        <v>120</v>
      </c>
      <c r="N30" s="103">
        <f t="shared" si="1"/>
        <v>100</v>
      </c>
      <c r="O30" s="103">
        <f t="shared" si="2"/>
        <v>220</v>
      </c>
      <c r="P30" s="103">
        <v>220</v>
      </c>
      <c r="Q30" s="104" t="s">
        <v>228</v>
      </c>
      <c r="R30" s="105"/>
      <c r="S30" s="26"/>
      <c r="T30" s="7"/>
    </row>
    <row r="31" spans="1:20" ht="24.95" customHeight="1" x14ac:dyDescent="0.25">
      <c r="A31" s="42" t="s">
        <v>42</v>
      </c>
      <c r="B31" s="9"/>
      <c r="C31" s="9"/>
      <c r="D31" s="9">
        <f>COUNTA(D2:D30)</f>
        <v>29</v>
      </c>
      <c r="E31" s="43">
        <f t="shared" ref="E31:J31" si="3">SUBTOTAL(9,E2:E30)</f>
        <v>54</v>
      </c>
      <c r="F31" s="43">
        <f t="shared" si="3"/>
        <v>171</v>
      </c>
      <c r="G31" s="43">
        <f t="shared" si="3"/>
        <v>119</v>
      </c>
      <c r="H31" s="43">
        <f t="shared" si="3"/>
        <v>290</v>
      </c>
      <c r="I31" s="43">
        <f t="shared" si="3"/>
        <v>597</v>
      </c>
      <c r="J31" s="43">
        <f t="shared" si="3"/>
        <v>199</v>
      </c>
      <c r="K31" s="43" t="s">
        <v>34</v>
      </c>
      <c r="L31" s="43" t="s">
        <v>34</v>
      </c>
      <c r="M31" s="44">
        <f>SUBTOTAL(9,M2:M30)</f>
        <v>73170</v>
      </c>
      <c r="N31" s="44">
        <f>SUBTOTAL(9,N2:N30)</f>
        <v>19900</v>
      </c>
      <c r="O31" s="44">
        <f>SUBTOTAL(9,O2:O30)</f>
        <v>93070</v>
      </c>
      <c r="P31" s="43" t="s">
        <v>34</v>
      </c>
      <c r="Q31" s="43" t="s">
        <v>34</v>
      </c>
      <c r="R31" s="43" t="s">
        <v>34</v>
      </c>
      <c r="S31" s="5"/>
    </row>
    <row r="32" spans="1:20" ht="15" customHeight="1" x14ac:dyDescent="0.25">
      <c r="A32" s="5"/>
      <c r="B32" s="23"/>
      <c r="C32" s="23"/>
      <c r="D32" s="23"/>
      <c r="E32" s="2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65" spans="6:6" x14ac:dyDescent="0.25">
      <c r="F65" s="11" t="s">
        <v>41</v>
      </c>
    </row>
  </sheetData>
  <autoFilter ref="A1:R30">
    <sortState ref="A2:R30">
      <sortCondition ref="Q1:Q30"/>
    </sortState>
  </autoFilter>
  <conditionalFormatting sqref="O2:O30">
    <cfRule type="expression" dxfId="0" priority="1">
      <formula>O2&lt;&gt;P2</formula>
    </cfRule>
  </conditionalFormatting>
  <printOptions horizontalCentered="1"/>
  <pageMargins left="0.39370078740157483" right="0.39370078740157483" top="0.39370078740157483" bottom="0.39370078740157483" header="0" footer="0"/>
  <pageSetup paperSize="9" scale="38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P9" sqref="P9"/>
    </sheetView>
  </sheetViews>
  <sheetFormatPr defaultRowHeight="15" x14ac:dyDescent="0.25"/>
  <cols>
    <col min="1" max="2" width="15.7109375" customWidth="1"/>
    <col min="4" max="7" width="10.7109375" customWidth="1"/>
  </cols>
  <sheetData>
    <row r="1" spans="1:13" s="2" customFormat="1" ht="20.100000000000001" customHeight="1" x14ac:dyDescent="0.25">
      <c r="A1" s="133" t="s">
        <v>59</v>
      </c>
      <c r="B1" s="133"/>
      <c r="D1" s="47" t="s">
        <v>58</v>
      </c>
      <c r="E1" s="47" t="s">
        <v>13</v>
      </c>
      <c r="F1" s="47" t="s">
        <v>14</v>
      </c>
      <c r="G1" s="47" t="s">
        <v>18</v>
      </c>
      <c r="I1" s="134" t="s">
        <v>57</v>
      </c>
      <c r="J1" s="134"/>
      <c r="L1" s="14" t="s">
        <v>288</v>
      </c>
      <c r="M1" s="10">
        <f>COUNTIF(ATLETAS!E:E,NÚMEROS!L1)</f>
        <v>112</v>
      </c>
    </row>
    <row r="2" spans="1:13" s="2" customFormat="1" ht="20.100000000000001" customHeight="1" x14ac:dyDescent="0.25">
      <c r="A2" s="48" t="s">
        <v>56</v>
      </c>
      <c r="B2" s="48" t="s">
        <v>55</v>
      </c>
      <c r="D2" s="49">
        <v>2018</v>
      </c>
      <c r="E2" s="10">
        <v>156</v>
      </c>
      <c r="F2" s="10">
        <v>94</v>
      </c>
      <c r="G2" s="10">
        <f>E2+F2</f>
        <v>250</v>
      </c>
      <c r="I2" s="36" t="s">
        <v>21</v>
      </c>
      <c r="J2" s="36">
        <f>COUNTIF(TABELA!$D$2:$D$30,I2)</f>
        <v>3</v>
      </c>
      <c r="L2" s="14"/>
      <c r="M2" s="10">
        <f>COUNTIF(ATLETAS!E:E,NÚMEROS!L2)</f>
        <v>0</v>
      </c>
    </row>
    <row r="3" spans="1:13" s="2" customFormat="1" ht="20.100000000000001" customHeight="1" x14ac:dyDescent="0.25">
      <c r="A3" s="37">
        <f>TABELA!F31/TABELA!H31</f>
        <v>0.58965517241379306</v>
      </c>
      <c r="B3" s="37">
        <f>TABELA!G31/TABELA!H31</f>
        <v>0.41034482758620688</v>
      </c>
      <c r="D3" s="49">
        <v>2019</v>
      </c>
      <c r="E3" s="10">
        <v>204</v>
      </c>
      <c r="F3" s="10">
        <v>81</v>
      </c>
      <c r="G3" s="10">
        <f>E3+F3</f>
        <v>285</v>
      </c>
      <c r="I3" s="36" t="s">
        <v>28</v>
      </c>
      <c r="J3" s="36">
        <f>COUNTIF(TABELA!$D$2:$D$30,I3)</f>
        <v>1</v>
      </c>
      <c r="L3" s="14" t="s">
        <v>8</v>
      </c>
      <c r="M3" s="10">
        <f>COUNTIF(ATLETAS!E:E,NÚMEROS!L3)</f>
        <v>51</v>
      </c>
    </row>
    <row r="4" spans="1:13" s="2" customFormat="1" ht="20.100000000000001" customHeight="1" x14ac:dyDescent="0.25">
      <c r="A4" s="48" t="s">
        <v>54</v>
      </c>
      <c r="B4" s="10">
        <f>TABELA!H31</f>
        <v>290</v>
      </c>
      <c r="D4" s="49">
        <v>2021</v>
      </c>
      <c r="E4" s="10">
        <v>199</v>
      </c>
      <c r="F4" s="10">
        <v>147</v>
      </c>
      <c r="G4" s="10">
        <f>E4+F4</f>
        <v>346</v>
      </c>
      <c r="I4" s="36" t="s">
        <v>22</v>
      </c>
      <c r="J4" s="36">
        <f>COUNTIF(TABELA!$D$2:$D$30,I4)</f>
        <v>3</v>
      </c>
      <c r="L4" s="14" t="s">
        <v>12</v>
      </c>
      <c r="M4" s="10">
        <f>COUNTIF(ATLETAS!E:E,NÚMEROS!L4)</f>
        <v>104</v>
      </c>
    </row>
    <row r="5" spans="1:13" s="2" customFormat="1" ht="20.100000000000001" customHeight="1" x14ac:dyDescent="0.25">
      <c r="D5" s="15">
        <v>2022</v>
      </c>
      <c r="E5" s="50">
        <f>TABELA!F31</f>
        <v>171</v>
      </c>
      <c r="F5" s="50">
        <f>TABELA!G31</f>
        <v>119</v>
      </c>
      <c r="G5" s="50">
        <f>E5+F5</f>
        <v>290</v>
      </c>
      <c r="I5" s="36" t="s">
        <v>23</v>
      </c>
      <c r="J5" s="36">
        <f>COUNTIF(TABELA!$D$2:$D$30,I5)</f>
        <v>4</v>
      </c>
      <c r="L5" s="14" t="s">
        <v>10</v>
      </c>
      <c r="M5" s="10">
        <f>COUNTIF(ATLETAS!E:E,NÚMEROS!L5)</f>
        <v>9</v>
      </c>
    </row>
    <row r="6" spans="1:13" s="2" customFormat="1" ht="20.100000000000001" customHeight="1" x14ac:dyDescent="0.25">
      <c r="I6" s="10" t="s">
        <v>29</v>
      </c>
      <c r="J6" s="36">
        <f>COUNTIF(TABELA!$D$2:$D$30,I6)</f>
        <v>2</v>
      </c>
      <c r="L6" s="14" t="s">
        <v>19</v>
      </c>
      <c r="M6" s="10">
        <f>COUNTIF(ATLETAS!E:E,NÚMEROS!L6)</f>
        <v>3</v>
      </c>
    </row>
    <row r="7" spans="1:13" s="2" customFormat="1" ht="20.100000000000001" customHeight="1" x14ac:dyDescent="0.25">
      <c r="I7" s="10" t="s">
        <v>26</v>
      </c>
      <c r="J7" s="36">
        <f>COUNTIF(TABELA!$D$2:$D$30,I7)</f>
        <v>4</v>
      </c>
      <c r="L7" s="14" t="s">
        <v>11</v>
      </c>
      <c r="M7" s="10">
        <f>COUNTIF(ATLETAS!E:E,NÚMEROS!L7)</f>
        <v>11</v>
      </c>
    </row>
    <row r="8" spans="1:13" s="2" customFormat="1" ht="20.100000000000001" customHeight="1" x14ac:dyDescent="0.25">
      <c r="I8" s="10" t="s">
        <v>27</v>
      </c>
      <c r="J8" s="36">
        <f>COUNTIF(TABELA!$D$2:$D$30,I8)</f>
        <v>3</v>
      </c>
      <c r="L8" s="15" t="s">
        <v>18</v>
      </c>
      <c r="M8" s="16">
        <f>SUM(M1:M7)</f>
        <v>290</v>
      </c>
    </row>
    <row r="9" spans="1:13" s="2" customFormat="1" ht="20.100000000000001" customHeight="1" x14ac:dyDescent="0.25">
      <c r="I9" s="10" t="s">
        <v>36</v>
      </c>
      <c r="J9" s="36">
        <f>COUNTIF(TABELA!$D$2:$D$30,I9)</f>
        <v>1</v>
      </c>
    </row>
    <row r="10" spans="1:13" s="2" customFormat="1" ht="20.100000000000001" customHeight="1" x14ac:dyDescent="0.25">
      <c r="I10" s="10" t="s">
        <v>40</v>
      </c>
      <c r="J10" s="36">
        <f>COUNTIF(TABELA!$D$2:$D$30,I10)</f>
        <v>2</v>
      </c>
    </row>
    <row r="11" spans="1:13" s="2" customFormat="1" ht="20.100000000000001" customHeight="1" x14ac:dyDescent="0.25">
      <c r="I11" s="10" t="s">
        <v>35</v>
      </c>
      <c r="J11" s="36">
        <f>COUNTIF(TABELA!$D$2:$D$30,I11)</f>
        <v>1</v>
      </c>
    </row>
    <row r="12" spans="1:13" s="2" customFormat="1" ht="20.100000000000001" customHeight="1" x14ac:dyDescent="0.25">
      <c r="I12" s="10" t="s">
        <v>24</v>
      </c>
      <c r="J12" s="36">
        <f>COUNTIF(TABELA!$D$2:$D$30,I12)</f>
        <v>4</v>
      </c>
    </row>
    <row r="13" spans="1:13" s="2" customFormat="1" ht="20.100000000000001" customHeight="1" x14ac:dyDescent="0.25">
      <c r="I13" s="36" t="s">
        <v>25</v>
      </c>
      <c r="J13" s="36">
        <f>COUNTIF(TABELA!$D$2:$D$30,I13)</f>
        <v>1</v>
      </c>
    </row>
    <row r="14" spans="1:13" s="2" customFormat="1" ht="20.100000000000001" customHeight="1" x14ac:dyDescent="0.25">
      <c r="I14" s="51" t="s">
        <v>18</v>
      </c>
      <c r="J14" s="51">
        <f>SUM(J2:J13)</f>
        <v>29</v>
      </c>
    </row>
    <row r="15" spans="1:13" s="2" customFormat="1" ht="20.100000000000001" customHeight="1" x14ac:dyDescent="0.25"/>
    <row r="20" spans="6:6" x14ac:dyDescent="0.25">
      <c r="F20" s="35"/>
    </row>
  </sheetData>
  <mergeCells count="2">
    <mergeCell ref="A1:B1"/>
    <mergeCell ref="I1:J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0" sqref="F10"/>
    </sheetView>
  </sheetViews>
  <sheetFormatPr defaultRowHeight="15" x14ac:dyDescent="0.25"/>
  <cols>
    <col min="1" max="1" width="16.85546875" customWidth="1"/>
    <col min="2" max="5" width="15.7109375" customWidth="1"/>
    <col min="6" max="6" width="63.140625" customWidth="1"/>
  </cols>
  <sheetData>
    <row r="1" spans="1:6" ht="20.100000000000001" customHeight="1" x14ac:dyDescent="0.25">
      <c r="A1" s="47" t="s">
        <v>9</v>
      </c>
      <c r="B1" s="47" t="s">
        <v>64</v>
      </c>
      <c r="C1" s="47" t="s">
        <v>63</v>
      </c>
      <c r="D1" s="47" t="s">
        <v>62</v>
      </c>
      <c r="E1" s="47" t="s">
        <v>61</v>
      </c>
      <c r="F1" s="47" t="s">
        <v>60</v>
      </c>
    </row>
    <row r="2" spans="1:6" x14ac:dyDescent="0.25">
      <c r="A2" t="s">
        <v>124</v>
      </c>
      <c r="B2" s="38">
        <v>3640</v>
      </c>
      <c r="C2" s="38">
        <v>3020</v>
      </c>
      <c r="D2" s="52">
        <f>B2-C2</f>
        <v>620</v>
      </c>
      <c r="E2" s="121" t="s">
        <v>228</v>
      </c>
      <c r="F2" s="122" t="s">
        <v>964</v>
      </c>
    </row>
    <row r="3" spans="1:6" x14ac:dyDescent="0.25">
      <c r="B3" s="38"/>
      <c r="C3" s="38"/>
      <c r="D3" s="52"/>
      <c r="E3" s="1"/>
    </row>
    <row r="4" spans="1:6" x14ac:dyDescent="0.25">
      <c r="B4" s="38"/>
      <c r="C4" s="38"/>
      <c r="D4" s="52"/>
      <c r="E4" s="1"/>
    </row>
    <row r="5" spans="1:6" x14ac:dyDescent="0.25">
      <c r="B5" s="38"/>
      <c r="C5" s="38"/>
      <c r="D5" s="52"/>
      <c r="E5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COMISSÃO</vt:lpstr>
      <vt:lpstr>ATLETAS</vt:lpstr>
      <vt:lpstr>SABADO</vt:lpstr>
      <vt:lpstr>DOMINGO</vt:lpstr>
      <vt:lpstr>EMPRESTIMO</vt:lpstr>
      <vt:lpstr>TABELA</vt:lpstr>
      <vt:lpstr>NÚMEROS</vt:lpstr>
      <vt:lpstr>DEVOLUÇÕES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Remo Brasil</cp:lastModifiedBy>
  <cp:lastPrinted>2021-10-14T16:15:52Z</cp:lastPrinted>
  <dcterms:created xsi:type="dcterms:W3CDTF">2015-11-23T12:20:49Z</dcterms:created>
  <dcterms:modified xsi:type="dcterms:W3CDTF">2022-09-09T16:21:26Z</dcterms:modified>
</cp:coreProperties>
</file>